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<sst xmlns="http://schemas.openxmlformats.org/spreadsheetml/2006/main" count="15281" uniqueCount="2910">
  <si>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</si>
  <si>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</si>
  <si>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</si>
  <si>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</si>
  <si>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</si>
  <si>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</si>
  <si>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</si>
  <si>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</si>
  <si>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</si>
  <si>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</si>
  <si>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</si>
  <si>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</si>
  <si>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</si>
  <si>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</si>
  <si>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</si>
  <si>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</si>
  <si>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</si>
  <si>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</si>
  <si>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</si>
  <si>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</si>
  <si>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</si>
  <si>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</si>
  <si>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</si>
  <si>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</si>
  <si>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</si>
  <si>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</si>
  <si>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</si>
  <si>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</si>
  <si>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</si>
  <si>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</si>
  <si>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</si>
  <si>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</si>
  <si>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</si>
  <si>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</si>
  <si>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</si>
  <si>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</si>
  <si>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</si>
  <si>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</si>
  <si>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</si>
  <si>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</si>
  <si>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</si>
  <si>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</si>
  <si>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</si>
  <si>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</si>
  <si>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</si>
  <si>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</si>
  <si>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</si>
  <si>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</si>
  <si>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</si>
  <si>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</si>
  <si>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</si>
  <si>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</si>
  <si>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</si>
  <si>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</si>
  <si>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</si>
  <si>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</si>
  <si>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</si>
  <si>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</si>
  <si>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</si>
  <si>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</si>
  <si>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</si>
  <si>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</si>
  <si>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</si>
  <si>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</si>
  <si>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</si>
  <si>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</si>
  <si>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</si>
  <si>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</si>
  <si>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</si>
  <si>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</si>
  <si>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</si>
  <si>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</si>
  <si>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</si>
  <si>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</si>
  <si>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</si>
  <si>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</si>
  <si>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</si>
  <si>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</si>
  <si>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</si>
  <si>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</si>
  <si>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</si>
  <si>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</si>
  <si>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</si>
  <si>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</si>
  <si>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</si>
  <si>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</si>
  <si>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</si>
  <si>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</si>
  <si>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</si>
  <si>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</si>
  <si>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</si>
  <si>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</si>
  <si>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</si>
  <si>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</si>
  <si>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</si>
  <si>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</si>
  <si>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</si>
  <si>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</si>
  <si>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</si>
  <si>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</si>
  <si>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</si>
  <si>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</si>
  <si>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</si>
  <si>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</si>
  <si>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</si>
  <si>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</si>
  <si>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</si>
  <si>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</si>
  <si>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</si>
  <si>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</si>
  <si>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</si>
  <si>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</si>
  <si>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</si>
  <si>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</si>
  <si>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</si>
  <si>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</si>
  <si>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</si>
  <si>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</si>
  <si>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</si>
  <si>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</si>
  <si>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</si>
  <si>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</si>
  <si>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</si>
  <si>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</si>
  <si>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</si>
  <si>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</si>
  <si>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</si>
  <si>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</si>
  <si>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</si>
  <si>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</si>
  <si>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</si>
  <si>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</si>
  <si>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</si>
  <si>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</si>
  <si>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</si>
  <si>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</si>
  <si>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</si>
  <si>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</si>
  <si>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</si>
  <si>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</si>
  <si>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</si>
  <si>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</si>
  <si>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</si>
  <si>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</si>
  <si>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</si>
  <si>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</si>
  <si>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</si>
  <si>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</si>
  <si>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</si>
  <si>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</si>
  <si>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</si>
  <si>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</si>
  <si>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</si>
  <si>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</si>
  <si>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</si>
  <si>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</si>
  <si>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</si>
  <si>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</si>
  <si>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</si>
  <si>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</si>
  <si>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</si>
  <si>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</si>
  <si>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</si>
  <si>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</si>
  <si>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</si>
  <si>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</si>
  <si>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</si>
  <si>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</si>
  <si>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</si>
  <si>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</si>
  <si>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</si>
  <si>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</si>
  <si>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</si>
  <si>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</si>
  <si>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</si>
  <si>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</si>
  <si>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</si>
  <si>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</si>
  <si>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</si>
  <si>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</si>
  <si>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</si>
  <si>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</si>
  <si>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</si>
  <si>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</si>
  <si>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</si>
  <si>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</si>
  <si>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</si>
  <si>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</si>
  <si>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</si>
  <si>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</si>
  <si>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</si>
  <si>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</si>
  <si>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</si>
  <si>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</si>
  <si>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</si>
  <si>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</si>
  <si>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</si>
  <si>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</si>
  <si>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</si>
  <si>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</si>
  <si>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</si>
  <si>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</si>
  <si>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</si>
  <si>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</si>
  <si>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</si>
  <si>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</si>
  <si>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</si>
  <si>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</si>
  <si>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</si>
  <si>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</si>
  <si>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</si>
  <si>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</si>
  <si>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thestuartwarner</t>
  </si>
  <si>
    <t>amykrakow</t>
  </si>
  <si>
    <t>richard50336211</t>
  </si>
  <si>
    <t>schillinghomes</t>
  </si>
  <si>
    <t>melissat22</t>
  </si>
  <si>
    <t>benassiandrew</t>
  </si>
  <si>
    <t>janeal911</t>
  </si>
  <si>
    <t>cquahaz</t>
  </si>
  <si>
    <t>coconinonf</t>
  </si>
  <si>
    <t>arizonadot</t>
  </si>
  <si>
    <t>moderntimesmag</t>
  </si>
  <si>
    <t>eatlivetraveldr</t>
  </si>
  <si>
    <t>grazetucson</t>
  </si>
  <si>
    <t>wyndi_onthemesa</t>
  </si>
  <si>
    <t>opusfihomeloans</t>
  </si>
  <si>
    <t>sherrybutlerpr</t>
  </si>
  <si>
    <t>greco_james</t>
  </si>
  <si>
    <t>rebecca17005954</t>
  </si>
  <si>
    <t>yourpremierteam</t>
  </si>
  <si>
    <t>sophied94413535</t>
  </si>
  <si>
    <t>toughcrookie</t>
  </si>
  <si>
    <t>vacationrenter_</t>
  </si>
  <si>
    <t>bullfrogcomm</t>
  </si>
  <si>
    <t>travelspiritnyc</t>
  </si>
  <si>
    <t>dailytraveltips</t>
  </si>
  <si>
    <t>scottjones0131</t>
  </si>
  <si>
    <t>zavierpedro</t>
  </si>
  <si>
    <t>itslauraherrera</t>
  </si>
  <si>
    <t>brenesmarlen</t>
  </si>
  <si>
    <t>pearldolphin</t>
  </si>
  <si>
    <t>brandonminaz</t>
  </si>
  <si>
    <t>elportalsedona</t>
  </si>
  <si>
    <t>gaialove17</t>
  </si>
  <si>
    <t>bermanbrad</t>
  </si>
  <si>
    <t>enchantmentaz</t>
  </si>
  <si>
    <t>hippyprincessxx</t>
  </si>
  <si>
    <t>letmelivebruh</t>
  </si>
  <si>
    <t>purpleturtles33</t>
  </si>
  <si>
    <t>tensovscomcup</t>
  </si>
  <si>
    <t>aiviber</t>
  </si>
  <si>
    <t>leolionmma</t>
  </si>
  <si>
    <t>josenietoglez</t>
  </si>
  <si>
    <t>gryphons_bane</t>
  </si>
  <si>
    <t>natwidervglass</t>
  </si>
  <si>
    <t>seekingtrailsaz</t>
  </si>
  <si>
    <t>arizonahomes4u</t>
  </si>
  <si>
    <t>scottsdaleveins</t>
  </si>
  <si>
    <t>azpest</t>
  </si>
  <si>
    <t>don_tlr</t>
  </si>
  <si>
    <t>urbandesignaz</t>
  </si>
  <si>
    <t>jayne15378560</t>
  </si>
  <si>
    <t>ozzfest520</t>
  </si>
  <si>
    <t>smalley_louise</t>
  </si>
  <si>
    <t>joyflooring</t>
  </si>
  <si>
    <t>phxcards11</t>
  </si>
  <si>
    <t>1merrifield</t>
  </si>
  <si>
    <t>quiet_exterior</t>
  </si>
  <si>
    <t>uswesttravel1</t>
  </si>
  <si>
    <t>audreyhickman12</t>
  </si>
  <si>
    <t>arizonanotebook</t>
  </si>
  <si>
    <t>legacyfineprop</t>
  </si>
  <si>
    <t>janhalash</t>
  </si>
  <si>
    <t>ivey00880866</t>
  </si>
  <si>
    <t>johnnyapolis</t>
  </si>
  <si>
    <t>sedonaquail</t>
  </si>
  <si>
    <t>azrogernaylor</t>
  </si>
  <si>
    <t>nanbrannon</t>
  </si>
  <si>
    <t>fanofnmtn</t>
  </si>
  <si>
    <t>ajflick</t>
  </si>
  <si>
    <t>choicegreens</t>
  </si>
  <si>
    <t>azstateparks</t>
  </si>
  <si>
    <t>oraznc</t>
  </si>
  <si>
    <t>golsoncharles</t>
  </si>
  <si>
    <t>swonger47</t>
  </si>
  <si>
    <t>cityofsedonaaz</t>
  </si>
  <si>
    <t>mrsjanemcguire</t>
  </si>
  <si>
    <t>alvildenettle</t>
  </si>
  <si>
    <t>bowlininc</t>
  </si>
  <si>
    <t>eamcintire</t>
  </si>
  <si>
    <t>rebecca_arnold</t>
  </si>
  <si>
    <t>stromotion</t>
  </si>
  <si>
    <t>aim_travelnet</t>
  </si>
  <si>
    <t>visitwilliams</t>
  </si>
  <si>
    <t>visit_prescott</t>
  </si>
  <si>
    <t>_sedonaaz</t>
  </si>
  <si>
    <t>designincuk</t>
  </si>
  <si>
    <t>hiexsedona</t>
  </si>
  <si>
    <t>dsoltesz</t>
  </si>
  <si>
    <t>judithperron</t>
  </si>
  <si>
    <t>brownbeartrvls</t>
  </si>
  <si>
    <t>myvirtualvaca</t>
  </si>
  <si>
    <t>rubbishritaaz</t>
  </si>
  <si>
    <t>sedonaaz</t>
  </si>
  <si>
    <t>arizwant2b</t>
  </si>
  <si>
    <t>sedonamonthly</t>
  </si>
  <si>
    <t>cheflisadahl</t>
  </si>
  <si>
    <t>weekendexplorer</t>
  </si>
  <si>
    <t>yurview_az</t>
  </si>
  <si>
    <t>spyderslove</t>
  </si>
  <si>
    <t>chatwithsally1</t>
  </si>
  <si>
    <t>bravolebrity1</t>
  </si>
  <si>
    <t>nh84</t>
  </si>
  <si>
    <t>thebestchefs</t>
  </si>
  <si>
    <t>verdecanyonrail</t>
  </si>
  <si>
    <t>sedonasunflower</t>
  </si>
  <si>
    <t>sedonanewdayspa</t>
  </si>
  <si>
    <t>innofsedona</t>
  </si>
  <si>
    <t>verdevalleytv</t>
  </si>
  <si>
    <t>pilsenjla</t>
  </si>
  <si>
    <t>merkinvineyards</t>
  </si>
  <si>
    <t>klmsedona</t>
  </si>
  <si>
    <t>arabella_hotel</t>
  </si>
  <si>
    <t>simplholistic</t>
  </si>
  <si>
    <t>enthusiasticbl</t>
  </si>
  <si>
    <t>affinityrv</t>
  </si>
  <si>
    <t>phoenix_dts</t>
  </si>
  <si>
    <t>chowbellaphx</t>
  </si>
  <si>
    <t>aztrp</t>
  </si>
  <si>
    <t>arizona_tourism</t>
  </si>
  <si>
    <t>nearandfaraz</t>
  </si>
  <si>
    <t>arizonatourism</t>
  </si>
  <si>
    <t>sedonanews</t>
  </si>
  <si>
    <t>coconinosheriff</t>
  </si>
  <si>
    <t>ariz</t>
  </si>
  <si>
    <t>sedonachamber</t>
  </si>
  <si>
    <t>sedonafd</t>
  </si>
  <si>
    <t>outofafricapark</t>
  </si>
  <si>
    <t>bearizona</t>
  </si>
  <si>
    <t>theanchoredblog</t>
  </si>
  <si>
    <t>onebighome</t>
  </si>
  <si>
    <t>sedonalibrary</t>
  </si>
  <si>
    <t>afarmedia</t>
  </si>
  <si>
    <t>sedonatimes</t>
  </si>
  <si>
    <t>robreiner</t>
  </si>
  <si>
    <t>yoga_journal</t>
  </si>
  <si>
    <t>sedonayogafest</t>
  </si>
  <si>
    <t>pinkjeeptours</t>
  </si>
  <si>
    <t>clarkdaleaz</t>
  </si>
  <si>
    <t>cottonwoodaz</t>
  </si>
  <si>
    <t>lady_vee</t>
  </si>
  <si>
    <t>Mentions</t>
  </si>
  <si>
    <t>Replies to</t>
  </si>
  <si>
    <t>My wife and I used to visit Napa, Sonoma, the Anderson Valley or Santa Barbara for our winecations.  Now we stay home in Arizona, @ArizonaTourism @arizona_tourism @SedonaAZ @AZTrp @AZWG https://t.co/BlrxHUHkwJ via @chowbellaphx</t>
  </si>
  <si>
    <t>RT @AZRogerNaylor: The backroads of #Arizona explore places of astonishing beauty. Exit the interstates, climb into a slender two-lane and…</t>
  </si>
  <si>
    <t>@NearAndFarAZ @CoconinoNF @SedonaAZ Me too. Looks great out there.</t>
  </si>
  <si>
    <t>RT @thestuartwarner: My wife and I used to visit Napa, Sonoma, the Anderson Valley or Santa Barbara for our winecations.  Now we stay home…</t>
  </si>
  <si>
    <t>“That military base has been up there since the Indians. It was stupid good.” — a person at the table beside me _xD83E__xDD26_‍♀️ #eavesdropping on #priviledgedwhiteAmericans in #SedonaAZ is a #multiverse #vortex of @#%€&amp;lt;{?!</t>
  </si>
  <si>
    <t>Happy Pride Month!
#GayPrideMonth #dragqueen #equality #instagay #SedonaAZ #menodoraeclipse #supportlocaldrag #Drag #lovewins #BelieveinYou #GayLife #Pride #pride2019 #PrideMonth #PrideMonth2019 https://t.co/nZVgfnWQmR</t>
  </si>
  <si>
    <t>Is this Sedona Vortex Energy enveloping me or ????? Taken 6/8/2019 Hiking Fay Canyon Trail in Sedona, Arizona. @sedonanews @SedonaAZ https://t.co/hsf2ggyW0H</t>
  </si>
  <si>
    <t>Awesome event at Amara Resort &amp;amp; Spa this weekend.  Beautiful location and views.  Super friendly and helpful staff.  Great venue for leisure or small events, 10-50ppl. @SedonaAZ https://t.co/EgSIW5bo1E</t>
  </si>
  <si>
    <t>@SedonaFD @SedonaChamber @SedonaAZ @sedonanews  This smoke may drain into Oak Creek Canyon and further south tonight. @ArizonaDOT @CoconinoSheriff https://t.co/OS27KYZBdB</t>
  </si>
  <si>
    <t>RT @CoconinoNF: @SedonaFD @SedonaChamber @SedonaAZ @sedonanews  This smoke may drain into Oak Creek Canyon and further south tonight. @Ariz…</t>
  </si>
  <si>
    <t>24 hours in #Sedona &amp;lt;3 @SedonaAZ  #travel #ttot ---&amp;gt; https://t.co/AMth3eRNQl https://t.co/2Rrh98FHFm</t>
  </si>
  <si>
    <t>RT @AZRogerNaylor: Now that the kids are out of school, they're probably busy whining about how bored they are. Time to hit the road and ex…</t>
  </si>
  <si>
    <t>@AZRogerNaylor @bearizona @OutofAfricaPark @SedonaAZ Good idea</t>
  </si>
  <si>
    <t>70 Calle Irena, #SedonaAZ - Craftsmanship &amp;amp; Quality With Amazing #RedRockViews! #realestate #CasaContenta 
https://t.co/AsQ0rtYdQl https://t.co/NUKLYZBeqP</t>
  </si>
  <si>
    <t>RT @YourPremierTeam: 70 Calle Irena, #SedonaAZ - Craftsmanship &amp;amp; Quality With Amazing #RedRockViews! #realestate #CasaContenta 
https://t.c…</t>
  </si>
  <si>
    <t>@theanchoredblog @SedonaAZ Couldn't agree more! That's why it's our top underrated destination: https://t.co/mkJNSYE49G https://t.co/epKHF61xE1</t>
  </si>
  <si>
    <t>@AZRogerNaylor @SedonaAZ @bearizona @OutofAfricaPark We agree! #Sedona is our top underrated #tourist destinations in our latest infographic: https://t.co/mkJNSYE49G https://t.co/JkHJHyzEW6</t>
  </si>
  <si>
    <t>The @SedonaLibrary presents a free Monday Night Movie screening + discussion of the documentary @OneBigHome w/ director Thomas Bena via Skype at 6pm on Monday, June 17 in Si Birch Community Room. https://t.co/zC9p5J0s6W Donations welcome. #SedonaAZ #Sedona https://t.co/7CGfNShHla</t>
  </si>
  <si>
    <t>5 Gorgeous Summer Destinations Where Your U.S. Dollar Will Go Far
https://t.co/8GXHiMann1 @AFARmedia @SedonaAZ</t>
  </si>
  <si>
    <t>RT @TravelSpiritNYC: 5 Gorgeous Summer Destinations Where Your U.S. Dollar Will Go Far
https://t.co/8GXHiMann1 @AFARmedia @SedonaAZ</t>
  </si>
  <si>
    <t>@SedonaAZ I think they want to rename it Yorkie Rock!</t>
  </si>
  <si>
    <t>RT @VerdeCanyonRail: Over and along the winding river, and deep through the remote red rock wilderness of the Sedona area, Verde Canyon Rai…</t>
  </si>
  <si>
    <t>#Tlaquepaque in @SedonaAZ ⛲️ https://t.co/xJeiRDQebL</t>
  </si>
  <si>
    <t>RT @itslauraherrera: #Tlaquepaque in @SedonaAZ ⛲️ https://t.co/xJeiRDQebL</t>
  </si>
  <si>
    <t>RT @SedonaAZ: Tramping Through Red Rock Country With Your Pooch: 
https://t.co/SnqSSUifQN https://t.co/GHCUOEsbF7</t>
  </si>
  <si>
    <t>@SedonaAZ _xD83D__xDC76__xD83D__xDC36_Should add: Don't leave the dog or kid in the car while you go exploring.</t>
  </si>
  <si>
    <t>@SedonaAZ Love it!  And stay on the trails, keep the pups leashed and have more water than you believe is ‘plenty’ for their safety. Jumping cholla, rattlers, even raptors for the little ones = no fun for the doggies.</t>
  </si>
  <si>
    <t>@SedonaAZ @sedonanews @sedonatimes Great view while waiting to listen to Mind Travel, Enchantment Resort Sedona. https://t.co/P5I8ZcqqjO</t>
  </si>
  <si>
    <t>RT @BermanBrad: @SedonaAZ @sedonanews @sedonatimes Great view while waiting to listen to Mind Travel, Enchantment Resort Sedona. https://t.…</t>
  </si>
  <si>
    <t>@letmelivebruh @SedonaAZ YOU ARE SO FUCKING BEAUTIFUL! I miss you so much.</t>
  </si>
  <si>
    <t>@HippyPrincessXX @SedonaAZ Thanks babe! ❤️ miss you!</t>
  </si>
  <si>
    <t>@letmelivebruh @SedonaAZ I've never been to Sedona but AZ has a special place in my heart and I'm definitely going to check out Sedona next time I'm there?!</t>
  </si>
  <si>
    <t>@PurpleTurtles33 @SedonaAZ Yesss. It’s so beautiful.</t>
  </si>
  <si>
    <t>@TenSovsComCup @SedonaAZ The water was so fucking cold _xD83D__xDE02__xD83D__xDE02_</t>
  </si>
  <si>
    <t>@letmelivebruh @SedonaAZ You look so happy and the woman behind you looks as if she’s in hell _xD83D__xDE02_</t>
  </si>
  <si>
    <t>@letmelivebruh @SedonaAZ Dude looks as if Henry Cejudo is standing at other side https://t.co/wvlvtQGOcz</t>
  </si>
  <si>
    <t>@robreiner When we went to Chapel of the Holy Cross in @SedonaAZ, a man came up to my husband (in the chapel) &amp;amp; whispered “were going to take back this country from people like you”  My husband is native American.  When he left we saw infowars and trump stickers on his truck.</t>
  </si>
  <si>
    <t>RT @letmelivebruh: Dropping this because this place was the most beautiful humbling place I’ve ever seen. Please go check out @SedonaAZ if…</t>
  </si>
  <si>
    <t>@SedonaAZ l love Sedona #Sedona https://t.co/tRpQAyqAiT</t>
  </si>
  <si>
    <t>RT @AZRogerNaylor: Don't let kids spend their entire summer indoors staring at screens. Get them outside to #hike, climb &amp;amp; swim. If they do…</t>
  </si>
  <si>
    <t>RT AZRogerNaylor: Don't let kids spend their entire summer indoors staring at screens. Get them outside to #hike, climb &amp;amp; swim. If they don't fall in love with the outdoors now, when will they? Here's my story on great #Arizona kid friendly hikes. AZStateParks SedonaAZ …</t>
  </si>
  <si>
    <t>RT @SedonaAZ: So proud of @SedonaYogaFest for getting on @Yoga_Journal's amazing list of top retreats and travel spots around the world!  h…</t>
  </si>
  <si>
    <t>@AZRogerNaylor @bearizona @OutofAfricaPark @SedonaAZ Fun</t>
  </si>
  <si>
    <t>@AZRogerNaylor @AZStateParks @SedonaAZ Get outdoors</t>
  </si>
  <si>
    <t>@robreiner Oh Rob, you need Therapy. Stay in SedonaAZ, take up hiking everyday there. Lose that weight, feel better.</t>
  </si>
  <si>
    <t>Dropping this because this place was the most beautiful humbling place I’ve ever seen. Please go check out @SedonaAZ if you’re ever in Arizona . https://t.co/6pc3GCLKZV</t>
  </si>
  <si>
    <t>@letmelivebruh @SedonaAZ Changed my life there!</t>
  </si>
  <si>
    <t>Now that the kids are out of school, they're probably busy whining about how bored they are. Time to hit the road and explore beautiful #Arizona. Here's my story on kid-friendly getaways. @bearizona @OutofAfricaPark @SedonaAZ  https://t.co/IlP2xadpNP</t>
  </si>
  <si>
    <t>RT @AZRogerNaylor: Tucked away in Oak Creek Canyon, north of #Sedona, #Arizona, Slide Rock State Park is a legendary swimming hole. The far…</t>
  </si>
  <si>
    <t>@AZRogerNaylor @AZStateParks @SedonaAZ Yes</t>
  </si>
  <si>
    <t>@AZRogerNaylor @AZStateParks @SedonaAZ Nice</t>
  </si>
  <si>
    <t>Don't let kids spend their entire summer indoors staring at screens. Get them outside to #hike, climb &amp;amp; swim. If they don't fall in love with the outdoors now, when will they? Here's my story on great #Arizona kid friendly hikes. @AZStateParks @SedonaAZ https://t.co/yVTBahqgyf</t>
  </si>
  <si>
    <t>Tucked away in Oak Creek Canyon, north of #Sedona, #Arizona, Slide Rock State Park is a legendary swimming hole. The farm dates back to 1910. Apple orchards still bloom in spring &amp;amp; produce fruit for sale. Beneath towering red walls, it is picnic nirvana. @AZStateParks @SedonaAZ https://t.co/kMshmGO9Af</t>
  </si>
  <si>
    <t>@AZRogerNaylor @AZStateParks @SedonaAZ I love that place, so much fun!!!</t>
  </si>
  <si>
    <t>JOB OPPORTUNITIES - Traffic Control Assistants
Come join our team and work in beautiful Uptown Sedona!  This is a great weekend job for those looking for a few extra hours.  
$15/hour
No training required
Uniforms and gear provided
https://t.co/JfzdQkUSxa https://t.co/DDT4CQml6s</t>
  </si>
  <si>
    <t>RT @CityofSedonaAZ: JOB OPPORTUNITIES - Traffic Control Assistants
Come join our team and work in beautiful Uptown Sedona!  This is a grea…</t>
  </si>
  <si>
    <t>Planning a weekend in #Sedona? This guide has everything you need to do, see and eat in the heart of red rock country! --&amp;gt; https://t.co/y7V26AtqOk #Arizona @SedonaAZ</t>
  </si>
  <si>
    <t>I recently gave #Sedona a second chance and discovered a plethora of hikes and outdoor experiences - and some places for pampering afterwards! --&amp;gt; https://t.co/y7V26AtqOk #Arizona @SedonaAZ</t>
  </si>
  <si>
    <t>Sedona AZ Sat Jun 8th PM Forecast: TONIGHT Clear Lo 58 SUNDAY Mostly Sunny Hi 88</t>
  </si>
  <si>
    <t>Sedona AZ Tue Jun 11th AM Forecast: TODAY Sunny Hi 92 TONIGHT Mostly Clear Lo 63</t>
  </si>
  <si>
    <t>Sedona AZ Wed Jun 12th AM Forecast: TODAY Partly Cloudy Hi 95 TONIGHT Partly Cloudy Lo 65</t>
  </si>
  <si>
    <t>Sedona AZ Fri Jun 14th PM Forecast: TONIGHT Clear Lo 60 SATURDAY Chance Of T-Storm Hi 88</t>
  </si>
  <si>
    <t>Sedona AZ Sun Jun 16th AM Forecast: TODAY Chance Of T-Storm Hi 88 TONIGHT Partly Cloudy Lo 61</t>
  </si>
  <si>
    <t>Sedona AZ Mon Jun 17th PM Forecast: TONIGHT Mostly Clear Lo 59 TUESDAY Sunny Hi 88</t>
  </si>
  <si>
    <t>Sedona AZ Wed Jun 19th AM Forecast: TODAY Sunny Hi 90 TONIGHT Clear Lo 61</t>
  </si>
  <si>
    <t>RT @SedonaAZ: Check out Sedona for your summer escape! 
https://t.co/PnQlrmmZUD https://t.co/PqVZCJTMuq</t>
  </si>
  <si>
    <t>Enjoy music, sweet treats for sale and a beautiful view.  Our next two live music events are on Friday, June 14 and  Friday, June 21, beginning at 6 pm.  For more information about this event call (928) 282-7098 or visit https://t.co/2vPyEKckoN.
#Sedona #RedDirtConcerts https://t.co/W3bi1deOKu</t>
  </si>
  <si>
    <t>Enjoy music, sweet treats for sale and a beautiful view. Our live music events are on Friday, June 21, beginning at 6 pm. For more information about this event call (928) 282-7098 or visit https://t.co/2vPyEKckoN.
#HolidayInnExpress #Sedona #RedDirtConcerts https://t.co/9li5HaUa3o</t>
  </si>
  <si>
    <t>All are worthy of a day trip! https://t.co/jk7iNevAKH</t>
  </si>
  <si>
    <t>A favorite #TBT on a @pinkjeeptours in #SedonaAZ! It can be as adventurous as you want it to be! Come along for a ride and see why you don't want to miss this fun activity. _xD83D__xDC95_➡️ https://t.co/ylqtXTwl2I #familytravel #adventuretravel #Arizona #travel https://t.co/jIdBGAW7Eo</t>
  </si>
  <si>
    <t>So proud of @SedonaYogaFest for getting on @Yoga_Journal's amazing list of top retreats and travel spots around the world!  https://t.co/yfdeuBi3uL https://t.co/M1UOcHj0UL</t>
  </si>
  <si>
    <t>RT @SedonaAZ: Bring your A-game to the red rocks! 
https://t.co/XBLTM1N5FH https://t.co/n3Qg4caEGf</t>
  </si>
  <si>
    <t>We're very proud to share our cover story in our July/August food issue featuring the 10 must-try sandwiches. Read more here: https://t.co/O49reVhrTX #sedonamonthly #letseat #bestsandwiches #sedonaeats @cheflisadahl @SedonaAZ</t>
  </si>
  <si>
    <t>RT @SedonaMonthly: We're very proud to share our cover story in our July/August food issue featuring the 10 must-try sandwiches. Read more…</t>
  </si>
  <si>
    <t>RT @SedonaAZ: Here the 7 best places to picnic in Sedona:
https://t.co/RoOxYZ1ka9 https://t.co/SuAL4UB9w2</t>
  </si>
  <si>
    <t>Most beautiful hike I've been on so far #SedonaAZ #Vacay #influenster #Vacaycontest https://t.co/lOEyeTzSUE</t>
  </si>
  <si>
    <t>Left VancouverWA a week ago - after 30 hrs on the road and 1,441 miles in a 26’PenskeTruck we reached r new work destination - SedonaAZ. Moved into r new rental home on Sunday-still unpacking&amp;amp;organizing!  We follow the work 2support the Greastest Work on earth. #Life is a Journey https://t.co/pvI4unsiEw</t>
  </si>
  <si>
    <t>@SedonaAZ We were foolish to think our babies could hike on Bell Trail #13 last week and they collapsed half way up. We almost lost them. It was too much for them and heat didn't help.</t>
  </si>
  <si>
    <t>One of our favorite things to on the weekends? Browse for fresh produce and local goods at the Sedona Farmer's Market in #tlqsedona. Read more about this here: https://t.co/y2JJBkRunX #farmersmarkets @SedonaAZ #thingstodoinSedona</t>
  </si>
  <si>
    <t>Over and along the winding river, and deep through the remote red rock wilderness of the Sedona area, Verde Canyon Railroad takes passengers through an Arizona seldom seen. #verdecanyonrr @ArizonaTourism @SedonaAZ #TravelAZ #VisitAZ #ClarkdaleAZ https://t.co/YVncpf9qEL</t>
  </si>
  <si>
    <t>We offer a stunning signature menu of Native-Inspired Body Treatments.
Seen here, some preparations for our "Sweat Lodge," a steamy spa experience inspired by the Native American Tradition.
#BestDaySpa #SedonaAZ #DaySpa #Massage #Native #OrganicSpa #Cleansing #SpaDay #SelfLove https://t.co/vefMpYb2ew</t>
  </si>
  <si>
    <t>RT @SedonaNewDaySpa: We offer a stunning signature menu of Native-Inspired Body Treatments.
Seen here, some preparations for our "Sweat Lod…</t>
  </si>
  <si>
    <t>The backroads of #Arizona explore places of astonishing beauty. Exit the interstates, climb into a slender two-lane and feel your breath snatched and your heart squeezed. May you find the road that will lead to your own personal adventure this weekend. @SedonaAZ @SedonaChamber https://t.co/26ROrf2VpX</t>
  </si>
  <si>
    <t>Verde Valley TV: Verde Valley Experience June 20 2019 https://t.co/AhsQapGr0T 
Verde Valley area 4th of July Events in @SedonaAZ, @CottonwoodAZ, and @ClarkdaleAZ! Plus Fireworks and music from Black Forest Society!</t>
  </si>
  <si>
    <t>Ojo, _xD83D__xDC41_, ojo, @Lady_VEE https://t.co/KMV78pnnk2</t>
  </si>
  <si>
    <t>Look for the Merkin Pizza Wagon tonight at the Posse Grounds Pavilion in Sedona - we're serving up pizza, hot dogs, salads and Bolo fries for the Red Dirt Concert Series. Free music and family fun starts at 5 pm. #azfoodtruck #straightouttafoodtrucks #sedonaaz #farmtowagon https://t.co/9xwMGuHBst</t>
  </si>
  <si>
    <t>Traffic Control Assistants https://t.co/dlt2CDdLCd</t>
  </si>
  <si>
    <t>Be delighted by the unexpected at #ArabellaHotelSedona. Enjoy spectacular views, local hiking, and spiritual healing. Book in advance and save 20%: https://t.co/vAb8cUQeTJ #SedonaAZ #hotelife #vacationvibes https://t.co/mxTrUIzygC</t>
  </si>
  <si>
    <t>Family vacation? Rooms with sofa sleepers make family travel easier - and you'll love the free Wi-Fi and free hot breakfast! #ArabellaHotelSedona #SedonaAZ #SedonaArizona #familyvacation #redrocks https://t.co/yhtJeDL80g https://t.co/RAXC9iIgyS</t>
  </si>
  <si>
    <t>Sedona Photofest starts tomorrow! Elevate your photography game with master classes and free workshops. #ArabellaHotelSedona #SedonaAZ #SedonaArizona #redrocks #nature #photography #photofest https://t.co/kUJuf8V2P5 https://t.co/D8ZSzTKhBq</t>
  </si>
  <si>
    <t>Grab a bite at Elote cafe. This award-winning eatery serves fresh guacamole,  grilled carne asada, and rich vanilla bean flan. Check out the rest of their menu here: https://t.co/NfO2gKMKVl #elotecafe #ArabellaHotelSedona #SedonaAZ #SedonaArizona #food #foodie https://t.co/B4tf0uZLVy</t>
  </si>
  <si>
    <t>Experience the ultimate desert getaway. Book a jeep adventure, wine tasting tour, and #NewAge experience. Check out more local things to do here: https://t.co/7bl1OMWyIK #ArabellaHotelSedona #SedonaAZ #hotelife #vacationvibes https://t.co/QutY9bO9Gi</t>
  </si>
  <si>
    <t>"This hotel has an incredible setting and view of the surrounding buttes. Beautiful setting with updated hotel rooms and good service. Fire pits, live music in the evening, included breakfast onsite." Read more reviews here: https://t.co/VNpQbGbIk4 #ArabellaHotelSedona #SedonaAZ https://t.co/YFDqF3m1FZ</t>
  </si>
  <si>
    <t>Did you know that tomorrow is #InternationalYogaDay? Discover where you can practice yoga in Sedona, from indoor studios to outdoor groves. #ArabellaHotelSedona #SedonaAZ #SedonaArizona #redrocks #yoga https://t.co/pWSZjd71Ph https://t.co/gV3BvmFnZm</t>
  </si>
  <si>
    <t>Happy Summer Solstice! Summer begins today - the perfect time to plan your next desert escape. Book your stay now: https://t.co/JRbfS0NQZj #ArabellaHotelSedona #SedonaAZ #SedonaArizona #redrocks #nature #summersolstice #summertime #newage https://t.co/ijokXIlzd8</t>
  </si>
  <si>
    <t>Would you believe me if I told you this was 100% organic and gluten-free?
https://t.co/dzJkIVaekS
I'm not kidding! #glutenfree #organic #sedona #vegetarian @SedonaAZ #wellnesstravel https://t.co/qyN31NcnZM</t>
  </si>
  <si>
    <t>Wow Sedona you are beautiful!!! _xD83D__xDE0D__xD83D__xDE0D__xD83D__xDE0D_ @ArizonaTourism @SedonaAZ #visitsedona #visitaz https://t.co/EU4m63Xi6I</t>
  </si>
  <si>
    <t>Check out Sedona for your summer escape! 
https://t.co/PnQlrmmZUD https://t.co/PqVZCJTMuq</t>
  </si>
  <si>
    <t>Tramping Through Red Rock Country With Your Pooch: 
https://t.co/SnqSSUifQN https://t.co/GHCUOEsbF7</t>
  </si>
  <si>
    <t>Planning a weekend in Sedona? Check out this guide which highlights the best hikes in Sedona, the to https://t.co/mO5quhQnJv</t>
  </si>
  <si>
    <t>Here the 7 best places to picnic in Sedona:
https://t.co/RoOxYZ1ka9 https://t.co/SuAL4UB9w2</t>
  </si>
  <si>
    <t>Bring your A-game to the red rocks! 
https://t.co/XBLTM1N5FH https://t.co/n3Qg4caEGf</t>
  </si>
  <si>
    <t>Take me back to #pisalisa in @SedonaAZ _xD83C__xDF55__xD83C__xDF55__xD83C__xDF55__xD83D__xDE0D__xD83D__xDE0D__xD83D__xDE0D_ https://t.co/CKsgdzWsew</t>
  </si>
  <si>
    <t>Took the new lens up to Sedona.   More pics on the way, so enjoy this one for now _xD83D__xDE0B_
#boyntoncanyon #sedona #sedonaarizona_xD83C__xDF35_ #az #arizona #photography #landscapephography #sedonaaz #canyon #canon @ Boynton Canyon Trail https://t.co/4j8kOrDZYS</t>
  </si>
  <si>
    <t>Them flowers be blossoming
#photographyflowers #photography #boyntoncanyon #sedonaarizona_xD83C__xDF35_ #sedona #az #azphotographer #sedonaaz #flowers #photographer #hiking #hikingphotography @ Boynton Canyon Trail https://t.co/F1v5nMzOgc</t>
  </si>
  <si>
    <t>The power of Lightroom!
#lightroom #adobelightroom #photographer #photography #sedona #sedonaarizona_xD83C__xDF35_ #sedonaaz #az #azphotography #azphotographer #landscapephography #landscape #boyntoncanyon @ Boynton Canyon Trail https://t.co/qs2tzBUxWA</t>
  </si>
  <si>
    <t>https://www.phoenixnewtimes.com/restaurants/48-hours-verde-valley-wine-trial-cottonwood-page-springs-clarkdale-11307299</t>
  </si>
  <si>
    <t>https://twitter.com/KaibabNF/status/1138118055572062208</t>
  </si>
  <si>
    <t>https://eatlivetraveldrink.com/2017/07/15/24-hours-in-sedona/</t>
  </si>
  <si>
    <t>https://www.ilovesedonarealestate.com/property/70-calle-irena-sedona-arizona-518539</t>
  </si>
  <si>
    <t>https://www.vacationrenter.com/guides/best-vacations-in-the-u-s-an-infographic</t>
  </si>
  <si>
    <t>http://onebighome.bullfrogcommunities.com/one_big_home_documentary_screening_and_q_a_discussion_with_filmmaker_sedona_arizona?platform=hootsuite</t>
  </si>
  <si>
    <t>https://www.afar.com/magazine/gorgeous-summer-destinations-where-your-us-dollar-will-go-far</t>
  </si>
  <si>
    <t>https://visitsedona.com/blog/tramping-through-red-rock-country-with-your-pooch/</t>
  </si>
  <si>
    <t>https://www.azcentral.com/story/travel/arizona/road-trips/2019/06/01/summer-family-vacation-ideas-kid-friendly-things-to-do-arizona-sedona-jeep-tours-flagstaff-bearizona/1265541001/</t>
  </si>
  <si>
    <t>https://www.azcentral.com/story/travel/arizona/hiking/2018/06/28/kid-friendly-family-hikes-arizona/732333002/</t>
  </si>
  <si>
    <t>http://www.sedonaaz.gov/Home/Components/JobPosts/Job/316/510</t>
  </si>
  <si>
    <t>https://www.rebeccaandtheworld.com/weekend-in-sedona-itinerary/</t>
  </si>
  <si>
    <t>https://www.tripstodiscover.com/wonderful-weekend-getaways-from-phoenix/</t>
  </si>
  <si>
    <t>http://www.sedonaaz.gov/your-government/departments/parks-recreation/calendar</t>
  </si>
  <si>
    <t>https://twitter.com/SedonaAZ/status/1141450461792231424</t>
  </si>
  <si>
    <t>https://www.myvirtualvacations.net/blog/a-first-look-at-the-red-rocks-on-a-pink-jeep-tour</t>
  </si>
  <si>
    <t>https://www.yogajournal.com/lifestyle/best-yoga-retreats-around-the-world</t>
  </si>
  <si>
    <t>https://visitsedona.com/blog/four-best-golf-courses-in-sedona/</t>
  </si>
  <si>
    <t>https://www.sedonamonthly.com/2019/scrumptious-sandwiches/</t>
  </si>
  <si>
    <t>https://visitsedona.com/blog/the-7-best-places-to-picnic-in-sedona-arizona/</t>
  </si>
  <si>
    <t>https://www.sedonamonthly.com/2019/farm-table/</t>
  </si>
  <si>
    <t>https://www.youtube.com/watch?v=m9DrNPa3GLk&amp;feature=youtu.be</t>
  </si>
  <si>
    <t>https://twitter.com/SedonaAZ/status/1141403526909845504</t>
  </si>
  <si>
    <t>https://www.arabellahotelsedona.com/special-pkg/advance-purchase</t>
  </si>
  <si>
    <t>https://www.arabellahotelsedona.com/suites</t>
  </si>
  <si>
    <t>http://sedonaphotofest.org/</t>
  </si>
  <si>
    <t>https://www.elotecafe.com/eat-1-1</t>
  </si>
  <si>
    <t>https://www.arabellahotelsedona.com/things-to-do</t>
  </si>
  <si>
    <t>https://www.arabellahotelsedona.com/reviews</t>
  </si>
  <si>
    <t>https://visitsedona.com/spiritual-wellness/fitness-yoga/</t>
  </si>
  <si>
    <t>https://www.arabellahotelsedona.com/special-pkg</t>
  </si>
  <si>
    <t>http://mywellnesseverywhere.com/sedona-organic-restaurant/</t>
  </si>
  <si>
    <t>https://www.pinterest.com/pin/445574956882153111/</t>
  </si>
  <si>
    <t>https://www.instagram.com/p/ByyfhaRhfrA/?igshid=bpek3m7xj0eo</t>
  </si>
  <si>
    <t>https://www.instagram.com/p/By8UwUbBVsx/?igshid=hrbb462yik53</t>
  </si>
  <si>
    <t>https://www.instagram.com/p/By_PaQChrvr/?igshid=m7b7ht1arnxy</t>
  </si>
  <si>
    <t>phoenixnewtimes.com</t>
  </si>
  <si>
    <t>twitter.com</t>
  </si>
  <si>
    <t>eatlivetraveldrink.com</t>
  </si>
  <si>
    <t>ilovesedonarealestate.com</t>
  </si>
  <si>
    <t>vacationrenter.com</t>
  </si>
  <si>
    <t>bullfrogcommunities.com</t>
  </si>
  <si>
    <t>afar.com</t>
  </si>
  <si>
    <t>visitsedona.com</t>
  </si>
  <si>
    <t>azcentral.com</t>
  </si>
  <si>
    <t>sedonaaz.gov</t>
  </si>
  <si>
    <t>rebeccaandtheworld.com</t>
  </si>
  <si>
    <t>tripstodiscover.com</t>
  </si>
  <si>
    <t>myvirtualvacations.net</t>
  </si>
  <si>
    <t>yogajournal.com</t>
  </si>
  <si>
    <t>sedonamonthly.com</t>
  </si>
  <si>
    <t>youtube.com</t>
  </si>
  <si>
    <t>arabellahotelsedona.com</t>
  </si>
  <si>
    <t>sedonaphotofest.org</t>
  </si>
  <si>
    <t>elotecafe.com</t>
  </si>
  <si>
    <t>mywellnesseverywhere.com</t>
  </si>
  <si>
    <t>pinterest.com</t>
  </si>
  <si>
    <t>instagram.com</t>
  </si>
  <si>
    <t>arizona</t>
  </si>
  <si>
    <t>eavesdropping priviledgedwhiteamericans sedonaaz multiverse vortex</t>
  </si>
  <si>
    <t>gaypridemonth dragqueen equality instagay sedonaaz menodoraeclipse supportlocaldrag drag lovewins believeinyou gaylife pride pride2019 pridemonth pridemonth2019</t>
  </si>
  <si>
    <t>sedona travel ttot</t>
  </si>
  <si>
    <t>sedonaaz redrockviews realestate casacontenta</t>
  </si>
  <si>
    <t>sedona tourist</t>
  </si>
  <si>
    <t>sedonaaz sedona</t>
  </si>
  <si>
    <t>tlaquepaque</t>
  </si>
  <si>
    <t>sedona</t>
  </si>
  <si>
    <t>hike</t>
  </si>
  <si>
    <t>hike arizona</t>
  </si>
  <si>
    <t>sedona arizona</t>
  </si>
  <si>
    <t>sedona reddirtconcerts</t>
  </si>
  <si>
    <t>holidayinnexpress sedona reddirtconcerts</t>
  </si>
  <si>
    <t>tbt sedonaaz familytravel adventuretravel arizona travel</t>
  </si>
  <si>
    <t>sedonamonthly letseat bestsandwiches sedonaeats</t>
  </si>
  <si>
    <t>sedonaaz vacay influenster vacaycontest</t>
  </si>
  <si>
    <t>life</t>
  </si>
  <si>
    <t>tlqsedona farmersmarkets thingstodoinsedona</t>
  </si>
  <si>
    <t>verdecanyonrr travelaz visitaz clarkdaleaz</t>
  </si>
  <si>
    <t>bestdayspa sedonaaz dayspa massage native organicspa cleansing spaday selflove</t>
  </si>
  <si>
    <t>azfoodtruck straightouttafoodtrucks sedonaaz farmtowagon</t>
  </si>
  <si>
    <t>arabellahotelsedona sedonaaz hotelife vacationvibes</t>
  </si>
  <si>
    <t>arabellahotelsedona sedonaaz sedonaarizona familyvacation redrocks</t>
  </si>
  <si>
    <t>arabellahotelsedona sedonaaz sedonaarizona redrocks nature photography photofest</t>
  </si>
  <si>
    <t>elotecafe arabellahotelsedona sedonaaz sedonaarizona food foodie</t>
  </si>
  <si>
    <t>newage arabellahotelsedona sedonaaz hotelife vacationvibes</t>
  </si>
  <si>
    <t>arabellahotelsedona sedonaaz</t>
  </si>
  <si>
    <t>internationalyogaday arabellahotelsedona sedonaaz sedonaarizona redrocks yoga</t>
  </si>
  <si>
    <t>arabellahotelsedona sedonaaz sedonaarizona redrocks nature summersolstice summertime newage</t>
  </si>
  <si>
    <t>glutenfree organic sedona vegetarian wellnesstravel</t>
  </si>
  <si>
    <t>visitsedona visitaz</t>
  </si>
  <si>
    <t>pisalisa</t>
  </si>
  <si>
    <t>boyntoncanyon sedona sedonaarizona az arizona photography landscapephography sedonaaz canyon canon</t>
  </si>
  <si>
    <t>photographyflowers photography boyntoncanyon sedonaarizona sedona az azphotographer sedonaaz flowers photographer hiking hikingphotography</t>
  </si>
  <si>
    <t>lightroom adobelightroom photographer photography sedona sedonaarizona sedonaaz az azphotography azphotographer landscapephography landscape boyntoncanyon</t>
  </si>
  <si>
    <t>https://pbs.twimg.com/media/D8lSVFKUYAE-0ET.jpg</t>
  </si>
  <si>
    <t>https://pbs.twimg.com/media/D8qhlLxUEAAztVb.jpg</t>
  </si>
  <si>
    <t>https://pbs.twimg.com/media/D8tfUY7UIAEatNz.jpg</t>
  </si>
  <si>
    <t>https://pbs.twimg.com/media/D8u0ZfBXkAAhWuA.jpg</t>
  </si>
  <si>
    <t>https://pbs.twimg.com/media/D8yWXhRUIAA6CPq.jpg</t>
  </si>
  <si>
    <t>https://pbs.twimg.com/media/D88mSwdW4AA3oEG.jpg</t>
  </si>
  <si>
    <t>https://pbs.twimg.com/media/D88k_beWsAAAf-2.jpg</t>
  </si>
  <si>
    <t>https://pbs.twimg.com/media/D89n_CdXYAEzKPp.jpg</t>
  </si>
  <si>
    <t>https://pbs.twimg.com/media/D8wEg48X4AADkAc.jpg</t>
  </si>
  <si>
    <t>https://pbs.twimg.com/media/D8-oBdnUwAEwoTk.jpg</t>
  </si>
  <si>
    <t>https://pbs.twimg.com/media/D9CTA5zUYAAiFnH.jpg</t>
  </si>
  <si>
    <t>https://pbs.twimg.com/media/D9Ed_3YUEAEd8t0.jpg</t>
  </si>
  <si>
    <t>https://pbs.twimg.com/media/D9MwzChXUAECwn0.jpg</t>
  </si>
  <si>
    <t>https://pbs.twimg.com/media/D8_cJmTUcAE8paZ.jpg</t>
  </si>
  <si>
    <t>https://pbs.twimg.com/media/D9Wrqw_UcAEhxuC.jpg</t>
  </si>
  <si>
    <t>https://pbs.twimg.com/media/D9XRVJMU8AAD4oT.jpg</t>
  </si>
  <si>
    <t>https://pbs.twimg.com/media/D8aCF2BU0AE7Twg.jpg</t>
  </si>
  <si>
    <t>https://pbs.twimg.com/media/D84TIcpWwAIwIpD.jpg</t>
  </si>
  <si>
    <t>https://pbs.twimg.com/media/D9b62TgXsAcMNPr.jpg</t>
  </si>
  <si>
    <t>https://pbs.twimg.com/media/D9gbfRvXUAE_44u.jpg</t>
  </si>
  <si>
    <t>https://pbs.twimg.com/media/D9RhkzuVAAEGeBE.jpg</t>
  </si>
  <si>
    <t>https://pbs.twimg.com/media/D9hcitWX4AIc3QA.jpg</t>
  </si>
  <si>
    <t>https://pbs.twimg.com/media/D9c_H3aUwAALCbf.jpg</t>
  </si>
  <si>
    <t>https://pbs.twimg.com/media/D9iBVIPXoAAf5cf.jpg</t>
  </si>
  <si>
    <t>https://pbs.twimg.com/media/D9jpNnUU4AABGEB.jpg</t>
  </si>
  <si>
    <t>https://pbs.twimg.com/media/D89Fi2dXYAA9NgA.jpg</t>
  </si>
  <si>
    <t>https://pbs.twimg.com/media/D9if3LmVAAAuDJW.jpg</t>
  </si>
  <si>
    <t>https://pbs.twimg.com/media/D76KO72U8AAAMKH.jpg</t>
  </si>
  <si>
    <t>https://pbs.twimg.com/media/D9mtq7UU8AAzTjE.jpg</t>
  </si>
  <si>
    <t>https://pbs.twimg.com/media/D8jfDY3WkAEg-mc.jpg</t>
  </si>
  <si>
    <t>https://pbs.twimg.com/media/D8zWZPFWkAA6TDo.jpg</t>
  </si>
  <si>
    <t>https://pbs.twimg.com/media/D8-7DQ_XoAEjba7.jpg</t>
  </si>
  <si>
    <t>https://pbs.twimg.com/media/D9HiHD4XkAEiYiC.jpg</t>
  </si>
  <si>
    <t>https://pbs.twimg.com/media/D9TG20OWkAE5ypR.jpg</t>
  </si>
  <si>
    <t>https://pbs.twimg.com/media/D9cxsKIX4AAv6--.jpg</t>
  </si>
  <si>
    <t>https://pbs.twimg.com/media/D9h5SY1XUAEzFKY.jpg</t>
  </si>
  <si>
    <t>https://pbs.twimg.com/media/D9m0sS5WkAAzJv_.jpg</t>
  </si>
  <si>
    <t>https://pbs.twimg.com/media/D9nHZvtUwAEnYFn.jpg</t>
  </si>
  <si>
    <t>https://pbs.twimg.com/media/D9SIT-1UcAArMzn.jpg</t>
  </si>
  <si>
    <t>https://pbs.twimg.com/media/D9nLp4AU4AASZyY.jpg</t>
  </si>
  <si>
    <t>http://pbs.twimg.com/profile_images/865318139508146177/eeQrStTM_normal.jpg</t>
  </si>
  <si>
    <t>http://pbs.twimg.com/profile_images/1899333602/36-Prudential_Possible_Selects_normal.JPG</t>
  </si>
  <si>
    <t>http://pbs.twimg.com/profile_images/1035200865320218625/7Yv22TOT_normal.jpg</t>
  </si>
  <si>
    <t>http://pbs.twimg.com/profile_images/1021579075872161792/KKlqKsI0_normal.jpg</t>
  </si>
  <si>
    <t>http://pbs.twimg.com/profile_images/1083389021513019394/dSUhEBCu_normal.jpg</t>
  </si>
  <si>
    <t>http://pbs.twimg.com/profile_images/876252902704197632/URMhcrAt_normal.jpg</t>
  </si>
  <si>
    <t>http://pbs.twimg.com/profile_images/875762924664504320/tlF6YnZR_normal.jpg</t>
  </si>
  <si>
    <t>http://pbs.twimg.com/profile_images/736329210222936064/ZTvb3PD0_normal.jpg</t>
  </si>
  <si>
    <t>http://pbs.twimg.com/profile_images/486699365197565952/egfX8R48_normal.jpeg</t>
  </si>
  <si>
    <t>http://pbs.twimg.com/profile_images/1111722383285485568/Tfw-ZciS_normal.jpg</t>
  </si>
  <si>
    <t>http://pbs.twimg.com/profile_images/1006290909019770880/lH1RKjgd_normal.jpg</t>
  </si>
  <si>
    <t>http://pbs.twimg.com/profile_images/378800000708126122/288af8bf2722c78ca7333740ba33dcfd_normal.jpeg</t>
  </si>
  <si>
    <t>http://pbs.twimg.com/profile_images/378800000651459183/1b6960c17cc2aea8f47962484bcc7a62_normal.jpeg</t>
  </si>
  <si>
    <t>http://pbs.twimg.com/profile_images/1067273888072032256/4CcuvJs9_normal.jpg</t>
  </si>
  <si>
    <t>http://pbs.twimg.com/profile_images/1127633915374657536/EcOudFyg_normal.jpg</t>
  </si>
  <si>
    <t>http://pbs.twimg.com/profile_images/1140285125051072512/BXNY62Z__normal.jpg</t>
  </si>
  <si>
    <t>http://pbs.twimg.com/profile_images/537689972854104064/GOzi16BI_normal.jpeg</t>
  </si>
  <si>
    <t>http://pbs.twimg.com/profile_images/773982869756710913/aN4LXYxI_normal.jpg</t>
  </si>
  <si>
    <t>http://pbs.twimg.com/profile_images/1015380651782967297/pGek8Qho_normal.jpg</t>
  </si>
  <si>
    <t>http://pbs.twimg.com/profile_images/1120168632460300288/vbRcI0PN_normal.jpg</t>
  </si>
  <si>
    <t>http://pbs.twimg.com/profile_images/2649881538/232f0e3363d632289acd72730192126d_normal.jpeg</t>
  </si>
  <si>
    <t>http://pbs.twimg.com/profile_images/1132255297366454272/oKGgIHnG_normal.jpg</t>
  </si>
  <si>
    <t>http://pbs.twimg.com/profile_images/467048816877654016/4BuSzLA__normal.jpeg</t>
  </si>
  <si>
    <t>http://pbs.twimg.com/profile_images/1059937005549899777/6pTXI10w_normal.jpg</t>
  </si>
  <si>
    <t>http://pbs.twimg.com/profile_images/1140060638582050817/zbYrHXnz_normal.jpg</t>
  </si>
  <si>
    <t>http://pbs.twimg.com/profile_images/1138442310604091398/LzevPo8Z_normal.jpg</t>
  </si>
  <si>
    <t>http://pbs.twimg.com/profile_images/1138686373479800832/UzqaVtZY_normal.jpg</t>
  </si>
  <si>
    <t>http://pbs.twimg.com/profile_images/1131656361580871681/6485HyH-_normal.jpg</t>
  </si>
  <si>
    <t>http://pbs.twimg.com/profile_images/1401990918/micktwitter_normal.jpg</t>
  </si>
  <si>
    <t>http://pbs.twimg.com/profile_images/1137108034919030785/lDjssAny_normal.jpg</t>
  </si>
  <si>
    <t>http://pbs.twimg.com/profile_images/798189717594329089/QkT7O_cj_normal.png</t>
  </si>
  <si>
    <t>http://pbs.twimg.com/profile_images/1011973848424591360/XGne3lGv_normal.jpg</t>
  </si>
  <si>
    <t>http://pbs.twimg.com/profile_images/1131596262300499968/5YvKaf1U_normal.jpg</t>
  </si>
  <si>
    <t>http://pbs.twimg.com/profile_images/1074115395286491136/HX4_iNcB_normal.jpg</t>
  </si>
  <si>
    <t>http://pbs.twimg.com/profile_images/941053990971744256/adM406Mp_normal.jpg</t>
  </si>
  <si>
    <t>http://pbs.twimg.com/profile_images/763802490936537088/TcBBiZxj_normal.jpg</t>
  </si>
  <si>
    <t>http://pbs.twimg.com/profile_images/558100546163208192/17g_DzDs_normal.jpeg</t>
  </si>
  <si>
    <t>http://pbs.twimg.com/profile_images/905902995409297409/bmpQNaVW_normal.jpg</t>
  </si>
  <si>
    <t>http://abs.twimg.com/sticky/default_profile_images/default_profile_normal.png</t>
  </si>
  <si>
    <t>http://pbs.twimg.com/profile_images/1105596184918286336/IZPcZuLK_normal.jpg</t>
  </si>
  <si>
    <t>http://pbs.twimg.com/profile_images/1132781271761862656/1CL3QdPS_normal.png</t>
  </si>
  <si>
    <t>http://pbs.twimg.com/profile_images/1020010494738890752/SJsuwjy-_normal.jpg</t>
  </si>
  <si>
    <t>http://pbs.twimg.com/profile_images/1133560084255203328/D3aXeHDD_normal.jpg</t>
  </si>
  <si>
    <t>http://pbs.twimg.com/profile_images/656872695011737600/szqZZRlr_normal.jpg</t>
  </si>
  <si>
    <t>http://pbs.twimg.com/profile_images/857449395/endless-grand-canyon-651123-xl_normal.jpg</t>
  </si>
  <si>
    <t>http://pbs.twimg.com/profile_images/1042107709787521024/JRuyEelC_normal.jpg</t>
  </si>
  <si>
    <t>http://pbs.twimg.com/profile_images/1057295996118388737/NQ1vSU6j_normal.jpg</t>
  </si>
  <si>
    <t>http://pbs.twimg.com/profile_images/439178275256938497/FC8jeaAU_normal.jpeg</t>
  </si>
  <si>
    <t>http://pbs.twimg.com/profile_images/980290727224594432/7OMmaDFr_normal.jpg</t>
  </si>
  <si>
    <t>http://pbs.twimg.com/profile_images/1123745120090841089/bb5r5i6-_normal.jpg</t>
  </si>
  <si>
    <t>http://pbs.twimg.com/profile_images/2796278088/6499484fd37d9cd0dde4c04006c25737_normal.jpeg</t>
  </si>
  <si>
    <t>http://pbs.twimg.com/profile_images/2163759815/image_normal.jpg</t>
  </si>
  <si>
    <t>http://pbs.twimg.com/profile_images/1089936451846848517/frJhTdGH_normal.jpg</t>
  </si>
  <si>
    <t>http://pbs.twimg.com/profile_images/1325724204/headshot-1_normal.jpg</t>
  </si>
  <si>
    <t>http://pbs.twimg.com/profile_images/642841825531854848/iOewCrvY_normal.jpg</t>
  </si>
  <si>
    <t>http://pbs.twimg.com/profile_images/759847075118915584/ph0eD_X6_normal.jpg</t>
  </si>
  <si>
    <t>http://pbs.twimg.com/profile_images/1103680536780791810/hwX9Kn8c_normal.png</t>
  </si>
  <si>
    <t>http://pbs.twimg.com/profile_images/378800000590946810/abf0f5fed11445c2afa04d5b59cdcfdb_normal.jpeg</t>
  </si>
  <si>
    <t>http://pbs.twimg.com/profile_images/1067878618347368448/9ati9dRt_normal.jpg</t>
  </si>
  <si>
    <t>http://pbs.twimg.com/profile_images/895096080769064960/f3SHmSEV_normal.jpg</t>
  </si>
  <si>
    <t>http://pbs.twimg.com/profile_images/968631753643405313/Eg0sQzfF_normal.jpg</t>
  </si>
  <si>
    <t>http://pbs.twimg.com/profile_images/378800000142185463/e66860853d7e47bd2d94b68ae33287bc_normal.jpeg</t>
  </si>
  <si>
    <t>http://pbs.twimg.com/profile_images/1390032598/Cynthia_from_Melissa_normal.jpg</t>
  </si>
  <si>
    <t>http://pbs.twimg.com/profile_images/725405686981484545/vlrhyKM3_normal.jpg</t>
  </si>
  <si>
    <t>http://pbs.twimg.com/profile_images/839955146033397760/aIn3g-E0_normal.jpg</t>
  </si>
  <si>
    <t>http://pbs.twimg.com/profile_images/1008055449894178818/VexgfSF5_normal.jpg</t>
  </si>
  <si>
    <t>http://pbs.twimg.com/profile_images/704336819383623680/sS65LHVd_normal.jpg</t>
  </si>
  <si>
    <t>http://pbs.twimg.com/profile_images/1087857586290839552/iTETVXLs_normal.jpg</t>
  </si>
  <si>
    <t>http://pbs.twimg.com/profile_images/2182290073/Williams_Lights-Parade-2011_8927_low_res_normal.jpg</t>
  </si>
  <si>
    <t>http://pbs.twimg.com/profile_images/918582266674126848/bdlJyPY9_normal.jpg</t>
  </si>
  <si>
    <t>http://pbs.twimg.com/profile_images/1447580654/countyaz.com_normal.jpg</t>
  </si>
  <si>
    <t>http://pbs.twimg.com/profile_images/1010697272/peaks_theView_4x6_normal.jpg</t>
  </si>
  <si>
    <t>http://pbs.twimg.com/profile_images/1080658435228631041/r6mRG21e_normal.jpg</t>
  </si>
  <si>
    <t>http://pbs.twimg.com/profile_images/3535374017/824d44a4382e1fbbdf8ec5ec29996119_normal.jpeg</t>
  </si>
  <si>
    <t>http://pbs.twimg.com/profile_images/1136840904797351939/MGCHQzb8_normal.png</t>
  </si>
  <si>
    <t>http://pbs.twimg.com/profile_images/891035354060304385/CWJDj5f2_normal.jpg</t>
  </si>
  <si>
    <t>http://pbs.twimg.com/profile_images/1213083463/heart_diamond_avatar_21560_normal.jpg</t>
  </si>
  <si>
    <t>http://pbs.twimg.com/profile_images/956398084552044544/jYgj-mct_normal.jpg</t>
  </si>
  <si>
    <t>http://pbs.twimg.com/profile_images/801097160024436736/bJiR_r4o_normal.jpg</t>
  </si>
  <si>
    <t>http://pbs.twimg.com/profile_images/459059393422577665/aF9Oe2Dn_normal.jpeg</t>
  </si>
  <si>
    <t>http://pbs.twimg.com/profile_images/949287361266925574/Homcdv7B_normal.jpg</t>
  </si>
  <si>
    <t>http://pbs.twimg.com/profile_images/828573666/vvtvTwit_normal.jpg</t>
  </si>
  <si>
    <t>http://pbs.twimg.com/profile_images/791652911650631680/IgZ6C2kk_normal.jpg</t>
  </si>
  <si>
    <t>http://pbs.twimg.com/profile_images/999040718441074688/nwPAIjn5_normal.jpg</t>
  </si>
  <si>
    <t>http://pbs.twimg.com/profile_images/609488550812213248/W7bg_Huz_normal.jpg</t>
  </si>
  <si>
    <t>http://pbs.twimg.com/profile_images/1141142962560102400/0fY1LGfC_normal.png</t>
  </si>
  <si>
    <t>https://twitter.com/#!/thestuartwarner/status/1137036571096494080</t>
  </si>
  <si>
    <t>https://twitter.com/#!/amykrakow/status/1137234537245749248</t>
  </si>
  <si>
    <t>https://twitter.com/#!/richard50336211/status/1137368203611521024</t>
  </si>
  <si>
    <t>https://twitter.com/#!/schillinghomes/status/1137445898001104896</t>
  </si>
  <si>
    <t>https://twitter.com/#!/melissat22/status/1137493354990542849</t>
  </si>
  <si>
    <t>https://twitter.com/#!/benassiandrew/status/1137530916354420736</t>
  </si>
  <si>
    <t>https://twitter.com/#!/janeal911/status/1137899530660339714</t>
  </si>
  <si>
    <t>https://twitter.com/#!/cquahaz/status/1138108172952936449</t>
  </si>
  <si>
    <t>https://twitter.com/#!/coconinonf/status/1138173006038085635</t>
  </si>
  <si>
    <t>https://twitter.com/#!/arizonadot/status/1138173166402990082</t>
  </si>
  <si>
    <t>https://twitter.com/#!/moderntimesmag/status/1138179141285474304</t>
  </si>
  <si>
    <t>https://twitter.com/#!/eatlivetraveldr/status/1138201682335150082</t>
  </si>
  <si>
    <t>https://twitter.com/#!/grazetucson/status/1138476467384225792</t>
  </si>
  <si>
    <t>https://twitter.com/#!/grazetucson/status/1138476483079356416</t>
  </si>
  <si>
    <t>https://twitter.com/#!/wyndi_onthemesa/status/1138479206570926080</t>
  </si>
  <si>
    <t>https://twitter.com/#!/opusfihomeloans/status/1138491615876591616</t>
  </si>
  <si>
    <t>https://twitter.com/#!/sherrybutlerpr/status/1138493505867665408</t>
  </si>
  <si>
    <t>https://twitter.com/#!/greco_james/status/1138498696213979136</t>
  </si>
  <si>
    <t>https://twitter.com/#!/rebecca17005954/status/1138541786740080640</t>
  </si>
  <si>
    <t>https://twitter.com/#!/yourpremierteam/status/1138450539354775552</t>
  </si>
  <si>
    <t>https://twitter.com/#!/sophied94413535/status/1138543516030820352</t>
  </si>
  <si>
    <t>https://twitter.com/#!/toughcrookie/status/1138852535366631424</t>
  </si>
  <si>
    <t>https://twitter.com/#!/vacationrenter_/status/1139171419957411841</t>
  </si>
  <si>
    <t>https://twitter.com/#!/vacationrenter_/status/1139169991041921024</t>
  </si>
  <si>
    <t>https://twitter.com/#!/bullfrogcomm/status/1139243565819842560</t>
  </si>
  <si>
    <t>https://twitter.com/#!/travelspiritnyc/status/1138806892141174784</t>
  </si>
  <si>
    <t>https://twitter.com/#!/dailytraveltips/status/1139290218509586432</t>
  </si>
  <si>
    <t>https://twitter.com/#!/scottjones0131/status/1139314602926211072</t>
  </si>
  <si>
    <t>https://twitter.com/#!/zavierpedro/status/1139331856686444544</t>
  </si>
  <si>
    <t>https://twitter.com/#!/itslauraherrera/status/1138289771401437195</t>
  </si>
  <si>
    <t>https://twitter.com/#!/brenesmarlen/status/1138971584935260160</t>
  </si>
  <si>
    <t>https://twitter.com/#!/brenesmarlen/status/1139380962674929664</t>
  </si>
  <si>
    <t>https://twitter.com/#!/pearldolphin/status/1139418384527810560</t>
  </si>
  <si>
    <t>https://twitter.com/#!/brandonminaz/status/1139434763851186176</t>
  </si>
  <si>
    <t>https://twitter.com/#!/elportalsedona/status/1139551699507396609</t>
  </si>
  <si>
    <t>https://twitter.com/#!/gaialove17/status/1139560638701813761</t>
  </si>
  <si>
    <t>https://twitter.com/#!/bermanbrad/status/1139572372657168384</t>
  </si>
  <si>
    <t>https://twitter.com/#!/enchantmentaz/status/1139582338025885707</t>
  </si>
  <si>
    <t>https://twitter.com/#!/hippyprincessxx/status/1139374175473168385</t>
  </si>
  <si>
    <t>https://twitter.com/#!/letmelivebruh/status/1139375084257157125</t>
  </si>
  <si>
    <t>https://twitter.com/#!/purpleturtles33/status/1139597156258590720</t>
  </si>
  <si>
    <t>https://twitter.com/#!/letmelivebruh/status/1139604982804520960</t>
  </si>
  <si>
    <t>https://twitter.com/#!/letmelivebruh/status/1139724830322774017</t>
  </si>
  <si>
    <t>https://twitter.com/#!/tensovscomcup/status/1139724631982714880</t>
  </si>
  <si>
    <t>https://twitter.com/#!/tensovscomcup/status/1139725168861949952</t>
  </si>
  <si>
    <t>https://twitter.com/#!/aiviber/status/1140028805660065793</t>
  </si>
  <si>
    <t>https://twitter.com/#!/leolionmma/status/1140211810873892864</t>
  </si>
  <si>
    <t>https://twitter.com/#!/josenietoglez/status/1140308792774729730</t>
  </si>
  <si>
    <t>https://twitter.com/#!/gryphons_bane/status/1140634468186640385</t>
  </si>
  <si>
    <t>https://twitter.com/#!/natwidervglass/status/1140636633068425217</t>
  </si>
  <si>
    <t>https://twitter.com/#!/seekingtrailsaz/status/1140638023643623425</t>
  </si>
  <si>
    <t>https://twitter.com/#!/arizonahomes4u/status/1140644114045607941</t>
  </si>
  <si>
    <t>https://twitter.com/#!/scottsdaleveins/status/1140661916685099015</t>
  </si>
  <si>
    <t>https://twitter.com/#!/azpest/status/1138479735699230720</t>
  </si>
  <si>
    <t>https://twitter.com/#!/azpest/status/1138479749695598592</t>
  </si>
  <si>
    <t>https://twitter.com/#!/azpest/status/1140666206812168194</t>
  </si>
  <si>
    <t>https://twitter.com/#!/azpest/status/1140666226751889410</t>
  </si>
  <si>
    <t>https://twitter.com/#!/don_tlr/status/1140681572762308608</t>
  </si>
  <si>
    <t>https://twitter.com/#!/urbandesignaz/status/1140682357717884929</t>
  </si>
  <si>
    <t>https://twitter.com/#!/jayne15378560/status/1140697938441564162</t>
  </si>
  <si>
    <t>https://twitter.com/#!/ozzfest520/status/1140705402528473089</t>
  </si>
  <si>
    <t>https://twitter.com/#!/smalley_louise/status/1140713566753849344</t>
  </si>
  <si>
    <t>https://twitter.com/#!/joyflooring/status/1138559040919728128</t>
  </si>
  <si>
    <t>https://twitter.com/#!/joyflooring/status/1140714385469394945</t>
  </si>
  <si>
    <t>https://twitter.com/#!/phxcards11/status/1140714997925830656</t>
  </si>
  <si>
    <t>https://twitter.com/#!/1merrifield/status/1140721946457333760</t>
  </si>
  <si>
    <t>https://twitter.com/#!/quiet_exterior/status/1140738199863681035</t>
  </si>
  <si>
    <t>https://twitter.com/#!/uswesttravel1/status/1140785553337651200</t>
  </si>
  <si>
    <t>https://twitter.com/#!/audreyhickman12/status/1140796979917668352</t>
  </si>
  <si>
    <t>https://twitter.com/#!/arizonanotebook/status/1140806619141304320</t>
  </si>
  <si>
    <t>https://twitter.com/#!/legacyfineprop/status/1140856654990233600</t>
  </si>
  <si>
    <t>https://twitter.com/#!/janhalash/status/1138564506018181120</t>
  </si>
  <si>
    <t>https://twitter.com/#!/janhalash/status/1140862621966462976</t>
  </si>
  <si>
    <t>https://twitter.com/#!/ivey00880866/status/1140880911908704256</t>
  </si>
  <si>
    <t>https://twitter.com/#!/letmelivebruh/status/1139371309345808385</t>
  </si>
  <si>
    <t>https://twitter.com/#!/johnnyapolis/status/1140981482338627584</t>
  </si>
  <si>
    <t>https://twitter.com/#!/sedonaquail/status/1138464917130846208</t>
  </si>
  <si>
    <t>https://twitter.com/#!/sedonaquail/status/1139552541165752320</t>
  </si>
  <si>
    <t>https://twitter.com/#!/sedonaquail/status/1140981625628397569</t>
  </si>
  <si>
    <t>https://twitter.com/#!/azrogernaylor/status/1138455540798054400</t>
  </si>
  <si>
    <t>https://twitter.com/#!/nanbrannon/status/1141009487001718784</t>
  </si>
  <si>
    <t>https://twitter.com/#!/fanofnmtn/status/1138477216826765312</t>
  </si>
  <si>
    <t>https://twitter.com/#!/fanofnmtn/status/1141011557133901825</t>
  </si>
  <si>
    <t>https://twitter.com/#!/ajflick/status/1141011682895904768</t>
  </si>
  <si>
    <t>https://twitter.com/#!/choicegreens/status/1140664932851048451</t>
  </si>
  <si>
    <t>https://twitter.com/#!/choicegreens/status/1140664945169727488</t>
  </si>
  <si>
    <t>https://twitter.com/#!/choicegreens/status/1141017850267652096</t>
  </si>
  <si>
    <t>https://twitter.com/#!/choicegreens/status/1141017862288498688</t>
  </si>
  <si>
    <t>https://twitter.com/#!/azstateparks/status/1140636570879320064</t>
  </si>
  <si>
    <t>https://twitter.com/#!/azrogernaylor/status/1140631662092402693</t>
  </si>
  <si>
    <t>https://twitter.com/#!/azrogernaylor/status/1141006853058392069</t>
  </si>
  <si>
    <t>https://twitter.com/#!/oraznc/status/1141022274457395201</t>
  </si>
  <si>
    <t>https://twitter.com/#!/golsoncharles/status/1140661228408152064</t>
  </si>
  <si>
    <t>https://twitter.com/#!/golsoncharles/status/1141049164148568064</t>
  </si>
  <si>
    <t>https://twitter.com/#!/swonger47/status/1138520955477725184</t>
  </si>
  <si>
    <t>https://twitter.com/#!/swonger47/status/1141051962106044416</t>
  </si>
  <si>
    <t>https://twitter.com/#!/cityofsedonaaz/status/1141048245080096768</t>
  </si>
  <si>
    <t>https://twitter.com/#!/mrsjanemcguire/status/1141053766457790464</t>
  </si>
  <si>
    <t>https://twitter.com/#!/alvildenettle/status/1141074731560579072</t>
  </si>
  <si>
    <t>https://twitter.com/#!/bowlininc/status/1141081525284327424</t>
  </si>
  <si>
    <t>https://twitter.com/#!/eamcintire/status/1139540078705823744</t>
  </si>
  <si>
    <t>https://twitter.com/#!/eamcintire/status/1140979431994847232</t>
  </si>
  <si>
    <t>https://twitter.com/#!/eamcintire/status/1141099248642957312</t>
  </si>
  <si>
    <t>https://twitter.com/#!/rebecca_arnold/status/1141005446389489667</t>
  </si>
  <si>
    <t>https://twitter.com/#!/rebecca_arnold/status/1141099982444847105</t>
  </si>
  <si>
    <t>https://twitter.com/#!/stromotion/status/1141107617030385665</t>
  </si>
  <si>
    <t>https://twitter.com/#!/aim_travelnet/status/1141108062322749440</t>
  </si>
  <si>
    <t>https://twitter.com/#!/visitwilliams/status/1141185158860533760</t>
  </si>
  <si>
    <t>https://twitter.com/#!/visit_prescott/status/1141185211088027648</t>
  </si>
  <si>
    <t>https://twitter.com/#!/_sedonaaz/status/1137494824460935168</t>
  </si>
  <si>
    <t>https://twitter.com/#!/_sedonaaz/status/1138446093983920129</t>
  </si>
  <si>
    <t>https://twitter.com/#!/_sedonaaz/status/1138808492012314624</t>
  </si>
  <si>
    <t>https://twitter.com/#!/_sedonaaz/status/1139669152648630272</t>
  </si>
  <si>
    <t>https://twitter.com/#!/_sedonaaz/status/1140258034666618880</t>
  </si>
  <si>
    <t>https://twitter.com/#!/_sedonaaz/status/1140756327943278594</t>
  </si>
  <si>
    <t>https://twitter.com/#!/_sedonaaz/status/1141345206593347585</t>
  </si>
  <si>
    <t>https://twitter.com/#!/designincuk/status/1141349281733009409</t>
  </si>
  <si>
    <t>https://twitter.com/#!/hiexsedona/status/1138868794812698624</t>
  </si>
  <si>
    <t>https://twitter.com/#!/hiexsedona/status/1141375370853326848</t>
  </si>
  <si>
    <t>https://twitter.com/#!/dsoltesz/status/1139623798590849026</t>
  </si>
  <si>
    <t>https://twitter.com/#!/dsoltesz/status/1141468206881751040</t>
  </si>
  <si>
    <t>https://twitter.com/#!/judithperron/status/1140771006681964544</t>
  </si>
  <si>
    <t>https://twitter.com/#!/judithperron/status/1141490652326313985</t>
  </si>
  <si>
    <t>https://twitter.com/#!/brownbeartrvls/status/1141533283257217024</t>
  </si>
  <si>
    <t>https://twitter.com/#!/myvirtualvaca/status/1141692731682643968</t>
  </si>
  <si>
    <t>https://twitter.com/#!/rubbishritaaz/status/1138468800720920576</t>
  </si>
  <si>
    <t>https://twitter.com/#!/rubbishritaaz/status/1141726288563978241</t>
  </si>
  <si>
    <t>https://twitter.com/#!/sedonaaz/status/1140643927873081344</t>
  </si>
  <si>
    <t>https://twitter.com/#!/arizwant2b/status/1141777814905114626</t>
  </si>
  <si>
    <t>https://twitter.com/#!/sedonamonthly/status/1141776941873131520</t>
  </si>
  <si>
    <t>https://twitter.com/#!/cheflisadahl/status/1141783628667637761</t>
  </si>
  <si>
    <t>https://twitter.com/#!/weekendexplorer/status/1141798412213354496</t>
  </si>
  <si>
    <t>https://twitter.com/#!/yurview_az/status/1141800855076790272</t>
  </si>
  <si>
    <t>https://twitter.com/#!/spyderslove/status/1141804709164007425</t>
  </si>
  <si>
    <t>https://twitter.com/#!/chatwithsally1/status/1141918942534856704</t>
  </si>
  <si>
    <t>https://twitter.com/#!/bravolebrity1/status/1141939549590999040</t>
  </si>
  <si>
    <t>https://twitter.com/#!/nh84/status/1142032051685797888</t>
  </si>
  <si>
    <t>https://twitter.com/#!/sedonamonthly/status/1139400617120583681</t>
  </si>
  <si>
    <t>https://twitter.com/#!/thebestchefs/status/1142041340915736577</t>
  </si>
  <si>
    <t>https://twitter.com/#!/verdecanyonrail/status/1139205699567853573</t>
  </si>
  <si>
    <t>https://twitter.com/#!/sedonaaz/status/1139312206124703744</t>
  </si>
  <si>
    <t>https://twitter.com/#!/sedonasunflower/status/1139521318049599488</t>
  </si>
  <si>
    <t>https://twitter.com/#!/sedonasunflower/status/1138463364844179456</t>
  </si>
  <si>
    <t>https://twitter.com/#!/sedonasunflower/status/1140977870019256320</t>
  </si>
  <si>
    <t>https://twitter.com/#!/sedonasunflower/status/1142054253130727424</t>
  </si>
  <si>
    <t>https://twitter.com/#!/sedonanewdayspa/status/1141838285020360704</t>
  </si>
  <si>
    <t>https://twitter.com/#!/innofsedona/status/1142057599862337537</t>
  </si>
  <si>
    <t>https://twitter.com/#!/innofsedona/status/1139525463548649472</t>
  </si>
  <si>
    <t>https://twitter.com/#!/innofsedona/status/1140971954486169601</t>
  </si>
  <si>
    <t>https://twitter.com/#!/innofsedona/status/1141099494299144193</t>
  </si>
  <si>
    <t>https://twitter.com/#!/verdevalleytv/status/1138212598418092032</t>
  </si>
  <si>
    <t>https://twitter.com/#!/azrogernaylor/status/1134496190425288704</t>
  </si>
  <si>
    <t>https://twitter.com/#!/verdevalleytv/status/1142114302502961152</t>
  </si>
  <si>
    <t>https://twitter.com/#!/pilsenjla/status/1142116644996734978</t>
  </si>
  <si>
    <t>https://twitter.com/#!/merkinvineyards/status/1142134941657919489</t>
  </si>
  <si>
    <t>https://twitter.com/#!/klmsedona/status/1142135167835881472</t>
  </si>
  <si>
    <t>https://twitter.com/#!/arabella_hotel/status/1137404157260959751</t>
  </si>
  <si>
    <t>https://twitter.com/#!/arabella_hotel/status/1138520537687318528</t>
  </si>
  <si>
    <t>https://twitter.com/#!/arabella_hotel/status/1139334898173562884</t>
  </si>
  <si>
    <t>https://twitter.com/#!/arabella_hotel/status/1139940794721275904</t>
  </si>
  <si>
    <t>https://twitter.com/#!/arabella_hotel/status/1140755254939725825</t>
  </si>
  <si>
    <t>https://twitter.com/#!/arabella_hotel/status/1141435669048377344</t>
  </si>
  <si>
    <t>https://twitter.com/#!/arabella_hotel/status/1141795865662754821</t>
  </si>
  <si>
    <t>https://twitter.com/#!/arabella_hotel/status/1142142657269047301</t>
  </si>
  <si>
    <t>https://twitter.com/#!/simplholistic/status/1142163232095817729</t>
  </si>
  <si>
    <t>https://twitter.com/#!/enthusiasticbl/status/1140686495994372096</t>
  </si>
  <si>
    <t>https://twitter.com/#!/sedonaaz/status/1136739008346636288</t>
  </si>
  <si>
    <t>https://twitter.com/#!/sedonaaz/status/1138873743822819328</t>
  </si>
  <si>
    <t>https://twitter.com/#!/sedonaaz/status/1139314021729857536</t>
  </si>
  <si>
    <t>https://twitter.com/#!/sedonaaz/status/1141403526909845504</t>
  </si>
  <si>
    <t>https://twitter.com/#!/sedonaaz/status/1141450461792231424</t>
  </si>
  <si>
    <t>https://twitter.com/#!/sedonaaz/status/1141764372852813824</t>
  </si>
  <si>
    <t>https://twitter.com/#!/enthusiasticbl/status/1142167913450729472</t>
  </si>
  <si>
    <t>https://twitter.com/#!/affinityrv/status/1142168785303982080</t>
  </si>
  <si>
    <t>https://twitter.com/#!/phoenix_dts/status/1140399526492196865</t>
  </si>
  <si>
    <t>https://twitter.com/#!/phoenix_dts/status/1141783223636283397</t>
  </si>
  <si>
    <t>https://twitter.com/#!/phoenix_dts/status/1142193681782517760</t>
  </si>
  <si>
    <t>1137036571096494080</t>
  </si>
  <si>
    <t>1137234537245749248</t>
  </si>
  <si>
    <t>1137368203611521024</t>
  </si>
  <si>
    <t>1137445898001104896</t>
  </si>
  <si>
    <t>1137493354990542849</t>
  </si>
  <si>
    <t>1137530916354420736</t>
  </si>
  <si>
    <t>1137899530660339714</t>
  </si>
  <si>
    <t>1138108172952936449</t>
  </si>
  <si>
    <t>1138173006038085635</t>
  </si>
  <si>
    <t>1138173166402990082</t>
  </si>
  <si>
    <t>1138179141285474304</t>
  </si>
  <si>
    <t>1138201682335150082</t>
  </si>
  <si>
    <t>1138476467384225792</t>
  </si>
  <si>
    <t>1138476483079356416</t>
  </si>
  <si>
    <t>1138479206570926080</t>
  </si>
  <si>
    <t>1138491615876591616</t>
  </si>
  <si>
    <t>1138493505867665408</t>
  </si>
  <si>
    <t>1138498696213979136</t>
  </si>
  <si>
    <t>1138541786740080640</t>
  </si>
  <si>
    <t>1138450539354775552</t>
  </si>
  <si>
    <t>1138543516030820352</t>
  </si>
  <si>
    <t>1138852535366631424</t>
  </si>
  <si>
    <t>1139171419957411841</t>
  </si>
  <si>
    <t>1139169991041921024</t>
  </si>
  <si>
    <t>1139243565819842560</t>
  </si>
  <si>
    <t>1138806892141174784</t>
  </si>
  <si>
    <t>1139290218509586432</t>
  </si>
  <si>
    <t>1139314602926211072</t>
  </si>
  <si>
    <t>1139331856686444544</t>
  </si>
  <si>
    <t>1138289771401437195</t>
  </si>
  <si>
    <t>1138971584935260160</t>
  </si>
  <si>
    <t>1139380962674929664</t>
  </si>
  <si>
    <t>1139418384527810560</t>
  </si>
  <si>
    <t>1139434763851186176</t>
  </si>
  <si>
    <t>1139551699507396609</t>
  </si>
  <si>
    <t>1139560638701813761</t>
  </si>
  <si>
    <t>1139572372657168384</t>
  </si>
  <si>
    <t>1139582338025885707</t>
  </si>
  <si>
    <t>1139374175473168385</t>
  </si>
  <si>
    <t>1139375084257157125</t>
  </si>
  <si>
    <t>1139597156258590720</t>
  </si>
  <si>
    <t>1139604982804520960</t>
  </si>
  <si>
    <t>1139724830322774017</t>
  </si>
  <si>
    <t>1139724631982714880</t>
  </si>
  <si>
    <t>1139725168861949952</t>
  </si>
  <si>
    <t>1140028805660065793</t>
  </si>
  <si>
    <t>1140211810873892864</t>
  </si>
  <si>
    <t>1140308792774729730</t>
  </si>
  <si>
    <t>1140634468186640385</t>
  </si>
  <si>
    <t>1140636633068425217</t>
  </si>
  <si>
    <t>1140638023643623425</t>
  </si>
  <si>
    <t>1140644114045607941</t>
  </si>
  <si>
    <t>1140661916685099015</t>
  </si>
  <si>
    <t>1138479735699230720</t>
  </si>
  <si>
    <t>1138479749695598592</t>
  </si>
  <si>
    <t>1140666206812168194</t>
  </si>
  <si>
    <t>1140666226751889410</t>
  </si>
  <si>
    <t>1140681572762308608</t>
  </si>
  <si>
    <t>1140682357717884929</t>
  </si>
  <si>
    <t>1140697938441564162</t>
  </si>
  <si>
    <t>1140705402528473089</t>
  </si>
  <si>
    <t>1140713566753849344</t>
  </si>
  <si>
    <t>1138559040919728128</t>
  </si>
  <si>
    <t>1140714385469394945</t>
  </si>
  <si>
    <t>1140714997925830656</t>
  </si>
  <si>
    <t>1140721946457333760</t>
  </si>
  <si>
    <t>1140738199863681035</t>
  </si>
  <si>
    <t>1140785553337651200</t>
  </si>
  <si>
    <t>1140796979917668352</t>
  </si>
  <si>
    <t>1140806619141304320</t>
  </si>
  <si>
    <t>1140856654990233600</t>
  </si>
  <si>
    <t>1138564506018181120</t>
  </si>
  <si>
    <t>1140862621966462976</t>
  </si>
  <si>
    <t>1140880911908704256</t>
  </si>
  <si>
    <t>1139371309345808385</t>
  </si>
  <si>
    <t>1140981482338627584</t>
  </si>
  <si>
    <t>1138464917130846208</t>
  </si>
  <si>
    <t>1139552541165752320</t>
  </si>
  <si>
    <t>1140981625628397569</t>
  </si>
  <si>
    <t>1138455540798054400</t>
  </si>
  <si>
    <t>1141009487001718784</t>
  </si>
  <si>
    <t>1138477216826765312</t>
  </si>
  <si>
    <t>1141011557133901825</t>
  </si>
  <si>
    <t>1141011682895904768</t>
  </si>
  <si>
    <t>1140664932851048451</t>
  </si>
  <si>
    <t>1140664945169727488</t>
  </si>
  <si>
    <t>1141017850267652096</t>
  </si>
  <si>
    <t>1141017862288498688</t>
  </si>
  <si>
    <t>1140636570879320064</t>
  </si>
  <si>
    <t>1140631662092402693</t>
  </si>
  <si>
    <t>1141006853058392069</t>
  </si>
  <si>
    <t>1141022274457395201</t>
  </si>
  <si>
    <t>1140661228408152064</t>
  </si>
  <si>
    <t>1141049164148568064</t>
  </si>
  <si>
    <t>1138520955477725184</t>
  </si>
  <si>
    <t>1141051962106044416</t>
  </si>
  <si>
    <t>1141048245080096768</t>
  </si>
  <si>
    <t>1141053766457790464</t>
  </si>
  <si>
    <t>1141074731560579072</t>
  </si>
  <si>
    <t>1141081525284327424</t>
  </si>
  <si>
    <t>1139540078705823744</t>
  </si>
  <si>
    <t>1140979431994847232</t>
  </si>
  <si>
    <t>1141099248642957312</t>
  </si>
  <si>
    <t>1141005446389489667</t>
  </si>
  <si>
    <t>1141099982444847105</t>
  </si>
  <si>
    <t>1141107617030385665</t>
  </si>
  <si>
    <t>1141108062322749440</t>
  </si>
  <si>
    <t>1141185158860533760</t>
  </si>
  <si>
    <t>1141185211088027648</t>
  </si>
  <si>
    <t>1137494824460935168</t>
  </si>
  <si>
    <t>1138446093983920129</t>
  </si>
  <si>
    <t>1138808492012314624</t>
  </si>
  <si>
    <t>1139669152648630272</t>
  </si>
  <si>
    <t>1140258034666618880</t>
  </si>
  <si>
    <t>1140756327943278594</t>
  </si>
  <si>
    <t>1141345206593347585</t>
  </si>
  <si>
    <t>1141349281733009409</t>
  </si>
  <si>
    <t>1138868794812698624</t>
  </si>
  <si>
    <t>1141375370853326848</t>
  </si>
  <si>
    <t>1139623798590849026</t>
  </si>
  <si>
    <t>1141468206881751040</t>
  </si>
  <si>
    <t>1140771006681964544</t>
  </si>
  <si>
    <t>1141490652326313985</t>
  </si>
  <si>
    <t>1141533283257217024</t>
  </si>
  <si>
    <t>1141692731682643968</t>
  </si>
  <si>
    <t>1138468800720920576</t>
  </si>
  <si>
    <t>1141726288563978241</t>
  </si>
  <si>
    <t>1140643927873081344</t>
  </si>
  <si>
    <t>1141777814905114626</t>
  </si>
  <si>
    <t>1141776941873131520</t>
  </si>
  <si>
    <t>1141783628667637761</t>
  </si>
  <si>
    <t>1141798412213354496</t>
  </si>
  <si>
    <t>1141800855076790272</t>
  </si>
  <si>
    <t>1141804709164007425</t>
  </si>
  <si>
    <t>1141918942534856704</t>
  </si>
  <si>
    <t>1141939549590999040</t>
  </si>
  <si>
    <t>1142032051685797888</t>
  </si>
  <si>
    <t>1139400617120583681</t>
  </si>
  <si>
    <t>1142041340915736577</t>
  </si>
  <si>
    <t>1139205699567853573</t>
  </si>
  <si>
    <t>1139312206124703744</t>
  </si>
  <si>
    <t>1139521318049599488</t>
  </si>
  <si>
    <t>1138463364844179456</t>
  </si>
  <si>
    <t>1140977870019256320</t>
  </si>
  <si>
    <t>1142054253130727424</t>
  </si>
  <si>
    <t>1141838285020360704</t>
  </si>
  <si>
    <t>1142057599862337537</t>
  </si>
  <si>
    <t>1139525463548649472</t>
  </si>
  <si>
    <t>1140971954486169601</t>
  </si>
  <si>
    <t>1141099494299144193</t>
  </si>
  <si>
    <t>1138212598418092032</t>
  </si>
  <si>
    <t>1134496190425288704</t>
  </si>
  <si>
    <t>1142114302502961152</t>
  </si>
  <si>
    <t>1142116644996734978</t>
  </si>
  <si>
    <t>1142134941657919489</t>
  </si>
  <si>
    <t>1142135167835881472</t>
  </si>
  <si>
    <t>1137404157260959751</t>
  </si>
  <si>
    <t>1138520537687318528</t>
  </si>
  <si>
    <t>1139334898173562884</t>
  </si>
  <si>
    <t>1139940794721275904</t>
  </si>
  <si>
    <t>1140755254939725825</t>
  </si>
  <si>
    <t>1141435669048377344</t>
  </si>
  <si>
    <t>1141795865662754821</t>
  </si>
  <si>
    <t>1142142657269047301</t>
  </si>
  <si>
    <t>1142163232095817729</t>
  </si>
  <si>
    <t>1140686495994372096</t>
  </si>
  <si>
    <t>1136739008346636288</t>
  </si>
  <si>
    <t>1138873743822819328</t>
  </si>
  <si>
    <t>1139314021729857536</t>
  </si>
  <si>
    <t>1141403526909845504</t>
  </si>
  <si>
    <t>1141450461792231424</t>
  </si>
  <si>
    <t>1141764372852813824</t>
  </si>
  <si>
    <t>1142167913450729472</t>
  </si>
  <si>
    <t>1142168785303982080</t>
  </si>
  <si>
    <t>1140399526492196865</t>
  </si>
  <si>
    <t>1141783223636283397</t>
  </si>
  <si>
    <t>1142193681782517760</t>
  </si>
  <si>
    <t>1135550317708234752</t>
  </si>
  <si>
    <t>1106373870834069505</t>
  </si>
  <si>
    <t>1139938908081229825</t>
  </si>
  <si>
    <t/>
  </si>
  <si>
    <t>3193693085</t>
  </si>
  <si>
    <t>702949053638668288</t>
  </si>
  <si>
    <t>285815432</t>
  </si>
  <si>
    <t>803708473796075520</t>
  </si>
  <si>
    <t>17194244</t>
  </si>
  <si>
    <t>459807454</t>
  </si>
  <si>
    <t>48062462</t>
  </si>
  <si>
    <t>23866883</t>
  </si>
  <si>
    <t>1123242043919216647</t>
  </si>
  <si>
    <t>738080573365702657</t>
  </si>
  <si>
    <t>en</t>
  </si>
  <si>
    <t>und</t>
  </si>
  <si>
    <t>es</t>
  </si>
  <si>
    <t>ca</t>
  </si>
  <si>
    <t>1138118055572062208</t>
  </si>
  <si>
    <t>Twitter Web Client</t>
  </si>
  <si>
    <t>Twitter for Android</t>
  </si>
  <si>
    <t>Twitter Web App</t>
  </si>
  <si>
    <t>Twitter for iPhone</t>
  </si>
  <si>
    <t>TweetDeck</t>
  </si>
  <si>
    <t>Buffer</t>
  </si>
  <si>
    <t>Hootsuite Inc.</t>
  </si>
  <si>
    <t>Twitter for iPad</t>
  </si>
  <si>
    <t>ActiveSocial Production</t>
  </si>
  <si>
    <t>IFTTT</t>
  </si>
  <si>
    <t>TownTweet</t>
  </si>
  <si>
    <t>SocialPilot.co</t>
  </si>
  <si>
    <t>InfluensterApp</t>
  </si>
  <si>
    <t>Facebook</t>
  </si>
  <si>
    <t>Sprout Social</t>
  </si>
  <si>
    <t>Pinterest</t>
  </si>
  <si>
    <t>Instagram</t>
  </si>
  <si>
    <t>Retweet</t>
  </si>
  <si>
    <t>-111.85385136298544,34.91451740833405 
-111.85385136298544,34.91451740833405 
-111.85385136298544,34.91451740833405 
-111.85385136298544,34.91451740833405</t>
  </si>
  <si>
    <t>-114.818269,31.3322463 
-109.0451527,31.3322463 
-109.0451527,37.004261 
-114.818269,37.004261</t>
  </si>
  <si>
    <t>-111.78623717687383,34.86952309681967 
-111.78623717687383,34.86952309681967 
-111.78623717687383,34.86952309681967 
-111.78623717687383,34.86952309681967</t>
  </si>
  <si>
    <t>United States</t>
  </si>
  <si>
    <t>US</t>
  </si>
  <si>
    <t>Enchantment Resort</t>
  </si>
  <si>
    <t>Arizona, USA</t>
  </si>
  <si>
    <t>Posse Grounds Park &amp; Recreation Area</t>
  </si>
  <si>
    <t>07d9db7457487002</t>
  </si>
  <si>
    <t>a612c69b44b2e5da</t>
  </si>
  <si>
    <t>07d9ecbfbf481002</t>
  </si>
  <si>
    <t>Arizona</t>
  </si>
  <si>
    <t>poi</t>
  </si>
  <si>
    <t>admin</t>
  </si>
  <si>
    <t>https://api.twitter.com/1.1/geo/id/07d9db7457487002.json</t>
  </si>
  <si>
    <t>https://api.twitter.com/1.1/geo/id/a612c69b44b2e5da.json</t>
  </si>
  <si>
    <t>https://api.twitter.com/1.1/geo/id/07d9ecbfbf481002.json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</si>
  <si>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</si>
  <si>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</si>
  <si>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</si>
  <si>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</si>
  <si>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</si>
  <si>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</si>
  <si>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</si>
  <si>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</si>
  <si>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</si>
  <si>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</si>
  <si>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</si>
  <si>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</si>
  <si>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</si>
  <si>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</si>
  <si>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</si>
  <si>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</si>
  <si>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</si>
  <si>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</si>
  <si>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</si>
  <si>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</si>
  <si>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</si>
  <si>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stuart warner</t>
  </si>
  <si>
    <t>New Times Food</t>
  </si>
  <si>
    <t>Arizona Tourism</t>
  </si>
  <si>
    <t>_xD83D__xDE31__xD83D__xDE31__xD83D__xDE31__xD83D__xDE31_</t>
  </si>
  <si>
    <t>Roger Naylor</t>
  </si>
  <si>
    <t>Richard Taylor Coracle maker</t>
  </si>
  <si>
    <t>NearAndFarAZ</t>
  </si>
  <si>
    <t>SedonaAZ</t>
  </si>
  <si>
    <t>Coconino NF</t>
  </si>
  <si>
    <t>Visit Arizona</t>
  </si>
  <si>
    <t>Schilling Fine Homes</t>
  </si>
  <si>
    <t>Melissa A. Troutman</t>
  </si>
  <si>
    <t>Menodora Eclipse</t>
  </si>
  <si>
    <t>Janeal Ford</t>
  </si>
  <si>
    <t>Sedona Red Rock News</t>
  </si>
  <si>
    <t>CQUAH</t>
  </si>
  <si>
    <t>Coconino Sheriff</t>
  </si>
  <si>
    <t>Arizona DOT</t>
  </si>
  <si>
    <t>Aristide</t>
  </si>
  <si>
    <t>Sedona Chamber</t>
  </si>
  <si>
    <t>Sedona Fire District</t>
  </si>
  <si>
    <t>ModernTimesMagazine</t>
  </si>
  <si>
    <t>Nicole Sunderland</t>
  </si>
  <si>
    <t>GrazePremiumBurgers</t>
  </si>
  <si>
    <t>Out of Africa Park</t>
  </si>
  <si>
    <t>Bearizona</t>
  </si>
  <si>
    <t>Amongst Canyons &amp; Ruins</t>
  </si>
  <si>
    <t>Opus Funding &amp; Investments, LLC</t>
  </si>
  <si>
    <t>Sherry Butler PR</t>
  </si>
  <si>
    <t>James V Greco,Artist</t>
  </si>
  <si>
    <t>Rebecca Nelson</t>
  </si>
  <si>
    <t>Kris Anderson</t>
  </si>
  <si>
    <t>Sophie Davidson</t>
  </si>
  <si>
    <t>Zee</t>
  </si>
  <si>
    <t>VacationRenter</t>
  </si>
  <si>
    <t>Anchored Adventure Blog _xD83C__xDF0D_</t>
  </si>
  <si>
    <t>Bullfrog Communities</t>
  </si>
  <si>
    <t>OneBigHome</t>
  </si>
  <si>
    <t>Sedona Library</t>
  </si>
  <si>
    <t>Elissa Garay</t>
  </si>
  <si>
    <t>AFAR Media</t>
  </si>
  <si>
    <t>DailyTravelTips</t>
  </si>
  <si>
    <t>Scott Jones</t>
  </si>
  <si>
    <t>PedroZavier</t>
  </si>
  <si>
    <t>VerdeCanyonRailroad</t>
  </si>
  <si>
    <t>Laura _xD83D__xDC95__xD83D__xDE02_</t>
  </si>
  <si>
    <t>Marlen Brenes</t>
  </si>
  <si>
    <t>Charlotte</t>
  </si>
  <si>
    <t>( ͡• ͜ʖ ͡• )</t>
  </si>
  <si>
    <t>El Portal Sedona Inn</t>
  </si>
  <si>
    <t>GaiaLove</t>
  </si>
  <si>
    <t>Berms</t>
  </si>
  <si>
    <t>SedonaTimes</t>
  </si>
  <si>
    <t>Sami ✌️</t>
  </si>
  <si>
    <t>Lala ✌_xD83C__xDFFC_</t>
  </si>
  <si>
    <t>H E A T H E R</t>
  </si>
  <si>
    <t>Michael</t>
  </si>
  <si>
    <t>amber</t>
  </si>
  <si>
    <t>Rob Reiner</t>
  </si>
  <si>
    <t>Leo The Lion Kuntz</t>
  </si>
  <si>
    <t>Jose Nieto</t>
  </si>
  <si>
    <t>Tony Silva</t>
  </si>
  <si>
    <t>NationwideRVglass</t>
  </si>
  <si>
    <t>Jesse</t>
  </si>
  <si>
    <t>ScottsdaArizonaHomes</t>
  </si>
  <si>
    <t>Yoga Journal</t>
  </si>
  <si>
    <t>SedonaYogaFestival</t>
  </si>
  <si>
    <t>Scottsdale Vein Ctr</t>
  </si>
  <si>
    <t>Arizona Pest Control</t>
  </si>
  <si>
    <t>Arizona State Parks</t>
  </si>
  <si>
    <t>Don Lawrence Photo</t>
  </si>
  <si>
    <t>Urban Design Assoc.</t>
  </si>
  <si>
    <t>Jayne</t>
  </si>
  <si>
    <t>Oz</t>
  </si>
  <si>
    <t>Louise Smalley</t>
  </si>
  <si>
    <t>Joy</t>
  </si>
  <si>
    <t>Brandon</t>
  </si>
  <si>
    <t>Lesley Merrifield</t>
  </si>
  <si>
    <t>USWestTravel</t>
  </si>
  <si>
    <t>Audrey Hickman</t>
  </si>
  <si>
    <t>Mike Padgett</t>
  </si>
  <si>
    <t>Tony C. Doan, REALTOR®</t>
  </si>
  <si>
    <t>Jan Halash</t>
  </si>
  <si>
    <t>ivey</t>
  </si>
  <si>
    <t>John Lehmkuhl</t>
  </si>
  <si>
    <t>Sedona Quail</t>
  </si>
  <si>
    <t>Nancy Brannon</t>
  </si>
  <si>
    <t>Fan of Arizona</t>
  </si>
  <si>
    <t>Choice Greens</t>
  </si>
  <si>
    <t>NCguy</t>
  </si>
  <si>
    <t>Charles Golson</t>
  </si>
  <si>
    <t>Marci'a Greer</t>
  </si>
  <si>
    <t>City of Sedona, AZ</t>
  </si>
  <si>
    <t>Jane</t>
  </si>
  <si>
    <t>Alvilde Nettle</t>
  </si>
  <si>
    <t>Bowlin Inc.</t>
  </si>
  <si>
    <t>Elizabeth McIntire</t>
  </si>
  <si>
    <t>Rebecca &amp; the World</t>
  </si>
  <si>
    <t>Jimmy R</t>
  </si>
  <si>
    <t>Christopher Adventure</t>
  </si>
  <si>
    <t>Williams Arizona</t>
  </si>
  <si>
    <t>Visit Prescott</t>
  </si>
  <si>
    <t>Sedona, Arizona</t>
  </si>
  <si>
    <t>Design Inc</t>
  </si>
  <si>
    <t>HolidayIEX Sedona</t>
  </si>
  <si>
    <t>Deborah Lee Soltesz</t>
  </si>
  <si>
    <t>judith perron</t>
  </si>
  <si>
    <t>The Brown Bear Traveler</t>
  </si>
  <si>
    <t>MyVirtualVacations</t>
  </si>
  <si>
    <t>Pink Jeep Tours</t>
  </si>
  <si>
    <t>Rubbish Works Phx AZ</t>
  </si>
  <si>
    <t>phxariz1980</t>
  </si>
  <si>
    <t>Sedona Monthly</t>
  </si>
  <si>
    <t>Lisa Dahl</t>
  </si>
  <si>
    <t>Weekend Explorer®</t>
  </si>
  <si>
    <t>YurView Arizona</t>
  </si>
  <si>
    <t>Heather McDaniel</t>
  </si>
  <si>
    <t>Sally McCombs</t>
  </si>
  <si>
    <t>Patti</t>
  </si>
  <si>
    <t>Noah Pettavino</t>
  </si>
  <si>
    <t>Best Chefs America</t>
  </si>
  <si>
    <t>Lisa Peters</t>
  </si>
  <si>
    <t>Sedona's New Day Spa</t>
  </si>
  <si>
    <t>Inn of Sedona Hotel</t>
  </si>
  <si>
    <t>Verde Valley TV</t>
  </si>
  <si>
    <t>Clarkdale Chamber</t>
  </si>
  <si>
    <t>City of Cottonwood</t>
  </si>
  <si>
    <t>JLA</t>
  </si>
  <si>
    <t>V.</t>
  </si>
  <si>
    <t>Merkin Vineyards</t>
  </si>
  <si>
    <t>Karen Mcclelland</t>
  </si>
  <si>
    <t>The Arabella Sedona</t>
  </si>
  <si>
    <t>Ashlee Rowland, Holistic Nutritionist</t>
  </si>
  <si>
    <t>Maira Garcia</t>
  </si>
  <si>
    <t>Affinity RV</t>
  </si>
  <si>
    <t>Daniel</t>
  </si>
  <si>
    <t>Editor in Chief of Phoenix New times,  ex-writing coach, columnist, editor in Cleveland, Akron. Worked on 3 Pulitzer winners; edited 3 other finalists</t>
  </si>
  <si>
    <t>Restaurant news and reviews from @PhoenixNewTimes. _xD83E__xDD58_ Critic: @yollamsirhc Editor: @laurenski</t>
  </si>
  <si>
    <t>PR/Marketing Maven; Early r&amp;b/doo wop expert. Tattoo Expert; Author; Bon Vivant; Weimaraner Mom, Filmmaker, Foodie, Fashionista, Music sets the soul free!</t>
  </si>
  <si>
    <t>Arizona travel writer/author in the AZ Tourism Hall of Fame. Hiker, desert rat, passionate to protect wild country &amp; small town charm of this beautiful state.</t>
  </si>
  <si>
    <t>I am an experienced traditional coracle maker and international coracle traveller, fisherman and wilderness survival expert. I am also one of the 'Coracle Guys'</t>
  </si>
  <si>
    <t>Hiking, exploring &amp; photographing my way through the American Southwest &amp; beyond!_xD83C__xDF35_#TravelBlogger #Photographer #GrandCanyonHikes #CityWalks #Roadtrips _xD83D__xDC99_</t>
  </si>
  <si>
    <t>Sedona Chamber of Comm. and Tourism Bureau:  Where beauty has no limits. - by @JulesNativio #SedonaEscape</t>
  </si>
  <si>
    <t>Official page for the Coconino National Forest.  Visit our website for trails, events, news, and much, much more!</t>
  </si>
  <si>
    <t>Filled with wondrous, natural beauty, Arizona has something for everyone. Tag tweets #VisitArizona to share your adventures.</t>
  </si>
  <si>
    <t>Boutique real estate company located in Scottsdale, Arizona.</t>
  </si>
  <si>
    <t>Co-founder @PublicHerald / Analyst @Earthworks / Filmmaker https://t.co/skZRokootL &amp; https://t.co/OobEyOrjaQ / IG @thetroutwoman</t>
  </si>
  <si>
    <t>2019 Release Model/Actor/ Drag Entertainer &amp; DJ. Competed @IMTA /TV Print Grad-
Contact @ eclipseentertainmentaz@gmail.com Followed by @britneyspears</t>
  </si>
  <si>
    <t>Connector, collaborator, adventure lover, mom.</t>
  </si>
  <si>
    <t>Home of the Sedona Red Rock News, @SedonaNews is the top news source for Sedona &amp; the Verde Valley. Follow us and get your fix of breaking news and updates.</t>
  </si>
  <si>
    <t>Event specialist bringing you site selection solutions. Life-long learner. Swimmer. Hiker. Yogi.</t>
  </si>
  <si>
    <t>Sheriff Bill Pribil welcomes you to the official Twitter account for the Coconino County Sheriff's Office. Our mission is Service to Community.</t>
  </si>
  <si>
    <t>Driven to get Arizonans where they want to go. Info from ADOT, hosted by PIOs Laurie, Garin, David R., Kathy and David W. Tweeting &amp; Driving Don't Mix!</t>
  </si>
  <si>
    <t>The Sedona Chamber of Commerce- news, updates and information for members.</t>
  </si>
  <si>
    <t>The Phoenix metro's and Arizona's source for out-of-the mainstream reporting, features, fiction and viewpoints.</t>
  </si>
  <si>
    <t>Travel &amp; food writer. Photographer, foodie, MBA, whiskey, @TIME 2006 Person of the Year</t>
  </si>
  <si>
    <t>Graze- Premium Burgers and Hand cut fries. Featuring a burger menu with Niman Ranch beef, and Grass fed beef option.</t>
  </si>
  <si>
    <t>Call us Crazy, Call us Fun-- Just Don't Call us A Zoo! Out of Africa Wildlife Park is a totally unique Animal Experience. Visit us in Camp Verde, AZ!</t>
  </si>
  <si>
    <t>Experience animal wildlife the way it was meant to be, in a natural environment, all from the comfort and safety of your own vehicle.</t>
  </si>
  <si>
    <t>✒Sometimes Beautiful Words &amp;_xD83C__xDFB8__xD83C__xDFB6_Sometimes Pretty Pictures_xD83C__xDF0C__xD83C__xDF04__xD83C__xDF08__xD83C__xDF39__xD83D__xDC3C__xD83D__xDDFC__xD83C__xDFA8_Sometimes Native/ Diné News, FYIs
&amp; Plz, I Don't wanna #Mute - So No Lists. #TY</t>
  </si>
  <si>
    <t>❤️ HOME LOANS WITH HEART ❤️
Close your loan with one of our Home Loan Guides and we'll donate $250 to a good cause (contact us for details). NMLS:1121992</t>
  </si>
  <si>
    <t>PR/Mktg Agency 25yrs. IA farm girl-Chicago-now AZ 31yrs. Fur Mom, animal welfare activist/volunteer. Luv nature. Passionate redhead! #LUVRUMI</t>
  </si>
  <si>
    <t>Abstract Artist</t>
  </si>
  <si>
    <t>I live in the most beautiful place in the world...
Blessed &amp; Thankful</t>
  </si>
  <si>
    <t>Looking to buy, invest or sell your Arizona home? Your Premier Team- the High Performance Real Estate Team Totally Equipped for Total Performance.</t>
  </si>
  <si>
    <t>I am here_xD83D__xDE0D_ https://t.co/Tl2JSVfwEQ</t>
  </si>
  <si>
    <t>Something's wrong with the World. I can't understand how hatred can drive the public to elect pea brained bigots to rule us.</t>
  </si>
  <si>
    <t>Find your perfect vacation rental. The best rentals from the top sites, all in one place. #PerfectRental</t>
  </si>
  <si>
    <t>Follow along for realistic #travel: destination guides, itineraries, budgeting, minimalism and responsible #tourism _xD83C__xDF0F_</t>
  </si>
  <si>
    <t>Community and campus-wide screenings program of Bullfrog Films, the largest US publisher of films about the environment, sustainability, and social justice</t>
  </si>
  <si>
    <t>ONE BIG HOME</t>
  </si>
  <si>
    <t>3250 White Bear Rd.  Sedona, AZ 86336 Village of Oak Creek Branch:  Bell Rock Plaza, Suite 51 Sedona AZ 86351</t>
  </si>
  <si>
    <t>Freelance Travel #Writer &amp; #Editor. Modern-day Explorer (60+ countries, nearly 30 cruises). Seeker. Scribe. Yogi. Punster. Cat slave.</t>
  </si>
  <si>
    <t>Inspiring, guiding, and enabling travelers to have deeper, richer, more fulfilling experiences. Share your travels with us using #traveldeeper.</t>
  </si>
  <si>
    <t>Ramsey flies 400,000+ miles a year and has visited 166 countries as a travel journalist for BBC, USA Today, Afar, &amp; Northstar Travel Media among others✈️</t>
  </si>
  <si>
    <t>Arizona's longest-running nature show.  Chocolate Lover's, Eagle Watch, Summer Starlight, Fall Colors. Ales on Rails. A four-hour journey.</t>
  </si>
  <si>
    <t>NAU '20 ♡.  insta: itslaura.herrera</t>
  </si>
  <si>
    <t>I work in management in the Vegas hotel industry, internal and external customer service agent and proud mom of  amazing beautiful children.</t>
  </si>
  <si>
    <t>Do I really need a bio?</t>
  </si>
  <si>
    <t>Sports fan from O.C. Love resort-style living in AZ. Die-hard fan of UCLA, Rams, Angels, Lakers, AZ Coyotes, USA Rugby. Adopt don’t shop. Romans 12:6-8 _xD83D__xDC36_✝️_xD83C__xDF04_</t>
  </si>
  <si>
    <t>This #Sedonahotel has 12 suites of unpretentious luxury! A #AAA Four Diamond Hotel, Personalized Concierge Services for Sedona, #petfriendlyhotel</t>
  </si>
  <si>
    <t>RN_xD83D__xDC69__xD83C__xDFFD_‍⚕️_xD83D__xDE37_, Veteran, Reiki Master Teacher _xD83D__xDC99__xD83D__xDE4F__xD83C__xDFFB__xD83D__xDC99_, Mother of Doodles, Truth Seeker, Preparing for Ascension, Saturating the collective with Love! join me _xD83D__xDC99__xD83C__xDF0E_</t>
  </si>
  <si>
    <t>Husband, Dad, Grandfather, Business Owner &amp; Former LAPD-LEO #MAGA #2A #BlueLivesMatter</t>
  </si>
  <si>
    <t>Sedona Times Publishing Newspaper and its http://t.co/UrUDkJOFV7 Daily On line News and Views!</t>
  </si>
  <si>
    <t>Experience an awe-inspiring getaway at Enchantment Resort, idyllically located amidst the striking red rocks of Boynton Canyon.</t>
  </si>
  <si>
    <t>FaZe Up _xD83D__xDC9B_❤️_xD83D__xDC99_ EST 19✖️✖️ ModSquad ☮️ LOST ONE ⭐️</t>
  </si>
  <si>
    <t>they say that we’re out of control, some say we’re sinners but don’t let them ruin our beautiful rhythm _xD83C__xDF08_ dedicated mma casual  _xD83D__xDC8E_</t>
  </si>
  <si>
    <t>Mama, doula, maker, knower of things. Part-time rager. Full-time warrior. #EST19XX #wdlth #spoonie #lupuslife #turtlestitchcreations #AskHeatherQs</t>
  </si>
  <si>
    <t>Love all things Horse Racing and MMA. @CelticFC @Patriots. Just remember where you were when Cryptocurrency Takes over the world $BTC $NRG</t>
  </si>
  <si>
    <t>just here for animal stuff_xD83D__xDC2C__xD83D__xDC0B__xD83E__xDD92__xD83D__xDC18__xD83E__xDD8F_</t>
  </si>
  <si>
    <t>Filmmaker, actor, producer, husband, and father.</t>
  </si>
  <si>
    <t>*Don Tweetovani, the TweetFather*A True leader knows how to follow(back)*</t>
  </si>
  <si>
    <t>publicista/shows business josenietoglez@hotmail.com I like to support social causes and music / me gusta apoyar las causas sociales y la música</t>
  </si>
  <si>
    <t>Nationwide RV Glass - repair and replacement of RV windshields. Mobile and in-shop service. 
(833)RV-GLASS 500+ locations, or we can come to you!</t>
  </si>
  <si>
    <t>Wife, mom, nature lover, hiker</t>
  </si>
  <si>
    <t>Scottsdale Arizona Homes for Sale</t>
  </si>
  <si>
    <t>The official Twitter for Yoga Journal. Your source for yoga poses, sequences, quotes, &amp; more. Find us on Facebook and Instagram @YogaJournal.</t>
  </si>
  <si>
    <t>A consciousness evolution conference Open to all levels YOGA Energy Medicine Love https://t.co/v6WHRQ6sL2 https://t.co/EH1itLQcAa</t>
  </si>
  <si>
    <t>Scottsdale Vein Center, since 2002, provides customized varicose/spider vein treatments using latest technology. 480-483-0208</t>
  </si>
  <si>
    <t>A+ BBB Rating Termites,Bees,Bugs,rodents,birds, Pigeons, Pests. Want a FREE shirt? Then visit http://t.co/2G8krmHv2G and find the roach. It's E Z!</t>
  </si>
  <si>
    <t>News from Arizona's state parks, where you can explore over 1,400 RV &amp; camping sites. See you in the parks! #AZStateParks</t>
  </si>
  <si>
    <t>Motorcycle Racing, Time Lapse, and taking pictures keeps me smiling.</t>
  </si>
  <si>
    <t>Reader, Follower, of my Lord &amp; Savior Jesus Christ The Word of GOD. Never stop, Never quit, CHRISTIAN GO_xD83C__xDF9A__xD83D__xDCD6__xD83D__xDD25__xD83D__xDE4F__xD83C__xDFB6_⛲️</t>
  </si>
  <si>
    <t>Husband, father, sports fan, craft beer fan</t>
  </si>
  <si>
    <t>I'm 70 yrs old, married 50 years, I have 1 son and 3 grandchildren, lived in AZ for 26 years,</t>
  </si>
  <si>
    <t>The Joy of being floored by the sights.</t>
  </si>
  <si>
    <t>AZ sports, dogs, hiking, camping, hot sauce enthusiast, amateur water drinker, 2x fantasy football consolation bracket champion (‘08, ‘10). RIP #8144</t>
  </si>
  <si>
    <t>Communications &amp; digital management strategist. Health, science &amp; education enthusiast. Traveler &amp; global citizen. Views are my own.</t>
  </si>
  <si>
    <t>the call of the wild whispers your name and asks if you can come out and play</t>
  </si>
  <si>
    <t>A community to connect travel content creators and tourism boards of the Western United States</t>
  </si>
  <si>
    <t>The Good Egg Realtor, wife of Glenn Hickman. President, Hickman Family Farms</t>
  </si>
  <si>
    <t>#Journalist for 33 years. Ret. Now focused on literary journalism, photography. _xD83C__xDDFA__xD83C__xDDF8_ Veteran. Also see @Mike_Padgett and https://t.co/QKVnMa17gC.</t>
  </si>
  <si>
    <t>#REALTOR since 2003 | #Founder of Legacy Fine Properties | #Supporter of @azhemophilia @hopekidsinc @friendsofpch | #Father of 2; #Faithful to 1; Child of #God</t>
  </si>
  <si>
    <t>for Heaven's sake LOVE☀ Joy Friendly free animals save dear dolphins:♥ imagine PEACE☀SHALOM</t>
  </si>
  <si>
    <t>Sharing all the fun things to do, places to go and fun events in Arizona</t>
  </si>
  <si>
    <t>Store Manager @HomeDepot 731 -Married to an amazing man for 33 Years . Blessed with Three Daughters and one cute Grandson......</t>
  </si>
  <si>
    <t>Citizen Scientist, retired teacher and former CFO, Bisbee Arizona native and UA grad. Photos are my own unless otherwise noted.</t>
  </si>
  <si>
    <t>Writer, editor, author of "Toxic Rage" (WildBlue Press), Communications Director/Volunteer Coordinator for Steve for Tucson, opinions are my own.</t>
  </si>
  <si>
    <t>We chop daily from 11:00 a.m to 8:00 p.m.Order online at http://t.co/JCr5j5iyRs</t>
  </si>
  <si>
    <t>Just your average motorcycle riding nudist. Professional tourist making the best of things.</t>
  </si>
  <si>
    <t>Retired rocket scientist.
Recovering Rander.
Hiker and learner.</t>
  </si>
  <si>
    <t>Follow the city of Sedona for safety notifications and info on services and events.</t>
  </si>
  <si>
    <t>Born To Run</t>
  </si>
  <si>
    <t>Best roadside stops this side of the galaxy. Nice gifts online too! http://t.co/dsZ6UFoxiB</t>
  </si>
  <si>
    <t>Hospitality Professional. Destination Marketing, via social and traditional means, is my forte!</t>
  </si>
  <si>
    <t>Australian. Traveller. Blogger. Expat. Currently road tripping around the USA. Lived in _xD83C__xDDE6__xD83C__xDDFA_ _xD83C__xDDF5__xD83C__xDDEC_ _xD83C__xDDE6__xD83C__xDDF7_ _xD83C__xDDFA__xD83C__xDDF8_</t>
  </si>
  <si>
    <t>Part of a community of life-enthusiasts whose thirst for adventure, take a journey of self-discovery thru shared experiences &amp; transform by the power of travel.</t>
  </si>
  <si>
    <t>Experience Williams- Gateway to the Grand Canyon!</t>
  </si>
  <si>
    <t>The City of Prescott, 90 minutes north of Phoenix, offers four temperate seasons, history and cultural heritage, golf, shopping, outdoor adventures and more.</t>
  </si>
  <si>
    <t>Follow us for the latest news, weather, events and emergency notices for Sedona, AZ</t>
  </si>
  <si>
    <t>A Surrey-based #fullservicecreativeagency building outstanding #Branding and #Marketing communications for #Aviation, #Offshore, #Engineering, and more.</t>
  </si>
  <si>
    <t>Welcome to the newly renovated Holiday Inn Express Sedona where you'll experience great customer service and great amenities for a wonderful and memorable</t>
  </si>
  <si>
    <t>Living life through hiking, backpacking, photography, web development, computer geekdom, art, and generally having fun! Flagstaff, Sedona, Fossil Creek, Arizona</t>
  </si>
  <si>
    <t>Welcome to @BrownBearTrvls I plan to post blogs and experiences of my travels from national parks and beyond</t>
  </si>
  <si>
    <t>Expert reviews and tips for #luxury #cruise and #familytravel from Alyson. Always a #foodie and love to tweet #travel. Find me on #foodtravelchat too! _xD83D__xDEF3_️_xD83C__xDF34_✨</t>
  </si>
  <si>
    <t>Providing the most talked about family sightseeing adventures in the Southwest since 1960!</t>
  </si>
  <si>
    <t>I own Rubbish Works: Affordable, Hauling Service for Junk, Rubbish &amp; Yard Waste. We’ll remove almost anything &amp; Recycle and Donate when possible.</t>
  </si>
  <si>
    <t>Arizona's Magazine with the Great View!</t>
  </si>
  <si>
    <t>Chef/CEO of Dahl Restaurant Group (Mariposa Latin Inspired Grill, Cucina Rustica, Dahl &amp; Di Luca and Pisa Lisa) in Sedona, AZ | 2018 "Top Chef" AZ</t>
  </si>
  <si>
    <t>Join me, Jeffrey Lehmann-multi EMMY awarded Weekend Explorer TV series host, for best travel secrets. Given free to PBS, also on Cox. Tag in travel pics for RT!</t>
  </si>
  <si>
    <t>Covering Arizona sports &amp; entertainment for more than 30 years. Visit https://t.co/55Yi6JXMcR for exciting video content about AZ.</t>
  </si>
  <si>
    <t>21+only. Lets chat about Bravo's Real Housewives! I'm very passionate about what I say Good or Bad. I share MY OPINION!</t>
  </si>
  <si>
    <t>I am probably the most Happiest person in the world! I have a beautiful daughter who is my entire world!</t>
  </si>
  <si>
    <t>Best  Chefs America is a peer-reviewed compendium of the top culinary talent in the U.S. Our mission is to honor, serve and promote them.</t>
  </si>
  <si>
    <t>Owner of WSMS Marketing, Content Manager for the Best Western PLUS Inn of Sedona  Blog!</t>
  </si>
  <si>
    <t>Your Private Retreat</t>
  </si>
  <si>
    <t>Award winning Sedona hotel nestled in the red rocks. The views from our terraces and rooms will blow you away. Sedona travel calls for a premier Sedona Hotel!</t>
  </si>
  <si>
    <t>A service of Yavapai Broadcasting and the City of Cottonwood. VVTV is local programming available on Cable One Channel 56 and Suddenlink Channel 2.</t>
  </si>
  <si>
    <t>Clarkdale - Totally unexpected! Where Copper was Made!</t>
  </si>
  <si>
    <t>Official Twitter account for the City of Cottonwood AZ - "Inspiring a Vibrant Community" - Not monitored 24/7</t>
  </si>
  <si>
    <t>#Leo - Classic #Movie Junkie  #ComicBook Fiend - #Foodie - #God's Hijo - #SocialWorker - Good Listener - #Chicano Y Proud - #Wanderlust</t>
  </si>
  <si>
    <t>IG: lady_vee6 //IG:VanessaAndLauraGetLost</t>
  </si>
  <si>
    <t>Check in here for All things Merkin Vineyards. The Osteria in Old Town, the Pizza Wagon, and Old Town Scottsdale tasting room. #arizonawine</t>
  </si>
  <si>
    <t>Democratic/Planned Parenthood/Education Activist
School Board Member</t>
  </si>
  <si>
    <t>The Arabella Sedona invites you to relax, renew, and explore in one of the most beautiful natural places in the world.</t>
  </si>
  <si>
    <t>I simplify wellness for women who are struggling with low energy, bloating and acne by putting them through my 7-step framework.
I also live in a van so....</t>
  </si>
  <si>
    <t>Food, Travel &amp; Adventure Bucket List Blogger!</t>
  </si>
  <si>
    <t>Welcome to Affinity RV. We specialize in Internet customers. Our trained consultants will be glad to phone, fax, or email you information.</t>
  </si>
  <si>
    <t>Filmmaker, Writer, and Movie Enthusiast  |  SCC Film Student</t>
  </si>
  <si>
    <t>Phoenix</t>
  </si>
  <si>
    <t>Phoenix, Arizona</t>
  </si>
  <si>
    <t>I live wherever Muses reside</t>
  </si>
  <si>
    <t>ÜT: 34.862818,-111.811211</t>
  </si>
  <si>
    <t>Northern Arizona</t>
  </si>
  <si>
    <t>Scottsdale, AZ</t>
  </si>
  <si>
    <t>From neither here nor there...</t>
  </si>
  <si>
    <t>San Diego, California</t>
  </si>
  <si>
    <t>Sedona, AZ</t>
  </si>
  <si>
    <t>Coconino County, Arizona</t>
  </si>
  <si>
    <t>Phoenix Metro Arizona</t>
  </si>
  <si>
    <t>Alexandria, VA</t>
  </si>
  <si>
    <t>Tucson</t>
  </si>
  <si>
    <t>Verde Valley - Sedona, Arizona</t>
  </si>
  <si>
    <t xml:space="preserve">Williams, AZ </t>
  </si>
  <si>
    <t>Canyons, Mesas &amp; Ruins</t>
  </si>
  <si>
    <t>ÜT: 33.560624,-117.67293</t>
  </si>
  <si>
    <t>Phoenix,Arizona</t>
  </si>
  <si>
    <t xml:space="preserve">Sedona, Arizona </t>
  </si>
  <si>
    <t>Clearwater, FL</t>
  </si>
  <si>
    <t>Dehradun India / Arizona USA</t>
  </si>
  <si>
    <t>San Francisco, CA</t>
  </si>
  <si>
    <t xml:space="preserve">always dreaming of Italy </t>
  </si>
  <si>
    <t>Chilmark, MA</t>
  </si>
  <si>
    <t xml:space="preserve">Sedona, AZ </t>
  </si>
  <si>
    <t>Kingston, NY</t>
  </si>
  <si>
    <t>San Francisco, California</t>
  </si>
  <si>
    <t>USA</t>
  </si>
  <si>
    <t>Clarkdale, Arizona</t>
  </si>
  <si>
    <t>Las Vegas, NV</t>
  </si>
  <si>
    <t>AZ</t>
  </si>
  <si>
    <t>NY but my ❤️ is in Sedona AZ</t>
  </si>
  <si>
    <t>Sedona AZ 86336</t>
  </si>
  <si>
    <t>Columbus, OH</t>
  </si>
  <si>
    <t>No Fucking DM’s</t>
  </si>
  <si>
    <t>Chicago.</t>
  </si>
  <si>
    <t>Scotland, United Kingdom</t>
  </si>
  <si>
    <t>California, USA</t>
  </si>
  <si>
    <t>United States and Canada</t>
  </si>
  <si>
    <t>Phoenix, Arizona ~ Biltmore</t>
  </si>
  <si>
    <t>Boulder, CO</t>
  </si>
  <si>
    <t>Sedona AZ  February 8-11, 2018</t>
  </si>
  <si>
    <t xml:space="preserve">Tucson, AZ </t>
  </si>
  <si>
    <t xml:space="preserve">Queen Creek Arizona </t>
  </si>
  <si>
    <t>Southern Arizona, U.S.A.</t>
  </si>
  <si>
    <t>Queen Creek/San Tan Vly, AZ</t>
  </si>
  <si>
    <t>Torrance, CA</t>
  </si>
  <si>
    <t>Schaffhausen, Schweiz</t>
  </si>
  <si>
    <t>Western United States</t>
  </si>
  <si>
    <t>Chevreuse</t>
  </si>
  <si>
    <t>Minneapolis</t>
  </si>
  <si>
    <t>Northern AZ</t>
  </si>
  <si>
    <t>Tennessee, USA</t>
  </si>
  <si>
    <t>Tucson, Ariz., USA</t>
  </si>
  <si>
    <t>2829 E. Speedway Blvd</t>
  </si>
  <si>
    <t>Woodsetts, England</t>
  </si>
  <si>
    <t>Ontario,Canada</t>
  </si>
  <si>
    <t>Prescott, Arizona</t>
  </si>
  <si>
    <t>Staines-upon-Thames</t>
  </si>
  <si>
    <t>Flagstaff, Arizona</t>
  </si>
  <si>
    <t>Maryland, USA</t>
  </si>
  <si>
    <t>Sedona, AZ / Las Vegas, NV</t>
  </si>
  <si>
    <t>Phoenix, AZ</t>
  </si>
  <si>
    <t xml:space="preserve">Arizona </t>
  </si>
  <si>
    <t>Del Mar, California</t>
  </si>
  <si>
    <t>Flagstaff</t>
  </si>
  <si>
    <t>Here with you, so don't ask.</t>
  </si>
  <si>
    <t>Langlade County, Wisconsin</t>
  </si>
  <si>
    <t>Charleston, SC</t>
  </si>
  <si>
    <t>3004 wSR89A, Sedona, AZ 86336</t>
  </si>
  <si>
    <t>Cottonwood, AZ</t>
  </si>
  <si>
    <t>Xicago/Chicago</t>
  </si>
  <si>
    <t xml:space="preserve">Chicago, IL </t>
  </si>
  <si>
    <t>Sedona  AZ</t>
  </si>
  <si>
    <t>Prescott, Prescott Valley and  Dewey AZ</t>
  </si>
  <si>
    <t>https://t.co/VcvkvAJjNY</t>
  </si>
  <si>
    <t>http://t.co/KJmX0v92Cd</t>
  </si>
  <si>
    <t>https://t.co/JBzhWSWP4l</t>
  </si>
  <si>
    <t>http://t.co/5dirgVu5Nk</t>
  </si>
  <si>
    <t>https://t.co/ceT8FVAxpQ</t>
  </si>
  <si>
    <t>https://t.co/jmsVVr8NLJ</t>
  </si>
  <si>
    <t>http://t.co/08xakj7bxe</t>
  </si>
  <si>
    <t>http://t.co/ypRk22X8fz</t>
  </si>
  <si>
    <t>https://t.co/8cbkH3HCOg</t>
  </si>
  <si>
    <t>https://t.co/fJfmvI4MsN</t>
  </si>
  <si>
    <t>https://t.co/OobEyOrjaQ</t>
  </si>
  <si>
    <t>http://t.co/NBc8RkYp91</t>
  </si>
  <si>
    <t>https://t.co/nWBiiSshCF</t>
  </si>
  <si>
    <t>http://www.coconino.az.gov/sheriff.aspx</t>
  </si>
  <si>
    <t>https://t.co/qsbi0Cbh8V</t>
  </si>
  <si>
    <t>http://t.co/NPYy1yiiMI</t>
  </si>
  <si>
    <t>http://t.co/SuuyagAVTc</t>
  </si>
  <si>
    <t>https://t.co/w7IcD6gYnR</t>
  </si>
  <si>
    <t>http://t.co/k9l0OmztrL</t>
  </si>
  <si>
    <t>http://t.co/RrhAb6V1BE</t>
  </si>
  <si>
    <t>http://www.bearizona.com</t>
  </si>
  <si>
    <t>https://t.co/ZB1S3mfBK5</t>
  </si>
  <si>
    <t>https://t.co/PYgBA53CDv</t>
  </si>
  <si>
    <t>http://t.co/RreN1AScE7</t>
  </si>
  <si>
    <t>https://t.co/Tl2JSVfwEQ</t>
  </si>
  <si>
    <t>https://t.co/sAZCAdpqZ1</t>
  </si>
  <si>
    <t>https://t.co/MGUcfAoFG5</t>
  </si>
  <si>
    <t>https://t.co/ziym0hg0Z2</t>
  </si>
  <si>
    <t>https://t.co/OdNjwRSWIc</t>
  </si>
  <si>
    <t>http://www.sedonalibrary.org/</t>
  </si>
  <si>
    <t>http://t.co/WSE1OvR1Pd</t>
  </si>
  <si>
    <t>https://t.co/e8WCnwRwXw</t>
  </si>
  <si>
    <t>http://t.co/JeHrNeff47</t>
  </si>
  <si>
    <t>http://t.co/MDJ966Mg3F</t>
  </si>
  <si>
    <t>http://t.co/rqF9YqNUNf</t>
  </si>
  <si>
    <t>https://t.co/4d0ojgkvNL</t>
  </si>
  <si>
    <t>https://t.co/n2TknaLcXU</t>
  </si>
  <si>
    <t>https://t.co/czBNTuYlU1</t>
  </si>
  <si>
    <t>https://t.co/bBGMWdF7z9</t>
  </si>
  <si>
    <t>https://t.co/68pBAak4zX</t>
  </si>
  <si>
    <t>https://t.co/KpQhROrbYb</t>
  </si>
  <si>
    <t>http://t.co/mXQ6HPdwgO</t>
  </si>
  <si>
    <t>https://t.co/zwpGSCoyA5</t>
  </si>
  <si>
    <t>https://t.co/Q61ursukTW</t>
  </si>
  <si>
    <t>http://t.co/uDYBaFRvdZ</t>
  </si>
  <si>
    <t>https://t.co/5BtWUfrY6y</t>
  </si>
  <si>
    <t>https://t.co/EuhKPsDqqa</t>
  </si>
  <si>
    <t>https://t.co/zVkHQ85S6D</t>
  </si>
  <si>
    <t>https://t.co/2VF85Pw2g0</t>
  </si>
  <si>
    <t>https://t.co/IQyq0G7BZU</t>
  </si>
  <si>
    <t>http://t.co/tCDvCmy9</t>
  </si>
  <si>
    <t>https://t.co/UnmDyjAQxj</t>
  </si>
  <si>
    <t>http://t.co/BgD82XeaJv</t>
  </si>
  <si>
    <t>https://t.co/JioJqwot3H</t>
  </si>
  <si>
    <t>http://t.co/RWNGwVo9Kc</t>
  </si>
  <si>
    <t>http://t.co/YApKxFpGfs</t>
  </si>
  <si>
    <t>https://t.co/kWucTnwTQw</t>
  </si>
  <si>
    <t>https://t.co/HCmF74jgwN</t>
  </si>
  <si>
    <t>https://t.co/JqxbX4CgEH</t>
  </si>
  <si>
    <t>http://t.co/0JbaUvyac2</t>
  </si>
  <si>
    <t>http://t.co/BKOZpfFElE</t>
  </si>
  <si>
    <t>https://t.co/45yVOiAttm</t>
  </si>
  <si>
    <t>https://t.co/0t593jbJLf</t>
  </si>
  <si>
    <t>https://t.co/SQMC9PeoWw</t>
  </si>
  <si>
    <t>https://t.co/Oz5yMvP6vI</t>
  </si>
  <si>
    <t>http://t.co/bLL32EDV8y</t>
  </si>
  <si>
    <t>http://t.co/hL2yJ3CYck</t>
  </si>
  <si>
    <t>https://t.co/yAEcOxY46W</t>
  </si>
  <si>
    <t>https://t.co/HKT8XHTb7e</t>
  </si>
  <si>
    <t>https://t.co/MoKXztPUgq</t>
  </si>
  <si>
    <t>http://t.co/mka86dWWGJ</t>
  </si>
  <si>
    <t>http://t.co/8xG9i8cm1X</t>
  </si>
  <si>
    <t>http://t.co/1bYo4Xs7Et</t>
  </si>
  <si>
    <t>http://t.co/AvMHdz3L2f</t>
  </si>
  <si>
    <t>http://t.co/XuAeB0YO4G</t>
  </si>
  <si>
    <t>http://t.co/xmzjqR5lAl</t>
  </si>
  <si>
    <t>https://t.co/p5S961BxkT</t>
  </si>
  <si>
    <t>https://t.co/nOrHBPhkNa</t>
  </si>
  <si>
    <t>https://t.co/qDGmyyQmat</t>
  </si>
  <si>
    <t>https://t.co/euaqa8Foh2</t>
  </si>
  <si>
    <t>https://t.co/qxJzcvmcUs</t>
  </si>
  <si>
    <t>https://t.co/Rwyj9kJb88</t>
  </si>
  <si>
    <t>http://t.co/4IkYGXRjZu</t>
  </si>
  <si>
    <t>https://t.co/maSbgAohl7</t>
  </si>
  <si>
    <t>Pacific Time (US &amp; Canada)</t>
  </si>
  <si>
    <t>Rome</t>
  </si>
  <si>
    <t>https://pbs.twimg.com/profile_banners/23430439/1465088853</t>
  </si>
  <si>
    <t>https://pbs.twimg.com/profile_banners/42755316/1547062238</t>
  </si>
  <si>
    <t>https://pbs.twimg.com/profile_banners/25489790/1472511882</t>
  </si>
  <si>
    <t>https://pbs.twimg.com/profile_banners/285815432/1408591375</t>
  </si>
  <si>
    <t>https://pbs.twimg.com/profile_banners/1035195748802015235/1535646020</t>
  </si>
  <si>
    <t>https://pbs.twimg.com/profile_banners/3193693085/1429695257</t>
  </si>
  <si>
    <t>https://pbs.twimg.com/profile_banners/17194244/1496274539</t>
  </si>
  <si>
    <t>https://pbs.twimg.com/profile_banners/36185296/1554825744</t>
  </si>
  <si>
    <t>https://pbs.twimg.com/profile_banners/7113852/1528322878</t>
  </si>
  <si>
    <t>https://pbs.twimg.com/profile_banners/959521207971233792/1532398408</t>
  </si>
  <si>
    <t>https://pbs.twimg.com/profile_banners/139530754/1553209162</t>
  </si>
  <si>
    <t>https://pbs.twimg.com/profile_banners/252438874/1559816286</t>
  </si>
  <si>
    <t>https://pbs.twimg.com/profile_banners/1624755092/1535241640</t>
  </si>
  <si>
    <t>https://pbs.twimg.com/profile_banners/3008167842/1527436838</t>
  </si>
  <si>
    <t>https://pbs.twimg.com/profile_banners/382142737/1401496077</t>
  </si>
  <si>
    <t>https://pbs.twimg.com/profile_banners/16221481/1550161812</t>
  </si>
  <si>
    <t>https://pbs.twimg.com/profile_banners/78799013/1524759455</t>
  </si>
  <si>
    <t>https://pbs.twimg.com/profile_banners/702949053638668288/1456431980</t>
  </si>
  <si>
    <t>https://pbs.twimg.com/profile_banners/233470691/1401515531</t>
  </si>
  <si>
    <t>https://pbs.twimg.com/profile_banners/113344545/1503171338</t>
  </si>
  <si>
    <t>https://pbs.twimg.com/profile_banners/2612804173/1404873172</t>
  </si>
  <si>
    <t>https://pbs.twimg.com/profile_banners/67403244/1548176891</t>
  </si>
  <si>
    <t>https://pbs.twimg.com/profile_banners/88962587/1396559714</t>
  </si>
  <si>
    <t>https://pbs.twimg.com/profile_banners/980916263575629824/1522968183</t>
  </si>
  <si>
    <t>https://pbs.twimg.com/profile_banners/1006290670766583808/1549413524</t>
  </si>
  <si>
    <t>https://pbs.twimg.com/profile_banners/16428171/1494471077</t>
  </si>
  <si>
    <t>https://pbs.twimg.com/profile_banners/830035634/1381193749</t>
  </si>
  <si>
    <t>https://pbs.twimg.com/profile_banners/156381893/1521491456</t>
  </si>
  <si>
    <t>https://pbs.twimg.com/profile_banners/1122420229307498496/1557683848</t>
  </si>
  <si>
    <t>https://pbs.twimg.com/profile_banners/2284613258/1548637889</t>
  </si>
  <si>
    <t>https://pbs.twimg.com/profile_banners/933050596252303360/1519663944</t>
  </si>
  <si>
    <t>https://pbs.twimg.com/profile_banners/803708473796075520/1546830669</t>
  </si>
  <si>
    <t>https://pbs.twimg.com/profile_banners/729796963684782080/1466689696</t>
  </si>
  <si>
    <t>https://pbs.twimg.com/profile_banners/774266883449188352/1487170377</t>
  </si>
  <si>
    <t>https://pbs.twimg.com/profile_banners/96866790/1498773180</t>
  </si>
  <si>
    <t>https://pbs.twimg.com/profile_banners/2370992100/1516208508</t>
  </si>
  <si>
    <t>https://pbs.twimg.com/profile_banners/17608719/1519246438</t>
  </si>
  <si>
    <t>https://pbs.twimg.com/profile_banners/31255504/1448200328</t>
  </si>
  <si>
    <t>https://pbs.twimg.com/profile_banners/343526513/1496861223</t>
  </si>
  <si>
    <t>https://pbs.twimg.com/profile_banners/632398805/1533468883</t>
  </si>
  <si>
    <t>https://pbs.twimg.com/profile_banners/282912117/1401055129</t>
  </si>
  <si>
    <t>https://pbs.twimg.com/profile_banners/3048793568/1551806915</t>
  </si>
  <si>
    <t>https://pbs.twimg.com/profile_banners/31562587/1554321359</t>
  </si>
  <si>
    <t>https://pbs.twimg.com/profile_banners/1079880858541191169/1546391391</t>
  </si>
  <si>
    <t>https://pbs.twimg.com/profile_banners/2842950873/1527879438</t>
  </si>
  <si>
    <t>https://pbs.twimg.com/profile_banners/18956791/1509581491</t>
  </si>
  <si>
    <t>https://pbs.twimg.com/profile_banners/48062462/1539893873</t>
  </si>
  <si>
    <t>https://pbs.twimg.com/profile_banners/459807454/1559406735</t>
  </si>
  <si>
    <t>https://pbs.twimg.com/profile_banners/23866883/1560318962</t>
  </si>
  <si>
    <t>https://pbs.twimg.com/profile_banners/1123242043919216647/1558614971</t>
  </si>
  <si>
    <t>https://pbs.twimg.com/profile_banners/738080573365702657/1551551820</t>
  </si>
  <si>
    <t>https://pbs.twimg.com/profile_banners/3158132516/1553341264</t>
  </si>
  <si>
    <t>https://pbs.twimg.com/profile_banners/128142711/1487565471</t>
  </si>
  <si>
    <t>https://pbs.twimg.com/profile_banners/896150765860823041/1530108331</t>
  </si>
  <si>
    <t>https://pbs.twimg.com/profile_banners/1131551402428289024/1558628548</t>
  </si>
  <si>
    <t>https://pbs.twimg.com/profile_banners/66337795/1536948124</t>
  </si>
  <si>
    <t>https://pbs.twimg.com/profile_banners/7235292/1555348251</t>
  </si>
  <si>
    <t>https://pbs.twimg.com/profile_banners/529520265/1498416127</t>
  </si>
  <si>
    <t>https://pbs.twimg.com/profile_banners/941050861375037441/1513199758</t>
  </si>
  <si>
    <t>https://pbs.twimg.com/profile_banners/37577719/1398352266</t>
  </si>
  <si>
    <t>https://pbs.twimg.com/profile_banners/16291786/1555004599</t>
  </si>
  <si>
    <t>https://pbs.twimg.com/profile_banners/76061420/1424389136</t>
  </si>
  <si>
    <t>https://pbs.twimg.com/profile_banners/759054958066925568/1545080695</t>
  </si>
  <si>
    <t>https://pbs.twimg.com/profile_banners/1089707542618370048/1560021961</t>
  </si>
  <si>
    <t>https://pbs.twimg.com/profile_banners/914528448944644097/1552429924</t>
  </si>
  <si>
    <t>https://pbs.twimg.com/profile_banners/3229116566/1558911724</t>
  </si>
  <si>
    <t>https://pbs.twimg.com/profile_banners/1020005096245977089/1532024632</t>
  </si>
  <si>
    <t>https://pbs.twimg.com/profile_banners/173787866/1551116602</t>
  </si>
  <si>
    <t>https://pbs.twimg.com/profile_banners/952301269/1447198620</t>
  </si>
  <si>
    <t>https://pbs.twimg.com/profile_banners/14782240/1560722646</t>
  </si>
  <si>
    <t>https://pbs.twimg.com/profile_banners/1042100890621145088/1537293346</t>
  </si>
  <si>
    <t>https://pbs.twimg.com/profile_banners/2364280914/1413215598</t>
  </si>
  <si>
    <t>https://pbs.twimg.com/profile_banners/45972601/1499058077</t>
  </si>
  <si>
    <t>https://pbs.twimg.com/profile_banners/2163937999/1554406619</t>
  </si>
  <si>
    <t>https://pbs.twimg.com/profile_banners/356294672/1468334432</t>
  </si>
  <si>
    <t>https://pbs.twimg.com/profile_banners/2239643690/1536172538</t>
  </si>
  <si>
    <t>https://pbs.twimg.com/profile_banners/18912035/1551972949</t>
  </si>
  <si>
    <t>https://pbs.twimg.com/profile_banners/1959098959/1381770718</t>
  </si>
  <si>
    <t>https://pbs.twimg.com/profile_banners/895090500910317572/1502243109</t>
  </si>
  <si>
    <t>https://pbs.twimg.com/profile_banners/826165523410886656/1519774835</t>
  </si>
  <si>
    <t>https://pbs.twimg.com/profile_banners/2202061370/1461279670</t>
  </si>
  <si>
    <t>https://pbs.twimg.com/profile_banners/1598220589/1547216446</t>
  </si>
  <si>
    <t>https://pbs.twimg.com/profile_banners/2209232521/1461702530</t>
  </si>
  <si>
    <t>https://pbs.twimg.com/profile_banners/82134479/1489096077</t>
  </si>
  <si>
    <t>https://pbs.twimg.com/profile_banners/52541541/1439383224</t>
  </si>
  <si>
    <t>https://pbs.twimg.com/profile_banners/350849647/1477107839</t>
  </si>
  <si>
    <t>https://pbs.twimg.com/profile_banners/1087857255481929728/1548275546</t>
  </si>
  <si>
    <t>https://pbs.twimg.com/profile_banners/57074597/1507842055</t>
  </si>
  <si>
    <t>https://pbs.twimg.com/profile_banners/23061359/1510330103</t>
  </si>
  <si>
    <t>https://pbs.twimg.com/profile_banners/830175110376022016/1486764270</t>
  </si>
  <si>
    <t>https://pbs.twimg.com/profile_banners/13989852/1463542898</t>
  </si>
  <si>
    <t>https://pbs.twimg.com/profile_banners/1080652395057541120/1546483874</t>
  </si>
  <si>
    <t>https://pbs.twimg.com/profile_banners/3424342221/1478638547</t>
  </si>
  <si>
    <t>https://pbs.twimg.com/profile_banners/23872473/1463428961</t>
  </si>
  <si>
    <t>https://pbs.twimg.com/profile_banners/183372771/1407159934</t>
  </si>
  <si>
    <t>https://pbs.twimg.com/profile_banners/745669993090584581/1535306156</t>
  </si>
  <si>
    <t>https://pbs.twimg.com/profile_banners/80890502/1559879625</t>
  </si>
  <si>
    <t>https://pbs.twimg.com/profile_banners/250891272/1558542886</t>
  </si>
  <si>
    <t>https://pbs.twimg.com/profile_banners/168851290/1476899710</t>
  </si>
  <si>
    <t>https://pbs.twimg.com/profile_banners/522648634/1549547189</t>
  </si>
  <si>
    <t>https://pbs.twimg.com/profile_banners/2697445249/1406872192</t>
  </si>
  <si>
    <t>https://pbs.twimg.com/profile_banners/556561695/1398199214</t>
  </si>
  <si>
    <t>https://pbs.twimg.com/profile_banners/587965762/1461070502</t>
  </si>
  <si>
    <t>https://pbs.twimg.com/profile_banners/33612228/1454781868</t>
  </si>
  <si>
    <t>https://pbs.twimg.com/profile_banners/35411175/1515162659</t>
  </si>
  <si>
    <t>https://pbs.twimg.com/profile_banners/824028306009825280/1557856968</t>
  </si>
  <si>
    <t>https://pbs.twimg.com/profile_banners/77615725/1498239734</t>
  </si>
  <si>
    <t>https://pbs.twimg.com/profile_banners/18219066/1534688577</t>
  </si>
  <si>
    <t>https://pbs.twimg.com/profile_banners/785635918052925440/1479582094</t>
  </si>
  <si>
    <t>https://pbs.twimg.com/profile_banners/533898268/1496884560</t>
  </si>
  <si>
    <t>https://pbs.twimg.com/profile_banners/3663703574/1496860905</t>
  </si>
  <si>
    <t>https://pbs.twimg.com/profile_banners/3543589094/1552069966</t>
  </si>
  <si>
    <t>https://pbs.twimg.com/profile_banners/4842198930/1466610510</t>
  </si>
  <si>
    <t>https://pbs.twimg.com/profile_banners/204382222/1424269121</t>
  </si>
  <si>
    <t>https://pbs.twimg.com/profile_banners/2345797572/1551247923</t>
  </si>
  <si>
    <t>fr</t>
  </si>
  <si>
    <t>http://abs.twimg.com/images/themes/theme1/bg.png</t>
  </si>
  <si>
    <t>http://pbs.twimg.com/profile_background_images/89638574/twitterbg.jpg</t>
  </si>
  <si>
    <t>http://abs.twimg.com/images/themes/theme4/bg.gif</t>
  </si>
  <si>
    <t>http://abs.twimg.com/images/themes/theme2/bg.gif</t>
  </si>
  <si>
    <t>http://abs.twimg.com/images/themes/theme16/bg.gif</t>
  </si>
  <si>
    <t>http://abs.twimg.com/images/themes/theme14/bg.gif</t>
  </si>
  <si>
    <t>http://abs.twimg.com/images/themes/theme13/bg.gif</t>
  </si>
  <si>
    <t>http://abs.twimg.com/images/themes/theme17/bg.gif</t>
  </si>
  <si>
    <t>http://pbs.twimg.com/profile_background_images/250434207/spl_tile2.jpg</t>
  </si>
  <si>
    <t>http://abs.twimg.com/images/themes/theme15/bg.png</t>
  </si>
  <si>
    <t>http://abs.twimg.com/images/themes/theme18/bg.gif</t>
  </si>
  <si>
    <t>http://abs.twimg.com/images/themes/theme8/bg.gif</t>
  </si>
  <si>
    <t>http://abs.twimg.com/images/themes/theme10/bg.gif</t>
  </si>
  <si>
    <t>http://pbs.twimg.com/profile_background_images/378800000180687704/gkUHC9-M.png</t>
  </si>
  <si>
    <t>http://abs.twimg.com/images/themes/theme3/bg.gif</t>
  </si>
  <si>
    <t>http://abs.twimg.com/images/themes/theme12/bg.gif</t>
  </si>
  <si>
    <t>http://abs.twimg.com/images/themes/theme11/bg.gif</t>
  </si>
  <si>
    <t>http://abs.twimg.com/images/themes/theme9/bg.gif</t>
  </si>
  <si>
    <t>http://abs.twimg.com/images/themes/theme5/bg.gif</t>
  </si>
  <si>
    <t>http://abs.twimg.com/images/themes/theme7/bg.gif</t>
  </si>
  <si>
    <t>http://pbs.twimg.com/profile_images/1136770426531528704/_iPNAO5X_normal.jpg</t>
  </si>
  <si>
    <t>http://pbs.twimg.com/profile_images/1074149109/logo_normal.png</t>
  </si>
  <si>
    <t>http://pbs.twimg.com/profile_images/569778485/atlogo_normal.gif</t>
  </si>
  <si>
    <t>http://pbs.twimg.com/profile_images/1032482962435059712/dDWQ_EoX_normal.jpg</t>
  </si>
  <si>
    <t>http://pbs.twimg.com/profile_images/1054807366749679616/SxdeuHFK_normal.jpg</t>
  </si>
  <si>
    <t>http://pbs.twimg.com/profile_images/1137530612074500096/-zdUtmAK_normal.jpg</t>
  </si>
  <si>
    <t>http://pbs.twimg.com/profile_images/1033503823786962945/UqiiXMLh_normal.jpg</t>
  </si>
  <si>
    <t>http://pbs.twimg.com/profile_images/855503357124919296/HMu0Pl0X_normal.jpg</t>
  </si>
  <si>
    <t>http://pbs.twimg.com/profile_images/741536047616528384/y1-DstMn_normal.jpg</t>
  </si>
  <si>
    <t>http://pbs.twimg.com/profile_images/1565344563/PribilBadge11_normal.jpg</t>
  </si>
  <si>
    <t>http://abs.twimg.com/sticky/default_profile_images/default_profile_3_normal.png</t>
  </si>
  <si>
    <t>http://pbs.twimg.com/profile_images/682250309511467008/O3NnmlxV_normal.png</t>
  </si>
  <si>
    <t>http://pbs.twimg.com/profile_images/702949969041313792/FCUKMnuk_normal.jpg</t>
  </si>
  <si>
    <t>http://pbs.twimg.com/profile_images/884867445600681984/jAQHxCdM_normal.jpg</t>
  </si>
  <si>
    <t>http://pbs.twimg.com/profile_images/1071170457531895808/sB0U_lFa_normal.jpg</t>
  </si>
  <si>
    <t>http://pbs.twimg.com/profile_images/534785246185541632/PkunFy7x_normal.jpeg</t>
  </si>
  <si>
    <t>http://pbs.twimg.com/profile_images/1108405005369774080/p-LLfsLU_normal.png</t>
  </si>
  <si>
    <t>http://pbs.twimg.com/profile_images/968167646792314880/4kWHTyhF_normal.jpg</t>
  </si>
  <si>
    <t>http://pbs.twimg.com/profile_images/1082099322173382657/-_3wPBUd_normal.jpg</t>
  </si>
  <si>
    <t>http://pbs.twimg.com/profile_images/729800174101528577/J1_8_N1c_normal.jpg</t>
  </si>
  <si>
    <t>http://pbs.twimg.com/profile_images/820394624904785920/lEJGWGlR_normal.jpg</t>
  </si>
  <si>
    <t>http://pbs.twimg.com/profile_images/880485301923192832/kU3te_Gf_normal.jpg</t>
  </si>
  <si>
    <t>http://pbs.twimg.com/profile_images/803323630243356672/DILM7XfP_normal.jpg</t>
  </si>
  <si>
    <t>http://pbs.twimg.com/profile_images/459370537970434048/VD1jqGwK_normal.jpeg</t>
  </si>
  <si>
    <t>http://pbs.twimg.com/profile_images/1026068977540161536/WbPzPzFG_normal.jpg</t>
  </si>
  <si>
    <t>http://pbs.twimg.com/profile_images/1085977906843574274/x-iEHEu__normal.jpg</t>
  </si>
  <si>
    <t>http://pbs.twimg.com/profile_images/1100839597083217920/cwP0L7i4_normal.png</t>
  </si>
  <si>
    <t>http://pbs.twimg.com/profile_images/1098656900697092096/MjwC54Mt_normal.jpg</t>
  </si>
  <si>
    <t>http://pbs.twimg.com/profile_images/525547910/sedonatimes-th_normal.jpg</t>
  </si>
  <si>
    <t>http://pbs.twimg.com/profile_images/740361916883730432/B44FKZvz_normal.jpg</t>
  </si>
  <si>
    <t>http://pbs.twimg.com/profile_images/3707196837/5c45e439b84cd70a6e67c142e3ba7b8f_normal.jpeg</t>
  </si>
  <si>
    <t>http://pbs.twimg.com/profile_images/951869902629015552/2P_mB7-u_normal.jpg</t>
  </si>
  <si>
    <t>http://pbs.twimg.com/profile_images/879046847540543488/tLJvSWde_normal.jpg</t>
  </si>
  <si>
    <t>http://pbs.twimg.com/profile_images/900016903506149376/pBuKwB5W_normal.jpg</t>
  </si>
  <si>
    <t>http://pbs.twimg.com/profile_images/956831067989831681/sJ3mCBsY_normal.jpg</t>
  </si>
  <si>
    <t>http://pbs.twimg.com/profile_images/830175482641412096/A6VT4R6z_normal.jpg</t>
  </si>
  <si>
    <t>http://pbs.twimg.com/profile_images/683018557278564352/PXAYdsAL_normal.jpg</t>
  </si>
  <si>
    <t>http://pbs.twimg.com/profile_images/732298843748868096/n6EnBwvt_normal.jpg</t>
  </si>
  <si>
    <t>http://pbs.twimg.com/profile_images/1039514494433546242/iyC8nlvk_normal.jpg</t>
  </si>
  <si>
    <t>http://pbs.twimg.com/profile_images/788800261019938817/TZeOeQeN_normal.jpg</t>
  </si>
  <si>
    <t>http://pbs.twimg.com/profile_images/1123683714104479744/R5dzJsO3_normal.png</t>
  </si>
  <si>
    <t>http://pbs.twimg.com/profile_images/1028188476473319424/dmYoqDoa_normal.jpg</t>
  </si>
  <si>
    <t>http://pbs.twimg.com/profile_images/495083965355917312/u24IVYjJ_normal.jpeg</t>
  </si>
  <si>
    <t>http://pbs.twimg.com/profile_images/1994827314/Mr._NH_normal.JPG</t>
  </si>
  <si>
    <t>http://pbs.twimg.com/profile_images/696031290227752961/3jhERG_H_normal.jpg</t>
  </si>
  <si>
    <t>http://pbs.twimg.com/profile_images/131443331/89A_3sign_normal.jpg</t>
  </si>
  <si>
    <t>http://pbs.twimg.com/profile_images/961621820918005760/d_yFm9xb_normal.jpg</t>
  </si>
  <si>
    <t>http://pbs.twimg.com/profile_images/1117985575674499072/3rEJqhbD_normal.jpg</t>
  </si>
  <si>
    <t>http://pbs.twimg.com/profile_images/994338870585049089/6Ux9V5xr_normal.jpg</t>
  </si>
  <si>
    <t>http://pbs.twimg.com/profile_images/1123344700474216448/TdeBxF1A_normal.jpg</t>
  </si>
  <si>
    <t>http://pbs.twimg.com/profile_images/1104087374919802881/CtV4t9ZA_normal.png</t>
  </si>
  <si>
    <t>http://pbs.twimg.com/profile_images/730089476752560130/zhFOE_mB_normal.jpg</t>
  </si>
  <si>
    <t>Open Twitter Page for This Person</t>
  </si>
  <si>
    <t>https://twitter.com/thestuartwarner</t>
  </si>
  <si>
    <t>https://twitter.com/chowbellaphx</t>
  </si>
  <si>
    <t>https://twitter.com/aztrp</t>
  </si>
  <si>
    <t>https://twitter.com/arizona_tourism</t>
  </si>
  <si>
    <t>https://twitter.com/amykrakow</t>
  </si>
  <si>
    <t>https://twitter.com/azrogernaylor</t>
  </si>
  <si>
    <t>https://twitter.com/richard50336211</t>
  </si>
  <si>
    <t>https://twitter.com/nearandfaraz</t>
  </si>
  <si>
    <t>https://twitter.com/sedonaaz</t>
  </si>
  <si>
    <t>https://twitter.com/coconinonf</t>
  </si>
  <si>
    <t>https://twitter.com/arizonatourism</t>
  </si>
  <si>
    <t>https://twitter.com/schillinghomes</t>
  </si>
  <si>
    <t>https://twitter.com/melissat22</t>
  </si>
  <si>
    <t>https://twitter.com/benassiandrew</t>
  </si>
  <si>
    <t>https://twitter.com/janeal911</t>
  </si>
  <si>
    <t>https://twitter.com/sedonanews</t>
  </si>
  <si>
    <t>https://twitter.com/cquahaz</t>
  </si>
  <si>
    <t>https://twitter.com/coconinosheriff</t>
  </si>
  <si>
    <t>https://twitter.com/arizonadot</t>
  </si>
  <si>
    <t>https://twitter.com/ariz</t>
  </si>
  <si>
    <t>https://twitter.com/sedonachamber</t>
  </si>
  <si>
    <t>https://twitter.com/sedonafd</t>
  </si>
  <si>
    <t>https://twitter.com/moderntimesmag</t>
  </si>
  <si>
    <t>https://twitter.com/eatlivetraveldr</t>
  </si>
  <si>
    <t>https://twitter.com/grazetucson</t>
  </si>
  <si>
    <t>https://twitter.com/outofafricapark</t>
  </si>
  <si>
    <t>https://twitter.com/bearizona</t>
  </si>
  <si>
    <t>https://twitter.com/wyndi_onthemesa</t>
  </si>
  <si>
    <t>https://twitter.com/opusfihomeloans</t>
  </si>
  <si>
    <t>https://twitter.com/sherrybutlerpr</t>
  </si>
  <si>
    <t>https://twitter.com/greco_james</t>
  </si>
  <si>
    <t>https://twitter.com/rebecca17005954</t>
  </si>
  <si>
    <t>https://twitter.com/yourpremierteam</t>
  </si>
  <si>
    <t>https://twitter.com/sophied94413535</t>
  </si>
  <si>
    <t>https://twitter.com/toughcrookie</t>
  </si>
  <si>
    <t>https://twitter.com/vacationrenter_</t>
  </si>
  <si>
    <t>https://twitter.com/theanchoredblog</t>
  </si>
  <si>
    <t>https://twitter.com/bullfrogcomm</t>
  </si>
  <si>
    <t>https://twitter.com/onebighome</t>
  </si>
  <si>
    <t>https://twitter.com/sedonalibrary</t>
  </si>
  <si>
    <t>https://twitter.com/travelspiritnyc</t>
  </si>
  <si>
    <t>https://twitter.com/afarmedia</t>
  </si>
  <si>
    <t>https://twitter.com/dailytraveltips</t>
  </si>
  <si>
    <t>https://twitter.com/scottjones0131</t>
  </si>
  <si>
    <t>https://twitter.com/zavierpedro</t>
  </si>
  <si>
    <t>https://twitter.com/verdecanyonrail</t>
  </si>
  <si>
    <t>https://twitter.com/itslauraherrera</t>
  </si>
  <si>
    <t>https://twitter.com/brenesmarlen</t>
  </si>
  <si>
    <t>https://twitter.com/pearldolphin</t>
  </si>
  <si>
    <t>https://twitter.com/brandonminaz</t>
  </si>
  <si>
    <t>https://twitter.com/elportalsedona</t>
  </si>
  <si>
    <t>https://twitter.com/gaialove17</t>
  </si>
  <si>
    <t>https://twitter.com/bermanbrad</t>
  </si>
  <si>
    <t>https://twitter.com/sedonatimes</t>
  </si>
  <si>
    <t>https://twitter.com/enchantmentaz</t>
  </si>
  <si>
    <t>https://twitter.com/hippyprincessxx</t>
  </si>
  <si>
    <t>https://twitter.com/letmelivebruh</t>
  </si>
  <si>
    <t>https://twitter.com/purpleturtles33</t>
  </si>
  <si>
    <t>https://twitter.com/tensovscomcup</t>
  </si>
  <si>
    <t>https://twitter.com/aiviber</t>
  </si>
  <si>
    <t>https://twitter.com/robreiner</t>
  </si>
  <si>
    <t>https://twitter.com/leolionmma</t>
  </si>
  <si>
    <t>https://twitter.com/josenietoglez</t>
  </si>
  <si>
    <t>https://twitter.com/gryphons_bane</t>
  </si>
  <si>
    <t>https://twitter.com/natwidervglass</t>
  </si>
  <si>
    <t>https://twitter.com/seekingtrailsaz</t>
  </si>
  <si>
    <t>https://twitter.com/arizonahomes4u</t>
  </si>
  <si>
    <t>https://twitter.com/yoga_journal</t>
  </si>
  <si>
    <t>https://twitter.com/sedonayogafest</t>
  </si>
  <si>
    <t>https://twitter.com/scottsdaleveins</t>
  </si>
  <si>
    <t>https://twitter.com/azpest</t>
  </si>
  <si>
    <t>https://twitter.com/azstateparks</t>
  </si>
  <si>
    <t>https://twitter.com/don_tlr</t>
  </si>
  <si>
    <t>https://twitter.com/urbandesignaz</t>
  </si>
  <si>
    <t>https://twitter.com/jayne15378560</t>
  </si>
  <si>
    <t>https://twitter.com/ozzfest520</t>
  </si>
  <si>
    <t>https://twitter.com/smalley_louise</t>
  </si>
  <si>
    <t>https://twitter.com/joyflooring</t>
  </si>
  <si>
    <t>https://twitter.com/phxcards11</t>
  </si>
  <si>
    <t>https://twitter.com/1merrifield</t>
  </si>
  <si>
    <t>https://twitter.com/quiet_exterior</t>
  </si>
  <si>
    <t>https://twitter.com/uswesttravel1</t>
  </si>
  <si>
    <t>https://twitter.com/audreyhickman12</t>
  </si>
  <si>
    <t>https://twitter.com/arizonanotebook</t>
  </si>
  <si>
    <t>https://twitter.com/legacyfineprop</t>
  </si>
  <si>
    <t>https://twitter.com/janhalash</t>
  </si>
  <si>
    <t>https://twitter.com/ivey00880866</t>
  </si>
  <si>
    <t>https://twitter.com/johnnyapolis</t>
  </si>
  <si>
    <t>https://twitter.com/sedonaquail</t>
  </si>
  <si>
    <t>https://twitter.com/nanbrannon</t>
  </si>
  <si>
    <t>https://twitter.com/fanofnmtn</t>
  </si>
  <si>
    <t>https://twitter.com/ajflick</t>
  </si>
  <si>
    <t>https://twitter.com/choicegreens</t>
  </si>
  <si>
    <t>https://twitter.com/oraznc</t>
  </si>
  <si>
    <t>https://twitter.com/golsoncharles</t>
  </si>
  <si>
    <t>https://twitter.com/swonger47</t>
  </si>
  <si>
    <t>https://twitter.com/cityofsedonaaz</t>
  </si>
  <si>
    <t>https://twitter.com/mrsjanemcguire</t>
  </si>
  <si>
    <t>https://twitter.com/alvildenettle</t>
  </si>
  <si>
    <t>https://twitter.com/bowlininc</t>
  </si>
  <si>
    <t>https://twitter.com/eamcintire</t>
  </si>
  <si>
    <t>https://twitter.com/rebecca_arnold</t>
  </si>
  <si>
    <t>https://twitter.com/stromotion</t>
  </si>
  <si>
    <t>https://twitter.com/aim_travelnet</t>
  </si>
  <si>
    <t>https://twitter.com/visitwilliams</t>
  </si>
  <si>
    <t>https://twitter.com/visit_prescott</t>
  </si>
  <si>
    <t>https://twitter.com/_sedonaaz</t>
  </si>
  <si>
    <t>https://twitter.com/designincuk</t>
  </si>
  <si>
    <t>https://twitter.com/hiexsedona</t>
  </si>
  <si>
    <t>https://twitter.com/dsoltesz</t>
  </si>
  <si>
    <t>https://twitter.com/judithperron</t>
  </si>
  <si>
    <t>https://twitter.com/brownbeartrvls</t>
  </si>
  <si>
    <t>https://twitter.com/myvirtualvaca</t>
  </si>
  <si>
    <t>https://twitter.com/pinkjeeptours</t>
  </si>
  <si>
    <t>https://twitter.com/rubbishritaaz</t>
  </si>
  <si>
    <t>https://twitter.com/arizwant2b</t>
  </si>
  <si>
    <t>https://twitter.com/sedonamonthly</t>
  </si>
  <si>
    <t>https://twitter.com/cheflisadahl</t>
  </si>
  <si>
    <t>https://twitter.com/weekendexplorer</t>
  </si>
  <si>
    <t>https://twitter.com/yurview_az</t>
  </si>
  <si>
    <t>https://twitter.com/spyderslove</t>
  </si>
  <si>
    <t>https://twitter.com/chatwithsally1</t>
  </si>
  <si>
    <t>https://twitter.com/bravolebrity1</t>
  </si>
  <si>
    <t>https://twitter.com/nh84</t>
  </si>
  <si>
    <t>https://twitter.com/thebestchefs</t>
  </si>
  <si>
    <t>https://twitter.com/sedonasunflower</t>
  </si>
  <si>
    <t>https://twitter.com/sedonanewdayspa</t>
  </si>
  <si>
    <t>https://twitter.com/innofsedona</t>
  </si>
  <si>
    <t>https://twitter.com/verdevalleytv</t>
  </si>
  <si>
    <t>https://twitter.com/clarkdaleaz</t>
  </si>
  <si>
    <t>https://twitter.com/cottonwoodaz</t>
  </si>
  <si>
    <t>https://twitter.com/pilsenjla</t>
  </si>
  <si>
    <t>https://twitter.com/lady_vee</t>
  </si>
  <si>
    <t>https://twitter.com/merkinvineyards</t>
  </si>
  <si>
    <t>https://twitter.com/klmsedona</t>
  </si>
  <si>
    <t>https://twitter.com/arabella_hotel</t>
  </si>
  <si>
    <t>https://twitter.com/simplholistic</t>
  </si>
  <si>
    <t>https://twitter.com/enthusiasticbl</t>
  </si>
  <si>
    <t>https://twitter.com/affinityrv</t>
  </si>
  <si>
    <t>https://twitter.com/phoenix_dts</t>
  </si>
  <si>
    <t>thestuartwarner
My wife and I used to visit Napa,
Sonoma, the Anderson Valley or
Santa Barbara for our winecations.
Now we stay home in Arizona, @ArizonaTourism
@arizona_tourism @SedonaAZ @AZTrp
@AZWG https://t.co/BlrxHUHkwJ via
@chowbellaphx</t>
  </si>
  <si>
    <t xml:space="preserve">chowbellaphx
</t>
  </si>
  <si>
    <t xml:space="preserve">aztrp
</t>
  </si>
  <si>
    <t xml:space="preserve">arizona_tourism
</t>
  </si>
  <si>
    <t>amykrakow
RT @AZRogerNaylor: The backroads
of #Arizona explore places of astonishing
beauty. Exit the interstates, climb
into a slender two-lane and…</t>
  </si>
  <si>
    <t>azrogernaylor
Tucked away in Oak Creek Canyon,
north of #Sedona, #Arizona, Slide
Rock State Park is a legendary
swimming hole. The farm dates back
to 1910. Apple orchards still bloom
in spring &amp;amp; produce fruit for
sale. Beneath towering red walls,
it is picnic nirvana. @AZStateParks
@SedonaAZ https://t.co/kMshmGO9Af</t>
  </si>
  <si>
    <t>richard50336211
@NearAndFarAZ @CoconinoNF @SedonaAZ
Me too. Looks great out there.</t>
  </si>
  <si>
    <t xml:space="preserve">nearandfaraz
</t>
  </si>
  <si>
    <t>sedonaaz
Bring your A-game to the red rocks!
https://t.co/XBLTM1N5FH https://t.co/n3Qg4caEGf</t>
  </si>
  <si>
    <t>coconinonf
@SedonaFD @SedonaChamber @SedonaAZ
@sedonanews This smoke may drain
into Oak Creek Canyon and further
south tonight. @ArizonaDOT @CoconinoSheriff
https://t.co/OS27KYZBdB</t>
  </si>
  <si>
    <t xml:space="preserve">arizonatourism
</t>
  </si>
  <si>
    <t>schillinghomes
RT @thestuartwarner: My wife and
I used to visit Napa, Sonoma, the
Anderson Valley or Santa Barbara
for our winecations. Now we stay
home…</t>
  </si>
  <si>
    <t>melissat22
“That military base has been up
there since the Indians. It was
stupid good.” — a person at the
table beside me _xD83E__xDD26_‍♀️ #eavesdropping
on #priviledgedwhiteAmericans in
#SedonaAZ is a #multiverse #vortex
of @#%€&amp;lt;{?!</t>
  </si>
  <si>
    <t>benassiandrew
Happy Pride Month! #GayPrideMonth
#dragqueen #equality #instagay
#SedonaAZ #menodoraeclipse #supportlocaldrag
#Drag #lovewins #BelieveinYou #GayLife
#Pride #pride2019 #PrideMonth #PrideMonth2019
https://t.co/nZVgfnWQmR</t>
  </si>
  <si>
    <t>janeal911
Is this Sedona Vortex Energy enveloping
me or ????? Taken 6/8/2019 Hiking
Fay Canyon Trail in Sedona, Arizona.
@sedonanews @SedonaAZ https://t.co/hsf2ggyW0H</t>
  </si>
  <si>
    <t xml:space="preserve">sedonanews
</t>
  </si>
  <si>
    <t>cquahaz
Awesome event at Amara Resort &amp;amp;
Spa this weekend. Beautiful location
and views. Super friendly and helpful
staff. Great venue for leisure
or small events, 10-50ppl. @SedonaAZ
https://t.co/EgSIW5bo1E</t>
  </si>
  <si>
    <t xml:space="preserve">coconinosheriff
</t>
  </si>
  <si>
    <t>arizonadot
RT @CoconinoNF: @SedonaFD @SedonaChamber
@SedonaAZ @sedonanews This smoke
may drain into Oak Creek Canyon
and further south tonight. @Ariz…</t>
  </si>
  <si>
    <t xml:space="preserve">ariz
</t>
  </si>
  <si>
    <t xml:space="preserve">sedonachamber
</t>
  </si>
  <si>
    <t xml:space="preserve">sedonafd
</t>
  </si>
  <si>
    <t>moderntimesmag
RT @CoconinoNF: @SedonaFD @SedonaChamber
@SedonaAZ @sedonanews This smoke
may drain into Oak Creek Canyon
and further south tonight. @Ariz…</t>
  </si>
  <si>
    <t>eatlivetraveldr
24 hours in #Sedona &amp;lt;3 @SedonaAZ
#travel #ttot ---&amp;gt; https://t.co/AMth3eRNQl
https://t.co/2Rrh98FHFm</t>
  </si>
  <si>
    <t>grazetucson
@AZRogerNaylor @bearizona @OutofAfricaPark
@SedonaAZ Good idea</t>
  </si>
  <si>
    <t xml:space="preserve">outofafricapark
</t>
  </si>
  <si>
    <t xml:space="preserve">bearizona
</t>
  </si>
  <si>
    <t>wyndi_onthemesa
RT @AZRogerNaylor: Now that the
kids are out of school, they're
probably busy whining about how
bored they are. Time to hit the
road and ex…</t>
  </si>
  <si>
    <t>opusfihomeloans
RT @AZRogerNaylor: Now that the
kids are out of school, they're
probably busy whining about how
bored they are. Time to hit the
road and ex…</t>
  </si>
  <si>
    <t>sherrybutlerpr
RT @AZRogerNaylor: Now that the
kids are out of school, they're
probably busy whining about how
bored they are. Time to hit the
road and ex…</t>
  </si>
  <si>
    <t>greco_james
RT @AZRogerNaylor: Now that the
kids are out of school, they're
probably busy whining about how
bored they are. Time to hit the
road and ex…</t>
  </si>
  <si>
    <t>rebecca17005954
RT @AZRogerNaylor: Now that the
kids are out of school, they're
probably busy whining about how
bored they are. Time to hit the
road and ex…</t>
  </si>
  <si>
    <t>yourpremierteam
70 Calle Irena, #SedonaAZ - Craftsmanship
&amp;amp; Quality With Amazing #RedRockViews!
#realestate #CasaContenta https://t.co/AsQ0rtYdQl
https://t.co/NUKLYZBeqP</t>
  </si>
  <si>
    <t>sophied94413535
RT @YourPremierTeam: 70 Calle Irena,
#SedonaAZ - Craftsmanship &amp;amp;
Quality With Amazing #RedRockViews!
#realestate #CasaContenta https://t.c…</t>
  </si>
  <si>
    <t>toughcrookie
RT @AZRogerNaylor: Now that the
kids are out of school, they're
probably busy whining about how
bored they are. Time to hit the
road and ex…</t>
  </si>
  <si>
    <t>vacationrenter_
@theanchoredblog @SedonaAZ Couldn't
agree more! That's why it's our
top underrated destination: https://t.co/mkJNSYE49G
https://t.co/epKHF61xE1</t>
  </si>
  <si>
    <t xml:space="preserve">theanchoredblog
</t>
  </si>
  <si>
    <t>bullfrogcomm
The @SedonaLibrary presents a free
Monday Night Movie screening +
discussion of the documentary @OneBigHome
w/ director Thomas Bena via Skype
at 6pm on Monday, June 17 in Si
Birch Community Room. https://t.co/zC9p5J0s6W
Donations welcome. #SedonaAZ #Sedona
https://t.co/7CGfNShHla</t>
  </si>
  <si>
    <t xml:space="preserve">onebighome
</t>
  </si>
  <si>
    <t xml:space="preserve">sedonalibrary
</t>
  </si>
  <si>
    <t>travelspiritnyc
5 Gorgeous Summer Destinations
Where Your U.S. Dollar Will Go
Far https://t.co/8GXHiMann1 @AFARmedia
@SedonaAZ</t>
  </si>
  <si>
    <t xml:space="preserve">afarmedia
</t>
  </si>
  <si>
    <t>dailytraveltips
RT @TravelSpiritNYC: 5 Gorgeous
Summer Destinations Where Your
U.S. Dollar Will Go Far https://t.co/8GXHiMann1
@AFARmedia @SedonaAZ</t>
  </si>
  <si>
    <t>scottjones0131
@SedonaAZ I think they want to
rename it Yorkie Rock!</t>
  </si>
  <si>
    <t>zavierpedro
RT @VerdeCanyonRail: Over and along
the winding river, and deep through
the remote red rock wilderness
of the Sedona area, Verde Canyon
Rai…</t>
  </si>
  <si>
    <t>verdecanyonrail
Over and along the winding river,
and deep through the remote red
rock wilderness of the Sedona area,
Verde Canyon Railroad takes passengers
through an Arizona seldom seen.
#verdecanyonrr @ArizonaTourism
@SedonaAZ #TravelAZ #VisitAZ #ClarkdaleAZ
https://t.co/YVncpf9qEL</t>
  </si>
  <si>
    <t>itslauraherrera
#Tlaquepaque in @SedonaAZ ⛲️ https://t.co/xJeiRDQebL</t>
  </si>
  <si>
    <t>brenesmarlen
RT @SedonaAZ: Tramping Through
Red Rock Country With Your Pooch:
https://t.co/SnqSSUifQN https://t.co/GHCUOEsbF7</t>
  </si>
  <si>
    <t>pearldolphin
@SedonaAZ _xD83D__xDC76__xD83D__xDC36_Should add: Don't
leave the dog or kid in the car
while you go exploring.</t>
  </si>
  <si>
    <t>brandonminaz
@SedonaAZ Love it! And stay on
the trails, keep the pups leashed
and have more water than you believe
is ‘plenty’ for their safety. Jumping
cholla, rattlers, even raptors
for the little ones = no fun for
the doggies.</t>
  </si>
  <si>
    <t>elportalsedona
RT @VerdeCanyonRail: Over and along
the winding river, and deep through
the remote red rock wilderness
of the Sedona area, Verde Canyon
Rai…</t>
  </si>
  <si>
    <t>gaialove17
RT @SedonaAZ: Tramping Through
Red Rock Country With Your Pooch:
https://t.co/SnqSSUifQN https://t.co/GHCUOEsbF7</t>
  </si>
  <si>
    <t>bermanbrad
@SedonaAZ @sedonanews @sedonatimes
Great view while waiting to listen
to Mind Travel, Enchantment Resort
Sedona. https://t.co/P5I8ZcqqjO</t>
  </si>
  <si>
    <t xml:space="preserve">sedonatimes
</t>
  </si>
  <si>
    <t>enchantmentaz
RT @BermanBrad: @SedonaAZ @sedonanews
@sedonatimes Great view while waiting
to listen to Mind Travel, Enchantment
Resort Sedona. https://t.…</t>
  </si>
  <si>
    <t>hippyprincessxx
@letmelivebruh @SedonaAZ YOU ARE
SO FUCKING BEAUTIFUL! I miss you
so much.</t>
  </si>
  <si>
    <t>letmelivebruh
@TenSovsComCup @SedonaAZ The water
was so fucking cold _xD83D__xDE02__xD83D__xDE02_</t>
  </si>
  <si>
    <t>purpleturtles33
@letmelivebruh @SedonaAZ I've never
been to Sedona but AZ has a special
place in my heart and I'm definitely
going to check out Sedona next
time I'm there?!</t>
  </si>
  <si>
    <t>tensovscomcup
@letmelivebruh @SedonaAZ Dude looks
as if Henry Cejudo is standing
at other side https://t.co/wvlvtQGOcz</t>
  </si>
  <si>
    <t>aiviber
@robreiner When we went to Chapel
of the Holy Cross in @SedonaAZ,
a man came up to my husband (in
the chapel) &amp;amp; whispered “were
going to take back this country
from people like you” My husband
is native American. When he left
we saw infowars and trump stickers
on his truck.</t>
  </si>
  <si>
    <t xml:space="preserve">robreiner
</t>
  </si>
  <si>
    <t>leolionmma
RT @letmelivebruh: Dropping this
because this place was the most
beautiful humbling place I’ve ever
seen. Please go check out @SedonaAZ
if…</t>
  </si>
  <si>
    <t>josenietoglez
@SedonaAZ l love Sedona #Sedona
https://t.co/tRpQAyqAiT</t>
  </si>
  <si>
    <t>gryphons_bane
RT @AZRogerNaylor: Don't let kids
spend their entire summer indoors
staring at screens. Get them outside
to #hike, climb &amp;amp; swim. If
they do…</t>
  </si>
  <si>
    <t>natwidervglass
RT AZRogerNaylor: Don't let kids
spend their entire summer indoors
staring at screens. Get them outside
to #hike, climb &amp;amp; swim. If
they don't fall in love with the
outdoors now, when will they? Here's
my story on great #Arizona kid
friendly hikes. AZStateParks SedonaAZ
…</t>
  </si>
  <si>
    <t>seekingtrailsaz
RT @AZRogerNaylor: Don't let kids
spend their entire summer indoors
staring at screens. Get them outside
to #hike, climb &amp;amp; swim. If
they do…</t>
  </si>
  <si>
    <t>arizonahomes4u
RT @SedonaAZ: So proud of @SedonaYogaFest
for getting on @Yoga_Journal's
amazing list of top retreats and
travel spots around the world!
h…</t>
  </si>
  <si>
    <t xml:space="preserve">yoga_journal
</t>
  </si>
  <si>
    <t xml:space="preserve">sedonayogafest
</t>
  </si>
  <si>
    <t>scottsdaleveins
RT @AZRogerNaylor: Don't let kids
spend their entire summer indoors
staring at screens. Get them outside
to #hike, climb &amp;amp; swim. If
they do…</t>
  </si>
  <si>
    <t>azpest
@AZRogerNaylor @AZStateParks @SedonaAZ
Get outdoors</t>
  </si>
  <si>
    <t>azstateparks
RT @AZRogerNaylor: Don't let kids
spend their entire summer indoors
staring at screens. Get them outside
to #hike, climb &amp;amp; swim. If
they do…</t>
  </si>
  <si>
    <t>don_tlr
RT @AZRogerNaylor: Don't let kids
spend their entire summer indoors
staring at screens. Get them outside
to #hike, climb &amp;amp; swim. If
they do…</t>
  </si>
  <si>
    <t>urbandesignaz
RT @SedonaAZ: So proud of @SedonaYogaFest
for getting on @Yoga_Journal's
amazing list of top retreats and
travel spots around the world!
h…</t>
  </si>
  <si>
    <t>jayne15378560
@robreiner Oh Rob, you need Therapy.
Stay in SedonaAZ, take up hiking
everyday there. Lose that weight,
feel better.</t>
  </si>
  <si>
    <t>ozzfest520
RT @AZRogerNaylor: Don't let kids
spend their entire summer indoors
staring at screens. Get them outside
to #hike, climb &amp;amp; swim. If
they do…</t>
  </si>
  <si>
    <t>smalley_louise
RT @AZRogerNaylor: Don't let kids
spend their entire summer indoors
staring at screens. Get them outside
to #hike, climb &amp;amp; swim. If
they do…</t>
  </si>
  <si>
    <t>joyflooring
RT @AZRogerNaylor: Don't let kids
spend their entire summer indoors
staring at screens. Get them outside
to #hike, climb &amp;amp; swim. If
they do…</t>
  </si>
  <si>
    <t>phxcards11
RT @AZRogerNaylor: Don't let kids
spend their entire summer indoors
staring at screens. Get them outside
to #hike, climb &amp;amp; swim. If
they do…</t>
  </si>
  <si>
    <t>1merrifield
RT @AZRogerNaylor: Don't let kids
spend their entire summer indoors
staring at screens. Get them outside
to #hike, climb &amp;amp; swim. If
they do…</t>
  </si>
  <si>
    <t>quiet_exterior
RT @AZRogerNaylor: Don't let kids
spend their entire summer indoors
staring at screens. Get them outside
to #hike, climb &amp;amp; swim. If
they do…</t>
  </si>
  <si>
    <t>uswesttravel1
RT @AZRogerNaylor: Don't let kids
spend their entire summer indoors
staring at screens. Get them outside
to #hike, climb &amp;amp; swim. If
they do…</t>
  </si>
  <si>
    <t>audreyhickman12
RT @AZRogerNaylor: Don't let kids
spend their entire summer indoors
staring at screens. Get them outside
to #hike, climb &amp;amp; swim. If
they do…</t>
  </si>
  <si>
    <t>arizonanotebook
RT @AZRogerNaylor: Don't let kids
spend their entire summer indoors
staring at screens. Get them outside
to #hike, climb &amp;amp; swim. If
they do…</t>
  </si>
  <si>
    <t>legacyfineprop
RT @AZRogerNaylor: Don't let kids
spend their entire summer indoors
staring at screens. Get them outside
to #hike, climb &amp;amp; swim. If
they do…</t>
  </si>
  <si>
    <t>janhalash
RT @AZRogerNaylor: Don't let kids
spend their entire summer indoors
staring at screens. Get them outside
to #hike, climb &amp;amp; swim. If
they do…</t>
  </si>
  <si>
    <t>ivey00880866
RT @AZRogerNaylor: Don't let kids
spend their entire summer indoors
staring at screens. Get them outside
to #hike, climb &amp;amp; swim. If
they do…</t>
  </si>
  <si>
    <t>johnnyapolis
@letmelivebruh @SedonaAZ Changed
my life there!</t>
  </si>
  <si>
    <t>sedonaquail
RT @AZRogerNaylor: Don't let kids
spend their entire summer indoors
staring at screens. Get them outside
to #hike, climb &amp;amp; swim. If
they do…</t>
  </si>
  <si>
    <t>nanbrannon
RT @AZRogerNaylor: Tucked away
in Oak Creek Canyon, north of #Sedona,
#Arizona, Slide Rock State Park
is a legendary swimming hole. The
far…</t>
  </si>
  <si>
    <t>fanofnmtn
RT @AZRogerNaylor: Tucked away
in Oak Creek Canyon, north of #Sedona,
#Arizona, Slide Rock State Park
is a legendary swimming hole. The
far…</t>
  </si>
  <si>
    <t>ajflick
RT @AZRogerNaylor: Tucked away
in Oak Creek Canyon, north of #Sedona,
#Arizona, Slide Rock State Park
is a legendary swimming hole. The
far…</t>
  </si>
  <si>
    <t>choicegreens
@AZRogerNaylor @AZStateParks @SedonaAZ
Nice</t>
  </si>
  <si>
    <t>oraznc
@AZRogerNaylor @AZStateParks @SedonaAZ
I love that place, so much fun!!!</t>
  </si>
  <si>
    <t>golsoncharles
RT @AZRogerNaylor: Tucked away
in Oak Creek Canyon, north of #Sedona,
#Arizona, Slide Rock State Park
is a legendary swimming hole. The
far…</t>
  </si>
  <si>
    <t>swonger47
RT @AZRogerNaylor: Tucked away
in Oak Creek Canyon, north of #Sedona,
#Arizona, Slide Rock State Park
is a legendary swimming hole. The
far…</t>
  </si>
  <si>
    <t>cityofsedonaaz
JOB OPPORTUNITIES - Traffic Control
Assistants Come join our team and
work in beautiful Uptown Sedona!
This is a great weekend job for
those looking for a few extra hours.
$15/hour No training required Uniforms
and gear provided https://t.co/JfzdQkUSxa
https://t.co/DDT4CQml6s</t>
  </si>
  <si>
    <t>mrsjanemcguire
RT @CityofSedonaAZ: JOB OPPORTUNITIES
- Traffic Control Assistants Come
join our team and work in beautiful
Uptown Sedona! This is a grea…</t>
  </si>
  <si>
    <t>alvildenettle
RT @AZRogerNaylor: Tucked away
in Oak Creek Canyon, north of #Sedona,
#Arizona, Slide Rock State Park
is a legendary swimming hole. The
far…</t>
  </si>
  <si>
    <t>bowlininc
RT @AZRogerNaylor: Don't let kids
spend their entire summer indoors
staring at screens. Get them outside
to #hike, climb &amp;amp; swim. If
they do…</t>
  </si>
  <si>
    <t>eamcintire
RT @AZRogerNaylor: Tucked away
in Oak Creek Canyon, north of #Sedona,
#Arizona, Slide Rock State Park
is a legendary swimming hole. The
far…</t>
  </si>
  <si>
    <t>rebecca_arnold
I recently gave #Sedona a second
chance and discovered a plethora
of hikes and outdoor experiences
- and some places for pampering
afterwards! --&amp;gt; https://t.co/y7V26AtqOk
#Arizona @SedonaAZ</t>
  </si>
  <si>
    <t>stromotion
RT @AZRogerNaylor: Tucked away
in Oak Creek Canyon, north of #Sedona,
#Arizona, Slide Rock State Park
is a legendary swimming hole. The
far…</t>
  </si>
  <si>
    <t>aim_travelnet
RT @AZRogerNaylor: Tucked away
in Oak Creek Canyon, north of #Sedona,
#Arizona, Slide Rock State Park
is a legendary swimming hole. The
far…</t>
  </si>
  <si>
    <t>visitwilliams
RT @AZRogerNaylor: Don't let kids
spend their entire summer indoors
staring at screens. Get them outside
to #hike, climb &amp;amp; swim. If
they do…</t>
  </si>
  <si>
    <t>visit_prescott
RT @AZRogerNaylor: Don't let kids
spend their entire summer indoors
staring at screens. Get them outside
to #hike, climb &amp;amp; swim. If
they do…</t>
  </si>
  <si>
    <t>_sedonaaz
Sedona AZ Wed Jun 19th AM Forecast:
TODAY Sunny Hi 90 TONIGHT Clear
Lo 61</t>
  </si>
  <si>
    <t>designincuk
RT @SedonaAZ: Check out Sedona
for your summer escape! https://t.co/PnQlrmmZUD
https://t.co/PqVZCJTMuq</t>
  </si>
  <si>
    <t>hiexsedona
Enjoy music, sweet treats for sale
and a beautiful view. Our live
music events are on Friday, June
21, beginning at 6 pm. For more
information about this event call
(928) 282-7098 or visit https://t.co/2vPyEKckoN.
#HolidayInnExpress #Sedona #RedDirtConcerts
https://t.co/9li5HaUa3o</t>
  </si>
  <si>
    <t>dsoltesz
RT @AZRogerNaylor: Don't let kids
spend their entire summer indoors
staring at screens. Get them outside
to #hike, climb &amp;amp; swim. If
they do…</t>
  </si>
  <si>
    <t>judithperron
RT @AZRogerNaylor: Tucked away
in Oak Creek Canyon, north of #Sedona,
#Arizona, Slide Rock State Park
is a legendary swimming hole. The
far…</t>
  </si>
  <si>
    <t>brownbeartrvls
All are worthy of a day trip! https://t.co/jk7iNevAKH</t>
  </si>
  <si>
    <t>myvirtualvaca
A favorite #TBT on a @pinkjeeptours
in #SedonaAZ! It can be as adventurous
as you want it to be! Come along
for a ride and see why you don't
want to miss this fun activity.
_xD83D__xDC95_➡️ https://t.co/ylqtXTwl2I #familytravel
#adventuretravel #Arizona #travel
https://t.co/jIdBGAW7Eo</t>
  </si>
  <si>
    <t xml:space="preserve">pinkjeeptours
</t>
  </si>
  <si>
    <t>rubbishritaaz
RT @AZRogerNaylor: Tucked away
in Oak Creek Canyon, north of #Sedona,
#Arizona, Slide Rock State Park
is a legendary swimming hole. The
far…</t>
  </si>
  <si>
    <t>arizwant2b
RT @SedonaAZ: Bring your A-game
to the red rocks! https://t.co/XBLTM1N5FH
https://t.co/n3Qg4caEGf</t>
  </si>
  <si>
    <t>sedonamonthly
We're very proud to share our cover
story in our July/August food issue
featuring the 10 must-try sandwiches.
Read more here: https://t.co/O49reVhrTX
#sedonamonthly #letseat #bestsandwiches
#sedonaeats @cheflisadahl @SedonaAZ</t>
  </si>
  <si>
    <t>cheflisadahl
RT @SedonaMonthly: We're very proud
to share our cover story in our
July/August food issue featuring
the 10 must-try sandwiches. Read
more…</t>
  </si>
  <si>
    <t>weekendexplorer
RT @SedonaAZ: Here the 7 best places
to picnic in Sedona: https://t.co/RoOxYZ1ka9
https://t.co/SuAL4UB9w2</t>
  </si>
  <si>
    <t>yurview_az
RT @SedonaAZ: Here the 7 best places
to picnic in Sedona: https://t.co/RoOxYZ1ka9
https://t.co/SuAL4UB9w2</t>
  </si>
  <si>
    <t>spyderslove
Most beautiful hike I've been on
so far #SedonaAZ #Vacay #influenster
#Vacaycontest https://t.co/lOEyeTzSUE</t>
  </si>
  <si>
    <t>chatwithsally1
Left VancouverWA a week ago - after
30 hrs on the road and 1,441 miles
in a 26’PenskeTruck we reached
r new work destination - SedonaAZ.
Moved into r new rental home on
Sunday-still unpacking&amp;amp;organizing!
We follow the work 2support the
Greastest Work on earth. #Life
is a Journey https://t.co/pvI4unsiEw</t>
  </si>
  <si>
    <t>bravolebrity1
@SedonaAZ We were foolish to think
our babies could hike on Bell Trail
#13 last week and they collapsed
half way up. We almost lost them.
It was too much for them and heat
didn't help.</t>
  </si>
  <si>
    <t>nh84
RT @SedonaAZ: Bring your A-game
to the red rocks! https://t.co/XBLTM1N5FH
https://t.co/n3Qg4caEGf</t>
  </si>
  <si>
    <t>thebestchefs
RT @SedonaMonthly: We're very proud
to share our cover story in our
July/August food issue featuring
the 10 must-try sandwiches. Read
more…</t>
  </si>
  <si>
    <t>sedonasunflower
RT @AZRogerNaylor: Don't let kids
spend their entire summer indoors
staring at screens. Get them outside
to #hike, climb &amp;amp; swim. If
they do…</t>
  </si>
  <si>
    <t>sedonanewdayspa
We offer a stunning signature menu
of Native-Inspired Body Treatments.
Seen here, some preparations for
our "Sweat Lodge," a steamy spa
experience inspired by the Native
American Tradition. #BestDaySpa
#SedonaAZ #DaySpa #Massage #Native
#OrganicSpa #Cleansing #SpaDay
#SelfLove https://t.co/vefMpYb2ew</t>
  </si>
  <si>
    <t>innofsedona
RT @SedonaNewDaySpa: We offer a
stunning signature menu of Native-Inspired
Body Treatments. Seen here, some
preparations for our "Sweat Lod…</t>
  </si>
  <si>
    <t>verdevalleytv
Verde Valley TV: Verde Valley Experience
June 20 2019 https://t.co/AhsQapGr0T
Verde Valley area 4th of July Events
in @SedonaAZ, @CottonwoodAZ, and
@ClarkdaleAZ! Plus Fireworks and
music from Black Forest Society!</t>
  </si>
  <si>
    <t xml:space="preserve">clarkdaleaz
</t>
  </si>
  <si>
    <t xml:space="preserve">cottonwoodaz
</t>
  </si>
  <si>
    <t>pilsenjla
Ojo, _xD83D__xDC41_, ojo, @Lady_VEE https://t.co/KMV78pnnk2</t>
  </si>
  <si>
    <t xml:space="preserve">lady_vee
</t>
  </si>
  <si>
    <t>merkinvineyards
Look for the Merkin Pizza Wagon
tonight at the Posse Grounds Pavilion
in Sedona - we're serving up pizza,
hot dogs, salads and Bolo fries
for the Red Dirt Concert Series.
Free music and family fun starts
at 5 pm. #azfoodtruck #straightouttafoodtrucks
#sedonaaz #farmtowagon https://t.co/9xwMGuHBst</t>
  </si>
  <si>
    <t>klmsedona
Traffic Control Assistants https://t.co/dlt2CDdLCd</t>
  </si>
  <si>
    <t>arabella_hotel
Happy Summer Solstice! Summer begins
today - the perfect time to plan
your next desert escape. Book your
stay now: https://t.co/JRbfS0NQZj
#ArabellaHotelSedona #SedonaAZ
#SedonaArizona #redrocks #nature
#summersolstice #summertime #newage
https://t.co/ijokXIlzd8</t>
  </si>
  <si>
    <t>simplholistic
Would you believe me if I told
you this was 100% organic and gluten-free?
https://t.co/dzJkIVaekS I'm not
kidding! #glutenfree #organic #sedona
#vegetarian @SedonaAZ #wellnesstravel
https://t.co/qyN31NcnZM</t>
  </si>
  <si>
    <t>enthusiasticbl
Take me back to #pisalisa in @SedonaAZ
_xD83C__xDF55__xD83C__xDF55__xD83C__xDF55__xD83D__xDE0D__xD83D__xDE0D__xD83D__xDE0D_ https://t.co/CKsgdzWsew</t>
  </si>
  <si>
    <t>affinityrv
RT @AZRogerNaylor: Tucked away
in Oak Creek Canyon, north of #Sedona,
#Arizona, Slide Rock State Park
is a legendary swimming hole. The
far…</t>
  </si>
  <si>
    <t>phoenix_dts
The power of Lightroom! #lightroom
#adobelightroom #photographer #photography
#sedona #sedonaarizona_xD83C__xDF35_ #sedonaaz
#az #azphotography #azphotographer
#landscapephography #landscape
#boyntoncanyon @ Boynton Canyon
Trail https://t.co/qs2tzBUxWA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</si>
  <si>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</si>
  <si>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</si>
  <si>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</si>
  <si>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</si>
  <si>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Workbook Settings 3</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</si>
  <si>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</si>
  <si>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Workbook Settings 4</t>
  </si>
  <si>
    <t>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&lt;value&gt;jshulman@gmail.com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t>
  </si>
  <si>
    <t>Workbook Settings 5</t>
  </si>
  <si>
    <t>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t>
  </si>
  <si>
    <t>Workbook Settings 6</t>
  </si>
  <si>
    <t>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t>
  </si>
  <si>
    <t>Workbook Settings 7</t>
  </si>
  <si>
    <t>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t>
  </si>
  <si>
    <t>Workbook Settings 8</t>
  </si>
  <si>
    <t>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
  </si>
  <si>
    <t>Workbook Settings 9</t>
  </si>
  <si>
    <t>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t>
  </si>
  <si>
    <t>Workbook Settings 10</t>
  </si>
  <si>
    <t>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t>
  </si>
  <si>
    <t>Workbook Settings 11</t>
  </si>
  <si>
    <t>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t>
  </si>
  <si>
    <t>Workbook Settings 12</t>
  </si>
  <si>
    <t>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t>
  </si>
  <si>
    <t>Workbook Settings 13</t>
  </si>
  <si>
    <t>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</si>
  <si>
    <t>Workbook Settings 14</t>
  </si>
  <si>
    <t>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t>
  </si>
  <si>
    <t>Workbook Settings 15</t>
  </si>
  <si>
    <t>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t>
  </si>
  <si>
    <t>Workbook Settings 16</t>
  </si>
  <si>
    <t xml:space="preserve">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t>
  </si>
  <si>
    <t>Workbook Settings 17</t>
  </si>
  <si>
    <t>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t>
  </si>
  <si>
    <t>Workbook Settings 18</t>
  </si>
  <si>
    <t>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</si>
  <si>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</si>
  <si>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</si>
  <si>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</si>
  <si>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</si>
  <si>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</si>
  <si>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</si>
  <si>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</si>
  <si>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</si>
  <si>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</si>
  <si>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</si>
  <si>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</si>
  <si>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</si>
  <si>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</si>
  <si>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</si>
  <si>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</si>
  <si>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</si>
  <si>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</si>
  <si>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</si>
  <si>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</si>
  <si>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</si>
  <si>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</si>
  <si>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</si>
  <si>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</si>
  <si>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</si>
  <si>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</si>
  <si>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</si>
  <si>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</si>
  <si>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</si>
  <si>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</si>
  <si>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</si>
  <si>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</si>
  <si>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</si>
  <si>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</si>
  <si>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</si>
  <si>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</si>
  <si>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</si>
  <si>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</si>
  <si>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</si>
  <si>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</si>
  <si>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</si>
  <si>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</si>
  <si>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</si>
  <si>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</si>
  <si>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</si>
  <si>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</si>
  <si>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</si>
  <si>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</si>
  <si>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</si>
  <si>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</si>
  <si>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</si>
  <si>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</si>
  <si>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</si>
  <si>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</si>
  <si>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</si>
  <si>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</si>
  <si>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</si>
  <si>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</si>
  <si>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</si>
  <si>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</si>
  <si>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</si>
  <si>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</si>
  <si>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</si>
  <si>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</si>
  <si>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https://www.vacationrenter.com/guides/best-vacations-in-the-u-s-an-infographic https://www.azcentral.com/story/travel/arizona/road-trips/2019/06/01/summer-family-vacation-ideas-kid-friendly-things-to-do-arizona-sedona-jeep-tours-flagstaff-bearizona/1265541001/ https://www.azcentral.com/story/travel/arizona/hiking/2018/06/28/kid-friendly-family-hikes-arizona/732333002/</t>
  </si>
  <si>
    <t>https://visitsedona.com/blog/tramping-through-red-rock-country-with-your-pooch/ https://visitsedona.com/blog/the-7-best-places-to-picnic-in-sedona-arizona/ https://visitsedona.com/blog/four-best-golf-courses-in-sedona/ https://www.tripstodiscover.com/wonderful-weekend-getaways-from-phoenix/ https://www.rebeccaandtheworld.com/weekend-in-sedona-itinerary/ https://www.yogajournal.com/lifestyle/best-yoga-retreats-around-the-world https://www.pinterest.com/pin/445574956882153111/ http://mywellnesseverywhere.com/sedona-organic-restaurant/ https://eatlivetraveldrink.com/2017/07/15/24-hours-in-sedona/</t>
  </si>
  <si>
    <t>https://www.youtube.com/watch?v=m9DrNPa3GLk&amp;feature=youtu.be https://twitter.com/KaibabNF/status/1138118055572062208</t>
  </si>
  <si>
    <t>http://www.sedonaaz.gov/your-government/departments/parks-recreation/calendar https://twitter.com/SedonaAZ/status/1141450461792231424 http://www.sedonaaz.gov/Home/Components/JobPosts/Job/316/510 https://www.arabellahotelsedona.com/special-pkg https://www.arabellahotelsedona.com/special-pkg/advance-purchase https://www.arabellahotelsedona.com/suites http://sedonaphotofest.org/ https://www.elotecafe.com/eat-1-1 https://www.arabellahotelsedona.com/things-to-do https://www.arabellahotelsedona.com/reviews</t>
  </si>
  <si>
    <t>https://www.sedonamonthly.com/2019/scrumptious-sandwiches/ https://www.sedonamonthly.com/2019/farm-table/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</si>
  <si>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</si>
  <si>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</si>
  <si>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</si>
  <si>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</si>
  <si>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</si>
  <si>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</si>
  <si>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</si>
  <si>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</si>
  <si>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</si>
  <si>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</si>
  <si>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</si>
  <si>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</si>
  <si>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azcentral.com vacationrenter.com</t>
  </si>
  <si>
    <t>visitsedona.com tripstodiscover.com rebeccaandtheworld.com yogajournal.com pinterest.com mywellnesseverywhere.com eatlivetraveldrink.com</t>
  </si>
  <si>
    <t>youtube.com twitter.com</t>
  </si>
  <si>
    <t>arabellahotelsedona.com sedonaaz.gov instagram.com twitter.com sedonaphotofest.org elotecafe.com visitsedona.com</t>
  </si>
  <si>
    <t>Top Hashtags in Tweet in Entire Graph</t>
  </si>
  <si>
    <t>sedonaarizona</t>
  </si>
  <si>
    <t>arabellahotelsedona</t>
  </si>
  <si>
    <t>photography</t>
  </si>
  <si>
    <t>redrocks</t>
  </si>
  <si>
    <t>az</t>
  </si>
  <si>
    <t>boyntoncanyon</t>
  </si>
  <si>
    <t>Top Hashtags in Tweet in G1</t>
  </si>
  <si>
    <t>tourist</t>
  </si>
  <si>
    <t>Top Hashtags in Tweet in G2</t>
  </si>
  <si>
    <t>glutenfree</t>
  </si>
  <si>
    <t>organic</t>
  </si>
  <si>
    <t>vegetarian</t>
  </si>
  <si>
    <t>wellnesstravel</t>
  </si>
  <si>
    <t>travel</t>
  </si>
  <si>
    <t>ttot</t>
  </si>
  <si>
    <t>Top Hashtags in Tweet in G3</t>
  </si>
  <si>
    <t>Top Hashtags in Tweet in G4</t>
  </si>
  <si>
    <t>visitaz</t>
  </si>
  <si>
    <t>visitsedona</t>
  </si>
  <si>
    <t>verdecanyonrr</t>
  </si>
  <si>
    <t>travelaz</t>
  </si>
  <si>
    <t>Top Hashtags in Tweet in G5</t>
  </si>
  <si>
    <t>reddirtconcerts</t>
  </si>
  <si>
    <t>Top Hashtags in Tweet in G6</t>
  </si>
  <si>
    <t>letseat</t>
  </si>
  <si>
    <t>bestsandwiches</t>
  </si>
  <si>
    <t>sedonaeats</t>
  </si>
  <si>
    <t>tlqsedona</t>
  </si>
  <si>
    <t>farmersmarkets</t>
  </si>
  <si>
    <t>thingstodoinsedona</t>
  </si>
  <si>
    <t>Top Hashtags in Tweet in G7</t>
  </si>
  <si>
    <t>Top Hashtags in Tweet in G8</t>
  </si>
  <si>
    <t>Top Hashtags in Tweet in G9</t>
  </si>
  <si>
    <t>Top Hashtags in Tweet in G10</t>
  </si>
  <si>
    <t>Top Hashtags in Tweet</t>
  </si>
  <si>
    <t>hike arizona sedona tourist</t>
  </si>
  <si>
    <t>sedona arizona tlaquepaque glutenfree organic vegetarian wellnesstravel hike travel ttot</t>
  </si>
  <si>
    <t>hike visitaz pisalisa visitsedona verdecanyonrr travelaz clarkdaleaz sedona arizona</t>
  </si>
  <si>
    <t>sedonaaz arabellahotelsedona sedonaarizona sedona redrocks photography az boyntoncanyon arizona reddirtconcerts</t>
  </si>
  <si>
    <t>sedonamonthly letseat bestsandwiches sedonaeats tlqsedona farmersmarkets thingstodoinsedona</t>
  </si>
  <si>
    <t>sedona arizona hike bestdayspa sedonaaz dayspa massage native organicspa cleansing</t>
  </si>
  <si>
    <t>Top Words in Tweet in Entire Graph</t>
  </si>
  <si>
    <t>Words in Sentiment List#1: Positive</t>
  </si>
  <si>
    <t>Words in Sentiment List#2: Negative</t>
  </si>
  <si>
    <t>Words in Sentiment List#3: Angry/Violent</t>
  </si>
  <si>
    <t>Non-categorized Words</t>
  </si>
  <si>
    <t>Total Words</t>
  </si>
  <si>
    <t>kids</t>
  </si>
  <si>
    <t>summer</t>
  </si>
  <si>
    <t>Top Words in Tweet in G1</t>
  </si>
  <si>
    <t>climb</t>
  </si>
  <si>
    <t>spend</t>
  </si>
  <si>
    <t>entire</t>
  </si>
  <si>
    <t>indoors</t>
  </si>
  <si>
    <t>staring</t>
  </si>
  <si>
    <t>screens</t>
  </si>
  <si>
    <t>outside</t>
  </si>
  <si>
    <t>Top Words in Tweet in G2</t>
  </si>
  <si>
    <t>red</t>
  </si>
  <si>
    <t>out</t>
  </si>
  <si>
    <t>rock</t>
  </si>
  <si>
    <t>check</t>
  </si>
  <si>
    <t>through</t>
  </si>
  <si>
    <t>country</t>
  </si>
  <si>
    <t>#sedona</t>
  </si>
  <si>
    <t>Top Words in Tweet in G3</t>
  </si>
  <si>
    <t>canyon</t>
  </si>
  <si>
    <t>smoke</t>
  </si>
  <si>
    <t>drain</t>
  </si>
  <si>
    <t>oak</t>
  </si>
  <si>
    <t>creek</t>
  </si>
  <si>
    <t>Top Words in Tweet in G4</t>
  </si>
  <si>
    <t>over</t>
  </si>
  <si>
    <t>along</t>
  </si>
  <si>
    <t>winding</t>
  </si>
  <si>
    <t>river</t>
  </si>
  <si>
    <t>Top Words in Tweet in G5</t>
  </si>
  <si>
    <t>#sedonaaz</t>
  </si>
  <si>
    <t>tonight</t>
  </si>
  <si>
    <t>#arabellahotelsedona</t>
  </si>
  <si>
    <t>#sedonaarizona</t>
  </si>
  <si>
    <t>jun</t>
  </si>
  <si>
    <t>forecast</t>
  </si>
  <si>
    <t>hi</t>
  </si>
  <si>
    <t>pm</t>
  </si>
  <si>
    <t>Top Words in Tweet in G6</t>
  </si>
  <si>
    <t>read</t>
  </si>
  <si>
    <t>more</t>
  </si>
  <si>
    <t>very</t>
  </si>
  <si>
    <t>proud</t>
  </si>
  <si>
    <t>share</t>
  </si>
  <si>
    <t>cover</t>
  </si>
  <si>
    <t>story</t>
  </si>
  <si>
    <t>july</t>
  </si>
  <si>
    <t>august</t>
  </si>
  <si>
    <t>food</t>
  </si>
  <si>
    <t>Top Words in Tweet in G7</t>
  </si>
  <si>
    <t>take</t>
  </si>
  <si>
    <t>up</t>
  </si>
  <si>
    <t>chapel</t>
  </si>
  <si>
    <t>husband</t>
  </si>
  <si>
    <t>Top Words in Tweet in G8</t>
  </si>
  <si>
    <t>5</t>
  </si>
  <si>
    <t>gorgeous</t>
  </si>
  <si>
    <t>destinations</t>
  </si>
  <si>
    <t>u</t>
  </si>
  <si>
    <t>s</t>
  </si>
  <si>
    <t>dollar</t>
  </si>
  <si>
    <t>go</t>
  </si>
  <si>
    <t>far</t>
  </si>
  <si>
    <t>Top Words in Tweet in G9</t>
  </si>
  <si>
    <t>monday</t>
  </si>
  <si>
    <t>Top Words in Tweet in G10</t>
  </si>
  <si>
    <t>ojo</t>
  </si>
  <si>
    <t>Top Words in Tweet</t>
  </si>
  <si>
    <t>azrogernaylor kids climb spend entire summer indoors staring screens outside</t>
  </si>
  <si>
    <t>sedonaaz sedona red out rock check letmelivebruh through country #sedona</t>
  </si>
  <si>
    <t>sedonaaz sedonanews canyon coconinonf sedonafd sedonachamber smoke drain oak creek</t>
  </si>
  <si>
    <t>sedona azrogernaylor through rock canyon kids over along winding river</t>
  </si>
  <si>
    <t>#sedonaaz sedona tonight #arabellahotelsedona #sedonaarizona az jun forecast hi pm</t>
  </si>
  <si>
    <t>read more very proud share cover story july august food</t>
  </si>
  <si>
    <t>robreiner sedonaaz take up chapel husband</t>
  </si>
  <si>
    <t>5 gorgeous summer destinations u s dollar go far afarmedia</t>
  </si>
  <si>
    <t>azrogernaylor native inspired offer stunning signature menu body treatments seen</t>
  </si>
  <si>
    <t>want</t>
  </si>
  <si>
    <t>job opportunities traffic control assistants come join team work beautiful</t>
  </si>
  <si>
    <t>70 calle irena #sedonaaz craftsmanship quality amazing #redrockviews #realestate #casacontenta</t>
  </si>
  <si>
    <t>Top Word Pairs in Tweet in Entire Graph</t>
  </si>
  <si>
    <t>kids,spend</t>
  </si>
  <si>
    <t>spend,entire</t>
  </si>
  <si>
    <t>entire,summer</t>
  </si>
  <si>
    <t>summer,indoors</t>
  </si>
  <si>
    <t>indoors,staring</t>
  </si>
  <si>
    <t>staring,screens</t>
  </si>
  <si>
    <t>screens,outside</t>
  </si>
  <si>
    <t>outside,#hike</t>
  </si>
  <si>
    <t>#hike,climb</t>
  </si>
  <si>
    <t>climb,swim</t>
  </si>
  <si>
    <t>Top Word Pairs in Tweet in G1</t>
  </si>
  <si>
    <t>Top Word Pairs in Tweet in G2</t>
  </si>
  <si>
    <t>check,out</t>
  </si>
  <si>
    <t>red,rock</t>
  </si>
  <si>
    <t>rock,country</t>
  </si>
  <si>
    <t>letmelivebruh,sedonaaz</t>
  </si>
  <si>
    <t>tramping,through</t>
  </si>
  <si>
    <t>through,red</t>
  </si>
  <si>
    <t>country,pooch</t>
  </si>
  <si>
    <t>proud,sedonayogafest</t>
  </si>
  <si>
    <t>sedonayogafest,getting</t>
  </si>
  <si>
    <t>getting,yoga_journal's</t>
  </si>
  <si>
    <t>Top Word Pairs in Tweet in G3</t>
  </si>
  <si>
    <t>sedonaaz,sedonanews</t>
  </si>
  <si>
    <t>sedonafd,sedonachamber</t>
  </si>
  <si>
    <t>sedonachamber,sedonaaz</t>
  </si>
  <si>
    <t>sedonanews,smoke</t>
  </si>
  <si>
    <t>smoke,drain</t>
  </si>
  <si>
    <t>drain,oak</t>
  </si>
  <si>
    <t>oak,creek</t>
  </si>
  <si>
    <t>creek,canyon</t>
  </si>
  <si>
    <t>canyon,further</t>
  </si>
  <si>
    <t>further,south</t>
  </si>
  <si>
    <t>Top Word Pairs in Tweet in G4</t>
  </si>
  <si>
    <t>over,along</t>
  </si>
  <si>
    <t>along,winding</t>
  </si>
  <si>
    <t>winding,river</t>
  </si>
  <si>
    <t>river,deep</t>
  </si>
  <si>
    <t>deep,through</t>
  </si>
  <si>
    <t>through,remote</t>
  </si>
  <si>
    <t>remote,red</t>
  </si>
  <si>
    <t>rock,wilderness</t>
  </si>
  <si>
    <t>wilderness,sedona</t>
  </si>
  <si>
    <t>Top Word Pairs in Tweet in G5</t>
  </si>
  <si>
    <t>sedona,az</t>
  </si>
  <si>
    <t>#arabellahotelsedona,#sedonaaz</t>
  </si>
  <si>
    <t>#sedonaaz,#sedonaarizona</t>
  </si>
  <si>
    <t>forecast,today</t>
  </si>
  <si>
    <t>sunny,hi</t>
  </si>
  <si>
    <t>hi,88</t>
  </si>
  <si>
    <t>tonight,clear</t>
  </si>
  <si>
    <t>pm,forecast</t>
  </si>
  <si>
    <t>forecast,tonight</t>
  </si>
  <si>
    <t>partly,cloudy</t>
  </si>
  <si>
    <t>Top Word Pairs in Tweet in G6</t>
  </si>
  <si>
    <t>read,more</t>
  </si>
  <si>
    <t>very,proud</t>
  </si>
  <si>
    <t>proud,share</t>
  </si>
  <si>
    <t>share,cover</t>
  </si>
  <si>
    <t>cover,story</t>
  </si>
  <si>
    <t>story,july</t>
  </si>
  <si>
    <t>july,august</t>
  </si>
  <si>
    <t>august,food</t>
  </si>
  <si>
    <t>food,issue</t>
  </si>
  <si>
    <t>issue,featuring</t>
  </si>
  <si>
    <t>Top Word Pairs in Tweet in G7</t>
  </si>
  <si>
    <t>Top Word Pairs in Tweet in G8</t>
  </si>
  <si>
    <t>5,gorgeous</t>
  </si>
  <si>
    <t>gorgeous,summer</t>
  </si>
  <si>
    <t>summer,destinations</t>
  </si>
  <si>
    <t>destinations,u</t>
  </si>
  <si>
    <t>u,s</t>
  </si>
  <si>
    <t>s,dollar</t>
  </si>
  <si>
    <t>dollar,go</t>
  </si>
  <si>
    <t>go,far</t>
  </si>
  <si>
    <t>far,afarmedia</t>
  </si>
  <si>
    <t>afarmedia,sedonaaz</t>
  </si>
  <si>
    <t>Top Word Pairs in Tweet in G9</t>
  </si>
  <si>
    <t>Top Word Pairs in Tweet in G10</t>
  </si>
  <si>
    <t>Top Word Pairs in Tweet</t>
  </si>
  <si>
    <t>kids,spend  spend,entire  entire,summer  summer,indoors  indoors,staring  staring,screens  screens,outside  outside,#hike  #hike,climb  climb,swim</t>
  </si>
  <si>
    <t>check,out  red,rock  rock,country  letmelivebruh,sedonaaz  tramping,through  through,red  country,pooch  proud,sedonayogafest  sedonayogafest,getting  getting,yoga_journal's</t>
  </si>
  <si>
    <t>sedonaaz,sedonanews  sedonafd,sedonachamber  sedonachamber,sedonaaz  sedonanews,smoke  smoke,drain  drain,oak  oak,creek  creek,canyon  canyon,further  further,south</t>
  </si>
  <si>
    <t>over,along  along,winding  winding,river  river,deep  deep,through  through,remote  remote,red  red,rock  rock,wilderness  wilderness,sedona</t>
  </si>
  <si>
    <t>sedona,az  #arabellahotelsedona,#sedonaaz  #sedonaaz,#sedonaarizona  forecast,today  sunny,hi  hi,88  tonight,clear  pm,forecast  forecast,tonight  partly,cloudy</t>
  </si>
  <si>
    <t>read,more  very,proud  proud,share  share,cover  cover,story  story,july  july,august  august,food  food,issue  issue,featuring</t>
  </si>
  <si>
    <t>5,gorgeous  gorgeous,summer  summer,destinations  destinations,u  u,s  s,dollar  dollar,go  go,far  far,afarmedia  afarmedia,sedonaaz</t>
  </si>
  <si>
    <t>offer,stunning  stunning,signature  signature,menu  menu,native  native,inspired  inspired,body  body,treatments  treatments,seen  seen,here  here,preparations</t>
  </si>
  <si>
    <t>job,opportunities  opportunities,traffic  traffic,control  control,assistants  assistants,come  come,join  join,team  team,work  work,beautiful  beautiful,uptown</t>
  </si>
  <si>
    <t>70,calle  calle,irena  irena,#sedonaaz  #sedonaaz,craftsmanship  craftsmanship,quality  quality,amazing  amazing,#redrockviews  #redrockviews,#realestate  #realestate,#casacontenta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</si>
  <si>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</si>
  <si>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</si>
  <si>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</si>
  <si>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</si>
  <si>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</si>
  <si>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</si>
  <si>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</si>
  <si>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</si>
  <si>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</si>
  <si>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</si>
  <si>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</si>
  <si>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azwg</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</si>
  <si>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</si>
  <si>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</si>
  <si>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</si>
  <si>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</si>
  <si>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</si>
  <si>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</si>
  <si>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</si>
  <si>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</si>
  <si>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</si>
  <si>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</si>
  <si>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</si>
  <si>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</si>
  <si>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azrogernaylor theanchoredblog</t>
  </si>
  <si>
    <t>sedonaaz letmelivebruh tensovscomcup hippyprincessxx purpleturtles33</t>
  </si>
  <si>
    <t>sedonafd sedonaaz nearandfaraz</t>
  </si>
  <si>
    <t>Top Mentioned in Tweet</t>
  </si>
  <si>
    <t>azrogernaylor sedonaaz azstateparks bearizona outofafricapark sedonachamber</t>
  </si>
  <si>
    <t>sedonaaz sedonayogafest yoga_journal azrogernaylor verdecanyonrail letmelivebruh itslauraherrera</t>
  </si>
  <si>
    <t>sedonaaz sedonanews coconinonf sedonachamber sedonafd ariz sedonatimes cottonwoodaz clarkdaleaz arizonadot</t>
  </si>
  <si>
    <t>azrogernaylor verdecanyonrail sedonaaz arizonatourism thestuartwarner arizona_tourism aztrp azwg chowbellaphx</t>
  </si>
  <si>
    <t>sedonamonthly sedonaaz cheflisadahl</t>
  </si>
  <si>
    <t>afarmedia sedonaaz travelspiritnyc</t>
  </si>
  <si>
    <t>sedonalibrary onebighome</t>
  </si>
  <si>
    <t>azrogernaylor sedonanewdayspa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</si>
  <si>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</si>
  <si>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</si>
  <si>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</si>
  <si>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</si>
  <si>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</si>
  <si>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</si>
  <si>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</si>
  <si>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</si>
  <si>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</si>
  <si>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</si>
  <si>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</si>
  <si>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</si>
  <si>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greco_james azpest ivey00880866 phxcards11 choicegreens sherrybutlerpr amykrakow grazetucson toughcrookie fanofnmtn</t>
  </si>
  <si>
    <t>bravolebrity1 letmelivebruh eatlivetraveldr purpleturtles33 arizwant2b hippyprincessxx dsoltesz pearldolphin yurview_az yoga_journal</t>
  </si>
  <si>
    <t>arizonadot coconinonf sedonatimes moderntimesmag verdevalleytv bermanbrad sedonanews nearandfaraz cottonwoodaz richard50336211</t>
  </si>
  <si>
    <t>chowbellaphx sedonaquail sedonasunflower thestuartwarner eamcintire arizonatourism elportalsedona verdecanyonrail enthusiasticbl schillinghomes</t>
  </si>
  <si>
    <t>klmsedona phoenix_dts melissat22 _sedonaaz natwidervglass arabella_hotel benassiandrew chatwithsally1 hiexsedona merkinvineyards</t>
  </si>
  <si>
    <t>thebestchefs sedonamonthly cheflisadahl</t>
  </si>
  <si>
    <t>robreiner jayne15378560 aiviber</t>
  </si>
  <si>
    <t>afarmedia dailytraveltips travelspiritnyc</t>
  </si>
  <si>
    <t>sedonalibrary bullfrogcomm onebighome</t>
  </si>
  <si>
    <t>pilsenjla lady_vee</t>
  </si>
  <si>
    <t>innofsedona sedonanewdayspa</t>
  </si>
  <si>
    <t>myvirtualvaca pinkjeeptours</t>
  </si>
  <si>
    <t>cityofsedonaaz mrsjanemcguire</t>
  </si>
  <si>
    <t>yourpremierteam sophied94413535</t>
  </si>
  <si>
    <t>Top URLs in Tweet by Count</t>
  </si>
  <si>
    <t>https://www.azcentral.com/story/travel/arizona/hiking/2018/06/28/kid-friendly-family-hikes-arizona/732333002/ https://www.azcentral.com/story/travel/arizona/road-trips/2019/06/01/summer-family-vacation-ideas-kid-friendly-things-to-do-arizona-sedona-jeep-tours-flagstaff-bearizona/1265541001/</t>
  </si>
  <si>
    <t>https://www.yogajournal.com/lifestyle/best-yoga-retreats-around-the-world https://visitsedona.com/blog/four-best-golf-courses-in-sedona/ https://visitsedona.com/blog/the-7-best-places-to-picnic-in-sedona-arizona/ https://www.pinterest.com/pin/445574956882153111/ https://visitsedona.com/blog/tramping-through-red-rock-country-with-your-pooch/ https://www.tripstodiscover.com/wonderful-weekend-getaways-from-phoenix/</t>
  </si>
  <si>
    <t>https://www.arabellahotelsedona.com/special-pkg https://visitsedona.com/spiritual-wellness/fitness-yoga/ https://www.arabellahotelsedona.com/reviews https://www.arabellahotelsedona.com/things-to-do https://www.elotecafe.com/eat-1-1 http://sedonaphotofest.org/ https://www.arabellahotelsedona.com/suites https://www.arabellahotelsedona.com/special-pkg/advance-purchase</t>
  </si>
  <si>
    <t>https://www.instagram.com/p/By_PaQChrvr/?igshid=m7b7ht1arnxy https://www.instagram.com/p/By8UwUbBVsx/?igshid=hrbb462yik53 https://www.instagram.com/p/ByyfhaRhfrA/?igshid=bpek3m7xj0eo</t>
  </si>
  <si>
    <t>Top URLs in Tweet by Salience</t>
  </si>
  <si>
    <t>Top Domains in Tweet by Count</t>
  </si>
  <si>
    <t>visitsedona.com yogajournal.com pinterest.com tripstodiscover.com</t>
  </si>
  <si>
    <t>arabellahotelsedona.com visitsedona.com elotecafe.com sedonaphotofest.org</t>
  </si>
  <si>
    <t>Top Domains in Tweet by Salience</t>
  </si>
  <si>
    <t>Top Hashtags in Tweet by Count</t>
  </si>
  <si>
    <t>arizona sedona hike</t>
  </si>
  <si>
    <t>gaypridemonth dragqueen equality instagay sedonaaz menodoraeclipse supportlocaldrag drag lovewins believeinyou</t>
  </si>
  <si>
    <t>sedona arizona hike</t>
  </si>
  <si>
    <t>sedona reddirtconcerts holidayinnexpress</t>
  </si>
  <si>
    <t>arabellahotelsedona sedonaaz sedonaarizona redrocks nature newage hotelife vacationvibes summersolstice summertime</t>
  </si>
  <si>
    <t>pisalisa visitsedona visitaz</t>
  </si>
  <si>
    <t>photography sedona sedonaarizona sedonaaz az boyntoncanyon photographer azphotographer landscapephography lightroom</t>
  </si>
  <si>
    <t>Top Hashtags in Tweet by Salience</t>
  </si>
  <si>
    <t>sedona hike arizona</t>
  </si>
  <si>
    <t>redrocks nature newage hotelife vacationvibes sedonaarizona summersolstice summertime internationalyogaday yoga</t>
  </si>
  <si>
    <t>lightroom adobelightroom azphotography landscape photographyflowers flowers hiking hikingphotography arizona canyon</t>
  </si>
  <si>
    <t>Top Words in Tweet by Count</t>
  </si>
  <si>
    <t>wife used visit napa sonoma anderson valley santa barbara winecations</t>
  </si>
  <si>
    <t>azrogernaylor backroads #arizona explore places astonishing beauty exit interstates climb</t>
  </si>
  <si>
    <t>#arizona azstateparks kids climb now here's story kid friendly road</t>
  </si>
  <si>
    <t>nearandfaraz coconinonf looks great out</t>
  </si>
  <si>
    <t>sedona red out through rock best check proud sedonayogafest getting</t>
  </si>
  <si>
    <t>sedonafd sedonachamber sedonanews smoke drain oak creek canyon further south</t>
  </si>
  <si>
    <t>thestuartwarner wife used visit napa sonoma anderson valley santa barbara</t>
  </si>
  <si>
    <t>military base up indians stupid good person table beside #eavesdropping</t>
  </si>
  <si>
    <t>happy pride month #gaypridemonth #dragqueen #equality #instagay #sedonaaz #menodoraeclipse #supportlocaldrag</t>
  </si>
  <si>
    <t>sedona vortex energy enveloping taken 6 8 2019 hiking fay</t>
  </si>
  <si>
    <t>awesome event amara resort spa weekend beautiful location views super</t>
  </si>
  <si>
    <t>coconinonf sedonafd sedonachamber sedonanews smoke drain oak creek canyon further</t>
  </si>
  <si>
    <t>24 hours #sedona lt 3 #travel #ttot gt</t>
  </si>
  <si>
    <t>azrogernaylor bearizona outofafricapark good idea now kids out school probably</t>
  </si>
  <si>
    <t>azrogernaylor now kids out school probably busy whining bored time</t>
  </si>
  <si>
    <t>yourpremierteam 70 calle irena #sedonaaz craftsmanship quality amazing #redrockviews #realestate</t>
  </si>
  <si>
    <t>agree top underrated theanchoredblog more destination azrogernaylor bearizona outofafricapark #sedona</t>
  </si>
  <si>
    <t>monday sedonalibrary presents free night movie screening discussion documentary onebighome</t>
  </si>
  <si>
    <t>travelspiritnyc 5 gorgeous summer destinations u s dollar go far</t>
  </si>
  <si>
    <t>think want rename yorkie rock</t>
  </si>
  <si>
    <t>verdecanyonrail over along winding river deep through remote red rock</t>
  </si>
  <si>
    <t>through over along winding river deep remote red rock wilderness</t>
  </si>
  <si>
    <t>#tlaquepaque</t>
  </si>
  <si>
    <t>tramping through red rock country pooch itslauraherrera #tlaquepaque</t>
  </si>
  <si>
    <t>add leave dog kid car go exploring</t>
  </si>
  <si>
    <t>love stay trails keep pups leashed more water believe plenty</t>
  </si>
  <si>
    <t>tramping through red rock country pooch</t>
  </si>
  <si>
    <t>sedonanews sedonatimes great view waiting listen mind travel enchantment resort</t>
  </si>
  <si>
    <t>bermanbrad sedonanews sedonatimes great view waiting listen mind travel enchantment</t>
  </si>
  <si>
    <t>letmelivebruh fucking beautiful miss much</t>
  </si>
  <si>
    <t>beautiful place tensovscomcup water fucking cold purpleturtles33 yesss s hippyprincessxx</t>
  </si>
  <si>
    <t>sedona letmelivebruh never az special place heart definitely going check</t>
  </si>
  <si>
    <t>letmelivebruh looks dude henry cejudo standing side look happy woman</t>
  </si>
  <si>
    <t>chapel husband robreiner went holy cross man came up whispered</t>
  </si>
  <si>
    <t>place letmelivebruh dropping beautiful humbling ve seen please go check</t>
  </si>
  <si>
    <t>l love sedona #sedona</t>
  </si>
  <si>
    <t>azrogernaylor kids spend entire summer indoors staring screens outside #hike</t>
  </si>
  <si>
    <t>proud sedonayogafest getting yoga_journal's amazing list top retreats travel spots</t>
  </si>
  <si>
    <t>azrogernaylor kids azstateparks outdoors spend entire summer indoors staring screens</t>
  </si>
  <si>
    <t>robreiner oh rob need therapy stay take up hiking everyday</t>
  </si>
  <si>
    <t>letmelivebruh changed life</t>
  </si>
  <si>
    <t>azrogernaylor tucked away oak creek canyon north #sedona #arizona slide</t>
  </si>
  <si>
    <t>azrogernaylor azstateparks nice tucked away oak creek canyon north #sedona</t>
  </si>
  <si>
    <t>azrogernaylor azstateparks love place much fun</t>
  </si>
  <si>
    <t>cityofsedonaaz job opportunities traffic control assistants come join team work</t>
  </si>
  <si>
    <t>azrogernaylor canyon rock tucked away oak creek north #sedona #arizona</t>
  </si>
  <si>
    <t>#sedona gt #arizona recently gave second chance discovered plethora hikes</t>
  </si>
  <si>
    <t>sedona az jun forecast hi tonight lo clear today sunny</t>
  </si>
  <si>
    <t>check out sedona summer escape</t>
  </si>
  <si>
    <t>music friday june enjoy sweet treats sale beautiful view live</t>
  </si>
  <si>
    <t>worthy day trip</t>
  </si>
  <si>
    <t>want favorite #tbt pinkjeeptours #sedonaaz adventurous come along ride see</t>
  </si>
  <si>
    <t>bring game red rocks</t>
  </si>
  <si>
    <t>read more here very proud share cover story july august</t>
  </si>
  <si>
    <t>sedonamonthly very proud share cover story july august food issue</t>
  </si>
  <si>
    <t>here 7 best places picnic sedona</t>
  </si>
  <si>
    <t>beautiful hike far #sedonaaz #vacay #influenster #vacaycontest</t>
  </si>
  <si>
    <t>work r new left vancouverwa week ago 30 hrs road</t>
  </si>
  <si>
    <t>foolish think babies hike bell trail #13 last week collapsed</t>
  </si>
  <si>
    <t>native inspired offer stunning signature menu body treatments seen here</t>
  </si>
  <si>
    <t>azrogernaylor kids tucked away oak creek canyon north #sedona #arizona</t>
  </si>
  <si>
    <t>verde valley tv experience june 20 2019 area 4th july</t>
  </si>
  <si>
    <t>ojo lady_vee</t>
  </si>
  <si>
    <t>pizza look merkin wagon tonight posse grounds pavilion sedona serving</t>
  </si>
  <si>
    <t>traffic control assistants</t>
  </si>
  <si>
    <t>#arabellahotelsedona #sedonaaz #sedonaarizona #redrocks book here free summer desert #nature</t>
  </si>
  <si>
    <t>believe told 100 organic gluten free kidding #glutenfree #organic #sedona</t>
  </si>
  <si>
    <t>take back #pisalisa wow sedona beautiful arizonatourism #visitsedona #visitaz</t>
  </si>
  <si>
    <t>#photography #sedona #sedonaarizona #sedonaaz #az #boyntoncanyon boynton canyon trail #photographer</t>
  </si>
  <si>
    <t>Top Words in Tweet by Salience</t>
  </si>
  <si>
    <t>azstateparks kids climb now here's story kid friendly road explore</t>
  </si>
  <si>
    <t>bearizona outofafricapark good idea now kids out school probably busy</t>
  </si>
  <si>
    <t>theanchoredblog more destination azrogernaylor bearizona outofafricapark #sedona #tourist destinations latest</t>
  </si>
  <si>
    <t>place beautiful tensovscomcup water fucking cold purpleturtles33 yesss s hippyprincessxx</t>
  </si>
  <si>
    <t>dude henry cejudo standing side look happy woman behind s</t>
  </si>
  <si>
    <t>kids azstateparks outdoors spend entire summer indoors staring screens outside</t>
  </si>
  <si>
    <t>spend entire summer indoors staring screens outside #hike climb swim</t>
  </si>
  <si>
    <t>tucked away oak creek canyon north #sedona #arizona slide rock</t>
  </si>
  <si>
    <t>azstateparks nice tucked away oak creek canyon north #sedona #arizona</t>
  </si>
  <si>
    <t>tucked away oak creek north #sedona #arizona slide state park</t>
  </si>
  <si>
    <t>recently gave second chance discovered plethora hikes outdoor experiences places</t>
  </si>
  <si>
    <t>partly cloudy pm mostly wed 61 chance t storm today</t>
  </si>
  <si>
    <t>#holidayinnexpress next two 14 music friday june enjoy sweet treats</t>
  </si>
  <si>
    <t>very proud share cover story july august food issue featuring</t>
  </si>
  <si>
    <t>kids tucked away oak creek canyon north #sedona #arizona slide</t>
  </si>
  <si>
    <t>free summer hotel setting experience family book here #redrocks desert</t>
  </si>
  <si>
    <t>power lightroom #lightroom #adobelightroom #azphotography #landscape flowers blossoming #photographyflowers #flowers</t>
  </si>
  <si>
    <t>Top Word Pairs in Tweet by Count</t>
  </si>
  <si>
    <t>wife,used  used,visit  visit,napa  napa,sonoma  sonoma,anderson  anderson,valley  valley,santa  santa,barbara  barbara,winecations  winecations,now</t>
  </si>
  <si>
    <t>azrogernaylor,backroads  backroads,#arizona  #arizona,explore  explore,places  places,astonishing  astonishing,beauty  beauty,exit  exit,interstates  interstates,climb  climb,slender</t>
  </si>
  <si>
    <t>azstateparks,sedonaaz  here's,story  kid,friendly  tucked,away  away,oak  oak,creek  creek,canyon  canyon,north  north,#sedona  #sedona,#arizona</t>
  </si>
  <si>
    <t>nearandfaraz,coconinonf  coconinonf,sedonaaz  sedonaaz,looks  looks,great  great,out</t>
  </si>
  <si>
    <t>red,rock  check,out  proud,sedonayogafest  sedonayogafest,getting  getting,yoga_journal's  yoga_journal's,amazing  amazing,list  list,top  top,retreats  retreats,travel</t>
  </si>
  <si>
    <t>sedonafd,sedonachamber  sedonachamber,sedonaaz  sedonaaz,sedonanews  sedonanews,smoke  smoke,drain  drain,oak  oak,creek  creek,canyon  canyon,further  further,south</t>
  </si>
  <si>
    <t>thestuartwarner,wife  wife,used  used,visit  visit,napa  napa,sonoma  sonoma,anderson  anderson,valley  valley,santa  santa,barbara  barbara,winecations</t>
  </si>
  <si>
    <t>military,base  base,up  up,indians  indians,stupid  stupid,good  good,person  person,table  table,beside  beside,#eavesdropping  #eavesdropping,#priviledgedwhiteamericans</t>
  </si>
  <si>
    <t>happy,pride  pride,month  month,#gaypridemonth  #gaypridemonth,#dragqueen  #dragqueen,#equality  #equality,#instagay  #instagay,#sedonaaz  #sedonaaz,#menodoraeclipse  #menodoraeclipse,#supportlocaldrag  #supportlocaldrag,#drag</t>
  </si>
  <si>
    <t>sedona,vortex  vortex,energy  energy,enveloping  enveloping,taken  taken,6  6,8  8,2019  2019,hiking  hiking,fay  fay,canyon</t>
  </si>
  <si>
    <t>awesome,event  event,amara  amara,resort  resort,spa  spa,weekend  weekend,beautiful  beautiful,location  location,views  views,super  super,friendly</t>
  </si>
  <si>
    <t>coconinonf,sedonafd  sedonafd,sedonachamber  sedonachamber,sedonaaz  sedonaaz,sedonanews  sedonanews,smoke  smoke,drain  drain,oak  oak,creek  creek,canyon  canyon,further</t>
  </si>
  <si>
    <t>24,hours  hours,#sedona  #sedona,lt  lt,3  3,sedonaaz  sedonaaz,#travel  #travel,#ttot  #ttot,gt</t>
  </si>
  <si>
    <t>azrogernaylor,bearizona  bearizona,outofafricapark  outofafricapark,sedonaaz  sedonaaz,good  good,idea  azrogernaylor,now  now,kids  kids,out  out,school  school,probably</t>
  </si>
  <si>
    <t>azrogernaylor,now  now,kids  kids,out  out,school  school,probably  probably,busy  busy,whining  whining,bored  bored,time  time,hit</t>
  </si>
  <si>
    <t>yourpremierteam,70  70,calle  calle,irena  irena,#sedonaaz  #sedonaaz,craftsmanship  craftsmanship,quality  quality,amazing  amazing,#redrockviews  #redrockviews,#realestate  #realestate,#casacontenta</t>
  </si>
  <si>
    <t>top,underrated  theanchoredblog,sedonaaz  sedonaaz,agree  agree,more  more,top  underrated,destination  azrogernaylor,sedonaaz  sedonaaz,bearizona  bearizona,outofafricapark  outofafricapark,agree</t>
  </si>
  <si>
    <t>sedonalibrary,presents  presents,free  free,monday  monday,night  night,movie  movie,screening  screening,discussion  discussion,documentary  documentary,onebighome  onebighome,w</t>
  </si>
  <si>
    <t>travelspiritnyc,5  5,gorgeous  gorgeous,summer  summer,destinations  destinations,u  u,s  s,dollar  dollar,go  go,far  far,afarmedia</t>
  </si>
  <si>
    <t>sedonaaz,think  think,want  want,rename  rename,yorkie  yorkie,rock</t>
  </si>
  <si>
    <t>verdecanyonrail,over  over,along  along,winding  winding,river  river,deep  deep,through  through,remote  remote,red  red,rock  rock,wilderness</t>
  </si>
  <si>
    <t>#tlaquepaque,sedonaaz</t>
  </si>
  <si>
    <t>sedonaaz,tramping  tramping,through  through,red  red,rock  rock,country  country,pooch  itslauraherrera,#tlaquepaque  #tlaquepaque,sedonaaz</t>
  </si>
  <si>
    <t>sedonaaz,add  add,leave  leave,dog  dog,kid  kid,car  car,go  go,exploring</t>
  </si>
  <si>
    <t>sedonaaz,love  love,stay  stay,trails  trails,keep  keep,pups  pups,leashed  leashed,more  more,water  water,believe  believe,plenty</t>
  </si>
  <si>
    <t>sedonaaz,tramping  tramping,through  through,red  red,rock  rock,country  country,pooch</t>
  </si>
  <si>
    <t>sedonaaz,sedonanews  sedonanews,sedonatimes  sedonatimes,great  great,view  view,waiting  waiting,listen  listen,mind  mind,travel  travel,enchantment  enchantment,resort</t>
  </si>
  <si>
    <t>bermanbrad,sedonaaz  sedonaaz,sedonanews  sedonanews,sedonatimes  sedonatimes,great  great,view  view,waiting  waiting,listen  listen,mind  mind,travel  travel,enchantment</t>
  </si>
  <si>
    <t>letmelivebruh,sedonaaz  sedonaaz,fucking  fucking,beautiful  beautiful,miss  miss,much</t>
  </si>
  <si>
    <t>tensovscomcup,sedonaaz  sedonaaz,water  water,fucking  fucking,cold  purpleturtles33,sedonaaz  sedonaaz,yesss  yesss,s  s,beautiful  hippyprincessxx,sedonaaz  sedonaaz,thanks</t>
  </si>
  <si>
    <t>letmelivebruh,sedonaaz  sedonaaz,never  never,sedona  sedona,az  az,special  special,place  place,heart  heart,definitely  definitely,going  going,check</t>
  </si>
  <si>
    <t>letmelivebruh,sedonaaz  sedonaaz,dude  dude,looks  looks,henry  henry,cejudo  cejudo,standing  standing,side  sedonaaz,look  look,happy  happy,woman</t>
  </si>
  <si>
    <t>robreiner,went  went,chapel  chapel,holy  holy,cross  cross,sedonaaz  sedonaaz,man  man,came  came,up  up,husband  husband,chapel</t>
  </si>
  <si>
    <t>letmelivebruh,dropping  dropping,place  place,beautiful  beautiful,humbling  humbling,place  place,ve  ve,seen  seen,please  please,go  go,check</t>
  </si>
  <si>
    <t>sedonaaz,l  l,love  love,sedona  sedona,#sedona</t>
  </si>
  <si>
    <t>azrogernaylor,kids  kids,spend  spend,entire  entire,summer  summer,indoors  indoors,staring  staring,screens  screens,outside  outside,#hike  #hike,climb</t>
  </si>
  <si>
    <t>sedonaaz,proud  proud,sedonayogafest  sedonayogafest,getting  getting,yoga_journal's  yoga_journal's,amazing  amazing,list  list,top  top,retreats  retreats,travel  travel,spots</t>
  </si>
  <si>
    <t>azrogernaylor,azstateparks  azstateparks,sedonaaz  sedonaaz,outdoors  azrogernaylor,kids  kids,spend  spend,entire  entire,summer  summer,indoors  indoors,staring  staring,screens</t>
  </si>
  <si>
    <t>robreiner,oh  oh,rob  rob,need  need,therapy  therapy,stay  stay,sedonaaz  sedonaaz,take  take,up  up,hiking  hiking,everyday</t>
  </si>
  <si>
    <t>letmelivebruh,sedonaaz  sedonaaz,changed  changed,life</t>
  </si>
  <si>
    <t>azrogernaylor,tucked  tucked,away  away,oak  oak,creek  creek,canyon  canyon,north  north,#sedona  #sedona,#arizona  #arizona,slide  slide,rock</t>
  </si>
  <si>
    <t>azrogernaylor,azstateparks  azstateparks,sedonaaz  sedonaaz,nice  azrogernaylor,tucked  tucked,away  away,oak  oak,creek  creek,canyon  canyon,north  north,#sedona</t>
  </si>
  <si>
    <t>azrogernaylor,azstateparks  azstateparks,sedonaaz  sedonaaz,love  love,place  place,much  much,fun</t>
  </si>
  <si>
    <t>cityofsedonaaz,job  job,opportunities  opportunities,traffic  traffic,control  control,assistants  assistants,come  come,join  join,team  team,work  work,beautiful</t>
  </si>
  <si>
    <t>gt,#arizona  #arizona,sedonaaz  recently,gave  gave,#sedona  #sedona,second  second,chance  chance,discovered  discovered,plethora  plethora,hikes  hikes,outdoor</t>
  </si>
  <si>
    <t>sedona,az  clear,lo  forecast,today  sunny,hi  hi,88  tonight,clear  pm,forecast  forecast,tonight  partly,cloudy  az,wed</t>
  </si>
  <si>
    <t>sedonaaz,check  check,out  out,sedona  sedona,summer  summer,escape</t>
  </si>
  <si>
    <t>friday,june  enjoy,music  music,sweet  sweet,treats  treats,sale  sale,beautiful  beautiful,view  live,music  music,events  events,friday</t>
  </si>
  <si>
    <t>worthy,day  day,trip</t>
  </si>
  <si>
    <t>favorite,#tbt  #tbt,pinkjeeptours  pinkjeeptours,#sedonaaz  #sedonaaz,adventurous  adventurous,want  want,come  come,along  along,ride  ride,see  see,want</t>
  </si>
  <si>
    <t>sedonaaz,bring  bring,game  game,red  red,rocks</t>
  </si>
  <si>
    <t>read,more  more,here  very,proud  proud,share  share,cover  cover,story  story,july  july,august  august,food  food,issue</t>
  </si>
  <si>
    <t>sedonamonthly,very  very,proud  proud,share  share,cover  cover,story  story,july  july,august  august,food  food,issue  issue,featuring</t>
  </si>
  <si>
    <t>sedonaaz,here  here,7  7,best  best,places  places,picnic  picnic,sedona</t>
  </si>
  <si>
    <t>beautiful,hike  hike,far  far,#sedonaaz  #sedonaaz,#vacay  #vacay,#influenster  #influenster,#vacaycontest</t>
  </si>
  <si>
    <t>r,new  left,vancouverwa  vancouverwa,week  week,ago  ago,30  30,hrs  hrs,road  road,1  1,441  441,miles</t>
  </si>
  <si>
    <t>sedonaaz,foolish  foolish,think  think,babies  babies,hike  hike,bell  bell,trail  trail,#13  #13,last  last,week  week,collapsed</t>
  </si>
  <si>
    <t>verde,valley  valley,tv  tv,verde  valley,experience  experience,june  june,20  20,2019  2019,verde  valley,area  area,4th</t>
  </si>
  <si>
    <t>ojo,ojo  ojo,lady_vee</t>
  </si>
  <si>
    <t>look,merkin  merkin,pizza  pizza,wagon  wagon,tonight  tonight,posse  posse,grounds  grounds,pavilion  pavilion,sedona  sedona,serving  serving,up</t>
  </si>
  <si>
    <t>traffic,control  control,assistants</t>
  </si>
  <si>
    <t>#arabellahotelsedona,#sedonaaz  #sedonaaz,#sedonaarizona  #sedonaarizona,#redrocks  #redrocks,#nature  here,#arabellahotelsedona  check,out  #sedonaaz,#hotelife  #hotelife,#vacationvibes  happy,summer  summer,solstice</t>
  </si>
  <si>
    <t>believe,told  told,100  100,organic  organic,gluten  gluten,free  free,kidding  kidding,#glutenfree  #glutenfree,#organic  #organic,#sedona  #sedona,#vegetarian</t>
  </si>
  <si>
    <t>take,back  back,#pisalisa  #pisalisa,sedonaaz  wow,sedona  sedona,beautiful  beautiful,arizonatourism  arizonatourism,sedonaaz  sedonaaz,#visitsedona  #visitsedona,#visitaz</t>
  </si>
  <si>
    <t>boynton,canyon  canyon,trail  #sedona,#sedonaarizona  power,lightroom  lightroom,#lightroom  #lightroom,#adobelightroom  #adobelightroom,#photographer  #photographer,#photography  #photography,#sedona  #sedonaarizona,#sedonaaz</t>
  </si>
  <si>
    <t>Top Word Pairs in Tweet by Salience</t>
  </si>
  <si>
    <t>theanchoredblog,sedonaaz  sedonaaz,agree  agree,more  more,top  underrated,destination  azrogernaylor,sedonaaz  sedonaaz,bearizona  bearizona,outofafricapark  outofafricapark,agree  agree,#sedona</t>
  </si>
  <si>
    <t>sedonaaz,dude  dude,looks  looks,henry  henry,cejudo  cejudo,standing  standing,side  sedonaaz,look  look,happy  happy,woman  woman,behind</t>
  </si>
  <si>
    <t>recently,gave  gave,#sedona  #sedona,second  second,chance  chance,discovered  discovered,plethora  plethora,hikes  hikes,outdoor  outdoor,experiences  experiences,places</t>
  </si>
  <si>
    <t>partly,cloudy  tonight,clear  pm,forecast  forecast,tonight  az,wed  wed,jun  today,sunny  lo,61  tonight,mostly  mostly,clear</t>
  </si>
  <si>
    <t>view,live  visit,#holidayinnexpress  #holidayinnexpress,#sedona  view,next  next,two  two,live  june,14  14,friday  visit,#sedona  friday,june</t>
  </si>
  <si>
    <t>very,proud  proud,share  share,cover  cover,story  story,july  july,august  august,food  food,issue  issue,featuring  featuring,10</t>
  </si>
  <si>
    <t>#sedonaarizona,#redrocks  #redrocks,#nature  here,#arabellahotelsedona  check,out  #sedonaaz,#hotelife  #hotelife,#vacationvibes  #sedonaaz,#sedonaarizona  happy,summer  summer,solstice  solstice,summer</t>
  </si>
  <si>
    <t>power,lightroom  lightroom,#lightroom  #lightroom,#adobelightroom  #adobelightroom,#photographer  #photographer,#photography  #photography,#sedona  #sedonaarizona,#sedonaaz  #sedonaaz,#az  #az,#azphotography  #azphotography,#azphotographer</t>
  </si>
  <si>
    <t>Word</t>
  </si>
  <si>
    <t>#hike</t>
  </si>
  <si>
    <t>swim</t>
  </si>
  <si>
    <t>now</t>
  </si>
  <si>
    <t>#arizona</t>
  </si>
  <si>
    <t>time</t>
  </si>
  <si>
    <t>road</t>
  </si>
  <si>
    <t>school</t>
  </si>
  <si>
    <t>probably</t>
  </si>
  <si>
    <t>busy</t>
  </si>
  <si>
    <t>whining</t>
  </si>
  <si>
    <t>bored</t>
  </si>
  <si>
    <t>hit</t>
  </si>
  <si>
    <t>ex</t>
  </si>
  <si>
    <t>tucked</t>
  </si>
  <si>
    <t>away</t>
  </si>
  <si>
    <t>north</t>
  </si>
  <si>
    <t>slide</t>
  </si>
  <si>
    <t>state</t>
  </si>
  <si>
    <t>park</t>
  </si>
  <si>
    <t>legendary</t>
  </si>
  <si>
    <t>swimming</t>
  </si>
  <si>
    <t>hole</t>
  </si>
  <si>
    <t>beautiful</t>
  </si>
  <si>
    <t>here</t>
  </si>
  <si>
    <t>verde</t>
  </si>
  <si>
    <t>area</t>
  </si>
  <si>
    <t>music</t>
  </si>
  <si>
    <t>deep</t>
  </si>
  <si>
    <t>remote</t>
  </si>
  <si>
    <t>wilderness</t>
  </si>
  <si>
    <t>great</t>
  </si>
  <si>
    <t>free</t>
  </si>
  <si>
    <t>love</t>
  </si>
  <si>
    <t>rai</t>
  </si>
  <si>
    <t>places</t>
  </si>
  <si>
    <t>place</t>
  </si>
  <si>
    <t>trail</t>
  </si>
  <si>
    <t>today</t>
  </si>
  <si>
    <t>stay</t>
  </si>
  <si>
    <t>view</t>
  </si>
  <si>
    <t>fun</t>
  </si>
  <si>
    <t>valley</t>
  </si>
  <si>
    <t>june</t>
  </si>
  <si>
    <t>seen</t>
  </si>
  <si>
    <t>work</t>
  </si>
  <si>
    <t>clear</t>
  </si>
  <si>
    <t>weekend</t>
  </si>
  <si>
    <t>amazing</t>
  </si>
  <si>
    <t>top</t>
  </si>
  <si>
    <t>#photography</t>
  </si>
  <si>
    <t>enjoy</t>
  </si>
  <si>
    <t>#redrocks</t>
  </si>
  <si>
    <t>experience</t>
  </si>
  <si>
    <t>game</t>
  </si>
  <si>
    <t>events</t>
  </si>
  <si>
    <t>further</t>
  </si>
  <si>
    <t>south</t>
  </si>
  <si>
    <t>native</t>
  </si>
  <si>
    <t>10</t>
  </si>
  <si>
    <t>best</t>
  </si>
  <si>
    <t>picnic</t>
  </si>
  <si>
    <t>tramping</t>
  </si>
  <si>
    <t>pooch</t>
  </si>
  <si>
    <t>visit</t>
  </si>
  <si>
    <t>sunny</t>
  </si>
  <si>
    <t>88</t>
  </si>
  <si>
    <t>hikes</t>
  </si>
  <si>
    <t>kid</t>
  </si>
  <si>
    <t>friendly</t>
  </si>
  <si>
    <t>#az</t>
  </si>
  <si>
    <t>#boyntoncanyon</t>
  </si>
  <si>
    <t>boynton</t>
  </si>
  <si>
    <t>new</t>
  </si>
  <si>
    <t>back</t>
  </si>
  <si>
    <t>happy</t>
  </si>
  <si>
    <t>next</t>
  </si>
  <si>
    <t>escape</t>
  </si>
  <si>
    <t>book</t>
  </si>
  <si>
    <t>good</t>
  </si>
  <si>
    <t>live</t>
  </si>
  <si>
    <t>local</t>
  </si>
  <si>
    <t>menu</t>
  </si>
  <si>
    <t>family</t>
  </si>
  <si>
    <t>hiking</t>
  </si>
  <si>
    <t>traffic</t>
  </si>
  <si>
    <t>control</t>
  </si>
  <si>
    <t>assistants</t>
  </si>
  <si>
    <t>inspired</t>
  </si>
  <si>
    <t>issue</t>
  </si>
  <si>
    <t>featuring</t>
  </si>
  <si>
    <t>try</t>
  </si>
  <si>
    <t>sandwiches</t>
  </si>
  <si>
    <t>bring</t>
  </si>
  <si>
    <t>rocks</t>
  </si>
  <si>
    <t>much</t>
  </si>
  <si>
    <t>home</t>
  </si>
  <si>
    <t>7</t>
  </si>
  <si>
    <t>come</t>
  </si>
  <si>
    <t>miss</t>
  </si>
  <si>
    <t>sale</t>
  </si>
  <si>
    <t>friday</t>
  </si>
  <si>
    <t>6</t>
  </si>
  <si>
    <t>event</t>
  </si>
  <si>
    <t>two</t>
  </si>
  <si>
    <t>mostly</t>
  </si>
  <si>
    <t>chance</t>
  </si>
  <si>
    <t>partly</t>
  </si>
  <si>
    <t>cloudy</t>
  </si>
  <si>
    <t>gt</t>
  </si>
  <si>
    <t>heart</t>
  </si>
  <si>
    <t>job</t>
  </si>
  <si>
    <t>getting</t>
  </si>
  <si>
    <t>yoga_journal's</t>
  </si>
  <si>
    <t>list</t>
  </si>
  <si>
    <t>retreats</t>
  </si>
  <si>
    <t>spots</t>
  </si>
  <si>
    <t>around</t>
  </si>
  <si>
    <t>world</t>
  </si>
  <si>
    <t>outdoors</t>
  </si>
  <si>
    <t>here's</t>
  </si>
  <si>
    <t>looks</t>
  </si>
  <si>
    <t>resort</t>
  </si>
  <si>
    <t>explore</t>
  </si>
  <si>
    <t>#photographer</t>
  </si>
  <si>
    <t>#azphotographer</t>
  </si>
  <si>
    <t>#landscapephography</t>
  </si>
  <si>
    <t>way</t>
  </si>
  <si>
    <t>one</t>
  </si>
  <si>
    <t>#visitaz</t>
  </si>
  <si>
    <t>believe</t>
  </si>
  <si>
    <t>desert</t>
  </si>
  <si>
    <t>#nature</t>
  </si>
  <si>
    <t>#newage</t>
  </si>
  <si>
    <t>tomorrow</t>
  </si>
  <si>
    <t>outdoor</t>
  </si>
  <si>
    <t>hotel</t>
  </si>
  <si>
    <t>setting</t>
  </si>
  <si>
    <t>rooms</t>
  </si>
  <si>
    <t>breakfast</t>
  </si>
  <si>
    <t>adventure</t>
  </si>
  <si>
    <t>things</t>
  </si>
  <si>
    <t>#hotelife</t>
  </si>
  <si>
    <t>#vacationvibes</t>
  </si>
  <si>
    <t>fresh</t>
  </si>
  <si>
    <t>starts</t>
  </si>
  <si>
    <t>hot</t>
  </si>
  <si>
    <t>views</t>
  </si>
  <si>
    <t>20</t>
  </si>
  <si>
    <t>look</t>
  </si>
  <si>
    <t>pizza</t>
  </si>
  <si>
    <t>2019</t>
  </si>
  <si>
    <t>offer</t>
  </si>
  <si>
    <t>stunning</t>
  </si>
  <si>
    <t>signature</t>
  </si>
  <si>
    <t>body</t>
  </si>
  <si>
    <t>treatments</t>
  </si>
  <si>
    <t>preparations</t>
  </si>
  <si>
    <t>sweat</t>
  </si>
  <si>
    <t>spa</t>
  </si>
  <si>
    <t>american</t>
  </si>
  <si>
    <t>think</t>
  </si>
  <si>
    <t>week</t>
  </si>
  <si>
    <t>left</t>
  </si>
  <si>
    <t>r</t>
  </si>
  <si>
    <t>destination</t>
  </si>
  <si>
    <t>sunday</t>
  </si>
  <si>
    <t>still</t>
  </si>
  <si>
    <t>favorite</t>
  </si>
  <si>
    <t>produce</t>
  </si>
  <si>
    <t>see</t>
  </si>
  <si>
    <t>#travel</t>
  </si>
  <si>
    <t>sweet</t>
  </si>
  <si>
    <t>treats</t>
  </si>
  <si>
    <t>21</t>
  </si>
  <si>
    <t>beginning</t>
  </si>
  <si>
    <t>information</t>
  </si>
  <si>
    <t>call</t>
  </si>
  <si>
    <t>928</t>
  </si>
  <si>
    <t>282</t>
  </si>
  <si>
    <t>7098</t>
  </si>
  <si>
    <t>#reddirtconcerts</t>
  </si>
  <si>
    <t>wed</t>
  </si>
  <si>
    <t>61</t>
  </si>
  <si>
    <t>t</t>
  </si>
  <si>
    <t>storm</t>
  </si>
  <si>
    <t>planning</t>
  </si>
  <si>
    <t>guide</t>
  </si>
  <si>
    <t>need</t>
  </si>
  <si>
    <t>opportunities</t>
  </si>
  <si>
    <t>join</t>
  </si>
  <si>
    <t>team</t>
  </si>
  <si>
    <t>uptown</t>
  </si>
  <si>
    <t>hours</t>
  </si>
  <si>
    <t>feel</t>
  </si>
  <si>
    <t>h</t>
  </si>
  <si>
    <t>fall</t>
  </si>
  <si>
    <t>dropping</t>
  </si>
  <si>
    <t>humbling</t>
  </si>
  <si>
    <t>ve</t>
  </si>
  <si>
    <t>please</t>
  </si>
  <si>
    <t>going</t>
  </si>
  <si>
    <t>water</t>
  </si>
  <si>
    <t>fucking</t>
  </si>
  <si>
    <t>waiting</t>
  </si>
  <si>
    <t>listen</t>
  </si>
  <si>
    <t>mind</t>
  </si>
  <si>
    <t>enchantment</t>
  </si>
  <si>
    <t>agree</t>
  </si>
  <si>
    <t>underrated</t>
  </si>
  <si>
    <t>70</t>
  </si>
  <si>
    <t>calle</t>
  </si>
  <si>
    <t>irena</t>
  </si>
  <si>
    <t>craftsmanship</t>
  </si>
  <si>
    <t>quality</t>
  </si>
  <si>
    <t>#redrockviews</t>
  </si>
  <si>
    <t>#realestate</t>
  </si>
  <si>
    <t>#casacontenta</t>
  </si>
  <si>
    <t>lt</t>
  </si>
  <si>
    <t>backroads</t>
  </si>
  <si>
    <t>astonishing</t>
  </si>
  <si>
    <t>beauty</t>
  </si>
  <si>
    <t>exit</t>
  </si>
  <si>
    <t>interstates</t>
  </si>
  <si>
    <t>slender</t>
  </si>
  <si>
    <t>lane</t>
  </si>
  <si>
    <t>wife</t>
  </si>
  <si>
    <t>used</t>
  </si>
  <si>
    <t>napa</t>
  </si>
  <si>
    <t>sonoma</t>
  </si>
  <si>
    <t>anderson</t>
  </si>
  <si>
    <t>santa</t>
  </si>
  <si>
    <t>barbara</t>
  </si>
  <si>
    <t>winecations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</si>
  <si>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</si>
  <si>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</si>
  <si>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</si>
  <si>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</si>
  <si>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</si>
  <si>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</si>
  <si>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</si>
  <si>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</si>
  <si>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</si>
  <si>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</si>
  <si>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</si>
  <si>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</si>
  <si>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</si>
  <si>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</si>
  <si>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</si>
  <si>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</si>
  <si>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</si>
  <si>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</si>
  <si>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</si>
  <si>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</si>
  <si>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</si>
  <si>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</si>
  <si>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</si>
  <si>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</si>
  <si>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</si>
  <si>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</si>
  <si>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</si>
  <si>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</si>
  <si>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</si>
  <si>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</si>
  <si>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</si>
  <si>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May</t>
  </si>
  <si>
    <t>31-May</t>
  </si>
  <si>
    <t>4 PM</t>
  </si>
  <si>
    <t>Jun</t>
  </si>
  <si>
    <t>6-Jun</t>
  </si>
  <si>
    <t>8 PM</t>
  </si>
  <si>
    <t>7-Jun</t>
  </si>
  <si>
    <t>8-Jun</t>
  </si>
  <si>
    <t>5 AM</t>
  </si>
  <si>
    <t>2 PM</t>
  </si>
  <si>
    <t>5 PM</t>
  </si>
  <si>
    <t>7 PM</t>
  </si>
  <si>
    <t>10 PM</t>
  </si>
  <si>
    <t>11 PM</t>
  </si>
  <si>
    <t>9-Jun</t>
  </si>
  <si>
    <t>1 AM</t>
  </si>
  <si>
    <t>10-Jun</t>
  </si>
  <si>
    <t>3 PM</t>
  </si>
  <si>
    <t>9 PM</t>
  </si>
  <si>
    <t>11-Jun</t>
  </si>
  <si>
    <t>3 AM</t>
  </si>
  <si>
    <t>6 PM</t>
  </si>
  <si>
    <t>12-Jun</t>
  </si>
  <si>
    <t>1 PM</t>
  </si>
  <si>
    <t>13-Jun</t>
  </si>
  <si>
    <t>12 AM</t>
  </si>
  <si>
    <t>14-Jun</t>
  </si>
  <si>
    <t>6 AM</t>
  </si>
  <si>
    <t>7 AM</t>
  </si>
  <si>
    <t>15-Jun</t>
  </si>
  <si>
    <t>2 AM</t>
  </si>
  <si>
    <t>16-Jun</t>
  </si>
  <si>
    <t>10 AM</t>
  </si>
  <si>
    <t>17-Jun</t>
  </si>
  <si>
    <t>18-Jun</t>
  </si>
  <si>
    <t>19-Jun</t>
  </si>
  <si>
    <t>20-Jun</t>
  </si>
  <si>
    <t>21-Jun</t>
  </si>
  <si>
    <t>4 AM</t>
  </si>
  <si>
    <t>11 AM</t>
  </si>
  <si>
    <t>12 PM</t>
  </si>
  <si>
    <t>128, 128, 128</t>
  </si>
  <si>
    <t>193, 62, 62</t>
  </si>
  <si>
    <t>Red</t>
  </si>
  <si>
    <t>G1: azrogernaylor kids climb spend entire summer indoors staring screens outside</t>
  </si>
  <si>
    <t>G2: sedonaaz sedona red out rock check letmelivebruh through country #sedona</t>
  </si>
  <si>
    <t>G3: sedonaaz sedonanews canyon coconinonf sedonafd sedonachamber smoke drain oak creek</t>
  </si>
  <si>
    <t>G4: sedona azrogernaylor through rock canyon kids over along winding river</t>
  </si>
  <si>
    <t>G5: #sedonaaz sedona tonight #arabellahotelsedona #sedonaarizona az jun forecast hi pm</t>
  </si>
  <si>
    <t>G6: read more very proud share cover story july august food</t>
  </si>
  <si>
    <t>G7: robreiner sedonaaz take up chapel husband</t>
  </si>
  <si>
    <t>G8: 5 gorgeous summer destinations u s dollar go far afarmedia</t>
  </si>
  <si>
    <t>G9: monday</t>
  </si>
  <si>
    <t>G10: ojo</t>
  </si>
  <si>
    <t>G11: azrogernaylor native inspired offer stunning signature menu body treatments seen</t>
  </si>
  <si>
    <t>G12: want</t>
  </si>
  <si>
    <t>G13: job opportunities traffic control assistants come join team work beautiful</t>
  </si>
  <si>
    <t>G14: 70 calle irena #sedonaaz craftsmanship quality amazing #redrockviews #realestate #casacontenta</t>
  </si>
  <si>
    <t>Autofill Workbook Results</t>
  </si>
  <si>
    <t>Edge Weight▓1▓3▓0▓True▓Gray▓Red▓▓Edge Weight▓1▓3▓0▓3▓10▓False▓Edge Weight▓1▓3▓0▓35▓12▓False▓▓0▓0▓0▓True▓Black▓Black▓▓Followers▓1▓48696▓0▓162▓1000▓False▓▓0▓0▓0▓0▓0▓False▓▓0▓0▓0▓0▓0▓False▓▓0▓0▓0▓0▓0▓False</t>
  </si>
  <si>
    <t>GraphSource░GraphServerTwitterSearch▓GraphTerm░sedonaAZ▓ImportDescription░The graph represents a network of 140 Twitter users whose tweets in the requested range contained "sedonaAZ", or who were replied to or mentioned in those tweets.  The network was obtained from the NodeXL Graph Server on Saturday, 22 June 2019 at 04:16 UTC.
The requested start date was Saturday, 22 June 2019 at 00:01 UTC and the maximum number of days (going backward) was 14.
The maximum number of tweets collected was 5,000.
The tweets in the network were tweeted over the 13-day, 16-hour, 25-minute period from Saturday, 08 June 2019 at 05:46 UTC to Friday, 21 June 2019 at 22:12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</si>
</sst>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4352038"/>
        <c:axId val="42297431"/>
      </c:barChart>
      <c:catAx>
        <c:axId val="643520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297431"/>
        <c:crosses val="autoZero"/>
        <c:auto val="1"/>
        <c:lblOffset val="100"/>
        <c:noMultiLvlLbl val="0"/>
      </c:catAx>
      <c:valAx>
        <c:axId val="42297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52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sedonaAZ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Series'!$A$26:$A$149</c:f>
              <c:strCache>
                <c:ptCount val="103"/>
                <c:pt idx="0">
                  <c:v>4 PM
31-May
May
2019</c:v>
                </c:pt>
                <c:pt idx="1">
                  <c:v>8 PM
6-Jun
Jun</c:v>
                </c:pt>
                <c:pt idx="2">
                  <c:v>4 PM
7-Jun</c:v>
                </c:pt>
                <c:pt idx="3">
                  <c:v>5 AM
8-Jun</c:v>
                </c:pt>
                <c:pt idx="4">
                  <c:v>2 PM</c:v>
                </c:pt>
                <c:pt idx="5">
                  <c:v>5 PM</c:v>
                </c:pt>
                <c:pt idx="6">
                  <c:v>7 PM</c:v>
                </c:pt>
                <c:pt idx="7">
                  <c:v>10 PM</c:v>
                </c:pt>
                <c:pt idx="8">
                  <c:v>11 PM</c:v>
                </c:pt>
                <c:pt idx="9">
                  <c:v>1 AM
9-Jun</c:v>
                </c:pt>
                <c:pt idx="10">
                  <c:v>1 AM
10-Jun</c:v>
                </c:pt>
                <c:pt idx="11">
                  <c:v>3 PM</c:v>
                </c:pt>
                <c:pt idx="12">
                  <c:v>7 PM</c:v>
                </c:pt>
                <c:pt idx="13">
                  <c:v>8 PM</c:v>
                </c:pt>
                <c:pt idx="14">
                  <c:v>9 PM</c:v>
                </c:pt>
                <c:pt idx="15">
                  <c:v>10 PM</c:v>
                </c:pt>
                <c:pt idx="16">
                  <c:v>3 AM
11-Jun</c:v>
                </c:pt>
                <c:pt idx="17">
                  <c:v>2 PM</c:v>
                </c:pt>
                <c:pt idx="18">
                  <c:v>3 PM</c:v>
                </c:pt>
                <c:pt idx="19">
                  <c:v>4 PM</c:v>
                </c:pt>
                <c:pt idx="20">
                  <c:v>5 PM</c:v>
                </c:pt>
                <c:pt idx="21">
                  <c:v>6 PM</c:v>
                </c:pt>
                <c:pt idx="22">
                  <c:v>8 PM</c:v>
                </c:pt>
                <c:pt idx="23">
                  <c:v>9 PM</c:v>
                </c:pt>
                <c:pt idx="24">
                  <c:v>1 PM
12-Jun</c:v>
                </c:pt>
                <c:pt idx="25">
                  <c:v>2 PM</c:v>
                </c:pt>
                <c:pt idx="26">
                  <c:v>4 PM</c:v>
                </c:pt>
                <c:pt idx="27">
                  <c:v>6 PM</c:v>
                </c:pt>
                <c:pt idx="28">
                  <c:v>12 AM
13-Jun</c:v>
                </c:pt>
                <c:pt idx="29">
                  <c:v>1 PM</c:v>
                </c:pt>
                <c:pt idx="30">
                  <c:v>2 PM</c:v>
                </c:pt>
                <c:pt idx="31">
                  <c:v>4 PM</c:v>
                </c:pt>
                <c:pt idx="32">
                  <c:v>6 PM</c:v>
                </c:pt>
                <c:pt idx="33">
                  <c:v>9 PM</c:v>
                </c:pt>
                <c:pt idx="34">
                  <c:v>11 PM</c:v>
                </c:pt>
                <c:pt idx="35">
                  <c:v>12 AM
14-Jun</c:v>
                </c:pt>
                <c:pt idx="36">
                  <c:v>3 AM</c:v>
                </c:pt>
                <c:pt idx="37">
                  <c:v>5 AM</c:v>
                </c:pt>
                <c:pt idx="38">
                  <c:v>6 AM</c:v>
                </c:pt>
                <c:pt idx="39">
                  <c:v>7 AM</c:v>
                </c:pt>
                <c:pt idx="40">
                  <c:v>1 PM</c:v>
                </c:pt>
                <c:pt idx="41">
                  <c:v>2 PM</c:v>
                </c:pt>
                <c:pt idx="42">
                  <c:v>3 PM</c:v>
                </c:pt>
                <c:pt idx="43">
                  <c:v>4 PM</c:v>
                </c:pt>
                <c:pt idx="44">
                  <c:v>5 PM</c:v>
                </c:pt>
                <c:pt idx="45">
                  <c:v>6 PM</c:v>
                </c:pt>
                <c:pt idx="46">
                  <c:v>8 PM</c:v>
                </c:pt>
                <c:pt idx="47">
                  <c:v>11 PM</c:v>
                </c:pt>
                <c:pt idx="48">
                  <c:v>2 AM
15-Jun</c:v>
                </c:pt>
                <c:pt idx="49">
                  <c:v>5 PM</c:v>
                </c:pt>
                <c:pt idx="50">
                  <c:v>10 PM</c:v>
                </c:pt>
                <c:pt idx="51">
                  <c:v>10 AM
16-Jun</c:v>
                </c:pt>
                <c:pt idx="52">
                  <c:v>2 PM</c:v>
                </c:pt>
                <c:pt idx="53">
                  <c:v>5 PM</c:v>
                </c:pt>
                <c:pt idx="54">
                  <c:v>11 PM</c:v>
                </c:pt>
                <c:pt idx="55">
                  <c:v>2 PM
17-Jun</c:v>
                </c:pt>
                <c:pt idx="56">
                  <c:v>3 PM</c:v>
                </c:pt>
                <c:pt idx="57">
                  <c:v>4 PM</c:v>
                </c:pt>
                <c:pt idx="58">
                  <c:v>5 PM</c:v>
                </c:pt>
                <c:pt idx="59">
                  <c:v>6 PM</c:v>
                </c:pt>
                <c:pt idx="60">
                  <c:v>7 PM</c:v>
                </c:pt>
                <c:pt idx="61">
                  <c:v>8 PM</c:v>
                </c:pt>
                <c:pt idx="62">
                  <c:v>9 PM</c:v>
                </c:pt>
                <c:pt idx="63">
                  <c:v>10 PM</c:v>
                </c:pt>
                <c:pt idx="64">
                  <c:v>11 PM</c:v>
                </c:pt>
                <c:pt idx="65">
                  <c:v>12 AM
18-Jun</c:v>
                </c:pt>
                <c:pt idx="66">
                  <c:v>1 AM</c:v>
                </c:pt>
                <c:pt idx="67">
                  <c:v>2 AM</c:v>
                </c:pt>
                <c:pt idx="68">
                  <c:v>5 AM</c:v>
                </c:pt>
                <c:pt idx="69">
                  <c:v>6 AM</c:v>
                </c:pt>
                <c:pt idx="70">
                  <c:v>7 AM</c:v>
                </c:pt>
                <c:pt idx="71">
                  <c:v>1 PM</c:v>
                </c:pt>
                <c:pt idx="72">
                  <c:v>3 PM</c:v>
                </c:pt>
                <c:pt idx="73">
                  <c:v>4 PM</c:v>
                </c:pt>
                <c:pt idx="74">
                  <c:v>6 PM</c:v>
                </c:pt>
                <c:pt idx="75">
                  <c:v>8 PM</c:v>
                </c:pt>
                <c:pt idx="76">
                  <c:v>9 PM</c:v>
                </c:pt>
                <c:pt idx="77">
                  <c:v>10 PM</c:v>
                </c:pt>
                <c:pt idx="78">
                  <c:v>3 AM
19-Jun</c:v>
                </c:pt>
                <c:pt idx="79">
                  <c:v>2 PM</c:v>
                </c:pt>
                <c:pt idx="80">
                  <c:v>4 PM</c:v>
                </c:pt>
                <c:pt idx="81">
                  <c:v>5 PM</c:v>
                </c:pt>
                <c:pt idx="82">
                  <c:v>8 PM</c:v>
                </c:pt>
                <c:pt idx="83">
                  <c:v>10 PM</c:v>
                </c:pt>
                <c:pt idx="84">
                  <c:v>11 PM</c:v>
                </c:pt>
                <c:pt idx="85">
                  <c:v>2 AM
20-Jun</c:v>
                </c:pt>
                <c:pt idx="86">
                  <c:v>1 PM</c:v>
                </c:pt>
                <c:pt idx="87">
                  <c:v>3 PM</c:v>
                </c:pt>
                <c:pt idx="88">
                  <c:v>5 PM</c:v>
                </c:pt>
                <c:pt idx="89">
                  <c:v>6 PM</c:v>
                </c:pt>
                <c:pt idx="90">
                  <c:v>7 PM</c:v>
                </c:pt>
                <c:pt idx="91">
                  <c:v>8 PM</c:v>
                </c:pt>
                <c:pt idx="92">
                  <c:v>10 PM</c:v>
                </c:pt>
                <c:pt idx="93">
                  <c:v>4 AM
21-Jun</c:v>
                </c:pt>
                <c:pt idx="94">
                  <c:v>5 AM</c:v>
                </c:pt>
                <c:pt idx="95">
                  <c:v>11 AM</c:v>
                </c:pt>
                <c:pt idx="96">
                  <c:v>12 PM</c:v>
                </c:pt>
                <c:pt idx="97">
                  <c:v>1 PM</c:v>
                </c:pt>
                <c:pt idx="98">
                  <c:v>4 PM</c:v>
                </c:pt>
                <c:pt idx="99">
                  <c:v>5 PM</c:v>
                </c:pt>
                <c:pt idx="100">
                  <c:v>6 PM</c:v>
                </c:pt>
                <c:pt idx="101">
                  <c:v>8 PM</c:v>
                </c:pt>
                <c:pt idx="102">
                  <c:v>10 PM</c:v>
                </c:pt>
              </c:strCache>
            </c:strRef>
          </c:cat>
          <c:val>
            <c:numRef>
              <c:f>'Time Series'!$B$26:$B$149</c:f>
              <c:numCache>
                <c:formatCode>General</c:formatCode>
                <c:ptCount val="103"/>
                <c:pt idx="0">
                  <c:v>1</c:v>
                </c:pt>
                <c:pt idx="1">
                  <c:v>1</c:v>
                </c:pt>
                <c:pt idx="2">
                  <c:v>1</c:v>
                </c:pt>
                <c:pt idx="3">
                  <c:v>1</c:v>
                </c:pt>
                <c:pt idx="4">
                  <c:v>1</c:v>
                </c:pt>
                <c:pt idx="5">
                  <c:v>1</c:v>
                </c:pt>
                <c:pt idx="6">
                  <c:v>1</c:v>
                </c:pt>
                <c:pt idx="7">
                  <c:v>1</c:v>
                </c:pt>
                <c:pt idx="8">
                  <c:v>1</c:v>
                </c:pt>
                <c:pt idx="9">
                  <c:v>1</c:v>
                </c:pt>
                <c:pt idx="10">
                  <c:v>1</c:v>
                </c:pt>
                <c:pt idx="11">
                  <c:v>1</c:v>
                </c:pt>
                <c:pt idx="12">
                  <c:v>2</c:v>
                </c:pt>
                <c:pt idx="13">
                  <c:v>1</c:v>
                </c:pt>
                <c:pt idx="14">
                  <c:v>1</c:v>
                </c:pt>
                <c:pt idx="15">
                  <c:v>1</c:v>
                </c:pt>
                <c:pt idx="16">
                  <c:v>1</c:v>
                </c:pt>
                <c:pt idx="17">
                  <c:v>3</c:v>
                </c:pt>
                <c:pt idx="18">
                  <c:v>3</c:v>
                </c:pt>
                <c:pt idx="19">
                  <c:v>6</c:v>
                </c:pt>
                <c:pt idx="20">
                  <c:v>3</c:v>
                </c:pt>
                <c:pt idx="21">
                  <c:v>2</c:v>
                </c:pt>
                <c:pt idx="22">
                  <c:v>2</c:v>
                </c:pt>
                <c:pt idx="23">
                  <c:v>2</c:v>
                </c:pt>
                <c:pt idx="24">
                  <c:v>1</c:v>
                </c:pt>
                <c:pt idx="25">
                  <c:v>1</c:v>
                </c:pt>
                <c:pt idx="26">
                  <c:v>1</c:v>
                </c:pt>
                <c:pt idx="27">
                  <c:v>2</c:v>
                </c:pt>
                <c:pt idx="28">
                  <c:v>1</c:v>
                </c:pt>
                <c:pt idx="29">
                  <c:v>1</c:v>
                </c:pt>
                <c:pt idx="30">
                  <c:v>1</c:v>
                </c:pt>
                <c:pt idx="31">
                  <c:v>1</c:v>
                </c:pt>
                <c:pt idx="32">
                  <c:v>1</c:v>
                </c:pt>
                <c:pt idx="33">
                  <c:v>1</c:v>
                </c:pt>
                <c:pt idx="34">
                  <c:v>3</c:v>
                </c:pt>
                <c:pt idx="35">
                  <c:v>2</c:v>
                </c:pt>
                <c:pt idx="36">
                  <c:v>4</c:v>
                </c:pt>
                <c:pt idx="37">
                  <c:v>1</c:v>
                </c:pt>
                <c:pt idx="38">
                  <c:v>1</c:v>
                </c:pt>
                <c:pt idx="39">
                  <c:v>1</c:v>
                </c:pt>
                <c:pt idx="40">
                  <c:v>2</c:v>
                </c:pt>
                <c:pt idx="41">
                  <c:v>1</c:v>
                </c:pt>
                <c:pt idx="42">
                  <c:v>3</c:v>
                </c:pt>
                <c:pt idx="43">
                  <c:v>1</c:v>
                </c:pt>
                <c:pt idx="44">
                  <c:v>1</c:v>
                </c:pt>
                <c:pt idx="45">
                  <c:v>2</c:v>
                </c:pt>
                <c:pt idx="46">
                  <c:v>1</c:v>
                </c:pt>
                <c:pt idx="47">
                  <c:v>1</c:v>
                </c:pt>
                <c:pt idx="48">
                  <c:v>3</c:v>
                </c:pt>
                <c:pt idx="49">
                  <c:v>1</c:v>
                </c:pt>
                <c:pt idx="50">
                  <c:v>1</c:v>
                </c:pt>
                <c:pt idx="51">
                  <c:v>1</c:v>
                </c:pt>
                <c:pt idx="52">
                  <c:v>1</c:v>
                </c:pt>
                <c:pt idx="53">
                  <c:v>1</c:v>
                </c:pt>
                <c:pt idx="54">
                  <c:v>1</c:v>
                </c:pt>
                <c:pt idx="55">
                  <c:v>2</c:v>
                </c:pt>
                <c:pt idx="56">
                  <c:v>5</c:v>
                </c:pt>
                <c:pt idx="57">
                  <c:v>4</c:v>
                </c:pt>
                <c:pt idx="58">
                  <c:v>2</c:v>
                </c:pt>
                <c:pt idx="59">
                  <c:v>3</c:v>
                </c:pt>
                <c:pt idx="60">
                  <c:v>2</c:v>
                </c:pt>
                <c:pt idx="61">
                  <c:v>4</c:v>
                </c:pt>
                <c:pt idx="62">
                  <c:v>1</c:v>
                </c:pt>
                <c:pt idx="63">
                  <c:v>1</c:v>
                </c:pt>
                <c:pt idx="64">
                  <c:v>2</c:v>
                </c:pt>
                <c:pt idx="65">
                  <c:v>1</c:v>
                </c:pt>
                <c:pt idx="66">
                  <c:v>1</c:v>
                </c:pt>
                <c:pt idx="67">
                  <c:v>1</c:v>
                </c:pt>
                <c:pt idx="68">
                  <c:v>1</c:v>
                </c:pt>
                <c:pt idx="69">
                  <c:v>1</c:v>
                </c:pt>
                <c:pt idx="70">
                  <c:v>1</c:v>
                </c:pt>
                <c:pt idx="71">
                  <c:v>5</c:v>
                </c:pt>
                <c:pt idx="72">
                  <c:v>5</c:v>
                </c:pt>
                <c:pt idx="73">
                  <c:v>3</c:v>
                </c:pt>
                <c:pt idx="74">
                  <c:v>4</c:v>
                </c:pt>
                <c:pt idx="75">
                  <c:v>2</c:v>
                </c:pt>
                <c:pt idx="76">
                  <c:v>3</c:v>
                </c:pt>
                <c:pt idx="77">
                  <c:v>2</c:v>
                </c:pt>
                <c:pt idx="78">
                  <c:v>2</c:v>
                </c:pt>
                <c:pt idx="79">
                  <c:v>2</c:v>
                </c:pt>
                <c:pt idx="80">
                  <c:v>1</c:v>
                </c:pt>
                <c:pt idx="81">
                  <c:v>1</c:v>
                </c:pt>
                <c:pt idx="82">
                  <c:v>2</c:v>
                </c:pt>
                <c:pt idx="83">
                  <c:v>1</c:v>
                </c:pt>
                <c:pt idx="84">
                  <c:v>1</c:v>
                </c:pt>
                <c:pt idx="85">
                  <c:v>1</c:v>
                </c:pt>
                <c:pt idx="86">
                  <c:v>1</c:v>
                </c:pt>
                <c:pt idx="87">
                  <c:v>1</c:v>
                </c:pt>
                <c:pt idx="88">
                  <c:v>1</c:v>
                </c:pt>
                <c:pt idx="89">
                  <c:v>2</c:v>
                </c:pt>
                <c:pt idx="90">
                  <c:v>3</c:v>
                </c:pt>
                <c:pt idx="91">
                  <c:v>3</c:v>
                </c:pt>
                <c:pt idx="92">
                  <c:v>1</c:v>
                </c:pt>
                <c:pt idx="93">
                  <c:v>1</c:v>
                </c:pt>
                <c:pt idx="94">
                  <c:v>1</c:v>
                </c:pt>
                <c:pt idx="95">
                  <c:v>1</c:v>
                </c:pt>
                <c:pt idx="96">
                  <c:v>2</c:v>
                </c:pt>
                <c:pt idx="97">
                  <c:v>1</c:v>
                </c:pt>
                <c:pt idx="98">
                  <c:v>1</c:v>
                </c:pt>
                <c:pt idx="99">
                  <c:v>1</c:v>
                </c:pt>
                <c:pt idx="100">
                  <c:v>3</c:v>
                </c:pt>
                <c:pt idx="101">
                  <c:v>3</c:v>
                </c:pt>
                <c:pt idx="102">
                  <c:v>1</c:v>
                </c:pt>
              </c:numCache>
            </c:numRef>
          </c:val>
        </c:ser>
        <c:axId val="9951968"/>
        <c:axId val="22458849"/>
      </c:barChart>
      <c:catAx>
        <c:axId val="9951968"/>
        <c:scaling>
          <c:orientation val="minMax"/>
        </c:scaling>
        <c:axPos val="b"/>
        <c:delete val="0"/>
        <c:numFmt formatCode="General" sourceLinked="1"/>
        <c:majorTickMark val="out"/>
        <c:minorTickMark val="none"/>
        <c:tickLblPos val="nextTo"/>
        <c:crossAx val="22458849"/>
        <c:crosses val="autoZero"/>
        <c:auto val="1"/>
        <c:lblOffset val="100"/>
        <c:noMultiLvlLbl val="0"/>
      </c:catAx>
      <c:valAx>
        <c:axId val="22458849"/>
        <c:scaling>
          <c:orientation val="minMax"/>
        </c:scaling>
        <c:axPos val="l"/>
        <c:majorGridlines/>
        <c:delete val="0"/>
        <c:numFmt formatCode="General" sourceLinked="1"/>
        <c:majorTickMark val="out"/>
        <c:minorTickMark val="none"/>
        <c:tickLblPos val="nextTo"/>
        <c:crossAx val="99519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5132560"/>
        <c:axId val="3539857"/>
      </c:barChart>
      <c:catAx>
        <c:axId val="451325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39857"/>
        <c:crosses val="autoZero"/>
        <c:auto val="1"/>
        <c:lblOffset val="100"/>
        <c:noMultiLvlLbl val="0"/>
      </c:catAx>
      <c:valAx>
        <c:axId val="3539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32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1858714"/>
        <c:axId val="18292971"/>
      </c:barChart>
      <c:catAx>
        <c:axId val="318587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292971"/>
        <c:crosses val="autoZero"/>
        <c:auto val="1"/>
        <c:lblOffset val="100"/>
        <c:noMultiLvlLbl val="0"/>
      </c:catAx>
      <c:valAx>
        <c:axId val="18292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58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0419012"/>
        <c:axId val="5335653"/>
      </c:barChart>
      <c:catAx>
        <c:axId val="304190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35653"/>
        <c:crosses val="autoZero"/>
        <c:auto val="1"/>
        <c:lblOffset val="100"/>
        <c:noMultiLvlLbl val="0"/>
      </c:catAx>
      <c:valAx>
        <c:axId val="5335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19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8020878"/>
        <c:axId val="29534719"/>
      </c:barChart>
      <c:catAx>
        <c:axId val="480208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534719"/>
        <c:crosses val="autoZero"/>
        <c:auto val="1"/>
        <c:lblOffset val="100"/>
        <c:noMultiLvlLbl val="0"/>
      </c:catAx>
      <c:valAx>
        <c:axId val="29534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20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4485880"/>
        <c:axId val="43502009"/>
      </c:barChart>
      <c:catAx>
        <c:axId val="644858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502009"/>
        <c:crosses val="autoZero"/>
        <c:auto val="1"/>
        <c:lblOffset val="100"/>
        <c:noMultiLvlLbl val="0"/>
      </c:catAx>
      <c:valAx>
        <c:axId val="43502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85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5973762"/>
        <c:axId val="34001811"/>
      </c:barChart>
      <c:catAx>
        <c:axId val="559737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001811"/>
        <c:crosses val="autoZero"/>
        <c:auto val="1"/>
        <c:lblOffset val="100"/>
        <c:noMultiLvlLbl val="0"/>
      </c:catAx>
      <c:valAx>
        <c:axId val="34001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73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7580844"/>
        <c:axId val="2683277"/>
      </c:barChart>
      <c:catAx>
        <c:axId val="375808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83277"/>
        <c:crosses val="autoZero"/>
        <c:auto val="1"/>
        <c:lblOffset val="100"/>
        <c:noMultiLvlLbl val="0"/>
      </c:catAx>
      <c:valAx>
        <c:axId val="2683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80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4149494"/>
        <c:axId val="16018855"/>
      </c:barChart>
      <c:catAx>
        <c:axId val="24149494"/>
        <c:scaling>
          <c:orientation val="minMax"/>
        </c:scaling>
        <c:axPos val="b"/>
        <c:delete val="1"/>
        <c:majorTickMark val="out"/>
        <c:minorTickMark val="none"/>
        <c:tickLblPos val="none"/>
        <c:crossAx val="16018855"/>
        <c:crosses val="autoZero"/>
        <c:auto val="1"/>
        <c:lblOffset val="100"/>
        <c:noMultiLvlLbl val="0"/>
      </c:catAx>
      <c:valAx>
        <c:axId val="16018855"/>
        <c:scaling>
          <c:orientation val="minMax"/>
        </c:scaling>
        <c:axPos val="l"/>
        <c:delete val="1"/>
        <c:majorTickMark val="out"/>
        <c:minorTickMark val="none"/>
        <c:tickLblPos val="none"/>
        <c:crossAx val="241494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7" refreshedBy="Marc Smith" refreshedVersion="5">
  <cacheSource type="worksheet">
    <worksheetSource ref="A2:BL17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7">
        <m/>
        <s v="arizona"/>
        <s v="eavesdropping priviledgedwhiteamericans sedonaaz multiverse vortex"/>
        <s v="gaypridemonth dragqueen equality instagay sedonaaz menodoraeclipse supportlocaldrag drag lovewins believeinyou gaylife pride pride2019 pridemonth pridemonth2019"/>
        <s v="sedona travel ttot"/>
        <s v="sedonaaz redrockviews realestate casacontenta"/>
        <s v="sedona tourist"/>
        <s v="sedonaaz sedona"/>
        <s v="tlaquepaque"/>
        <s v="sedona"/>
        <s v="hike"/>
        <s v="hike arizona"/>
        <s v="sedona arizona"/>
        <s v="sedona reddirtconcerts"/>
        <s v="holidayinnexpress sedona reddirtconcerts"/>
        <s v="tbt sedonaaz familytravel adventuretravel arizona travel"/>
        <s v="sedonamonthly letseat bestsandwiches sedonaeats"/>
        <s v="sedonaaz vacay influenster vacaycontest"/>
        <s v="life"/>
        <s v="tlqsedona farmersmarkets thingstodoinsedona"/>
        <s v="verdecanyonrr travelaz visitaz clarkdaleaz"/>
        <s v="bestdayspa sedonaaz dayspa massage native organicspa cleansing spaday selflove"/>
        <s v="azfoodtruck straightouttafoodtrucks sedonaaz farmtowagon"/>
        <s v="arabellahotelsedona sedonaaz hotelife vacationvibes"/>
        <s v="arabellahotelsedona sedonaaz sedonaarizona familyvacation redrocks"/>
        <s v="arabellahotelsedona sedonaaz sedonaarizona redrocks nature photography photofest"/>
        <s v="elotecafe arabellahotelsedona sedonaaz sedonaarizona food foodie"/>
        <s v="newage arabellahotelsedona sedonaaz hotelife vacationvibes"/>
        <s v="arabellahotelsedona sedonaaz"/>
        <s v="internationalyogaday arabellahotelsedona sedonaaz sedonaarizona redrocks yoga"/>
        <s v="arabellahotelsedona sedonaaz sedonaarizona redrocks nature summersolstice summertime newage"/>
        <s v="glutenfree organic sedona vegetarian wellnesstravel"/>
        <s v="visitsedona visitaz"/>
        <s v="pisalisa"/>
        <s v="boyntoncanyon sedona sedonaarizona az arizona photography landscapephography sedonaaz canyon canon"/>
        <s v="photographyflowers photography boyntoncanyon sedonaarizona sedona az azphotographer sedonaaz flowers photographer hiking hikingphotography"/>
        <s v="lightroom adobelightroom photographer photography sedona sedonaarizona sedonaaz az azphotography azphotographer landscapephography landscape boyntoncany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7">
        <d v="2019-06-07T16:40:18.000"/>
        <d v="2019-06-08T05:46:57.000"/>
        <d v="2019-06-08T14:38:05.000"/>
        <d v="2019-06-08T19:46:49.000"/>
        <d v="2019-06-08T22:55:24.000"/>
        <d v="2019-06-09T01:24:39.000"/>
        <d v="2019-06-10T01:49:23.000"/>
        <d v="2019-06-10T15:38:28.000"/>
        <d v="2019-06-10T19:56:05.000"/>
        <d v="2019-06-10T19:56:43.000"/>
        <d v="2019-06-10T20:20:28.000"/>
        <d v="2019-06-10T21:50:02.000"/>
        <d v="2019-06-11T16:01:56.000"/>
        <d v="2019-06-11T16:02:00.000"/>
        <d v="2019-06-11T16:12:49.000"/>
        <d v="2019-06-11T17:02:08.000"/>
        <d v="2019-06-11T17:09:38.000"/>
        <d v="2019-06-11T17:30:16.000"/>
        <d v="2019-06-11T20:21:29.000"/>
        <d v="2019-06-11T14:18:54.000"/>
        <d v="2019-06-11T20:28:21.000"/>
        <d v="2019-06-12T16:56:17.000"/>
        <d v="2019-06-13T14:03:25.000"/>
        <d v="2019-06-13T13:57:45.000"/>
        <d v="2019-06-13T18:50:06.000"/>
        <d v="2019-06-12T13:54:55.000"/>
        <d v="2019-06-13T21:55:29.000"/>
        <d v="2019-06-13T23:32:23.000"/>
        <d v="2019-06-14T00:40:57.000"/>
        <d v="2019-06-11T03:40:04.000"/>
        <d v="2019-06-13T00:49:21.000"/>
        <d v="2019-06-14T03:56:04.000"/>
        <d v="2019-06-14T06:24:46.000"/>
        <d v="2019-06-14T07:29:52.000"/>
        <d v="2019-06-14T15:14:31.000"/>
        <d v="2019-06-14T15:50:02.000"/>
        <d v="2019-06-14T16:36:40.000"/>
        <d v="2019-06-14T17:16:16.000"/>
        <d v="2019-06-14T03:29:06.000"/>
        <d v="2019-06-14T03:32:43.000"/>
        <d v="2019-06-14T18:15:09.000"/>
        <d v="2019-06-14T18:46:15.000"/>
        <d v="2019-06-15T02:42:29.000"/>
        <d v="2019-06-15T02:41:41.000"/>
        <d v="2019-06-15T02:43:49.000"/>
        <d v="2019-06-15T22:50:22.000"/>
        <d v="2019-06-16T10:57:34.000"/>
        <d v="2019-06-16T17:22:56.000"/>
        <d v="2019-06-17T14:57:03.000"/>
        <d v="2019-06-17T15:05:39.000"/>
        <d v="2019-06-17T15:11:11.000"/>
        <d v="2019-06-17T15:35:23.000"/>
        <d v="2019-06-17T16:46:08.000"/>
        <d v="2019-06-11T16:14:55.000"/>
        <d v="2019-06-11T16:14:58.000"/>
        <d v="2019-06-17T17:03:10.000"/>
        <d v="2019-06-17T17:03:15.000"/>
        <d v="2019-06-17T18:04:14.000"/>
        <d v="2019-06-17T18:07:21.000"/>
        <d v="2019-06-17T19:09:16.000"/>
        <d v="2019-06-17T19:38:55.000"/>
        <d v="2019-06-17T20:11:22.000"/>
        <d v="2019-06-11T21:30:03.000"/>
        <d v="2019-06-17T20:14:37.000"/>
        <d v="2019-06-17T20:17:03.000"/>
        <d v="2019-06-17T20:44:40.000"/>
        <d v="2019-06-17T21:49:15.000"/>
        <d v="2019-06-18T00:57:25.000"/>
        <d v="2019-06-18T01:42:49.000"/>
        <d v="2019-06-18T02:21:07.000"/>
        <d v="2019-06-18T05:39:57.000"/>
        <d v="2019-06-11T21:51:46.000"/>
        <d v="2019-06-18T06:03:39.000"/>
        <d v="2019-06-18T07:16:20.000"/>
        <d v="2019-06-14T03:17:43.000"/>
        <d v="2019-06-18T13:55:58.000"/>
        <d v="2019-06-11T15:16:02.000"/>
        <d v="2019-06-14T15:17:52.000"/>
        <d v="2019-06-18T13:56:32.000"/>
        <d v="2019-06-11T14:38:47.000"/>
        <d v="2019-06-18T15:47:15.000"/>
        <d v="2019-06-11T16:04:55.000"/>
        <d v="2019-06-18T15:55:28.000"/>
        <d v="2019-06-18T15:55:58.000"/>
        <d v="2019-06-17T16:58:07.000"/>
        <d v="2019-06-17T16:58:10.000"/>
        <d v="2019-06-18T16:20:29.000"/>
        <d v="2019-06-18T16:20:32.000"/>
        <d v="2019-06-17T15:05:25.000"/>
        <d v="2019-06-17T14:45:54.000"/>
        <d v="2019-06-18T15:36:47.000"/>
        <d v="2019-06-18T16:38:04.000"/>
        <d v="2019-06-17T16:43:23.000"/>
        <d v="2019-06-18T18:24:55.000"/>
        <d v="2019-06-11T18:58:43.000"/>
        <d v="2019-06-18T18:36:02.000"/>
        <d v="2019-06-18T18:21:15.000"/>
        <d v="2019-06-18T18:43:12.000"/>
        <d v="2019-06-18T20:06:30.000"/>
        <d v="2019-06-18T20:33:30.000"/>
        <d v="2019-06-14T14:28:21.000"/>
        <d v="2019-06-18T13:47:49.000"/>
        <d v="2019-06-18T21:43:56.000"/>
        <d v="2019-06-18T15:31:11.000"/>
        <d v="2019-06-18T21:46:51.000"/>
        <d v="2019-06-18T22:17:11.000"/>
        <d v="2019-06-18T22:18:57.000"/>
        <d v="2019-06-19T03:25:18.000"/>
        <d v="2019-06-19T03:25:31.000"/>
        <d v="2019-06-08T23:01:14.000"/>
        <d v="2019-06-11T14:01:14.000"/>
        <d v="2019-06-12T14:01:17.000"/>
        <d v="2019-06-14T23:01:14.000"/>
        <d v="2019-06-16T14:01:15.000"/>
        <d v="2019-06-17T23:01:17.000"/>
        <d v="2019-06-19T14:01:17.000"/>
        <d v="2019-06-19T14:17:28.000"/>
        <d v="2019-06-12T18:00:54.000"/>
        <d v="2019-06-19T16:01:08.000"/>
        <d v="2019-06-14T20:01:01.000"/>
        <d v="2019-06-19T22:10:02.000"/>
        <d v="2019-06-17T23:59:37.000"/>
        <d v="2019-06-19T23:39:14.000"/>
        <d v="2019-06-20T02:28:38.000"/>
        <d v="2019-06-20T13:02:13.000"/>
        <d v="2019-06-11T15:31:28.000"/>
        <d v="2019-06-20T15:15:34.000"/>
        <d v="2019-06-17T15:34:39.000"/>
        <d v="2019-06-20T18:40:18.000"/>
        <d v="2019-06-20T18:36:50.000"/>
        <d v="2019-06-20T19:03:25.000"/>
        <d v="2019-06-20T20:02:09.000"/>
        <d v="2019-06-20T20:11:52.000"/>
        <d v="2019-06-20T20:27:11.000"/>
        <d v="2019-06-21T04:01:06.000"/>
        <d v="2019-06-21T05:22:59.000"/>
        <d v="2019-06-21T11:30:33.000"/>
        <d v="2019-06-14T05:14:10.000"/>
        <d v="2019-06-21T12:07:28.000"/>
        <d v="2019-06-13T16:19:38.000"/>
        <d v="2019-06-13T23:22:51.000"/>
        <d v="2019-06-14T13:13:48.000"/>
        <d v="2019-06-11T15:09:52.000"/>
        <d v="2019-06-18T13:41:37.000"/>
        <d v="2019-06-21T12:58:46.000"/>
        <d v="2019-06-20T22:40:36.000"/>
        <d v="2019-06-21T13:12:04.000"/>
        <d v="2019-06-14T13:30:16.000"/>
        <d v="2019-06-18T13:18:06.000"/>
        <d v="2019-06-18T21:44:54.000"/>
        <d v="2019-06-10T22:33:25.000"/>
        <d v="2019-05-31T16:25:44.000"/>
        <d v="2019-06-21T16:57:23.000"/>
        <d v="2019-06-21T17:06:42.000"/>
        <d v="2019-06-21T18:19:24.000"/>
        <d v="2019-06-21T18:20:18.000"/>
        <d v="2019-06-08T17:00:57.000"/>
        <d v="2019-06-11T18:57:03.000"/>
        <d v="2019-06-14T00:53:02.000"/>
        <d v="2019-06-15T17:00:39.000"/>
        <d v="2019-06-17T22:57:01.000"/>
        <d v="2019-06-19T20:00:45.000"/>
        <d v="2019-06-20T19:52:02.000"/>
        <d v="2019-06-21T18:50:04.000"/>
        <d v="2019-06-21T20:11:49.000"/>
        <d v="2019-06-17T18:23:48.000"/>
        <d v="2019-06-06T20:57:53.000"/>
        <d v="2019-06-12T18:20:34.000"/>
        <d v="2019-06-13T23:30:04.000"/>
        <d v="2019-06-19T17:53:01.000"/>
        <d v="2019-06-19T20:59:31.000"/>
        <d v="2019-06-20T17:46:54.000"/>
        <d v="2019-06-21T20:30:25.000"/>
        <d v="2019-06-21T20:33:53.000"/>
        <d v="2019-06-16T23:23:29.000"/>
        <d v="2019-06-20T19:01:48.000"/>
        <d v="2019-06-21T22:12:49.000"/>
      </sharedItems>
      <fieldGroup par="66" base="22">
        <rangePr groupBy="hours" autoEnd="1" autoStart="1" startDate="2019-05-31T16:25:44.000" endDate="2019-06-21T22:12:49.000"/>
        <groupItems count="26">
          <s v="&lt;5/31/2019"/>
          <s v="12 AM"/>
          <s v="1 AM"/>
          <s v="2 AM"/>
          <s v="3 AM"/>
          <s v="4 AM"/>
          <s v="5 AM"/>
          <s v="6 AM"/>
          <s v="7 AM"/>
          <s v="8 AM"/>
          <s v="9 AM"/>
          <s v="10 AM"/>
          <s v="11 AM"/>
          <s v="12 PM"/>
          <s v="1 PM"/>
          <s v="2 PM"/>
          <s v="3 PM"/>
          <s v="4 PM"/>
          <s v="5 PM"/>
          <s v="6 PM"/>
          <s v="7 PM"/>
          <s v="8 PM"/>
          <s v="9 PM"/>
          <s v="10 PM"/>
          <s v="11 PM"/>
          <s v="&gt;6/21/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31T16:25:44.000" endDate="2019-06-21T22:12:49.000"/>
        <groupItems count="368">
          <s v="&lt;5/3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19"/>
        </groupItems>
      </fieldGroup>
    </cacheField>
    <cacheField name="Months" databaseField="0">
      <sharedItems containsMixedTypes="0" count="0"/>
      <fieldGroup base="22">
        <rangePr groupBy="months" autoEnd="1" autoStart="1" startDate="2019-05-31T16:25:44.000" endDate="2019-06-21T22:12:49.000"/>
        <groupItems count="14">
          <s v="&lt;5/31/2019"/>
          <s v="Jan"/>
          <s v="Feb"/>
          <s v="Mar"/>
          <s v="Apr"/>
          <s v="May"/>
          <s v="Jun"/>
          <s v="Jul"/>
          <s v="Aug"/>
          <s v="Sep"/>
          <s v="Oct"/>
          <s v="Nov"/>
          <s v="Dec"/>
          <s v="&gt;6/21/2019"/>
        </groupItems>
      </fieldGroup>
    </cacheField>
    <cacheField name="Years" databaseField="0">
      <sharedItems containsMixedTypes="0" count="0"/>
      <fieldGroup base="22">
        <rangePr groupBy="years" autoEnd="1" autoStart="1" startDate="2019-05-31T16:25:44.000" endDate="2019-06-21T22:12:49.000"/>
        <groupItems count="3">
          <s v="&lt;5/31/2019"/>
          <s v="2019"/>
          <s v="&gt;6/2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7">
  <r>
    <s v="thestuartwarner"/>
    <s v="chowbellaphx"/>
    <m/>
    <m/>
    <m/>
    <m/>
    <m/>
    <m/>
    <m/>
    <m/>
    <s v="No"/>
    <n v="3"/>
    <m/>
    <m/>
    <x v="0"/>
    <d v="2019-06-07T16:40:18.000"/>
    <s v="My wife and I used to visit Napa, Sonoma, the Anderson Valley or Santa Barbara for our winecations.  Now we stay home in Arizona, @ArizonaTourism @arizona_tourism @SedonaAZ @AZTrp @AZWG https://t.co/BlrxHUHkwJ via @chowbellaphx"/>
    <s v="https://www.phoenixnewtimes.com/restaurants/48-hours-verde-valley-wine-trial-cottonwood-page-springs-clarkdale-11307299"/>
    <s v="phoenixnewtimes.com"/>
    <x v="0"/>
    <m/>
    <s v="http://pbs.twimg.com/profile_images/865318139508146177/eeQrStTM_normal.jpg"/>
    <x v="0"/>
    <s v="https://twitter.com/#!/thestuartwarner/status/1137036571096494080"/>
    <m/>
    <m/>
    <s v="1137036571096494080"/>
    <m/>
    <b v="0"/>
    <n v="4"/>
    <s v=""/>
    <b v="0"/>
    <s v="en"/>
    <m/>
    <s v=""/>
    <b v="0"/>
    <n v="1"/>
    <s v=""/>
    <s v="Twitter Web Client"/>
    <b v="0"/>
    <s v="1137036571096494080"/>
    <s v="Retweet"/>
    <n v="0"/>
    <n v="0"/>
    <m/>
    <m/>
    <m/>
    <m/>
    <m/>
    <m/>
    <m/>
    <m/>
    <n v="1"/>
    <s v="4"/>
    <s v="4"/>
    <m/>
    <m/>
    <m/>
    <m/>
    <m/>
    <m/>
    <m/>
    <m/>
    <m/>
  </r>
  <r>
    <s v="amykrakow"/>
    <s v="azrogernaylor"/>
    <m/>
    <m/>
    <m/>
    <m/>
    <m/>
    <m/>
    <m/>
    <m/>
    <s v="No"/>
    <n v="6"/>
    <m/>
    <m/>
    <x v="0"/>
    <d v="2019-06-08T05:46:57.000"/>
    <s v="RT @AZRogerNaylor: The backroads of #Arizona explore places of astonishing beauty. Exit the interstates, climb into a slender two-lane and…"/>
    <m/>
    <m/>
    <x v="1"/>
    <m/>
    <s v="http://pbs.twimg.com/profile_images/1899333602/36-Prudential_Possible_Selects_normal.JPG"/>
    <x v="1"/>
    <s v="https://twitter.com/#!/amykrakow/status/1137234537245749248"/>
    <m/>
    <m/>
    <s v="1137234537245749248"/>
    <m/>
    <b v="0"/>
    <n v="0"/>
    <s v=""/>
    <b v="0"/>
    <s v="en"/>
    <m/>
    <s v=""/>
    <b v="0"/>
    <n v="25"/>
    <s v="1134496190425288704"/>
    <s v="Twitter for Android"/>
    <b v="0"/>
    <s v="1134496190425288704"/>
    <s v="Tweet"/>
    <n v="0"/>
    <n v="0"/>
    <m/>
    <m/>
    <m/>
    <m/>
    <m/>
    <m/>
    <m/>
    <m/>
    <n v="1"/>
    <s v="1"/>
    <s v="1"/>
    <n v="2"/>
    <n v="9.523809523809524"/>
    <n v="0"/>
    <n v="0"/>
    <n v="0"/>
    <n v="0"/>
    <n v="19"/>
    <n v="90.47619047619048"/>
    <n v="21"/>
  </r>
  <r>
    <s v="richard50336211"/>
    <s v="nearandfaraz"/>
    <m/>
    <m/>
    <m/>
    <m/>
    <m/>
    <m/>
    <m/>
    <m/>
    <s v="No"/>
    <n v="7"/>
    <m/>
    <m/>
    <x v="1"/>
    <d v="2019-06-08T14:38:05.000"/>
    <s v="@NearAndFarAZ @CoconinoNF @SedonaAZ Me too. Looks great out there."/>
    <m/>
    <m/>
    <x v="0"/>
    <m/>
    <s v="http://pbs.twimg.com/profile_images/1035200865320218625/7Yv22TOT_normal.jpg"/>
    <x v="2"/>
    <s v="https://twitter.com/#!/richard50336211/status/1137368203611521024"/>
    <m/>
    <m/>
    <s v="1137368203611521024"/>
    <s v="1135550317708234752"/>
    <b v="0"/>
    <n v="1"/>
    <s v="3193693085"/>
    <b v="0"/>
    <s v="en"/>
    <m/>
    <s v=""/>
    <b v="0"/>
    <n v="0"/>
    <s v=""/>
    <s v="Twitter Web App"/>
    <b v="0"/>
    <s v="1135550317708234752"/>
    <s v="Tweet"/>
    <n v="0"/>
    <n v="0"/>
    <m/>
    <m/>
    <m/>
    <m/>
    <m/>
    <m/>
    <m/>
    <m/>
    <n v="1"/>
    <s v="3"/>
    <s v="3"/>
    <m/>
    <m/>
    <m/>
    <m/>
    <m/>
    <m/>
    <m/>
    <m/>
    <m/>
  </r>
  <r>
    <s v="schillinghomes"/>
    <s v="thestuartwarner"/>
    <m/>
    <m/>
    <m/>
    <m/>
    <m/>
    <m/>
    <m/>
    <m/>
    <s v="No"/>
    <n v="12"/>
    <m/>
    <m/>
    <x v="0"/>
    <d v="2019-06-08T19:46:49.000"/>
    <s v="RT @thestuartwarner: My wife and I used to visit Napa, Sonoma, the Anderson Valley or Santa Barbara for our winecations.  Now we stay home…"/>
    <m/>
    <m/>
    <x v="0"/>
    <m/>
    <s v="http://pbs.twimg.com/profile_images/1021579075872161792/KKlqKsI0_normal.jpg"/>
    <x v="3"/>
    <s v="https://twitter.com/#!/schillinghomes/status/1137445898001104896"/>
    <m/>
    <m/>
    <s v="1137445898001104896"/>
    <m/>
    <b v="0"/>
    <n v="0"/>
    <s v=""/>
    <b v="0"/>
    <s v="en"/>
    <m/>
    <s v=""/>
    <b v="0"/>
    <n v="1"/>
    <s v="1137036571096494080"/>
    <s v="Twitter for iPhone"/>
    <b v="0"/>
    <s v="1137036571096494080"/>
    <s v="Tweet"/>
    <n v="0"/>
    <n v="0"/>
    <m/>
    <m/>
    <m/>
    <m/>
    <m/>
    <m/>
    <m/>
    <m/>
    <n v="1"/>
    <s v="4"/>
    <s v="4"/>
    <n v="0"/>
    <n v="0"/>
    <n v="0"/>
    <n v="0"/>
    <n v="0"/>
    <n v="0"/>
    <n v="24"/>
    <n v="100"/>
    <n v="24"/>
  </r>
  <r>
    <s v="melissat22"/>
    <s v="melissat22"/>
    <m/>
    <m/>
    <m/>
    <m/>
    <m/>
    <m/>
    <m/>
    <m/>
    <s v="No"/>
    <n v="13"/>
    <m/>
    <m/>
    <x v="2"/>
    <d v="2019-06-08T22:55:24.000"/>
    <s v="“That military base has been up there since the Indians. It was stupid good.” — a person at the table beside me 🤦‍♀️ #eavesdropping on #priviledgedwhiteAmericans in #SedonaAZ is a #multiverse #vortex of @#%€&amp;lt;{?!"/>
    <m/>
    <m/>
    <x v="2"/>
    <m/>
    <s v="http://pbs.twimg.com/profile_images/1083389021513019394/dSUhEBCu_normal.jpg"/>
    <x v="4"/>
    <s v="https://twitter.com/#!/melissat22/status/1137493354990542849"/>
    <m/>
    <m/>
    <s v="1137493354990542849"/>
    <m/>
    <b v="0"/>
    <n v="0"/>
    <s v=""/>
    <b v="0"/>
    <s v="en"/>
    <m/>
    <s v=""/>
    <b v="0"/>
    <n v="0"/>
    <s v=""/>
    <s v="Twitter for iPhone"/>
    <b v="0"/>
    <s v="1137493354990542849"/>
    <s v="Tweet"/>
    <n v="0"/>
    <n v="0"/>
    <m/>
    <m/>
    <m/>
    <m/>
    <m/>
    <m/>
    <m/>
    <m/>
    <n v="1"/>
    <s v="5"/>
    <s v="5"/>
    <n v="1"/>
    <n v="3.125"/>
    <n v="1"/>
    <n v="3.125"/>
    <n v="0"/>
    <n v="0"/>
    <n v="30"/>
    <n v="93.75"/>
    <n v="32"/>
  </r>
  <r>
    <s v="benassiandrew"/>
    <s v="benassiandrew"/>
    <m/>
    <m/>
    <m/>
    <m/>
    <m/>
    <m/>
    <m/>
    <m/>
    <s v="No"/>
    <n v="14"/>
    <m/>
    <m/>
    <x v="2"/>
    <d v="2019-06-09T01:24:39.000"/>
    <s v="Happy Pride Month!_x000a_#GayPrideMonth #dragqueen #equality #instagay #SedonaAZ #menodoraeclipse #supportlocaldrag #Drag #lovewins #BelieveinYou #GayLife #Pride #pride2019 #PrideMonth #PrideMonth2019 https://t.co/nZVgfnWQmR"/>
    <m/>
    <m/>
    <x v="3"/>
    <s v="https://pbs.twimg.com/media/D8lSVFKUYAE-0ET.jpg"/>
    <s v="https://pbs.twimg.com/media/D8lSVFKUYAE-0ET.jpg"/>
    <x v="5"/>
    <s v="https://twitter.com/#!/benassiandrew/status/1137530916354420736"/>
    <m/>
    <m/>
    <s v="1137530916354420736"/>
    <m/>
    <b v="0"/>
    <n v="0"/>
    <s v=""/>
    <b v="0"/>
    <s v="en"/>
    <m/>
    <s v=""/>
    <b v="0"/>
    <n v="0"/>
    <s v=""/>
    <s v="Twitter for Android"/>
    <b v="0"/>
    <s v="1137530916354420736"/>
    <s v="Tweet"/>
    <n v="0"/>
    <n v="0"/>
    <m/>
    <m/>
    <m/>
    <m/>
    <m/>
    <m/>
    <m/>
    <m/>
    <n v="1"/>
    <s v="5"/>
    <s v="5"/>
    <n v="3"/>
    <n v="16.666666666666668"/>
    <n v="1"/>
    <n v="5.555555555555555"/>
    <n v="0"/>
    <n v="0"/>
    <n v="14"/>
    <n v="77.77777777777777"/>
    <n v="18"/>
  </r>
  <r>
    <s v="janeal911"/>
    <s v="sedonaaz"/>
    <m/>
    <m/>
    <m/>
    <m/>
    <m/>
    <m/>
    <m/>
    <m/>
    <s v="No"/>
    <n v="15"/>
    <m/>
    <m/>
    <x v="0"/>
    <d v="2019-06-10T01:49:23.000"/>
    <s v="Is this Sedona Vortex Energy enveloping me or ????? Taken 6/8/2019 Hiking Fay Canyon Trail in Sedona, Arizona. @sedonanews @SedonaAZ https://t.co/hsf2ggyW0H"/>
    <m/>
    <m/>
    <x v="0"/>
    <s v="https://pbs.twimg.com/media/D8qhlLxUEAAztVb.jpg"/>
    <s v="https://pbs.twimg.com/media/D8qhlLxUEAAztVb.jpg"/>
    <x v="6"/>
    <s v="https://twitter.com/#!/janeal911/status/1137899530660339714"/>
    <m/>
    <m/>
    <s v="1137899530660339714"/>
    <m/>
    <b v="0"/>
    <n v="0"/>
    <s v=""/>
    <b v="0"/>
    <s v="en"/>
    <m/>
    <s v=""/>
    <b v="0"/>
    <n v="0"/>
    <s v=""/>
    <s v="Twitter Web App"/>
    <b v="0"/>
    <s v="1137899530660339714"/>
    <s v="Tweet"/>
    <n v="0"/>
    <n v="0"/>
    <m/>
    <m/>
    <m/>
    <m/>
    <m/>
    <m/>
    <m/>
    <m/>
    <n v="1"/>
    <s v="3"/>
    <s v="2"/>
    <m/>
    <m/>
    <m/>
    <m/>
    <m/>
    <m/>
    <m/>
    <m/>
    <m/>
  </r>
  <r>
    <s v="cquahaz"/>
    <s v="sedonaaz"/>
    <m/>
    <m/>
    <m/>
    <m/>
    <m/>
    <m/>
    <m/>
    <m/>
    <s v="No"/>
    <n v="17"/>
    <m/>
    <m/>
    <x v="0"/>
    <d v="2019-06-10T15:38:28.000"/>
    <s v="Awesome event at Amara Resort &amp;amp; Spa this weekend.  Beautiful location and views.  Super friendly and helpful staff.  Great venue for leisure or small events, 10-50ppl. @SedonaAZ https://t.co/EgSIW5bo1E"/>
    <m/>
    <m/>
    <x v="0"/>
    <s v="https://pbs.twimg.com/media/D8tfUY7UIAEatNz.jpg"/>
    <s v="https://pbs.twimg.com/media/D8tfUY7UIAEatNz.jpg"/>
    <x v="7"/>
    <s v="https://twitter.com/#!/cquahaz/status/1138108172952936449"/>
    <m/>
    <m/>
    <s v="1138108172952936449"/>
    <m/>
    <b v="0"/>
    <n v="0"/>
    <s v=""/>
    <b v="0"/>
    <s v="en"/>
    <m/>
    <s v=""/>
    <b v="0"/>
    <n v="0"/>
    <s v=""/>
    <s v="Twitter for Android"/>
    <b v="0"/>
    <s v="1138108172952936449"/>
    <s v="Tweet"/>
    <n v="0"/>
    <n v="0"/>
    <m/>
    <m/>
    <m/>
    <m/>
    <m/>
    <m/>
    <m/>
    <m/>
    <n v="1"/>
    <s v="2"/>
    <s v="2"/>
    <n v="6"/>
    <n v="21.428571428571427"/>
    <n v="0"/>
    <n v="0"/>
    <n v="0"/>
    <n v="0"/>
    <n v="22"/>
    <n v="78.57142857142857"/>
    <n v="28"/>
  </r>
  <r>
    <s v="coconinonf"/>
    <s v="coconinosheriff"/>
    <m/>
    <m/>
    <m/>
    <m/>
    <m/>
    <m/>
    <m/>
    <m/>
    <s v="No"/>
    <n v="18"/>
    <m/>
    <m/>
    <x v="0"/>
    <d v="2019-06-10T19:56:05.000"/>
    <s v="@SedonaFD @SedonaChamber @SedonaAZ @sedonanews  This smoke may drain into Oak Creek Canyon and further south tonight. @ArizonaDOT @CoconinoSheriff https://t.co/OS27KYZBdB"/>
    <s v="https://twitter.com/KaibabNF/status/1138118055572062208"/>
    <s v="twitter.com"/>
    <x v="0"/>
    <m/>
    <s v="http://pbs.twimg.com/profile_images/876252902704197632/URMhcrAt_normal.jpg"/>
    <x v="8"/>
    <s v="https://twitter.com/#!/coconinonf/status/1138173006038085635"/>
    <m/>
    <m/>
    <s v="1138173006038085635"/>
    <m/>
    <b v="0"/>
    <n v="0"/>
    <s v="702949053638668288"/>
    <b v="1"/>
    <s v="en"/>
    <m/>
    <s v="1138118055572062208"/>
    <b v="0"/>
    <n v="3"/>
    <s v=""/>
    <s v="Twitter Web Client"/>
    <b v="0"/>
    <s v="1138173006038085635"/>
    <s v="Tweet"/>
    <n v="0"/>
    <n v="0"/>
    <m/>
    <m/>
    <m/>
    <m/>
    <m/>
    <m/>
    <m/>
    <m/>
    <n v="1"/>
    <s v="3"/>
    <s v="3"/>
    <m/>
    <m/>
    <m/>
    <m/>
    <m/>
    <m/>
    <m/>
    <m/>
    <m/>
  </r>
  <r>
    <s v="arizonadot"/>
    <s v="ariz"/>
    <m/>
    <m/>
    <m/>
    <m/>
    <m/>
    <m/>
    <m/>
    <m/>
    <s v="No"/>
    <n v="20"/>
    <m/>
    <m/>
    <x v="0"/>
    <d v="2019-06-10T19:56:43.000"/>
    <s v="RT @CoconinoNF: @SedonaFD @SedonaChamber @SedonaAZ @sedonanews  This smoke may drain into Oak Creek Canyon and further south tonight. @Ariz…"/>
    <m/>
    <m/>
    <x v="0"/>
    <m/>
    <s v="http://pbs.twimg.com/profile_images/875762924664504320/tlF6YnZR_normal.jpg"/>
    <x v="9"/>
    <s v="https://twitter.com/#!/arizonadot/status/1138173166402990082"/>
    <m/>
    <m/>
    <s v="1138173166402990082"/>
    <m/>
    <b v="0"/>
    <n v="0"/>
    <s v=""/>
    <b v="1"/>
    <s v="en"/>
    <m/>
    <s v="1138118055572062208"/>
    <b v="0"/>
    <n v="3"/>
    <s v="1138173006038085635"/>
    <s v="TweetDeck"/>
    <b v="0"/>
    <s v="1138173006038085635"/>
    <s v="Tweet"/>
    <n v="0"/>
    <n v="0"/>
    <m/>
    <m/>
    <m/>
    <m/>
    <m/>
    <m/>
    <m/>
    <m/>
    <n v="1"/>
    <s v="3"/>
    <s v="3"/>
    <m/>
    <m/>
    <m/>
    <m/>
    <m/>
    <m/>
    <m/>
    <m/>
    <m/>
  </r>
  <r>
    <s v="moderntimesmag"/>
    <s v="ariz"/>
    <m/>
    <m/>
    <m/>
    <m/>
    <m/>
    <m/>
    <m/>
    <m/>
    <s v="No"/>
    <n v="26"/>
    <m/>
    <m/>
    <x v="0"/>
    <d v="2019-06-10T20:20:28.000"/>
    <s v="RT @CoconinoNF: @SedonaFD @SedonaChamber @SedonaAZ @sedonanews  This smoke may drain into Oak Creek Canyon and further south tonight. @Ariz…"/>
    <m/>
    <m/>
    <x v="0"/>
    <m/>
    <s v="http://pbs.twimg.com/profile_images/736329210222936064/ZTvb3PD0_normal.jpg"/>
    <x v="10"/>
    <s v="https://twitter.com/#!/moderntimesmag/status/1138179141285474304"/>
    <m/>
    <m/>
    <s v="1138179141285474304"/>
    <m/>
    <b v="0"/>
    <n v="0"/>
    <s v=""/>
    <b v="1"/>
    <s v="en"/>
    <m/>
    <s v="1138118055572062208"/>
    <b v="0"/>
    <n v="3"/>
    <s v="1138173006038085635"/>
    <s v="TweetDeck"/>
    <b v="0"/>
    <s v="1138173006038085635"/>
    <s v="Tweet"/>
    <n v="0"/>
    <n v="0"/>
    <m/>
    <m/>
    <m/>
    <m/>
    <m/>
    <m/>
    <m/>
    <m/>
    <n v="1"/>
    <s v="3"/>
    <s v="3"/>
    <m/>
    <m/>
    <m/>
    <m/>
    <m/>
    <m/>
    <m/>
    <m/>
    <m/>
  </r>
  <r>
    <s v="eatlivetraveldr"/>
    <s v="sedonaaz"/>
    <m/>
    <m/>
    <m/>
    <m/>
    <m/>
    <m/>
    <m/>
    <m/>
    <s v="No"/>
    <n v="32"/>
    <m/>
    <m/>
    <x v="0"/>
    <d v="2019-06-10T21:50:02.000"/>
    <s v="24 hours in #Sedona &amp;lt;3 @SedonaAZ  #travel #ttot ---&amp;gt; https://t.co/AMth3eRNQl https://t.co/2Rrh98FHFm"/>
    <s v="https://eatlivetraveldrink.com/2017/07/15/24-hours-in-sedona/"/>
    <s v="eatlivetraveldrink.com"/>
    <x v="4"/>
    <s v="https://pbs.twimg.com/media/D8u0ZfBXkAAhWuA.jpg"/>
    <s v="https://pbs.twimg.com/media/D8u0ZfBXkAAhWuA.jpg"/>
    <x v="11"/>
    <s v="https://twitter.com/#!/eatlivetraveldr/status/1138201682335150082"/>
    <m/>
    <m/>
    <s v="1138201682335150082"/>
    <m/>
    <b v="0"/>
    <n v="1"/>
    <s v=""/>
    <b v="0"/>
    <s v="en"/>
    <m/>
    <s v=""/>
    <b v="0"/>
    <n v="1"/>
    <s v=""/>
    <s v="Buffer"/>
    <b v="0"/>
    <s v="1138201682335150082"/>
    <s v="Tweet"/>
    <n v="0"/>
    <n v="0"/>
    <m/>
    <m/>
    <m/>
    <m/>
    <m/>
    <m/>
    <m/>
    <m/>
    <n v="1"/>
    <s v="2"/>
    <s v="2"/>
    <n v="0"/>
    <n v="0"/>
    <n v="0"/>
    <n v="0"/>
    <n v="0"/>
    <n v="0"/>
    <n v="10"/>
    <n v="100"/>
    <n v="10"/>
  </r>
  <r>
    <s v="grazetucson"/>
    <s v="azrogernaylor"/>
    <m/>
    <m/>
    <m/>
    <m/>
    <m/>
    <m/>
    <m/>
    <m/>
    <s v="No"/>
    <n v="33"/>
    <m/>
    <m/>
    <x v="0"/>
    <d v="2019-06-11T16:01:56.000"/>
    <s v="RT @AZRogerNaylor: Now that the kids are out of school, they're probably busy whining about how bored they are. Time to hit the road and ex…"/>
    <m/>
    <m/>
    <x v="0"/>
    <m/>
    <s v="http://pbs.twimg.com/profile_images/486699365197565952/egfX8R48_normal.jpeg"/>
    <x v="12"/>
    <s v="https://twitter.com/#!/grazetucson/status/1138476467384225792"/>
    <m/>
    <m/>
    <s v="1138476467384225792"/>
    <m/>
    <b v="0"/>
    <n v="0"/>
    <s v=""/>
    <b v="0"/>
    <s v="en"/>
    <m/>
    <s v=""/>
    <b v="0"/>
    <n v="15"/>
    <s v="1138455540798054400"/>
    <s v="Twitter for Android"/>
    <b v="0"/>
    <s v="1138455540798054400"/>
    <s v="Tweet"/>
    <n v="0"/>
    <n v="0"/>
    <m/>
    <m/>
    <m/>
    <m/>
    <m/>
    <m/>
    <m/>
    <m/>
    <n v="1"/>
    <s v="1"/>
    <s v="1"/>
    <n v="0"/>
    <n v="0"/>
    <n v="2"/>
    <n v="7.6923076923076925"/>
    <n v="0"/>
    <n v="0"/>
    <n v="24"/>
    <n v="92.3076923076923"/>
    <n v="26"/>
  </r>
  <r>
    <s v="grazetucson"/>
    <s v="sedonaaz"/>
    <m/>
    <m/>
    <m/>
    <m/>
    <m/>
    <m/>
    <m/>
    <m/>
    <s v="No"/>
    <n v="34"/>
    <m/>
    <m/>
    <x v="0"/>
    <d v="2019-06-11T16:02:00.000"/>
    <s v="@AZRogerNaylor @bearizona @OutofAfricaPark @SedonaAZ Good idea"/>
    <m/>
    <m/>
    <x v="0"/>
    <m/>
    <s v="http://pbs.twimg.com/profile_images/486699365197565952/egfX8R48_normal.jpeg"/>
    <x v="13"/>
    <s v="https://twitter.com/#!/grazetucson/status/1138476483079356416"/>
    <m/>
    <m/>
    <s v="1138476483079356416"/>
    <s v="1138455540798054400"/>
    <b v="0"/>
    <n v="1"/>
    <s v="285815432"/>
    <b v="0"/>
    <s v="en"/>
    <m/>
    <s v=""/>
    <b v="0"/>
    <n v="0"/>
    <s v=""/>
    <s v="Twitter for Android"/>
    <b v="0"/>
    <s v="1138455540798054400"/>
    <s v="Tweet"/>
    <n v="0"/>
    <n v="0"/>
    <m/>
    <m/>
    <m/>
    <m/>
    <m/>
    <m/>
    <m/>
    <m/>
    <n v="1"/>
    <s v="1"/>
    <s v="2"/>
    <m/>
    <m/>
    <m/>
    <m/>
    <m/>
    <m/>
    <m/>
    <m/>
    <m/>
  </r>
  <r>
    <s v="wyndi_onthemesa"/>
    <s v="azrogernaylor"/>
    <m/>
    <m/>
    <m/>
    <m/>
    <m/>
    <m/>
    <m/>
    <m/>
    <s v="No"/>
    <n v="38"/>
    <m/>
    <m/>
    <x v="0"/>
    <d v="2019-06-11T16:12:49.000"/>
    <s v="RT @AZRogerNaylor: Now that the kids are out of school, they're probably busy whining about how bored they are. Time to hit the road and ex…"/>
    <m/>
    <m/>
    <x v="0"/>
    <m/>
    <s v="http://pbs.twimg.com/profile_images/1111722383285485568/Tfw-ZciS_normal.jpg"/>
    <x v="14"/>
    <s v="https://twitter.com/#!/wyndi_onthemesa/status/1138479206570926080"/>
    <m/>
    <m/>
    <s v="1138479206570926080"/>
    <m/>
    <b v="0"/>
    <n v="0"/>
    <s v=""/>
    <b v="0"/>
    <s v="en"/>
    <m/>
    <s v=""/>
    <b v="0"/>
    <n v="15"/>
    <s v="1138455540798054400"/>
    <s v="Twitter Web App"/>
    <b v="0"/>
    <s v="1138455540798054400"/>
    <s v="Tweet"/>
    <n v="0"/>
    <n v="0"/>
    <m/>
    <m/>
    <m/>
    <m/>
    <m/>
    <m/>
    <m/>
    <m/>
    <n v="1"/>
    <s v="1"/>
    <s v="1"/>
    <n v="0"/>
    <n v="0"/>
    <n v="2"/>
    <n v="7.6923076923076925"/>
    <n v="0"/>
    <n v="0"/>
    <n v="24"/>
    <n v="92.3076923076923"/>
    <n v="26"/>
  </r>
  <r>
    <s v="opusfihomeloans"/>
    <s v="azrogernaylor"/>
    <m/>
    <m/>
    <m/>
    <m/>
    <m/>
    <m/>
    <m/>
    <m/>
    <s v="No"/>
    <n v="39"/>
    <m/>
    <m/>
    <x v="0"/>
    <d v="2019-06-11T17:02:08.000"/>
    <s v="RT @AZRogerNaylor: Now that the kids are out of school, they're probably busy whining about how bored they are. Time to hit the road and ex…"/>
    <m/>
    <m/>
    <x v="0"/>
    <m/>
    <s v="http://pbs.twimg.com/profile_images/1006290909019770880/lH1RKjgd_normal.jpg"/>
    <x v="15"/>
    <s v="https://twitter.com/#!/opusfihomeloans/status/1138491615876591616"/>
    <m/>
    <m/>
    <s v="1138491615876591616"/>
    <m/>
    <b v="0"/>
    <n v="0"/>
    <s v=""/>
    <b v="0"/>
    <s v="en"/>
    <m/>
    <s v=""/>
    <b v="0"/>
    <n v="15"/>
    <s v="1138455540798054400"/>
    <s v="Twitter Web Client"/>
    <b v="0"/>
    <s v="1138455540798054400"/>
    <s v="Tweet"/>
    <n v="0"/>
    <n v="0"/>
    <m/>
    <m/>
    <m/>
    <m/>
    <m/>
    <m/>
    <m/>
    <m/>
    <n v="1"/>
    <s v="1"/>
    <s v="1"/>
    <n v="0"/>
    <n v="0"/>
    <n v="2"/>
    <n v="7.6923076923076925"/>
    <n v="0"/>
    <n v="0"/>
    <n v="24"/>
    <n v="92.3076923076923"/>
    <n v="26"/>
  </r>
  <r>
    <s v="sherrybutlerpr"/>
    <s v="azrogernaylor"/>
    <m/>
    <m/>
    <m/>
    <m/>
    <m/>
    <m/>
    <m/>
    <m/>
    <s v="No"/>
    <n v="40"/>
    <m/>
    <m/>
    <x v="0"/>
    <d v="2019-06-11T17:09:38.000"/>
    <s v="RT @AZRogerNaylor: Now that the kids are out of school, they're probably busy whining about how bored they are. Time to hit the road and ex…"/>
    <m/>
    <m/>
    <x v="0"/>
    <m/>
    <s v="http://pbs.twimg.com/profile_images/378800000708126122/288af8bf2722c78ca7333740ba33dcfd_normal.jpeg"/>
    <x v="16"/>
    <s v="https://twitter.com/#!/sherrybutlerpr/status/1138493505867665408"/>
    <m/>
    <m/>
    <s v="1138493505867665408"/>
    <m/>
    <b v="0"/>
    <n v="0"/>
    <s v=""/>
    <b v="0"/>
    <s v="en"/>
    <m/>
    <s v=""/>
    <b v="0"/>
    <n v="15"/>
    <s v="1138455540798054400"/>
    <s v="Twitter for iPhone"/>
    <b v="0"/>
    <s v="1138455540798054400"/>
    <s v="Tweet"/>
    <n v="0"/>
    <n v="0"/>
    <m/>
    <m/>
    <m/>
    <m/>
    <m/>
    <m/>
    <m/>
    <m/>
    <n v="1"/>
    <s v="1"/>
    <s v="1"/>
    <n v="0"/>
    <n v="0"/>
    <n v="2"/>
    <n v="7.6923076923076925"/>
    <n v="0"/>
    <n v="0"/>
    <n v="24"/>
    <n v="92.3076923076923"/>
    <n v="26"/>
  </r>
  <r>
    <s v="greco_james"/>
    <s v="azrogernaylor"/>
    <m/>
    <m/>
    <m/>
    <m/>
    <m/>
    <m/>
    <m/>
    <m/>
    <s v="No"/>
    <n v="41"/>
    <m/>
    <m/>
    <x v="0"/>
    <d v="2019-06-11T17:30:16.000"/>
    <s v="RT @AZRogerNaylor: Now that the kids are out of school, they're probably busy whining about how bored they are. Time to hit the road and ex…"/>
    <m/>
    <m/>
    <x v="0"/>
    <m/>
    <s v="http://pbs.twimg.com/profile_images/378800000651459183/1b6960c17cc2aea8f47962484bcc7a62_normal.jpeg"/>
    <x v="17"/>
    <s v="https://twitter.com/#!/greco_james/status/1138498696213979136"/>
    <m/>
    <m/>
    <s v="1138498696213979136"/>
    <m/>
    <b v="0"/>
    <n v="0"/>
    <s v=""/>
    <b v="0"/>
    <s v="en"/>
    <m/>
    <s v=""/>
    <b v="0"/>
    <n v="15"/>
    <s v="1138455540798054400"/>
    <s v="Twitter for Android"/>
    <b v="0"/>
    <s v="1138455540798054400"/>
    <s v="Tweet"/>
    <n v="0"/>
    <n v="0"/>
    <m/>
    <m/>
    <m/>
    <m/>
    <m/>
    <m/>
    <m/>
    <m/>
    <n v="1"/>
    <s v="1"/>
    <s v="1"/>
    <n v="0"/>
    <n v="0"/>
    <n v="2"/>
    <n v="7.6923076923076925"/>
    <n v="0"/>
    <n v="0"/>
    <n v="24"/>
    <n v="92.3076923076923"/>
    <n v="26"/>
  </r>
  <r>
    <s v="rebecca17005954"/>
    <s v="azrogernaylor"/>
    <m/>
    <m/>
    <m/>
    <m/>
    <m/>
    <m/>
    <m/>
    <m/>
    <s v="No"/>
    <n v="42"/>
    <m/>
    <m/>
    <x v="0"/>
    <d v="2019-06-11T20:21:29.000"/>
    <s v="RT @AZRogerNaylor: Now that the kids are out of school, they're probably busy whining about how bored they are. Time to hit the road and ex…"/>
    <m/>
    <m/>
    <x v="0"/>
    <m/>
    <s v="http://pbs.twimg.com/profile_images/1067273888072032256/4CcuvJs9_normal.jpg"/>
    <x v="18"/>
    <s v="https://twitter.com/#!/rebecca17005954/status/1138541786740080640"/>
    <m/>
    <m/>
    <s v="1138541786740080640"/>
    <m/>
    <b v="0"/>
    <n v="0"/>
    <s v=""/>
    <b v="0"/>
    <s v="en"/>
    <m/>
    <s v=""/>
    <b v="0"/>
    <n v="15"/>
    <s v="1138455540798054400"/>
    <s v="Twitter Web App"/>
    <b v="0"/>
    <s v="1138455540798054400"/>
    <s v="Tweet"/>
    <n v="0"/>
    <n v="0"/>
    <m/>
    <m/>
    <m/>
    <m/>
    <m/>
    <m/>
    <m/>
    <m/>
    <n v="1"/>
    <s v="1"/>
    <s v="1"/>
    <n v="0"/>
    <n v="0"/>
    <n v="2"/>
    <n v="7.6923076923076925"/>
    <n v="0"/>
    <n v="0"/>
    <n v="24"/>
    <n v="92.3076923076923"/>
    <n v="26"/>
  </r>
  <r>
    <s v="yourpremierteam"/>
    <s v="yourpremierteam"/>
    <m/>
    <m/>
    <m/>
    <m/>
    <m/>
    <m/>
    <m/>
    <m/>
    <s v="No"/>
    <n v="43"/>
    <m/>
    <m/>
    <x v="2"/>
    <d v="2019-06-11T14:18:54.000"/>
    <s v="70 Calle Irena, #SedonaAZ - Craftsmanship &amp;amp; Quality With Amazing #RedRockViews! #realestate #CasaContenta _x000a_https://t.co/AsQ0rtYdQl https://t.co/NUKLYZBeqP"/>
    <s v="https://www.ilovesedonarealestate.com/property/70-calle-irena-sedona-arizona-518539"/>
    <s v="ilovesedonarealestate.com"/>
    <x v="5"/>
    <s v="https://pbs.twimg.com/media/D8yWXhRUIAA6CPq.jpg"/>
    <s v="https://pbs.twimg.com/media/D8yWXhRUIAA6CPq.jpg"/>
    <x v="19"/>
    <s v="https://twitter.com/#!/yourpremierteam/status/1138450539354775552"/>
    <m/>
    <m/>
    <s v="1138450539354775552"/>
    <m/>
    <b v="0"/>
    <n v="1"/>
    <s v=""/>
    <b v="0"/>
    <s v="en"/>
    <m/>
    <s v=""/>
    <b v="0"/>
    <n v="1"/>
    <s v=""/>
    <s v="Twitter Web Client"/>
    <b v="0"/>
    <s v="1138450539354775552"/>
    <s v="Tweet"/>
    <n v="0"/>
    <n v="0"/>
    <m/>
    <m/>
    <m/>
    <m/>
    <m/>
    <m/>
    <m/>
    <m/>
    <n v="1"/>
    <s v="14"/>
    <s v="14"/>
    <n v="1"/>
    <n v="8.333333333333334"/>
    <n v="0"/>
    <n v="0"/>
    <n v="0"/>
    <n v="0"/>
    <n v="11"/>
    <n v="91.66666666666667"/>
    <n v="12"/>
  </r>
  <r>
    <s v="sophied94413535"/>
    <s v="yourpremierteam"/>
    <m/>
    <m/>
    <m/>
    <m/>
    <m/>
    <m/>
    <m/>
    <m/>
    <s v="No"/>
    <n v="44"/>
    <m/>
    <m/>
    <x v="0"/>
    <d v="2019-06-11T20:28:21.000"/>
    <s v="RT @YourPremierTeam: 70 Calle Irena, #SedonaAZ - Craftsmanship &amp;amp; Quality With Amazing #RedRockViews! #realestate #CasaContenta _x000a_https://t.c…"/>
    <m/>
    <m/>
    <x v="5"/>
    <m/>
    <s v="http://pbs.twimg.com/profile_images/1127633915374657536/EcOudFyg_normal.jpg"/>
    <x v="20"/>
    <s v="https://twitter.com/#!/sophied94413535/status/1138543516030820352"/>
    <m/>
    <m/>
    <s v="1138543516030820352"/>
    <m/>
    <b v="0"/>
    <n v="0"/>
    <s v=""/>
    <b v="0"/>
    <s v="en"/>
    <m/>
    <s v=""/>
    <b v="0"/>
    <n v="1"/>
    <s v="1138450539354775552"/>
    <s v="Twitter Web Client"/>
    <b v="0"/>
    <s v="1138450539354775552"/>
    <s v="Tweet"/>
    <n v="0"/>
    <n v="0"/>
    <m/>
    <m/>
    <m/>
    <m/>
    <m/>
    <m/>
    <m/>
    <m/>
    <n v="1"/>
    <s v="14"/>
    <s v="14"/>
    <n v="1"/>
    <n v="7.142857142857143"/>
    <n v="0"/>
    <n v="0"/>
    <n v="0"/>
    <n v="0"/>
    <n v="13"/>
    <n v="92.85714285714286"/>
    <n v="14"/>
  </r>
  <r>
    <s v="toughcrookie"/>
    <s v="azrogernaylor"/>
    <m/>
    <m/>
    <m/>
    <m/>
    <m/>
    <m/>
    <m/>
    <m/>
    <s v="No"/>
    <n v="45"/>
    <m/>
    <m/>
    <x v="0"/>
    <d v="2019-06-12T16:56:17.000"/>
    <s v="RT @AZRogerNaylor: Now that the kids are out of school, they're probably busy whining about how bored they are. Time to hit the road and ex…"/>
    <m/>
    <m/>
    <x v="0"/>
    <m/>
    <s v="http://pbs.twimg.com/profile_images/1140285125051072512/BXNY62Z__normal.jpg"/>
    <x v="21"/>
    <s v="https://twitter.com/#!/toughcrookie/status/1138852535366631424"/>
    <m/>
    <m/>
    <s v="1138852535366631424"/>
    <m/>
    <b v="0"/>
    <n v="0"/>
    <s v=""/>
    <b v="0"/>
    <s v="en"/>
    <m/>
    <s v=""/>
    <b v="0"/>
    <n v="17"/>
    <s v="1138455540798054400"/>
    <s v="Twitter for Android"/>
    <b v="0"/>
    <s v="1138455540798054400"/>
    <s v="Tweet"/>
    <n v="0"/>
    <n v="0"/>
    <m/>
    <m/>
    <m/>
    <m/>
    <m/>
    <m/>
    <m/>
    <m/>
    <n v="1"/>
    <s v="1"/>
    <s v="1"/>
    <n v="0"/>
    <n v="0"/>
    <n v="2"/>
    <n v="7.6923076923076925"/>
    <n v="0"/>
    <n v="0"/>
    <n v="24"/>
    <n v="92.3076923076923"/>
    <n v="26"/>
  </r>
  <r>
    <s v="vacationrenter_"/>
    <s v="theanchoredblog"/>
    <m/>
    <m/>
    <m/>
    <m/>
    <m/>
    <m/>
    <m/>
    <m/>
    <s v="No"/>
    <n v="46"/>
    <m/>
    <m/>
    <x v="1"/>
    <d v="2019-06-13T14:03:25.000"/>
    <s v="@theanchoredblog @SedonaAZ Couldn't agree more! That's why it's our top underrated destination: https://t.co/mkJNSYE49G https://t.co/epKHF61xE1"/>
    <s v="https://www.vacationrenter.com/guides/best-vacations-in-the-u-s-an-infographic"/>
    <s v="vacationrenter.com"/>
    <x v="0"/>
    <s v="https://pbs.twimg.com/media/D88mSwdW4AA3oEG.jpg"/>
    <s v="https://pbs.twimg.com/media/D88mSwdW4AA3oEG.jpg"/>
    <x v="22"/>
    <s v="https://twitter.com/#!/vacationrenter_/status/1139171419957411841"/>
    <m/>
    <m/>
    <s v="1139171419957411841"/>
    <s v="1106373870834069505"/>
    <b v="0"/>
    <n v="0"/>
    <s v="803708473796075520"/>
    <b v="0"/>
    <s v="en"/>
    <m/>
    <s v=""/>
    <b v="0"/>
    <n v="0"/>
    <s v=""/>
    <s v="Twitter Web Client"/>
    <b v="0"/>
    <s v="1106373870834069505"/>
    <s v="Tweet"/>
    <n v="0"/>
    <n v="0"/>
    <m/>
    <m/>
    <m/>
    <m/>
    <m/>
    <m/>
    <m/>
    <m/>
    <n v="1"/>
    <s v="1"/>
    <s v="1"/>
    <n v="1"/>
    <n v="8.333333333333334"/>
    <n v="0"/>
    <n v="0"/>
    <n v="0"/>
    <n v="0"/>
    <n v="11"/>
    <n v="91.66666666666667"/>
    <n v="12"/>
  </r>
  <r>
    <s v="vacationrenter_"/>
    <s v="outofafricapark"/>
    <m/>
    <m/>
    <m/>
    <m/>
    <m/>
    <m/>
    <m/>
    <m/>
    <s v="No"/>
    <n v="47"/>
    <m/>
    <m/>
    <x v="0"/>
    <d v="2019-06-13T13:57:45.000"/>
    <s v="@AZRogerNaylor @SedonaAZ @bearizona @OutofAfricaPark We agree! #Sedona is our top underrated #tourist destinations in our latest infographic: https://t.co/mkJNSYE49G https://t.co/JkHJHyzEW6"/>
    <s v="https://www.vacationrenter.com/guides/best-vacations-in-the-u-s-an-infographic"/>
    <s v="vacationrenter.com"/>
    <x v="6"/>
    <s v="https://pbs.twimg.com/media/D88k_beWsAAAf-2.jpg"/>
    <s v="https://pbs.twimg.com/media/D88k_beWsAAAf-2.jpg"/>
    <x v="23"/>
    <s v="https://twitter.com/#!/vacationrenter_/status/1139169991041921024"/>
    <m/>
    <m/>
    <s v="1139169991041921024"/>
    <s v="1138455540798054400"/>
    <b v="0"/>
    <n v="0"/>
    <s v="285815432"/>
    <b v="0"/>
    <s v="en"/>
    <m/>
    <s v=""/>
    <b v="0"/>
    <n v="0"/>
    <s v=""/>
    <s v="Twitter Web Client"/>
    <b v="0"/>
    <s v="1138455540798054400"/>
    <s v="Tweet"/>
    <n v="0"/>
    <n v="0"/>
    <m/>
    <m/>
    <m/>
    <m/>
    <m/>
    <m/>
    <m/>
    <m/>
    <n v="1"/>
    <s v="1"/>
    <s v="1"/>
    <m/>
    <m/>
    <m/>
    <m/>
    <m/>
    <m/>
    <m/>
    <m/>
    <m/>
  </r>
  <r>
    <s v="bullfrogcomm"/>
    <s v="onebighome"/>
    <m/>
    <m/>
    <m/>
    <m/>
    <m/>
    <m/>
    <m/>
    <m/>
    <s v="No"/>
    <n v="52"/>
    <m/>
    <m/>
    <x v="0"/>
    <d v="2019-06-13T18:50:06.000"/>
    <s v="The @SedonaLibrary presents a free Monday Night Movie screening + discussion of the documentary @OneBigHome w/ director Thomas Bena via Skype at 6pm on Monday, June 17 in Si Birch Community Room. https://t.co/zC9p5J0s6W Donations welcome. #SedonaAZ #Sedona https://t.co/7CGfNShHla"/>
    <s v="http://onebighome.bullfrogcommunities.com/one_big_home_documentary_screening_and_q_a_discussion_with_filmmaker_sedona_arizona?platform=hootsuite"/>
    <s v="bullfrogcommunities.com"/>
    <x v="7"/>
    <s v="https://pbs.twimg.com/media/D89n_CdXYAEzKPp.jpg"/>
    <s v="https://pbs.twimg.com/media/D89n_CdXYAEzKPp.jpg"/>
    <x v="24"/>
    <s v="https://twitter.com/#!/bullfrogcomm/status/1139243565819842560"/>
    <m/>
    <m/>
    <s v="1139243565819842560"/>
    <m/>
    <b v="0"/>
    <n v="0"/>
    <s v=""/>
    <b v="0"/>
    <s v="en"/>
    <m/>
    <s v=""/>
    <b v="0"/>
    <n v="0"/>
    <s v=""/>
    <s v="Hootsuite Inc."/>
    <b v="0"/>
    <s v="1139243565819842560"/>
    <s v="Tweet"/>
    <n v="0"/>
    <n v="0"/>
    <m/>
    <m/>
    <m/>
    <m/>
    <m/>
    <m/>
    <m/>
    <m/>
    <n v="1"/>
    <s v="9"/>
    <s v="9"/>
    <m/>
    <m/>
    <m/>
    <m/>
    <m/>
    <m/>
    <m/>
    <m/>
    <m/>
  </r>
  <r>
    <s v="travelspiritnyc"/>
    <s v="afarmedia"/>
    <m/>
    <m/>
    <m/>
    <m/>
    <m/>
    <m/>
    <m/>
    <m/>
    <s v="No"/>
    <n v="54"/>
    <m/>
    <m/>
    <x v="0"/>
    <d v="2019-06-12T13:54:55.000"/>
    <s v="5 Gorgeous Summer Destinations Where Your U.S. Dollar Will Go Far_x000a_https://t.co/8GXHiMann1 @AFARmedia @SedonaAZ"/>
    <s v="https://www.afar.com/magazine/gorgeous-summer-destinations-where-your-us-dollar-will-go-far"/>
    <s v="afar.com"/>
    <x v="0"/>
    <m/>
    <s v="http://pbs.twimg.com/profile_images/537689972854104064/GOzi16BI_normal.jpeg"/>
    <x v="25"/>
    <s v="https://twitter.com/#!/travelspiritnyc/status/1138806892141174784"/>
    <m/>
    <m/>
    <s v="1138806892141174784"/>
    <m/>
    <b v="0"/>
    <n v="0"/>
    <s v=""/>
    <b v="0"/>
    <s v="en"/>
    <m/>
    <s v=""/>
    <b v="0"/>
    <n v="0"/>
    <s v=""/>
    <s v="Twitter Web Client"/>
    <b v="0"/>
    <s v="1138806892141174784"/>
    <s v="Tweet"/>
    <n v="0"/>
    <n v="0"/>
    <m/>
    <m/>
    <m/>
    <m/>
    <m/>
    <m/>
    <m/>
    <m/>
    <n v="1"/>
    <s v="8"/>
    <s v="8"/>
    <n v="1"/>
    <n v="7.142857142857143"/>
    <n v="0"/>
    <n v="0"/>
    <n v="0"/>
    <n v="0"/>
    <n v="13"/>
    <n v="92.85714285714286"/>
    <n v="14"/>
  </r>
  <r>
    <s v="dailytraveltips"/>
    <s v="afarmedia"/>
    <m/>
    <m/>
    <m/>
    <m/>
    <m/>
    <m/>
    <m/>
    <m/>
    <s v="No"/>
    <n v="55"/>
    <m/>
    <m/>
    <x v="0"/>
    <d v="2019-06-13T21:55:29.000"/>
    <s v="RT @TravelSpiritNYC: 5 Gorgeous Summer Destinations Where Your U.S. Dollar Will Go Far_x000a_https://t.co/8GXHiMann1 @AFARmedia @SedonaAZ"/>
    <s v="https://www.afar.com/magazine/gorgeous-summer-destinations-where-your-us-dollar-will-go-far"/>
    <s v="afar.com"/>
    <x v="0"/>
    <m/>
    <s v="http://pbs.twimg.com/profile_images/773982869756710913/aN4LXYxI_normal.jpg"/>
    <x v="26"/>
    <s v="https://twitter.com/#!/dailytraveltips/status/1139290218509586432"/>
    <m/>
    <m/>
    <s v="1139290218509586432"/>
    <m/>
    <b v="0"/>
    <n v="0"/>
    <s v=""/>
    <b v="0"/>
    <s v="en"/>
    <m/>
    <s v=""/>
    <b v="0"/>
    <n v="1"/>
    <s v="1138806892141174784"/>
    <s v="Twitter Web Client"/>
    <b v="0"/>
    <s v="1138806892141174784"/>
    <s v="Tweet"/>
    <n v="0"/>
    <n v="0"/>
    <m/>
    <m/>
    <m/>
    <m/>
    <m/>
    <m/>
    <m/>
    <m/>
    <n v="1"/>
    <s v="8"/>
    <s v="8"/>
    <m/>
    <m/>
    <m/>
    <m/>
    <m/>
    <m/>
    <m/>
    <m/>
    <m/>
  </r>
  <r>
    <s v="scottjones0131"/>
    <s v="sedonaaz"/>
    <m/>
    <m/>
    <m/>
    <m/>
    <m/>
    <m/>
    <m/>
    <m/>
    <s v="No"/>
    <n v="59"/>
    <m/>
    <m/>
    <x v="1"/>
    <d v="2019-06-13T23:32:23.000"/>
    <s v="@SedonaAZ I think they want to rename it Yorkie Rock!"/>
    <m/>
    <m/>
    <x v="0"/>
    <m/>
    <s v="http://pbs.twimg.com/profile_images/1015380651782967297/pGek8Qho_normal.jpg"/>
    <x v="27"/>
    <s v="https://twitter.com/#!/scottjones0131/status/1139314602926211072"/>
    <m/>
    <m/>
    <s v="1139314602926211072"/>
    <s v="1139314021729857536"/>
    <b v="0"/>
    <n v="0"/>
    <s v="17194244"/>
    <b v="0"/>
    <s v="en"/>
    <m/>
    <s v=""/>
    <b v="0"/>
    <n v="0"/>
    <s v=""/>
    <s v="Twitter Web Client"/>
    <b v="0"/>
    <s v="1139314021729857536"/>
    <s v="Tweet"/>
    <n v="0"/>
    <n v="0"/>
    <m/>
    <m/>
    <m/>
    <m/>
    <m/>
    <m/>
    <m/>
    <m/>
    <n v="1"/>
    <s v="2"/>
    <s v="2"/>
    <n v="0"/>
    <n v="0"/>
    <n v="0"/>
    <n v="0"/>
    <n v="0"/>
    <n v="0"/>
    <n v="10"/>
    <n v="100"/>
    <n v="10"/>
  </r>
  <r>
    <s v="zavierpedro"/>
    <s v="verdecanyonrail"/>
    <m/>
    <m/>
    <m/>
    <m/>
    <m/>
    <m/>
    <m/>
    <m/>
    <s v="No"/>
    <n v="60"/>
    <m/>
    <m/>
    <x v="0"/>
    <d v="2019-06-14T00:40:57.000"/>
    <s v="RT @VerdeCanyonRail: Over and along the winding river, and deep through the remote red rock wilderness of the Sedona area, Verde Canyon Rai…"/>
    <m/>
    <m/>
    <x v="0"/>
    <m/>
    <s v="http://pbs.twimg.com/profile_images/1120168632460300288/vbRcI0PN_normal.jpg"/>
    <x v="28"/>
    <s v="https://twitter.com/#!/zavierpedro/status/1139331856686444544"/>
    <m/>
    <m/>
    <s v="1139331856686444544"/>
    <m/>
    <b v="0"/>
    <n v="0"/>
    <s v=""/>
    <b v="0"/>
    <s v="en"/>
    <m/>
    <s v=""/>
    <b v="0"/>
    <n v="3"/>
    <s v="1139205699567853573"/>
    <s v="Twitter for Android"/>
    <b v="0"/>
    <s v="1139205699567853573"/>
    <s v="Tweet"/>
    <n v="0"/>
    <n v="0"/>
    <m/>
    <m/>
    <m/>
    <m/>
    <m/>
    <m/>
    <m/>
    <m/>
    <n v="1"/>
    <s v="4"/>
    <s v="4"/>
    <n v="0"/>
    <n v="0"/>
    <n v="0"/>
    <n v="0"/>
    <n v="0"/>
    <n v="0"/>
    <n v="23"/>
    <n v="100"/>
    <n v="23"/>
  </r>
  <r>
    <s v="itslauraherrera"/>
    <s v="sedonaaz"/>
    <m/>
    <m/>
    <m/>
    <m/>
    <m/>
    <m/>
    <m/>
    <m/>
    <s v="No"/>
    <n v="61"/>
    <m/>
    <m/>
    <x v="0"/>
    <d v="2019-06-11T03:40:04.000"/>
    <s v="#Tlaquepaque in @SedonaAZ ⛲️ https://t.co/xJeiRDQebL"/>
    <m/>
    <m/>
    <x v="8"/>
    <s v="https://pbs.twimg.com/media/D8wEg48X4AADkAc.jpg"/>
    <s v="https://pbs.twimg.com/media/D8wEg48X4AADkAc.jpg"/>
    <x v="29"/>
    <s v="https://twitter.com/#!/itslauraherrera/status/1138289771401437195"/>
    <m/>
    <m/>
    <s v="1138289771401437195"/>
    <m/>
    <b v="0"/>
    <n v="0"/>
    <s v=""/>
    <b v="0"/>
    <s v="und"/>
    <m/>
    <s v=""/>
    <b v="0"/>
    <n v="0"/>
    <s v=""/>
    <s v="Hootsuite Inc."/>
    <b v="0"/>
    <s v="1138289771401437195"/>
    <s v="Tweet"/>
    <n v="0"/>
    <n v="0"/>
    <m/>
    <m/>
    <m/>
    <m/>
    <m/>
    <m/>
    <m/>
    <m/>
    <n v="1"/>
    <s v="2"/>
    <s v="2"/>
    <n v="0"/>
    <n v="0"/>
    <n v="0"/>
    <n v="0"/>
    <n v="0"/>
    <n v="0"/>
    <n v="3"/>
    <n v="100"/>
    <n v="3"/>
  </r>
  <r>
    <s v="brenesmarlen"/>
    <s v="itslauraherrera"/>
    <m/>
    <m/>
    <m/>
    <m/>
    <m/>
    <m/>
    <m/>
    <m/>
    <s v="No"/>
    <n v="62"/>
    <m/>
    <m/>
    <x v="0"/>
    <d v="2019-06-13T00:49:21.000"/>
    <s v="RT @itslauraherrera: #Tlaquepaque in @SedonaAZ ⛲️ https://t.co/xJeiRDQebL"/>
    <m/>
    <m/>
    <x v="8"/>
    <s v="https://pbs.twimg.com/media/D8wEg48X4AADkAc.jpg"/>
    <s v="https://pbs.twimg.com/media/D8wEg48X4AADkAc.jpg"/>
    <x v="30"/>
    <s v="https://twitter.com/#!/brenesmarlen/status/1138971584935260160"/>
    <m/>
    <m/>
    <s v="1138971584935260160"/>
    <m/>
    <b v="0"/>
    <n v="0"/>
    <s v=""/>
    <b v="0"/>
    <s v="und"/>
    <m/>
    <s v=""/>
    <b v="0"/>
    <n v="1"/>
    <s v="1138289771401437195"/>
    <s v="Twitter for iPhone"/>
    <b v="0"/>
    <s v="1138289771401437195"/>
    <s v="Tweet"/>
    <n v="0"/>
    <n v="0"/>
    <m/>
    <m/>
    <m/>
    <m/>
    <m/>
    <m/>
    <m/>
    <m/>
    <n v="1"/>
    <s v="2"/>
    <s v="2"/>
    <m/>
    <m/>
    <m/>
    <m/>
    <m/>
    <m/>
    <m/>
    <m/>
    <m/>
  </r>
  <r>
    <s v="brenesmarlen"/>
    <s v="sedonaaz"/>
    <m/>
    <m/>
    <m/>
    <m/>
    <m/>
    <m/>
    <m/>
    <m/>
    <s v="No"/>
    <n v="64"/>
    <m/>
    <m/>
    <x v="0"/>
    <d v="2019-06-14T03:56:04.000"/>
    <s v="RT @SedonaAZ: Tramping Through Red Rock Country With Your Pooch: _x000a__x000a_https://t.co/SnqSSUifQN https://t.co/GHCUOEsbF7"/>
    <s v="https://visitsedona.com/blog/tramping-through-red-rock-country-with-your-pooch/"/>
    <s v="visitsedona.com"/>
    <x v="0"/>
    <s v="https://pbs.twimg.com/media/D8-oBdnUwAEwoTk.jpg"/>
    <s v="https://pbs.twimg.com/media/D8-oBdnUwAEwoTk.jpg"/>
    <x v="31"/>
    <s v="https://twitter.com/#!/brenesmarlen/status/1139380962674929664"/>
    <m/>
    <m/>
    <s v="1139380962674929664"/>
    <m/>
    <b v="0"/>
    <n v="0"/>
    <s v=""/>
    <b v="0"/>
    <s v="en"/>
    <m/>
    <s v=""/>
    <b v="0"/>
    <n v="2"/>
    <s v="1139314021729857536"/>
    <s v="Twitter for iPhone"/>
    <b v="0"/>
    <s v="1139314021729857536"/>
    <s v="Tweet"/>
    <n v="0"/>
    <n v="0"/>
    <m/>
    <m/>
    <m/>
    <m/>
    <m/>
    <m/>
    <m/>
    <m/>
    <n v="2"/>
    <s v="2"/>
    <s v="2"/>
    <n v="0"/>
    <n v="0"/>
    <n v="0"/>
    <n v="0"/>
    <n v="0"/>
    <n v="0"/>
    <n v="10"/>
    <n v="100"/>
    <n v="10"/>
  </r>
  <r>
    <s v="pearldolphin"/>
    <s v="sedonaaz"/>
    <m/>
    <m/>
    <m/>
    <m/>
    <m/>
    <m/>
    <m/>
    <m/>
    <s v="No"/>
    <n v="65"/>
    <m/>
    <m/>
    <x v="1"/>
    <d v="2019-06-14T06:24:46.000"/>
    <s v="@SedonaAZ 👶🐶Should add: Don't leave the dog or kid in the car while you go exploring."/>
    <m/>
    <m/>
    <x v="0"/>
    <m/>
    <s v="http://pbs.twimg.com/profile_images/2649881538/232f0e3363d632289acd72730192126d_normal.jpeg"/>
    <x v="32"/>
    <s v="https://twitter.com/#!/pearldolphin/status/1139418384527810560"/>
    <m/>
    <m/>
    <s v="1139418384527810560"/>
    <s v="1139314021729857536"/>
    <b v="0"/>
    <n v="0"/>
    <s v="17194244"/>
    <b v="0"/>
    <s v="en"/>
    <m/>
    <s v=""/>
    <b v="0"/>
    <n v="0"/>
    <s v=""/>
    <s v="Twitter for Android"/>
    <b v="0"/>
    <s v="1139314021729857536"/>
    <s v="Tweet"/>
    <n v="0"/>
    <n v="0"/>
    <m/>
    <m/>
    <m/>
    <m/>
    <m/>
    <m/>
    <m/>
    <m/>
    <n v="1"/>
    <s v="2"/>
    <s v="2"/>
    <n v="0"/>
    <n v="0"/>
    <n v="0"/>
    <n v="0"/>
    <n v="0"/>
    <n v="0"/>
    <n v="16"/>
    <n v="100"/>
    <n v="16"/>
  </r>
  <r>
    <s v="brandonminaz"/>
    <s v="sedonaaz"/>
    <m/>
    <m/>
    <m/>
    <m/>
    <m/>
    <m/>
    <m/>
    <m/>
    <s v="No"/>
    <n v="66"/>
    <m/>
    <m/>
    <x v="1"/>
    <d v="2019-06-14T07:29:52.000"/>
    <s v="@SedonaAZ Love it!  And stay on the trails, keep the pups leashed and have more water than you believe is ‘plenty’ for their safety. Jumping cholla, rattlers, even raptors for the little ones = no fun for the doggies."/>
    <m/>
    <m/>
    <x v="0"/>
    <m/>
    <s v="http://pbs.twimg.com/profile_images/1132255297366454272/oKGgIHnG_normal.jpg"/>
    <x v="33"/>
    <s v="https://twitter.com/#!/brandonminaz/status/1139434763851186176"/>
    <m/>
    <m/>
    <s v="1139434763851186176"/>
    <s v="1139314021729857536"/>
    <b v="0"/>
    <n v="0"/>
    <s v="17194244"/>
    <b v="0"/>
    <s v="en"/>
    <m/>
    <s v=""/>
    <b v="0"/>
    <n v="0"/>
    <s v=""/>
    <s v="Twitter for iPad"/>
    <b v="0"/>
    <s v="1139314021729857536"/>
    <s v="Tweet"/>
    <n v="0"/>
    <n v="0"/>
    <m/>
    <m/>
    <m/>
    <m/>
    <m/>
    <m/>
    <m/>
    <m/>
    <n v="1"/>
    <s v="2"/>
    <s v="2"/>
    <n v="2"/>
    <n v="5.2631578947368425"/>
    <n v="0"/>
    <n v="0"/>
    <n v="0"/>
    <n v="0"/>
    <n v="36"/>
    <n v="94.73684210526316"/>
    <n v="38"/>
  </r>
  <r>
    <s v="elportalsedona"/>
    <s v="verdecanyonrail"/>
    <m/>
    <m/>
    <m/>
    <m/>
    <m/>
    <m/>
    <m/>
    <m/>
    <s v="No"/>
    <n v="67"/>
    <m/>
    <m/>
    <x v="0"/>
    <d v="2019-06-14T15:14:31.000"/>
    <s v="RT @VerdeCanyonRail: Over and along the winding river, and deep through the remote red rock wilderness of the Sedona area, Verde Canyon Rai…"/>
    <m/>
    <m/>
    <x v="0"/>
    <m/>
    <s v="http://pbs.twimg.com/profile_images/467048816877654016/4BuSzLA__normal.jpeg"/>
    <x v="34"/>
    <s v="https://twitter.com/#!/elportalsedona/status/1139551699507396609"/>
    <m/>
    <m/>
    <s v="1139551699507396609"/>
    <m/>
    <b v="0"/>
    <n v="0"/>
    <s v=""/>
    <b v="0"/>
    <s v="en"/>
    <m/>
    <s v=""/>
    <b v="0"/>
    <n v="7"/>
    <s v="1139205699567853573"/>
    <s v="Twitter Web Client"/>
    <b v="0"/>
    <s v="1139205699567853573"/>
    <s v="Tweet"/>
    <n v="0"/>
    <n v="0"/>
    <m/>
    <m/>
    <m/>
    <m/>
    <m/>
    <m/>
    <m/>
    <m/>
    <n v="1"/>
    <s v="4"/>
    <s v="4"/>
    <n v="0"/>
    <n v="0"/>
    <n v="0"/>
    <n v="0"/>
    <n v="0"/>
    <n v="0"/>
    <n v="23"/>
    <n v="100"/>
    <n v="23"/>
  </r>
  <r>
    <s v="gaialove17"/>
    <s v="sedonaaz"/>
    <m/>
    <m/>
    <m/>
    <m/>
    <m/>
    <m/>
    <m/>
    <m/>
    <s v="No"/>
    <n v="68"/>
    <m/>
    <m/>
    <x v="0"/>
    <d v="2019-06-14T15:50:02.000"/>
    <s v="RT @SedonaAZ: Tramping Through Red Rock Country With Your Pooch: _x000a__x000a_https://t.co/SnqSSUifQN https://t.co/GHCUOEsbF7"/>
    <s v="https://visitsedona.com/blog/tramping-through-red-rock-country-with-your-pooch/"/>
    <s v="visitsedona.com"/>
    <x v="0"/>
    <s v="https://pbs.twimg.com/media/D8-oBdnUwAEwoTk.jpg"/>
    <s v="https://pbs.twimg.com/media/D8-oBdnUwAEwoTk.jpg"/>
    <x v="35"/>
    <s v="https://twitter.com/#!/gaialove17/status/1139560638701813761"/>
    <m/>
    <m/>
    <s v="1139560638701813761"/>
    <m/>
    <b v="0"/>
    <n v="0"/>
    <s v=""/>
    <b v="0"/>
    <s v="en"/>
    <m/>
    <s v=""/>
    <b v="0"/>
    <n v="4"/>
    <s v="1139314021729857536"/>
    <s v="Twitter for iPhone"/>
    <b v="0"/>
    <s v="1139314021729857536"/>
    <s v="Tweet"/>
    <n v="0"/>
    <n v="0"/>
    <m/>
    <m/>
    <m/>
    <m/>
    <m/>
    <m/>
    <m/>
    <m/>
    <n v="1"/>
    <s v="2"/>
    <s v="2"/>
    <n v="0"/>
    <n v="0"/>
    <n v="0"/>
    <n v="0"/>
    <n v="0"/>
    <n v="0"/>
    <n v="10"/>
    <n v="100"/>
    <n v="10"/>
  </r>
  <r>
    <s v="bermanbrad"/>
    <s v="sedonatimes"/>
    <m/>
    <m/>
    <m/>
    <m/>
    <m/>
    <m/>
    <m/>
    <m/>
    <s v="No"/>
    <n v="69"/>
    <m/>
    <m/>
    <x v="0"/>
    <d v="2019-06-14T16:36:40.000"/>
    <s v="@SedonaAZ @sedonanews @sedonatimes Great view while waiting to listen to Mind Travel, Enchantment Resort Sedona. https://t.co/P5I8ZcqqjO"/>
    <m/>
    <m/>
    <x v="0"/>
    <s v="https://pbs.twimg.com/media/D9CTA5zUYAAiFnH.jpg"/>
    <s v="https://pbs.twimg.com/media/D9CTA5zUYAAiFnH.jpg"/>
    <x v="36"/>
    <s v="https://twitter.com/#!/bermanbrad/status/1139572372657168384"/>
    <m/>
    <m/>
    <s v="1139572372657168384"/>
    <m/>
    <b v="0"/>
    <n v="2"/>
    <s v="17194244"/>
    <b v="0"/>
    <s v="en"/>
    <m/>
    <s v=""/>
    <b v="0"/>
    <n v="1"/>
    <s v=""/>
    <s v="Twitter for iPhone"/>
    <b v="0"/>
    <s v="1139572372657168384"/>
    <s v="Tweet"/>
    <n v="0"/>
    <n v="0"/>
    <s v="-111.85385136298544,34.91451740833405 _x000a_-111.85385136298544,34.91451740833405 _x000a_-111.85385136298544,34.91451740833405 _x000a_-111.85385136298544,34.91451740833405"/>
    <s v="United States"/>
    <s v="US"/>
    <s v="Enchantment Resort"/>
    <s v="07d9db7457487002"/>
    <s v="Enchantment Resort"/>
    <s v="poi"/>
    <s v="https://api.twitter.com/1.1/geo/id/07d9db7457487002.json"/>
    <n v="1"/>
    <s v="3"/>
    <s v="3"/>
    <n v="1"/>
    <n v="6.666666666666667"/>
    <n v="0"/>
    <n v="0"/>
    <n v="0"/>
    <n v="0"/>
    <n v="14"/>
    <n v="93.33333333333333"/>
    <n v="15"/>
  </r>
  <r>
    <s v="enchantmentaz"/>
    <s v="sedonatimes"/>
    <m/>
    <m/>
    <m/>
    <m/>
    <m/>
    <m/>
    <m/>
    <m/>
    <s v="No"/>
    <n v="70"/>
    <m/>
    <m/>
    <x v="0"/>
    <d v="2019-06-14T17:16:16.000"/>
    <s v="RT @BermanBrad: @SedonaAZ @sedonanews @sedonatimes Great view while waiting to listen to Mind Travel, Enchantment Resort Sedona. https://t.…"/>
    <m/>
    <m/>
    <x v="0"/>
    <m/>
    <s v="http://pbs.twimg.com/profile_images/1059937005549899777/6pTXI10w_normal.jpg"/>
    <x v="37"/>
    <s v="https://twitter.com/#!/enchantmentaz/status/1139582338025885707"/>
    <m/>
    <m/>
    <s v="1139582338025885707"/>
    <m/>
    <b v="0"/>
    <n v="0"/>
    <s v=""/>
    <b v="0"/>
    <s v="en"/>
    <m/>
    <s v=""/>
    <b v="0"/>
    <n v="1"/>
    <s v="1139572372657168384"/>
    <s v="ActiveSocial Production"/>
    <b v="0"/>
    <s v="1139572372657168384"/>
    <s v="Tweet"/>
    <n v="0"/>
    <n v="0"/>
    <m/>
    <m/>
    <m/>
    <m/>
    <m/>
    <m/>
    <m/>
    <m/>
    <n v="1"/>
    <s v="3"/>
    <s v="3"/>
    <m/>
    <m/>
    <m/>
    <m/>
    <m/>
    <m/>
    <m/>
    <m/>
    <m/>
  </r>
  <r>
    <s v="hippyprincessxx"/>
    <s v="sedonaaz"/>
    <m/>
    <m/>
    <m/>
    <m/>
    <m/>
    <m/>
    <m/>
    <m/>
    <s v="No"/>
    <n v="76"/>
    <m/>
    <m/>
    <x v="0"/>
    <d v="2019-06-14T03:29:06.000"/>
    <s v="@letmelivebruh @SedonaAZ YOU ARE SO FUCKING BEAUTIFUL! I miss you so much."/>
    <m/>
    <m/>
    <x v="0"/>
    <m/>
    <s v="http://pbs.twimg.com/profile_images/1140060638582050817/zbYrHXnz_normal.jpg"/>
    <x v="38"/>
    <s v="https://twitter.com/#!/hippyprincessxx/status/1139374175473168385"/>
    <m/>
    <m/>
    <s v="1139374175473168385"/>
    <s v="1139371309345808385"/>
    <b v="0"/>
    <n v="0"/>
    <s v="459807454"/>
    <b v="0"/>
    <s v="en"/>
    <m/>
    <s v=""/>
    <b v="0"/>
    <n v="0"/>
    <s v=""/>
    <s v="Twitter for iPhone"/>
    <b v="0"/>
    <s v="1139371309345808385"/>
    <s v="Tweet"/>
    <n v="0"/>
    <n v="0"/>
    <m/>
    <m/>
    <m/>
    <m/>
    <m/>
    <m/>
    <m/>
    <m/>
    <n v="1"/>
    <s v="2"/>
    <s v="2"/>
    <m/>
    <m/>
    <m/>
    <m/>
    <m/>
    <m/>
    <m/>
    <m/>
    <m/>
  </r>
  <r>
    <s v="letmelivebruh"/>
    <s v="hippyprincessxx"/>
    <m/>
    <m/>
    <m/>
    <m/>
    <m/>
    <m/>
    <m/>
    <m/>
    <s v="Yes"/>
    <n v="78"/>
    <m/>
    <m/>
    <x v="1"/>
    <d v="2019-06-14T03:32:43.000"/>
    <s v="@HippyPrincessXX @SedonaAZ Thanks babe! ❤️ miss you!"/>
    <m/>
    <m/>
    <x v="0"/>
    <m/>
    <s v="http://pbs.twimg.com/profile_images/1138442310604091398/LzevPo8Z_normal.jpg"/>
    <x v="39"/>
    <s v="https://twitter.com/#!/letmelivebruh/status/1139375084257157125"/>
    <m/>
    <m/>
    <s v="1139375084257157125"/>
    <s v="1139374175473168385"/>
    <b v="0"/>
    <n v="1"/>
    <s v="48062462"/>
    <b v="0"/>
    <s v="en"/>
    <m/>
    <s v=""/>
    <b v="0"/>
    <n v="0"/>
    <s v=""/>
    <s v="Twitter for iPhone"/>
    <b v="0"/>
    <s v="1139374175473168385"/>
    <s v="Tweet"/>
    <n v="0"/>
    <n v="0"/>
    <m/>
    <m/>
    <m/>
    <m/>
    <m/>
    <m/>
    <m/>
    <m/>
    <n v="1"/>
    <s v="2"/>
    <s v="2"/>
    <m/>
    <m/>
    <m/>
    <m/>
    <m/>
    <m/>
    <m/>
    <m/>
    <m/>
  </r>
  <r>
    <s v="purpleturtles33"/>
    <s v="sedonaaz"/>
    <m/>
    <m/>
    <m/>
    <m/>
    <m/>
    <m/>
    <m/>
    <m/>
    <s v="No"/>
    <n v="79"/>
    <m/>
    <m/>
    <x v="0"/>
    <d v="2019-06-14T18:15:09.000"/>
    <s v="@letmelivebruh @SedonaAZ I've never been to Sedona but AZ has a special place in my heart and I'm definitely going to check out Sedona next time I'm there?!"/>
    <m/>
    <m/>
    <x v="0"/>
    <m/>
    <s v="http://pbs.twimg.com/profile_images/1138686373479800832/UzqaVtZY_normal.jpg"/>
    <x v="40"/>
    <s v="https://twitter.com/#!/purpleturtles33/status/1139597156258590720"/>
    <m/>
    <m/>
    <s v="1139597156258590720"/>
    <s v="1139371309345808385"/>
    <b v="0"/>
    <n v="1"/>
    <s v="459807454"/>
    <b v="0"/>
    <s v="en"/>
    <m/>
    <s v=""/>
    <b v="0"/>
    <n v="0"/>
    <s v=""/>
    <s v="Twitter for Android"/>
    <b v="0"/>
    <s v="1139371309345808385"/>
    <s v="Tweet"/>
    <n v="0"/>
    <n v="0"/>
    <m/>
    <m/>
    <m/>
    <m/>
    <m/>
    <m/>
    <m/>
    <m/>
    <n v="1"/>
    <s v="2"/>
    <s v="2"/>
    <m/>
    <m/>
    <m/>
    <m/>
    <m/>
    <m/>
    <m/>
    <m/>
    <m/>
  </r>
  <r>
    <s v="letmelivebruh"/>
    <s v="purpleturtles33"/>
    <m/>
    <m/>
    <m/>
    <m/>
    <m/>
    <m/>
    <m/>
    <m/>
    <s v="Yes"/>
    <n v="81"/>
    <m/>
    <m/>
    <x v="1"/>
    <d v="2019-06-14T18:46:15.000"/>
    <s v="@PurpleTurtles33 @SedonaAZ Yesss. It’s so beautiful."/>
    <m/>
    <m/>
    <x v="0"/>
    <m/>
    <s v="http://pbs.twimg.com/profile_images/1138442310604091398/LzevPo8Z_normal.jpg"/>
    <x v="41"/>
    <s v="https://twitter.com/#!/letmelivebruh/status/1139604982804520960"/>
    <m/>
    <m/>
    <s v="1139604982804520960"/>
    <s v="1139597156258590720"/>
    <b v="0"/>
    <n v="0"/>
    <s v="23866883"/>
    <b v="0"/>
    <s v="en"/>
    <m/>
    <s v=""/>
    <b v="0"/>
    <n v="0"/>
    <s v=""/>
    <s v="Twitter for iPhone"/>
    <b v="0"/>
    <s v="1139597156258590720"/>
    <s v="Tweet"/>
    <n v="0"/>
    <n v="0"/>
    <m/>
    <m/>
    <m/>
    <m/>
    <m/>
    <m/>
    <m/>
    <m/>
    <n v="1"/>
    <s v="2"/>
    <s v="2"/>
    <n v="1"/>
    <n v="14.285714285714286"/>
    <n v="0"/>
    <n v="0"/>
    <n v="0"/>
    <n v="0"/>
    <n v="6"/>
    <n v="85.71428571428571"/>
    <n v="7"/>
  </r>
  <r>
    <s v="letmelivebruh"/>
    <s v="tensovscomcup"/>
    <m/>
    <m/>
    <m/>
    <m/>
    <m/>
    <m/>
    <m/>
    <m/>
    <s v="Yes"/>
    <n v="82"/>
    <m/>
    <m/>
    <x v="1"/>
    <d v="2019-06-15T02:42:29.000"/>
    <s v="@TenSovsComCup @SedonaAZ The water was so fucking cold 😂😂"/>
    <m/>
    <m/>
    <x v="0"/>
    <m/>
    <s v="http://pbs.twimg.com/profile_images/1138442310604091398/LzevPo8Z_normal.jpg"/>
    <x v="42"/>
    <s v="https://twitter.com/#!/letmelivebruh/status/1139724830322774017"/>
    <m/>
    <m/>
    <s v="1139724830322774017"/>
    <s v="1139724631982714880"/>
    <b v="0"/>
    <n v="1"/>
    <s v="1123242043919216647"/>
    <b v="0"/>
    <s v="en"/>
    <m/>
    <s v=""/>
    <b v="0"/>
    <n v="0"/>
    <s v=""/>
    <s v="Twitter for iPhone"/>
    <b v="0"/>
    <s v="1139724631982714880"/>
    <s v="Tweet"/>
    <n v="0"/>
    <n v="0"/>
    <m/>
    <m/>
    <m/>
    <m/>
    <m/>
    <m/>
    <m/>
    <m/>
    <n v="1"/>
    <s v="2"/>
    <s v="2"/>
    <n v="0"/>
    <n v="0"/>
    <n v="2"/>
    <n v="25"/>
    <n v="0"/>
    <n v="0"/>
    <n v="6"/>
    <n v="75"/>
    <n v="8"/>
  </r>
  <r>
    <s v="tensovscomcup"/>
    <s v="sedonaaz"/>
    <m/>
    <m/>
    <m/>
    <m/>
    <m/>
    <m/>
    <m/>
    <m/>
    <s v="No"/>
    <n v="83"/>
    <m/>
    <m/>
    <x v="0"/>
    <d v="2019-06-15T02:41:41.000"/>
    <s v="@letmelivebruh @SedonaAZ You look so happy and the woman behind you looks as if she’s in hell 😂"/>
    <m/>
    <m/>
    <x v="0"/>
    <m/>
    <s v="http://pbs.twimg.com/profile_images/1131656361580871681/6485HyH-_normal.jpg"/>
    <x v="43"/>
    <s v="https://twitter.com/#!/tensovscomcup/status/1139724631982714880"/>
    <m/>
    <m/>
    <s v="1139724631982714880"/>
    <s v="1139371309345808385"/>
    <b v="0"/>
    <n v="1"/>
    <s v="459807454"/>
    <b v="0"/>
    <s v="en"/>
    <m/>
    <s v=""/>
    <b v="0"/>
    <n v="0"/>
    <s v=""/>
    <s v="Twitter for iPhone"/>
    <b v="0"/>
    <s v="1139371309345808385"/>
    <s v="Tweet"/>
    <n v="0"/>
    <n v="0"/>
    <m/>
    <m/>
    <m/>
    <m/>
    <m/>
    <m/>
    <m/>
    <m/>
    <n v="2"/>
    <s v="2"/>
    <s v="2"/>
    <m/>
    <m/>
    <m/>
    <m/>
    <m/>
    <m/>
    <m/>
    <m/>
    <m/>
  </r>
  <r>
    <s v="tensovscomcup"/>
    <s v="sedonaaz"/>
    <m/>
    <m/>
    <m/>
    <m/>
    <m/>
    <m/>
    <m/>
    <m/>
    <s v="No"/>
    <n v="85"/>
    <m/>
    <m/>
    <x v="0"/>
    <d v="2019-06-15T02:43:49.000"/>
    <s v="@letmelivebruh @SedonaAZ Dude looks as if Henry Cejudo is standing at other side https://t.co/wvlvtQGOcz"/>
    <m/>
    <m/>
    <x v="0"/>
    <s v="https://pbs.twimg.com/media/D9Ed_3YUEAEd8t0.jpg"/>
    <s v="https://pbs.twimg.com/media/D9Ed_3YUEAEd8t0.jpg"/>
    <x v="44"/>
    <s v="https://twitter.com/#!/tensovscomcup/status/1139725168861949952"/>
    <m/>
    <m/>
    <s v="1139725168861949952"/>
    <s v="1139724830322774017"/>
    <b v="0"/>
    <n v="1"/>
    <s v="459807454"/>
    <b v="0"/>
    <s v="en"/>
    <m/>
    <s v=""/>
    <b v="0"/>
    <n v="0"/>
    <s v=""/>
    <s v="Twitter for iPhone"/>
    <b v="0"/>
    <s v="1139724830322774017"/>
    <s v="Tweet"/>
    <n v="0"/>
    <n v="0"/>
    <m/>
    <m/>
    <m/>
    <m/>
    <m/>
    <m/>
    <m/>
    <m/>
    <n v="2"/>
    <s v="2"/>
    <s v="2"/>
    <m/>
    <m/>
    <m/>
    <m/>
    <m/>
    <m/>
    <m/>
    <m/>
    <m/>
  </r>
  <r>
    <s v="aiviber"/>
    <s v="sedonaaz"/>
    <m/>
    <m/>
    <m/>
    <m/>
    <m/>
    <m/>
    <m/>
    <m/>
    <s v="No"/>
    <n v="87"/>
    <m/>
    <m/>
    <x v="0"/>
    <d v="2019-06-15T22:50:22.000"/>
    <s v="@robreiner When we went to Chapel of the Holy Cross in @SedonaAZ, a man came up to my husband (in the chapel) &amp;amp; whispered “were going to take back this country from people like you”  My husband is native American.  When he left we saw infowars and trump stickers on his truck."/>
    <m/>
    <m/>
    <x v="0"/>
    <m/>
    <s v="http://pbs.twimg.com/profile_images/1401990918/micktwitter_normal.jpg"/>
    <x v="45"/>
    <s v="https://twitter.com/#!/aiviber/status/1140028805660065793"/>
    <m/>
    <m/>
    <s v="1140028805660065793"/>
    <s v="1139938908081229825"/>
    <b v="0"/>
    <n v="0"/>
    <s v="738080573365702657"/>
    <b v="0"/>
    <s v="en"/>
    <m/>
    <s v=""/>
    <b v="0"/>
    <n v="0"/>
    <s v=""/>
    <s v="Twitter for iPhone"/>
    <b v="0"/>
    <s v="1139938908081229825"/>
    <s v="Tweet"/>
    <n v="0"/>
    <n v="0"/>
    <m/>
    <m/>
    <m/>
    <m/>
    <m/>
    <m/>
    <m/>
    <m/>
    <n v="1"/>
    <s v="7"/>
    <s v="2"/>
    <m/>
    <m/>
    <m/>
    <m/>
    <m/>
    <m/>
    <m/>
    <m/>
    <m/>
  </r>
  <r>
    <s v="leolionmma"/>
    <s v="sedonaaz"/>
    <m/>
    <m/>
    <m/>
    <m/>
    <m/>
    <m/>
    <m/>
    <m/>
    <s v="No"/>
    <n v="89"/>
    <m/>
    <m/>
    <x v="0"/>
    <d v="2019-06-16T10:57:34.000"/>
    <s v="RT @letmelivebruh: Dropping this because this place was the most beautiful humbling place I’ve ever seen. Please go check out @SedonaAZ if…"/>
    <m/>
    <m/>
    <x v="0"/>
    <m/>
    <s v="http://pbs.twimg.com/profile_images/1137108034919030785/lDjssAny_normal.jpg"/>
    <x v="46"/>
    <s v="https://twitter.com/#!/leolionmma/status/1140211810873892864"/>
    <m/>
    <m/>
    <s v="1140211810873892864"/>
    <m/>
    <b v="0"/>
    <n v="0"/>
    <s v=""/>
    <b v="0"/>
    <s v="en"/>
    <m/>
    <s v=""/>
    <b v="0"/>
    <n v="1"/>
    <s v="1139371309345808385"/>
    <s v="Twitter for Android"/>
    <b v="0"/>
    <s v="1139371309345808385"/>
    <s v="Tweet"/>
    <n v="0"/>
    <n v="0"/>
    <m/>
    <m/>
    <m/>
    <m/>
    <m/>
    <m/>
    <m/>
    <m/>
    <n v="1"/>
    <s v="2"/>
    <s v="2"/>
    <m/>
    <m/>
    <m/>
    <m/>
    <m/>
    <m/>
    <m/>
    <m/>
    <m/>
  </r>
  <r>
    <s v="josenietoglez"/>
    <s v="sedonaaz"/>
    <m/>
    <m/>
    <m/>
    <m/>
    <m/>
    <m/>
    <m/>
    <m/>
    <s v="No"/>
    <n v="91"/>
    <m/>
    <m/>
    <x v="1"/>
    <d v="2019-06-16T17:22:56.000"/>
    <s v="@SedonaAZ l love Sedona #Sedona https://t.co/tRpQAyqAiT"/>
    <m/>
    <m/>
    <x v="9"/>
    <s v="https://pbs.twimg.com/media/D9MwzChXUAECwn0.jpg"/>
    <s v="https://pbs.twimg.com/media/D9MwzChXUAECwn0.jpg"/>
    <x v="47"/>
    <s v="https://twitter.com/#!/josenietoglez/status/1140308792774729730"/>
    <m/>
    <m/>
    <s v="1140308792774729730"/>
    <m/>
    <b v="0"/>
    <n v="1"/>
    <s v="17194244"/>
    <b v="0"/>
    <s v="en"/>
    <m/>
    <s v=""/>
    <b v="0"/>
    <n v="0"/>
    <s v=""/>
    <s v="Twitter for iPhone"/>
    <b v="0"/>
    <s v="1140308792774729730"/>
    <s v="Tweet"/>
    <n v="0"/>
    <n v="0"/>
    <m/>
    <m/>
    <m/>
    <m/>
    <m/>
    <m/>
    <m/>
    <m/>
    <n v="1"/>
    <s v="2"/>
    <s v="2"/>
    <n v="1"/>
    <n v="20"/>
    <n v="0"/>
    <n v="0"/>
    <n v="0"/>
    <n v="0"/>
    <n v="4"/>
    <n v="80"/>
    <n v="5"/>
  </r>
  <r>
    <s v="gryphons_bane"/>
    <s v="azrogernaylor"/>
    <m/>
    <m/>
    <m/>
    <m/>
    <m/>
    <m/>
    <m/>
    <m/>
    <s v="No"/>
    <n v="92"/>
    <m/>
    <m/>
    <x v="0"/>
    <d v="2019-06-17T14:57:03.000"/>
    <s v="RT @AZRogerNaylor: Don't let kids spend their entire summer indoors staring at screens. Get them outside to #hike, climb &amp;amp; swim. If they do…"/>
    <m/>
    <m/>
    <x v="10"/>
    <m/>
    <s v="http://pbs.twimg.com/profile_images/798189717594329089/QkT7O_cj_normal.png"/>
    <x v="48"/>
    <s v="https://twitter.com/#!/gryphons_bane/status/1140634468186640385"/>
    <m/>
    <m/>
    <s v="1140634468186640385"/>
    <m/>
    <b v="0"/>
    <n v="0"/>
    <s v=""/>
    <b v="0"/>
    <s v="en"/>
    <m/>
    <s v=""/>
    <b v="0"/>
    <n v="23"/>
    <s v="1140631662092402693"/>
    <s v="Twitter Web Client"/>
    <b v="0"/>
    <s v="1140631662092402693"/>
    <s v="Tweet"/>
    <n v="0"/>
    <n v="0"/>
    <m/>
    <m/>
    <m/>
    <m/>
    <m/>
    <m/>
    <m/>
    <m/>
    <n v="1"/>
    <s v="1"/>
    <s v="1"/>
    <n v="0"/>
    <n v="0"/>
    <n v="0"/>
    <n v="0"/>
    <n v="0"/>
    <n v="0"/>
    <n v="24"/>
    <n v="100"/>
    <n v="24"/>
  </r>
  <r>
    <s v="natwidervglass"/>
    <s v="natwidervglass"/>
    <m/>
    <m/>
    <m/>
    <m/>
    <m/>
    <m/>
    <m/>
    <m/>
    <s v="No"/>
    <n v="93"/>
    <m/>
    <m/>
    <x v="2"/>
    <d v="2019-06-17T15:05:39.000"/>
    <s v="RT AZRogerNaylor: Don't let kids spend their entire summer indoors staring at screens. Get them outside to #hike, climb &amp;amp; swim. If they don't fall in love with the outdoors now, when will they? Here's my story on great #Arizona kid friendly hikes. AZStateParks SedonaAZ …"/>
    <m/>
    <m/>
    <x v="11"/>
    <m/>
    <s v="http://pbs.twimg.com/profile_images/1011973848424591360/XGne3lGv_normal.jpg"/>
    <x v="49"/>
    <s v="https://twitter.com/#!/natwidervglass/status/1140636633068425217"/>
    <m/>
    <m/>
    <s v="1140636633068425217"/>
    <m/>
    <b v="0"/>
    <n v="0"/>
    <s v=""/>
    <b v="0"/>
    <s v="en"/>
    <m/>
    <s v=""/>
    <b v="0"/>
    <n v="0"/>
    <s v=""/>
    <s v="IFTTT"/>
    <b v="0"/>
    <s v="1140636633068425217"/>
    <s v="Tweet"/>
    <n v="0"/>
    <n v="0"/>
    <m/>
    <m/>
    <m/>
    <m/>
    <m/>
    <m/>
    <m/>
    <m/>
    <n v="1"/>
    <s v="5"/>
    <s v="5"/>
    <n v="3"/>
    <n v="6.666666666666667"/>
    <n v="1"/>
    <n v="2.2222222222222223"/>
    <n v="0"/>
    <n v="0"/>
    <n v="41"/>
    <n v="91.11111111111111"/>
    <n v="45"/>
  </r>
  <r>
    <s v="seekingtrailsaz"/>
    <s v="azrogernaylor"/>
    <m/>
    <m/>
    <m/>
    <m/>
    <m/>
    <m/>
    <m/>
    <m/>
    <s v="No"/>
    <n v="94"/>
    <m/>
    <m/>
    <x v="0"/>
    <d v="2019-06-17T15:11:11.000"/>
    <s v="RT @AZRogerNaylor: Don't let kids spend their entire summer indoors staring at screens. Get them outside to #hike, climb &amp;amp; swim. If they do…"/>
    <m/>
    <m/>
    <x v="10"/>
    <m/>
    <s v="http://pbs.twimg.com/profile_images/1131596262300499968/5YvKaf1U_normal.jpg"/>
    <x v="50"/>
    <s v="https://twitter.com/#!/seekingtrailsaz/status/1140638023643623425"/>
    <m/>
    <m/>
    <s v="1140638023643623425"/>
    <m/>
    <b v="0"/>
    <n v="0"/>
    <s v=""/>
    <b v="0"/>
    <s v="en"/>
    <m/>
    <s v=""/>
    <b v="0"/>
    <n v="23"/>
    <s v="1140631662092402693"/>
    <s v="Twitter for iPhone"/>
    <b v="0"/>
    <s v="1140631662092402693"/>
    <s v="Tweet"/>
    <n v="0"/>
    <n v="0"/>
    <m/>
    <m/>
    <m/>
    <m/>
    <m/>
    <m/>
    <m/>
    <m/>
    <n v="1"/>
    <s v="1"/>
    <s v="1"/>
    <n v="0"/>
    <n v="0"/>
    <n v="0"/>
    <n v="0"/>
    <n v="0"/>
    <n v="0"/>
    <n v="24"/>
    <n v="100"/>
    <n v="24"/>
  </r>
  <r>
    <s v="arizonahomes4u"/>
    <s v="yoga_journal"/>
    <m/>
    <m/>
    <m/>
    <m/>
    <m/>
    <m/>
    <m/>
    <m/>
    <s v="No"/>
    <n v="95"/>
    <m/>
    <m/>
    <x v="0"/>
    <d v="2019-06-17T15:35:23.000"/>
    <s v="RT @SedonaAZ: So proud of @SedonaYogaFest for getting on @Yoga_Journal's amazing list of top retreats and travel spots around the world!  h…"/>
    <m/>
    <m/>
    <x v="0"/>
    <m/>
    <s v="http://pbs.twimg.com/profile_images/1074115395286491136/HX4_iNcB_normal.jpg"/>
    <x v="51"/>
    <s v="https://twitter.com/#!/arizonahomes4u/status/1140644114045607941"/>
    <m/>
    <m/>
    <s v="1140644114045607941"/>
    <m/>
    <b v="0"/>
    <n v="0"/>
    <s v=""/>
    <b v="0"/>
    <s v="en"/>
    <m/>
    <s v=""/>
    <b v="0"/>
    <n v="2"/>
    <s v="1140643927873081344"/>
    <s v="Twitter for Android"/>
    <b v="0"/>
    <s v="1140643927873081344"/>
    <s v="Tweet"/>
    <n v="0"/>
    <n v="0"/>
    <m/>
    <m/>
    <m/>
    <m/>
    <m/>
    <m/>
    <m/>
    <m/>
    <n v="1"/>
    <s v="2"/>
    <s v="2"/>
    <m/>
    <m/>
    <m/>
    <m/>
    <m/>
    <m/>
    <m/>
    <m/>
    <m/>
  </r>
  <r>
    <s v="scottsdaleveins"/>
    <s v="azrogernaylor"/>
    <m/>
    <m/>
    <m/>
    <m/>
    <m/>
    <m/>
    <m/>
    <m/>
    <s v="No"/>
    <n v="98"/>
    <m/>
    <m/>
    <x v="0"/>
    <d v="2019-06-17T16:46:08.000"/>
    <s v="RT @AZRogerNaylor: Don't let kids spend their entire summer indoors staring at screens. Get them outside to #hike, climb &amp;amp; swim. If they do…"/>
    <m/>
    <m/>
    <x v="10"/>
    <m/>
    <s v="http://pbs.twimg.com/profile_images/941053990971744256/adM406Mp_normal.jpg"/>
    <x v="52"/>
    <s v="https://twitter.com/#!/scottsdaleveins/status/1140661916685099015"/>
    <m/>
    <m/>
    <s v="1140661916685099015"/>
    <m/>
    <b v="0"/>
    <n v="0"/>
    <s v=""/>
    <b v="0"/>
    <s v="en"/>
    <m/>
    <s v=""/>
    <b v="0"/>
    <n v="23"/>
    <s v="1140631662092402693"/>
    <s v="Twitter for iPhone"/>
    <b v="0"/>
    <s v="1140631662092402693"/>
    <s v="Tweet"/>
    <n v="0"/>
    <n v="0"/>
    <m/>
    <m/>
    <m/>
    <m/>
    <m/>
    <m/>
    <m/>
    <m/>
    <n v="1"/>
    <s v="1"/>
    <s v="1"/>
    <n v="0"/>
    <n v="0"/>
    <n v="0"/>
    <n v="0"/>
    <n v="0"/>
    <n v="0"/>
    <n v="24"/>
    <n v="100"/>
    <n v="24"/>
  </r>
  <r>
    <s v="azpest"/>
    <s v="azrogernaylor"/>
    <m/>
    <m/>
    <m/>
    <m/>
    <m/>
    <m/>
    <m/>
    <m/>
    <s v="No"/>
    <n v="99"/>
    <m/>
    <m/>
    <x v="0"/>
    <d v="2019-06-11T16:14:55.000"/>
    <s v="RT @AZRogerNaylor: Now that the kids are out of school, they're probably busy whining about how bored they are. Time to hit the road and ex…"/>
    <m/>
    <m/>
    <x v="0"/>
    <m/>
    <s v="http://pbs.twimg.com/profile_images/763802490936537088/TcBBiZxj_normal.jpg"/>
    <x v="53"/>
    <s v="https://twitter.com/#!/azpest/status/1138479735699230720"/>
    <m/>
    <m/>
    <s v="1138479735699230720"/>
    <m/>
    <b v="0"/>
    <n v="0"/>
    <s v=""/>
    <b v="0"/>
    <s v="en"/>
    <m/>
    <s v=""/>
    <b v="0"/>
    <n v="15"/>
    <s v="1138455540798054400"/>
    <s v="Twitter for Android"/>
    <b v="0"/>
    <s v="1138455540798054400"/>
    <s v="Tweet"/>
    <n v="0"/>
    <n v="0"/>
    <m/>
    <m/>
    <m/>
    <m/>
    <m/>
    <m/>
    <m/>
    <m/>
    <n v="2"/>
    <s v="1"/>
    <s v="1"/>
    <n v="0"/>
    <n v="0"/>
    <n v="2"/>
    <n v="7.6923076923076925"/>
    <n v="0"/>
    <n v="0"/>
    <n v="24"/>
    <n v="92.3076923076923"/>
    <n v="26"/>
  </r>
  <r>
    <s v="azpest"/>
    <s v="sedonaaz"/>
    <m/>
    <m/>
    <m/>
    <m/>
    <m/>
    <m/>
    <m/>
    <m/>
    <s v="No"/>
    <n v="100"/>
    <m/>
    <m/>
    <x v="0"/>
    <d v="2019-06-11T16:14:58.000"/>
    <s v="@AZRogerNaylor @bearizona @OutofAfricaPark @SedonaAZ Fun"/>
    <m/>
    <m/>
    <x v="0"/>
    <m/>
    <s v="http://pbs.twimg.com/profile_images/763802490936537088/TcBBiZxj_normal.jpg"/>
    <x v="54"/>
    <s v="https://twitter.com/#!/azpest/status/1138479749695598592"/>
    <m/>
    <m/>
    <s v="1138479749695598592"/>
    <s v="1138455540798054400"/>
    <b v="0"/>
    <n v="1"/>
    <s v="285815432"/>
    <b v="0"/>
    <s v="und"/>
    <m/>
    <s v=""/>
    <b v="0"/>
    <n v="0"/>
    <s v=""/>
    <s v="Twitter for Android"/>
    <b v="0"/>
    <s v="1138455540798054400"/>
    <s v="Tweet"/>
    <n v="0"/>
    <n v="0"/>
    <m/>
    <m/>
    <m/>
    <m/>
    <m/>
    <m/>
    <m/>
    <m/>
    <n v="2"/>
    <s v="1"/>
    <s v="2"/>
    <m/>
    <m/>
    <m/>
    <m/>
    <m/>
    <m/>
    <m/>
    <m/>
    <m/>
  </r>
  <r>
    <s v="azpest"/>
    <s v="azrogernaylor"/>
    <m/>
    <m/>
    <m/>
    <m/>
    <m/>
    <m/>
    <m/>
    <m/>
    <s v="No"/>
    <n v="104"/>
    <m/>
    <m/>
    <x v="0"/>
    <d v="2019-06-17T17:03:10.000"/>
    <s v="RT @AZRogerNaylor: Don't let kids spend their entire summer indoors staring at screens. Get them outside to #hike, climb &amp;amp; swim. If they do…"/>
    <m/>
    <m/>
    <x v="10"/>
    <m/>
    <s v="http://pbs.twimg.com/profile_images/763802490936537088/TcBBiZxj_normal.jpg"/>
    <x v="55"/>
    <s v="https://twitter.com/#!/azpest/status/1140666206812168194"/>
    <m/>
    <m/>
    <s v="1140666206812168194"/>
    <m/>
    <b v="0"/>
    <n v="0"/>
    <s v=""/>
    <b v="0"/>
    <s v="en"/>
    <m/>
    <s v=""/>
    <b v="0"/>
    <n v="23"/>
    <s v="1140631662092402693"/>
    <s v="Twitter for Android"/>
    <b v="0"/>
    <s v="1140631662092402693"/>
    <s v="Tweet"/>
    <n v="0"/>
    <n v="0"/>
    <m/>
    <m/>
    <m/>
    <m/>
    <m/>
    <m/>
    <m/>
    <m/>
    <n v="2"/>
    <s v="1"/>
    <s v="1"/>
    <n v="0"/>
    <n v="0"/>
    <n v="0"/>
    <n v="0"/>
    <n v="0"/>
    <n v="0"/>
    <n v="24"/>
    <n v="100"/>
    <n v="24"/>
  </r>
  <r>
    <s v="azpest"/>
    <s v="sedonaaz"/>
    <m/>
    <m/>
    <m/>
    <m/>
    <m/>
    <m/>
    <m/>
    <m/>
    <s v="No"/>
    <n v="105"/>
    <m/>
    <m/>
    <x v="0"/>
    <d v="2019-06-17T17:03:15.000"/>
    <s v="@AZRogerNaylor @AZStateParks @SedonaAZ Get outdoors"/>
    <m/>
    <m/>
    <x v="0"/>
    <m/>
    <s v="http://pbs.twimg.com/profile_images/763802490936537088/TcBBiZxj_normal.jpg"/>
    <x v="56"/>
    <s v="https://twitter.com/#!/azpest/status/1140666226751889410"/>
    <m/>
    <m/>
    <s v="1140666226751889410"/>
    <s v="1140631662092402693"/>
    <b v="0"/>
    <n v="0"/>
    <s v="285815432"/>
    <b v="0"/>
    <s v="en"/>
    <m/>
    <s v=""/>
    <b v="0"/>
    <n v="0"/>
    <s v=""/>
    <s v="Twitter for Android"/>
    <b v="0"/>
    <s v="1140631662092402693"/>
    <s v="Tweet"/>
    <n v="0"/>
    <n v="0"/>
    <m/>
    <m/>
    <m/>
    <m/>
    <m/>
    <m/>
    <m/>
    <m/>
    <n v="2"/>
    <s v="1"/>
    <s v="2"/>
    <m/>
    <m/>
    <m/>
    <m/>
    <m/>
    <m/>
    <m/>
    <m/>
    <m/>
  </r>
  <r>
    <s v="don_tlr"/>
    <s v="azrogernaylor"/>
    <m/>
    <m/>
    <m/>
    <m/>
    <m/>
    <m/>
    <m/>
    <m/>
    <s v="No"/>
    <n v="108"/>
    <m/>
    <m/>
    <x v="0"/>
    <d v="2019-06-17T18:04:14.000"/>
    <s v="RT @AZRogerNaylor: Don't let kids spend their entire summer indoors staring at screens. Get them outside to #hike, climb &amp;amp; swim. If they do…"/>
    <m/>
    <m/>
    <x v="10"/>
    <m/>
    <s v="http://pbs.twimg.com/profile_images/558100546163208192/17g_DzDs_normal.jpeg"/>
    <x v="57"/>
    <s v="https://twitter.com/#!/don_tlr/status/1140681572762308608"/>
    <m/>
    <m/>
    <s v="1140681572762308608"/>
    <m/>
    <b v="0"/>
    <n v="0"/>
    <s v=""/>
    <b v="0"/>
    <s v="en"/>
    <m/>
    <s v=""/>
    <b v="0"/>
    <n v="23"/>
    <s v="1140631662092402693"/>
    <s v="Twitter for iPad"/>
    <b v="0"/>
    <s v="1140631662092402693"/>
    <s v="Tweet"/>
    <n v="0"/>
    <n v="0"/>
    <m/>
    <m/>
    <m/>
    <m/>
    <m/>
    <m/>
    <m/>
    <m/>
    <n v="1"/>
    <s v="1"/>
    <s v="1"/>
    <n v="0"/>
    <n v="0"/>
    <n v="0"/>
    <n v="0"/>
    <n v="0"/>
    <n v="0"/>
    <n v="24"/>
    <n v="100"/>
    <n v="24"/>
  </r>
  <r>
    <s v="urbandesignaz"/>
    <s v="yoga_journal"/>
    <m/>
    <m/>
    <m/>
    <m/>
    <m/>
    <m/>
    <m/>
    <m/>
    <s v="No"/>
    <n v="109"/>
    <m/>
    <m/>
    <x v="0"/>
    <d v="2019-06-17T18:07:21.000"/>
    <s v="RT @SedonaAZ: So proud of @SedonaYogaFest for getting on @Yoga_Journal's amazing list of top retreats and travel spots around the world!  h…"/>
    <m/>
    <m/>
    <x v="0"/>
    <m/>
    <s v="http://pbs.twimg.com/profile_images/905902995409297409/bmpQNaVW_normal.jpg"/>
    <x v="58"/>
    <s v="https://twitter.com/#!/urbandesignaz/status/1140682357717884929"/>
    <m/>
    <m/>
    <s v="1140682357717884929"/>
    <m/>
    <b v="0"/>
    <n v="0"/>
    <s v=""/>
    <b v="0"/>
    <s v="en"/>
    <m/>
    <s v=""/>
    <b v="0"/>
    <n v="2"/>
    <s v="1140643927873081344"/>
    <s v="Twitter Web Client"/>
    <b v="0"/>
    <s v="1140643927873081344"/>
    <s v="Tweet"/>
    <n v="0"/>
    <n v="0"/>
    <m/>
    <m/>
    <m/>
    <m/>
    <m/>
    <m/>
    <m/>
    <m/>
    <n v="1"/>
    <s v="2"/>
    <s v="2"/>
    <m/>
    <m/>
    <m/>
    <m/>
    <m/>
    <m/>
    <m/>
    <m/>
    <m/>
  </r>
  <r>
    <s v="jayne15378560"/>
    <s v="robreiner"/>
    <m/>
    <m/>
    <m/>
    <m/>
    <m/>
    <m/>
    <m/>
    <m/>
    <s v="No"/>
    <n v="112"/>
    <m/>
    <m/>
    <x v="1"/>
    <d v="2019-06-17T19:09:16.000"/>
    <s v="@robreiner Oh Rob, you need Therapy. Stay in SedonaAZ, take up hiking everyday there. Lose that weight, feel better."/>
    <m/>
    <m/>
    <x v="0"/>
    <m/>
    <s v="http://abs.twimg.com/sticky/default_profile_images/default_profile_normal.png"/>
    <x v="59"/>
    <s v="https://twitter.com/#!/jayne15378560/status/1140697938441564162"/>
    <m/>
    <m/>
    <s v="1140697938441564162"/>
    <s v="1139938908081229825"/>
    <b v="0"/>
    <n v="1"/>
    <s v="738080573365702657"/>
    <b v="0"/>
    <s v="en"/>
    <m/>
    <s v=""/>
    <b v="0"/>
    <n v="0"/>
    <s v=""/>
    <s v="Twitter for iPhone"/>
    <b v="0"/>
    <s v="1139938908081229825"/>
    <s v="Tweet"/>
    <n v="0"/>
    <n v="0"/>
    <m/>
    <m/>
    <m/>
    <m/>
    <m/>
    <m/>
    <m/>
    <m/>
    <n v="1"/>
    <s v="7"/>
    <s v="7"/>
    <n v="1"/>
    <n v="5.2631578947368425"/>
    <n v="1"/>
    <n v="5.2631578947368425"/>
    <n v="0"/>
    <n v="0"/>
    <n v="17"/>
    <n v="89.47368421052632"/>
    <n v="19"/>
  </r>
  <r>
    <s v="ozzfest520"/>
    <s v="azrogernaylor"/>
    <m/>
    <m/>
    <m/>
    <m/>
    <m/>
    <m/>
    <m/>
    <m/>
    <s v="No"/>
    <n v="113"/>
    <m/>
    <m/>
    <x v="0"/>
    <d v="2019-06-17T19:38:55.000"/>
    <s v="RT @AZRogerNaylor: Don't let kids spend their entire summer indoors staring at screens. Get them outside to #hike, climb &amp;amp; swim. If they do…"/>
    <m/>
    <m/>
    <x v="10"/>
    <m/>
    <s v="http://pbs.twimg.com/profile_images/1105596184918286336/IZPcZuLK_normal.jpg"/>
    <x v="60"/>
    <s v="https://twitter.com/#!/ozzfest520/status/1140705402528473089"/>
    <m/>
    <m/>
    <s v="1140705402528473089"/>
    <m/>
    <b v="0"/>
    <n v="0"/>
    <s v=""/>
    <b v="0"/>
    <s v="en"/>
    <m/>
    <s v=""/>
    <b v="0"/>
    <n v="23"/>
    <s v="1140631662092402693"/>
    <s v="Twitter for Android"/>
    <b v="0"/>
    <s v="1140631662092402693"/>
    <s v="Tweet"/>
    <n v="0"/>
    <n v="0"/>
    <m/>
    <m/>
    <m/>
    <m/>
    <m/>
    <m/>
    <m/>
    <m/>
    <n v="1"/>
    <s v="1"/>
    <s v="1"/>
    <n v="0"/>
    <n v="0"/>
    <n v="0"/>
    <n v="0"/>
    <n v="0"/>
    <n v="0"/>
    <n v="24"/>
    <n v="100"/>
    <n v="24"/>
  </r>
  <r>
    <s v="smalley_louise"/>
    <s v="azrogernaylor"/>
    <m/>
    <m/>
    <m/>
    <m/>
    <m/>
    <m/>
    <m/>
    <m/>
    <s v="No"/>
    <n v="114"/>
    <m/>
    <m/>
    <x v="0"/>
    <d v="2019-06-17T20:11:22.000"/>
    <s v="RT @AZRogerNaylor: Don't let kids spend their entire summer indoors staring at screens. Get them outside to #hike, climb &amp;amp; swim. If they do…"/>
    <m/>
    <m/>
    <x v="10"/>
    <m/>
    <s v="http://pbs.twimg.com/profile_images/1132781271761862656/1CL3QdPS_normal.png"/>
    <x v="61"/>
    <s v="https://twitter.com/#!/smalley_louise/status/1140713566753849344"/>
    <m/>
    <m/>
    <s v="1140713566753849344"/>
    <m/>
    <b v="0"/>
    <n v="0"/>
    <s v=""/>
    <b v="0"/>
    <s v="en"/>
    <m/>
    <s v=""/>
    <b v="0"/>
    <n v="23"/>
    <s v="1140631662092402693"/>
    <s v="Twitter for Android"/>
    <b v="0"/>
    <s v="1140631662092402693"/>
    <s v="Tweet"/>
    <n v="0"/>
    <n v="0"/>
    <m/>
    <m/>
    <m/>
    <m/>
    <m/>
    <m/>
    <m/>
    <m/>
    <n v="1"/>
    <s v="1"/>
    <s v="1"/>
    <n v="0"/>
    <n v="0"/>
    <n v="0"/>
    <n v="0"/>
    <n v="0"/>
    <n v="0"/>
    <n v="24"/>
    <n v="100"/>
    <n v="24"/>
  </r>
  <r>
    <s v="joyflooring"/>
    <s v="azrogernaylor"/>
    <m/>
    <m/>
    <m/>
    <m/>
    <m/>
    <m/>
    <m/>
    <m/>
    <s v="No"/>
    <n v="115"/>
    <m/>
    <m/>
    <x v="0"/>
    <d v="2019-06-11T21:30:03.000"/>
    <s v="RT @AZRogerNaylor: Now that the kids are out of school, they're probably busy whining about how bored they are. Time to hit the road and ex…"/>
    <m/>
    <m/>
    <x v="0"/>
    <m/>
    <s v="http://pbs.twimg.com/profile_images/1020010494738890752/SJsuwjy-_normal.jpg"/>
    <x v="62"/>
    <s v="https://twitter.com/#!/joyflooring/status/1138559040919728128"/>
    <m/>
    <m/>
    <s v="1138559040919728128"/>
    <m/>
    <b v="0"/>
    <n v="0"/>
    <s v=""/>
    <b v="0"/>
    <s v="en"/>
    <m/>
    <s v=""/>
    <b v="0"/>
    <n v="15"/>
    <s v="1138455540798054400"/>
    <s v="Twitter Web Client"/>
    <b v="0"/>
    <s v="1138455540798054400"/>
    <s v="Tweet"/>
    <n v="0"/>
    <n v="0"/>
    <m/>
    <m/>
    <m/>
    <m/>
    <m/>
    <m/>
    <m/>
    <m/>
    <n v="2"/>
    <s v="1"/>
    <s v="1"/>
    <n v="0"/>
    <n v="0"/>
    <n v="2"/>
    <n v="7.6923076923076925"/>
    <n v="0"/>
    <n v="0"/>
    <n v="24"/>
    <n v="92.3076923076923"/>
    <n v="26"/>
  </r>
  <r>
    <s v="joyflooring"/>
    <s v="azrogernaylor"/>
    <m/>
    <m/>
    <m/>
    <m/>
    <m/>
    <m/>
    <m/>
    <m/>
    <s v="No"/>
    <n v="116"/>
    <m/>
    <m/>
    <x v="0"/>
    <d v="2019-06-17T20:14:37.000"/>
    <s v="RT @AZRogerNaylor: Don't let kids spend their entire summer indoors staring at screens. Get them outside to #hike, climb &amp;amp; swim. If they do…"/>
    <m/>
    <m/>
    <x v="10"/>
    <m/>
    <s v="http://pbs.twimg.com/profile_images/1020010494738890752/SJsuwjy-_normal.jpg"/>
    <x v="63"/>
    <s v="https://twitter.com/#!/joyflooring/status/1140714385469394945"/>
    <m/>
    <m/>
    <s v="1140714385469394945"/>
    <m/>
    <b v="0"/>
    <n v="0"/>
    <s v=""/>
    <b v="0"/>
    <s v="en"/>
    <m/>
    <s v=""/>
    <b v="0"/>
    <n v="23"/>
    <s v="1140631662092402693"/>
    <s v="Twitter Web Client"/>
    <b v="0"/>
    <s v="1140631662092402693"/>
    <s v="Tweet"/>
    <n v="0"/>
    <n v="0"/>
    <m/>
    <m/>
    <m/>
    <m/>
    <m/>
    <m/>
    <m/>
    <m/>
    <n v="2"/>
    <s v="1"/>
    <s v="1"/>
    <n v="0"/>
    <n v="0"/>
    <n v="0"/>
    <n v="0"/>
    <n v="0"/>
    <n v="0"/>
    <n v="24"/>
    <n v="100"/>
    <n v="24"/>
  </r>
  <r>
    <s v="phxcards11"/>
    <s v="azrogernaylor"/>
    <m/>
    <m/>
    <m/>
    <m/>
    <m/>
    <m/>
    <m/>
    <m/>
    <s v="No"/>
    <n v="117"/>
    <m/>
    <m/>
    <x v="0"/>
    <d v="2019-06-17T20:17:03.000"/>
    <s v="RT @AZRogerNaylor: Don't let kids spend their entire summer indoors staring at screens. Get them outside to #hike, climb &amp;amp; swim. If they do…"/>
    <m/>
    <m/>
    <x v="10"/>
    <m/>
    <s v="http://pbs.twimg.com/profile_images/1133560084255203328/D3aXeHDD_normal.jpg"/>
    <x v="64"/>
    <s v="https://twitter.com/#!/phxcards11/status/1140714997925830656"/>
    <m/>
    <m/>
    <s v="1140714997925830656"/>
    <m/>
    <b v="0"/>
    <n v="0"/>
    <s v=""/>
    <b v="0"/>
    <s v="en"/>
    <m/>
    <s v=""/>
    <b v="0"/>
    <n v="23"/>
    <s v="1140631662092402693"/>
    <s v="Twitter for iPhone"/>
    <b v="0"/>
    <s v="1140631662092402693"/>
    <s v="Tweet"/>
    <n v="0"/>
    <n v="0"/>
    <m/>
    <m/>
    <m/>
    <m/>
    <m/>
    <m/>
    <m/>
    <m/>
    <n v="1"/>
    <s v="1"/>
    <s v="1"/>
    <n v="0"/>
    <n v="0"/>
    <n v="0"/>
    <n v="0"/>
    <n v="0"/>
    <n v="0"/>
    <n v="24"/>
    <n v="100"/>
    <n v="24"/>
  </r>
  <r>
    <s v="1merrifield"/>
    <s v="azrogernaylor"/>
    <m/>
    <m/>
    <m/>
    <m/>
    <m/>
    <m/>
    <m/>
    <m/>
    <s v="No"/>
    <n v="118"/>
    <m/>
    <m/>
    <x v="0"/>
    <d v="2019-06-17T20:44:40.000"/>
    <s v="RT @AZRogerNaylor: Don't let kids spend their entire summer indoors staring at screens. Get them outside to #hike, climb &amp;amp; swim. If they do…"/>
    <m/>
    <m/>
    <x v="10"/>
    <m/>
    <s v="http://pbs.twimg.com/profile_images/656872695011737600/szqZZRlr_normal.jpg"/>
    <x v="65"/>
    <s v="https://twitter.com/#!/1merrifield/status/1140721946457333760"/>
    <m/>
    <m/>
    <s v="1140721946457333760"/>
    <m/>
    <b v="0"/>
    <n v="0"/>
    <s v=""/>
    <b v="0"/>
    <s v="en"/>
    <m/>
    <s v=""/>
    <b v="0"/>
    <n v="23"/>
    <s v="1140631662092402693"/>
    <s v="Twitter Web Client"/>
    <b v="0"/>
    <s v="1140631662092402693"/>
    <s v="Tweet"/>
    <n v="0"/>
    <n v="0"/>
    <m/>
    <m/>
    <m/>
    <m/>
    <m/>
    <m/>
    <m/>
    <m/>
    <n v="1"/>
    <s v="1"/>
    <s v="1"/>
    <n v="0"/>
    <n v="0"/>
    <n v="0"/>
    <n v="0"/>
    <n v="0"/>
    <n v="0"/>
    <n v="24"/>
    <n v="100"/>
    <n v="24"/>
  </r>
  <r>
    <s v="quiet_exterior"/>
    <s v="azrogernaylor"/>
    <m/>
    <m/>
    <m/>
    <m/>
    <m/>
    <m/>
    <m/>
    <m/>
    <s v="No"/>
    <n v="119"/>
    <m/>
    <m/>
    <x v="0"/>
    <d v="2019-06-17T21:49:15.000"/>
    <s v="RT @AZRogerNaylor: Don't let kids spend their entire summer indoors staring at screens. Get them outside to #hike, climb &amp;amp; swim. If they do…"/>
    <m/>
    <m/>
    <x v="10"/>
    <m/>
    <s v="http://pbs.twimg.com/profile_images/857449395/endless-grand-canyon-651123-xl_normal.jpg"/>
    <x v="66"/>
    <s v="https://twitter.com/#!/quiet_exterior/status/1140738199863681035"/>
    <m/>
    <m/>
    <s v="1140738199863681035"/>
    <m/>
    <b v="0"/>
    <n v="0"/>
    <s v=""/>
    <b v="0"/>
    <s v="en"/>
    <m/>
    <s v=""/>
    <b v="0"/>
    <n v="23"/>
    <s v="1140631662092402693"/>
    <s v="Twitter for iPhone"/>
    <b v="0"/>
    <s v="1140631662092402693"/>
    <s v="Tweet"/>
    <n v="0"/>
    <n v="0"/>
    <m/>
    <m/>
    <m/>
    <m/>
    <m/>
    <m/>
    <m/>
    <m/>
    <n v="1"/>
    <s v="1"/>
    <s v="1"/>
    <n v="0"/>
    <n v="0"/>
    <n v="0"/>
    <n v="0"/>
    <n v="0"/>
    <n v="0"/>
    <n v="24"/>
    <n v="100"/>
    <n v="24"/>
  </r>
  <r>
    <s v="uswesttravel1"/>
    <s v="azrogernaylor"/>
    <m/>
    <m/>
    <m/>
    <m/>
    <m/>
    <m/>
    <m/>
    <m/>
    <s v="No"/>
    <n v="120"/>
    <m/>
    <m/>
    <x v="0"/>
    <d v="2019-06-18T00:57:25.000"/>
    <s v="RT @AZRogerNaylor: Don't let kids spend their entire summer indoors staring at screens. Get them outside to #hike, climb &amp;amp; swim. If they do…"/>
    <m/>
    <m/>
    <x v="10"/>
    <m/>
    <s v="http://pbs.twimg.com/profile_images/1042107709787521024/JRuyEelC_normal.jpg"/>
    <x v="67"/>
    <s v="https://twitter.com/#!/uswesttravel1/status/1140785553337651200"/>
    <m/>
    <m/>
    <s v="1140785553337651200"/>
    <m/>
    <b v="0"/>
    <n v="0"/>
    <s v=""/>
    <b v="0"/>
    <s v="en"/>
    <m/>
    <s v=""/>
    <b v="0"/>
    <n v="23"/>
    <s v="1140631662092402693"/>
    <s v="Twitter for Android"/>
    <b v="0"/>
    <s v="1140631662092402693"/>
    <s v="Tweet"/>
    <n v="0"/>
    <n v="0"/>
    <m/>
    <m/>
    <m/>
    <m/>
    <m/>
    <m/>
    <m/>
    <m/>
    <n v="1"/>
    <s v="1"/>
    <s v="1"/>
    <n v="0"/>
    <n v="0"/>
    <n v="0"/>
    <n v="0"/>
    <n v="0"/>
    <n v="0"/>
    <n v="24"/>
    <n v="100"/>
    <n v="24"/>
  </r>
  <r>
    <s v="audreyhickman12"/>
    <s v="azrogernaylor"/>
    <m/>
    <m/>
    <m/>
    <m/>
    <m/>
    <m/>
    <m/>
    <m/>
    <s v="No"/>
    <n v="121"/>
    <m/>
    <m/>
    <x v="0"/>
    <d v="2019-06-18T01:42:49.000"/>
    <s v="RT @AZRogerNaylor: Don't let kids spend their entire summer indoors staring at screens. Get them outside to #hike, climb &amp;amp; swim. If they do…"/>
    <m/>
    <m/>
    <x v="10"/>
    <m/>
    <s v="http://pbs.twimg.com/profile_images/1057295996118388737/NQ1vSU6j_normal.jpg"/>
    <x v="68"/>
    <s v="https://twitter.com/#!/audreyhickman12/status/1140796979917668352"/>
    <m/>
    <m/>
    <s v="1140796979917668352"/>
    <m/>
    <b v="0"/>
    <n v="0"/>
    <s v=""/>
    <b v="0"/>
    <s v="en"/>
    <m/>
    <s v=""/>
    <b v="0"/>
    <n v="23"/>
    <s v="1140631662092402693"/>
    <s v="Twitter for Android"/>
    <b v="0"/>
    <s v="1140631662092402693"/>
    <s v="Tweet"/>
    <n v="0"/>
    <n v="0"/>
    <m/>
    <m/>
    <m/>
    <m/>
    <m/>
    <m/>
    <m/>
    <m/>
    <n v="1"/>
    <s v="1"/>
    <s v="1"/>
    <n v="0"/>
    <n v="0"/>
    <n v="0"/>
    <n v="0"/>
    <n v="0"/>
    <n v="0"/>
    <n v="24"/>
    <n v="100"/>
    <n v="24"/>
  </r>
  <r>
    <s v="arizonanotebook"/>
    <s v="azrogernaylor"/>
    <m/>
    <m/>
    <m/>
    <m/>
    <m/>
    <m/>
    <m/>
    <m/>
    <s v="No"/>
    <n v="122"/>
    <m/>
    <m/>
    <x v="0"/>
    <d v="2019-06-18T02:21:07.000"/>
    <s v="RT @AZRogerNaylor: Don't let kids spend their entire summer indoors staring at screens. Get them outside to #hike, climb &amp;amp; swim. If they do…"/>
    <m/>
    <m/>
    <x v="10"/>
    <m/>
    <s v="http://pbs.twimg.com/profile_images/439178275256938497/FC8jeaAU_normal.jpeg"/>
    <x v="69"/>
    <s v="https://twitter.com/#!/arizonanotebook/status/1140806619141304320"/>
    <m/>
    <m/>
    <s v="1140806619141304320"/>
    <m/>
    <b v="0"/>
    <n v="0"/>
    <s v=""/>
    <b v="0"/>
    <s v="en"/>
    <m/>
    <s v=""/>
    <b v="0"/>
    <n v="23"/>
    <s v="1140631662092402693"/>
    <s v="Twitter Web Client"/>
    <b v="0"/>
    <s v="1140631662092402693"/>
    <s v="Tweet"/>
    <n v="0"/>
    <n v="0"/>
    <m/>
    <m/>
    <m/>
    <m/>
    <m/>
    <m/>
    <m/>
    <m/>
    <n v="1"/>
    <s v="1"/>
    <s v="1"/>
    <n v="0"/>
    <n v="0"/>
    <n v="0"/>
    <n v="0"/>
    <n v="0"/>
    <n v="0"/>
    <n v="24"/>
    <n v="100"/>
    <n v="24"/>
  </r>
  <r>
    <s v="legacyfineprop"/>
    <s v="azrogernaylor"/>
    <m/>
    <m/>
    <m/>
    <m/>
    <m/>
    <m/>
    <m/>
    <m/>
    <s v="No"/>
    <n v="123"/>
    <m/>
    <m/>
    <x v="0"/>
    <d v="2019-06-18T05:39:57.000"/>
    <s v="RT @AZRogerNaylor: Don't let kids spend their entire summer indoors staring at screens. Get them outside to #hike, climb &amp;amp; swim. If they do…"/>
    <m/>
    <m/>
    <x v="10"/>
    <m/>
    <s v="http://pbs.twimg.com/profile_images/980290727224594432/7OMmaDFr_normal.jpg"/>
    <x v="70"/>
    <s v="https://twitter.com/#!/legacyfineprop/status/1140856654990233600"/>
    <m/>
    <m/>
    <s v="1140856654990233600"/>
    <m/>
    <b v="0"/>
    <n v="0"/>
    <s v=""/>
    <b v="0"/>
    <s v="en"/>
    <m/>
    <s v=""/>
    <b v="0"/>
    <n v="33"/>
    <s v="1140631662092402693"/>
    <s v="Twitter for Android"/>
    <b v="0"/>
    <s v="1140631662092402693"/>
    <s v="Tweet"/>
    <n v="0"/>
    <n v="0"/>
    <m/>
    <m/>
    <m/>
    <m/>
    <m/>
    <m/>
    <m/>
    <m/>
    <n v="1"/>
    <s v="1"/>
    <s v="1"/>
    <n v="0"/>
    <n v="0"/>
    <n v="0"/>
    <n v="0"/>
    <n v="0"/>
    <n v="0"/>
    <n v="24"/>
    <n v="100"/>
    <n v="24"/>
  </r>
  <r>
    <s v="janhalash"/>
    <s v="azrogernaylor"/>
    <m/>
    <m/>
    <m/>
    <m/>
    <m/>
    <m/>
    <m/>
    <m/>
    <s v="No"/>
    <n v="124"/>
    <m/>
    <m/>
    <x v="0"/>
    <d v="2019-06-11T21:51:46.000"/>
    <s v="RT @AZRogerNaylor: Now that the kids are out of school, they're probably busy whining about how bored they are. Time to hit the road and ex…"/>
    <m/>
    <m/>
    <x v="0"/>
    <m/>
    <s v="http://pbs.twimg.com/profile_images/1123745120090841089/bb5r5i6-_normal.jpg"/>
    <x v="71"/>
    <s v="https://twitter.com/#!/janhalash/status/1138564506018181120"/>
    <m/>
    <m/>
    <s v="1138564506018181120"/>
    <m/>
    <b v="0"/>
    <n v="0"/>
    <s v=""/>
    <b v="0"/>
    <s v="en"/>
    <m/>
    <s v=""/>
    <b v="0"/>
    <n v="15"/>
    <s v="1138455540798054400"/>
    <s v="Twitter for iPad"/>
    <b v="0"/>
    <s v="1138455540798054400"/>
    <s v="Tweet"/>
    <n v="0"/>
    <n v="0"/>
    <m/>
    <m/>
    <m/>
    <m/>
    <m/>
    <m/>
    <m/>
    <m/>
    <n v="2"/>
    <s v="1"/>
    <s v="1"/>
    <n v="0"/>
    <n v="0"/>
    <n v="2"/>
    <n v="7.6923076923076925"/>
    <n v="0"/>
    <n v="0"/>
    <n v="24"/>
    <n v="92.3076923076923"/>
    <n v="26"/>
  </r>
  <r>
    <s v="janhalash"/>
    <s v="azrogernaylor"/>
    <m/>
    <m/>
    <m/>
    <m/>
    <m/>
    <m/>
    <m/>
    <m/>
    <s v="No"/>
    <n v="125"/>
    <m/>
    <m/>
    <x v="0"/>
    <d v="2019-06-18T06:03:39.000"/>
    <s v="RT @AZRogerNaylor: Don't let kids spend their entire summer indoors staring at screens. Get them outside to #hike, climb &amp;amp; swim. If they do…"/>
    <m/>
    <m/>
    <x v="10"/>
    <m/>
    <s v="http://pbs.twimg.com/profile_images/1123745120090841089/bb5r5i6-_normal.jpg"/>
    <x v="72"/>
    <s v="https://twitter.com/#!/janhalash/status/1140862621966462976"/>
    <m/>
    <m/>
    <s v="1140862621966462976"/>
    <m/>
    <b v="0"/>
    <n v="0"/>
    <s v=""/>
    <b v="0"/>
    <s v="en"/>
    <m/>
    <s v=""/>
    <b v="0"/>
    <n v="33"/>
    <s v="1140631662092402693"/>
    <s v="Twitter for iPad"/>
    <b v="0"/>
    <s v="1140631662092402693"/>
    <s v="Tweet"/>
    <n v="0"/>
    <n v="0"/>
    <m/>
    <m/>
    <m/>
    <m/>
    <m/>
    <m/>
    <m/>
    <m/>
    <n v="2"/>
    <s v="1"/>
    <s v="1"/>
    <n v="0"/>
    <n v="0"/>
    <n v="0"/>
    <n v="0"/>
    <n v="0"/>
    <n v="0"/>
    <n v="24"/>
    <n v="100"/>
    <n v="24"/>
  </r>
  <r>
    <s v="ivey00880866"/>
    <s v="azrogernaylor"/>
    <m/>
    <m/>
    <m/>
    <m/>
    <m/>
    <m/>
    <m/>
    <m/>
    <s v="No"/>
    <n v="126"/>
    <m/>
    <m/>
    <x v="0"/>
    <d v="2019-06-18T07:16:20.000"/>
    <s v="RT @AZRogerNaylor: Don't let kids spend their entire summer indoors staring at screens. Get them outside to #hike, climb &amp;amp; swim. If they do…"/>
    <m/>
    <m/>
    <x v="10"/>
    <m/>
    <s v="http://pbs.twimg.com/profile_images/2796278088/6499484fd37d9cd0dde4c04006c25737_normal.jpeg"/>
    <x v="73"/>
    <s v="https://twitter.com/#!/ivey00880866/status/1140880911908704256"/>
    <m/>
    <m/>
    <s v="1140880911908704256"/>
    <m/>
    <b v="0"/>
    <n v="0"/>
    <s v=""/>
    <b v="0"/>
    <s v="en"/>
    <m/>
    <s v=""/>
    <b v="0"/>
    <n v="33"/>
    <s v="1140631662092402693"/>
    <s v="Twitter for Android"/>
    <b v="0"/>
    <s v="1140631662092402693"/>
    <s v="Tweet"/>
    <n v="0"/>
    <n v="0"/>
    <m/>
    <m/>
    <m/>
    <m/>
    <m/>
    <m/>
    <m/>
    <m/>
    <n v="1"/>
    <s v="1"/>
    <s v="1"/>
    <n v="0"/>
    <n v="0"/>
    <n v="0"/>
    <n v="0"/>
    <n v="0"/>
    <n v="0"/>
    <n v="24"/>
    <n v="100"/>
    <n v="24"/>
  </r>
  <r>
    <s v="letmelivebruh"/>
    <s v="sedonaaz"/>
    <m/>
    <m/>
    <m/>
    <m/>
    <m/>
    <m/>
    <m/>
    <m/>
    <s v="No"/>
    <n v="127"/>
    <m/>
    <m/>
    <x v="0"/>
    <d v="2019-06-14T03:17:43.000"/>
    <s v="Dropping this because this place was the most beautiful humbling place I’ve ever seen. Please go check out @SedonaAZ if you’re ever in Arizona . https://t.co/6pc3GCLKZV"/>
    <m/>
    <m/>
    <x v="0"/>
    <s v="https://pbs.twimg.com/media/D8_cJmTUcAE8paZ.jpg"/>
    <s v="https://pbs.twimg.com/media/D8_cJmTUcAE8paZ.jpg"/>
    <x v="74"/>
    <s v="https://twitter.com/#!/letmelivebruh/status/1139371309345808385"/>
    <m/>
    <m/>
    <s v="1139371309345808385"/>
    <m/>
    <b v="0"/>
    <n v="5"/>
    <s v=""/>
    <b v="0"/>
    <s v="en"/>
    <m/>
    <s v=""/>
    <b v="0"/>
    <n v="0"/>
    <s v=""/>
    <s v="Twitter for iPhone"/>
    <b v="0"/>
    <s v="1139371309345808385"/>
    <s v="Tweet"/>
    <n v="0"/>
    <n v="0"/>
    <m/>
    <m/>
    <m/>
    <m/>
    <m/>
    <m/>
    <m/>
    <m/>
    <n v="4"/>
    <s v="2"/>
    <s v="2"/>
    <n v="1"/>
    <n v="3.8461538461538463"/>
    <n v="0"/>
    <n v="0"/>
    <n v="0"/>
    <n v="0"/>
    <n v="25"/>
    <n v="96.15384615384616"/>
    <n v="26"/>
  </r>
  <r>
    <s v="johnnyapolis"/>
    <s v="letmelivebruh"/>
    <m/>
    <m/>
    <m/>
    <m/>
    <m/>
    <m/>
    <m/>
    <m/>
    <s v="No"/>
    <n v="131"/>
    <m/>
    <m/>
    <x v="1"/>
    <d v="2019-06-18T13:55:58.000"/>
    <s v="@letmelivebruh @SedonaAZ Changed my life there!"/>
    <m/>
    <m/>
    <x v="0"/>
    <m/>
    <s v="http://pbs.twimg.com/profile_images/2163759815/image_normal.jpg"/>
    <x v="75"/>
    <s v="https://twitter.com/#!/johnnyapolis/status/1140981482338627584"/>
    <m/>
    <m/>
    <s v="1140981482338627584"/>
    <s v="1139371309345808385"/>
    <b v="0"/>
    <n v="0"/>
    <s v="459807454"/>
    <b v="0"/>
    <s v="en"/>
    <m/>
    <s v=""/>
    <b v="0"/>
    <n v="0"/>
    <s v=""/>
    <s v="Twitter for iPhone"/>
    <b v="0"/>
    <s v="1139371309345808385"/>
    <s v="Tweet"/>
    <n v="0"/>
    <n v="0"/>
    <m/>
    <m/>
    <m/>
    <m/>
    <m/>
    <m/>
    <m/>
    <m/>
    <n v="1"/>
    <s v="2"/>
    <s v="2"/>
    <m/>
    <m/>
    <m/>
    <m/>
    <m/>
    <m/>
    <m/>
    <m/>
    <m/>
  </r>
  <r>
    <s v="sedonaquail"/>
    <s v="azrogernaylor"/>
    <m/>
    <m/>
    <m/>
    <m/>
    <m/>
    <m/>
    <m/>
    <m/>
    <s v="No"/>
    <n v="133"/>
    <m/>
    <m/>
    <x v="0"/>
    <d v="2019-06-11T15:16:02.000"/>
    <s v="RT @AZRogerNaylor: Now that the kids are out of school, they're probably busy whining about how bored they are. Time to hit the road and ex…"/>
    <m/>
    <m/>
    <x v="0"/>
    <m/>
    <s v="http://pbs.twimg.com/profile_images/1089936451846848517/frJhTdGH_normal.jpg"/>
    <x v="76"/>
    <s v="https://twitter.com/#!/sedonaquail/status/1138464917130846208"/>
    <m/>
    <m/>
    <s v="1138464917130846208"/>
    <m/>
    <b v="0"/>
    <n v="0"/>
    <s v=""/>
    <b v="0"/>
    <s v="en"/>
    <m/>
    <s v=""/>
    <b v="0"/>
    <n v="15"/>
    <s v="1138455540798054400"/>
    <s v="Twitter Web Client"/>
    <b v="0"/>
    <s v="1138455540798054400"/>
    <s v="Tweet"/>
    <n v="0"/>
    <n v="0"/>
    <m/>
    <m/>
    <m/>
    <m/>
    <m/>
    <m/>
    <m/>
    <m/>
    <n v="2"/>
    <s v="4"/>
    <s v="1"/>
    <n v="0"/>
    <n v="0"/>
    <n v="2"/>
    <n v="7.6923076923076925"/>
    <n v="0"/>
    <n v="0"/>
    <n v="24"/>
    <n v="92.3076923076923"/>
    <n v="26"/>
  </r>
  <r>
    <s v="sedonaquail"/>
    <s v="verdecanyonrail"/>
    <m/>
    <m/>
    <m/>
    <m/>
    <m/>
    <m/>
    <m/>
    <m/>
    <s v="No"/>
    <n v="134"/>
    <m/>
    <m/>
    <x v="0"/>
    <d v="2019-06-14T15:17:52.000"/>
    <s v="RT @VerdeCanyonRail: Over and along the winding river, and deep through the remote red rock wilderness of the Sedona area, Verde Canyon Rai…"/>
    <m/>
    <m/>
    <x v="0"/>
    <m/>
    <s v="http://pbs.twimg.com/profile_images/1089936451846848517/frJhTdGH_normal.jpg"/>
    <x v="77"/>
    <s v="https://twitter.com/#!/sedonaquail/status/1139552541165752320"/>
    <m/>
    <m/>
    <s v="1139552541165752320"/>
    <m/>
    <b v="0"/>
    <n v="0"/>
    <s v=""/>
    <b v="0"/>
    <s v="en"/>
    <m/>
    <s v=""/>
    <b v="0"/>
    <n v="7"/>
    <s v="1139205699567853573"/>
    <s v="Twitter Web Client"/>
    <b v="0"/>
    <s v="1139205699567853573"/>
    <s v="Tweet"/>
    <n v="0"/>
    <n v="0"/>
    <m/>
    <m/>
    <m/>
    <m/>
    <m/>
    <m/>
    <m/>
    <m/>
    <n v="1"/>
    <s v="4"/>
    <s v="4"/>
    <n v="0"/>
    <n v="0"/>
    <n v="0"/>
    <n v="0"/>
    <n v="0"/>
    <n v="0"/>
    <n v="23"/>
    <n v="100"/>
    <n v="23"/>
  </r>
  <r>
    <s v="sedonaquail"/>
    <s v="azrogernaylor"/>
    <m/>
    <m/>
    <m/>
    <m/>
    <m/>
    <m/>
    <m/>
    <m/>
    <s v="No"/>
    <n v="135"/>
    <m/>
    <m/>
    <x v="0"/>
    <d v="2019-06-18T13:56:32.000"/>
    <s v="RT @AZRogerNaylor: Don't let kids spend their entire summer indoors staring at screens. Get them outside to #hike, climb &amp;amp; swim. If they do…"/>
    <m/>
    <m/>
    <x v="10"/>
    <m/>
    <s v="http://pbs.twimg.com/profile_images/1089936451846848517/frJhTdGH_normal.jpg"/>
    <x v="78"/>
    <s v="https://twitter.com/#!/sedonaquail/status/1140981625628397569"/>
    <m/>
    <m/>
    <s v="1140981625628397569"/>
    <m/>
    <b v="0"/>
    <n v="0"/>
    <s v=""/>
    <b v="0"/>
    <s v="en"/>
    <m/>
    <s v=""/>
    <b v="0"/>
    <n v="33"/>
    <s v="1140631662092402693"/>
    <s v="Twitter Web Client"/>
    <b v="0"/>
    <s v="1140631662092402693"/>
    <s v="Tweet"/>
    <n v="0"/>
    <n v="0"/>
    <m/>
    <m/>
    <m/>
    <m/>
    <m/>
    <m/>
    <m/>
    <m/>
    <n v="2"/>
    <s v="4"/>
    <s v="1"/>
    <n v="0"/>
    <n v="0"/>
    <n v="0"/>
    <n v="0"/>
    <n v="0"/>
    <n v="0"/>
    <n v="24"/>
    <n v="100"/>
    <n v="24"/>
  </r>
  <r>
    <s v="azrogernaylor"/>
    <s v="outofafricapark"/>
    <m/>
    <m/>
    <m/>
    <m/>
    <m/>
    <m/>
    <m/>
    <m/>
    <s v="No"/>
    <n v="136"/>
    <m/>
    <m/>
    <x v="0"/>
    <d v="2019-06-11T14:38:47.000"/>
    <s v="Now that the kids are out of school, they're probably busy whining about how bored they are. Time to hit the road and explore beautiful #Arizona. Here's my story on kid-friendly getaways. @bearizona @OutofAfricaPark @SedonaAZ  https://t.co/IlP2xadpNP"/>
    <s v="https://www.azcentral.com/story/travel/arizona/road-trips/2019/06/01/summer-family-vacation-ideas-kid-friendly-things-to-do-arizona-sedona-jeep-tours-flagstaff-bearizona/1265541001/"/>
    <s v="azcentral.com"/>
    <x v="1"/>
    <m/>
    <s v="http://pbs.twimg.com/profile_images/1325724204/headshot-1_normal.jpg"/>
    <x v="79"/>
    <s v="https://twitter.com/#!/azrogernaylor/status/1138455540798054400"/>
    <m/>
    <m/>
    <s v="1138455540798054400"/>
    <m/>
    <b v="0"/>
    <n v="27"/>
    <s v=""/>
    <b v="0"/>
    <s v="en"/>
    <m/>
    <s v=""/>
    <b v="0"/>
    <n v="15"/>
    <s v=""/>
    <s v="Twitter Web App"/>
    <b v="0"/>
    <s v="1138455540798054400"/>
    <s v="Tweet"/>
    <n v="0"/>
    <n v="0"/>
    <m/>
    <m/>
    <m/>
    <m/>
    <m/>
    <m/>
    <m/>
    <m/>
    <n v="1"/>
    <s v="1"/>
    <s v="1"/>
    <m/>
    <m/>
    <m/>
    <m/>
    <m/>
    <m/>
    <m/>
    <m/>
    <m/>
  </r>
  <r>
    <s v="nanbrannon"/>
    <s v="azrogernaylor"/>
    <m/>
    <m/>
    <m/>
    <m/>
    <m/>
    <m/>
    <m/>
    <m/>
    <s v="No"/>
    <n v="138"/>
    <m/>
    <m/>
    <x v="0"/>
    <d v="2019-06-18T15:47:15.000"/>
    <s v="RT @AZRogerNaylor: Tucked away in Oak Creek Canyon, north of #Sedona, #Arizona, Slide Rock State Park is a legendary swimming hole. The far…"/>
    <m/>
    <m/>
    <x v="12"/>
    <m/>
    <s v="http://pbs.twimg.com/profile_images/642841825531854848/iOewCrvY_normal.jpg"/>
    <x v="80"/>
    <s v="https://twitter.com/#!/nanbrannon/status/1141009487001718784"/>
    <m/>
    <m/>
    <s v="1141009487001718784"/>
    <m/>
    <b v="0"/>
    <n v="0"/>
    <s v=""/>
    <b v="0"/>
    <s v="en"/>
    <m/>
    <s v=""/>
    <b v="0"/>
    <n v="13"/>
    <s v="1141006853058392069"/>
    <s v="Twitter for Android"/>
    <b v="0"/>
    <s v="1141006853058392069"/>
    <s v="Tweet"/>
    <n v="0"/>
    <n v="0"/>
    <m/>
    <m/>
    <m/>
    <m/>
    <m/>
    <m/>
    <m/>
    <m/>
    <n v="1"/>
    <s v="1"/>
    <s v="1"/>
    <n v="1"/>
    <n v="4.3478260869565215"/>
    <n v="0"/>
    <n v="0"/>
    <n v="0"/>
    <n v="0"/>
    <n v="22"/>
    <n v="95.65217391304348"/>
    <n v="23"/>
  </r>
  <r>
    <s v="fanofnmtn"/>
    <s v="azrogernaylor"/>
    <m/>
    <m/>
    <m/>
    <m/>
    <m/>
    <m/>
    <m/>
    <m/>
    <s v="No"/>
    <n v="139"/>
    <m/>
    <m/>
    <x v="0"/>
    <d v="2019-06-11T16:04:55.000"/>
    <s v="RT @AZRogerNaylor: Now that the kids are out of school, they're probably busy whining about how bored they are. Time to hit the road and ex…"/>
    <m/>
    <m/>
    <x v="0"/>
    <m/>
    <s v="http://pbs.twimg.com/profile_images/759847075118915584/ph0eD_X6_normal.jpg"/>
    <x v="81"/>
    <s v="https://twitter.com/#!/fanofnmtn/status/1138477216826765312"/>
    <m/>
    <m/>
    <s v="1138477216826765312"/>
    <m/>
    <b v="0"/>
    <n v="0"/>
    <s v=""/>
    <b v="0"/>
    <s v="en"/>
    <m/>
    <s v=""/>
    <b v="0"/>
    <n v="15"/>
    <s v="1138455540798054400"/>
    <s v="Twitter for iPhone"/>
    <b v="0"/>
    <s v="1138455540798054400"/>
    <s v="Tweet"/>
    <n v="0"/>
    <n v="0"/>
    <m/>
    <m/>
    <m/>
    <m/>
    <m/>
    <m/>
    <m/>
    <m/>
    <n v="2"/>
    <s v="1"/>
    <s v="1"/>
    <n v="0"/>
    <n v="0"/>
    <n v="2"/>
    <n v="7.6923076923076925"/>
    <n v="0"/>
    <n v="0"/>
    <n v="24"/>
    <n v="92.3076923076923"/>
    <n v="26"/>
  </r>
  <r>
    <s v="fanofnmtn"/>
    <s v="azrogernaylor"/>
    <m/>
    <m/>
    <m/>
    <m/>
    <m/>
    <m/>
    <m/>
    <m/>
    <s v="No"/>
    <n v="140"/>
    <m/>
    <m/>
    <x v="0"/>
    <d v="2019-06-18T15:55:28.000"/>
    <s v="RT @AZRogerNaylor: Tucked away in Oak Creek Canyon, north of #Sedona, #Arizona, Slide Rock State Park is a legendary swimming hole. The far…"/>
    <m/>
    <m/>
    <x v="12"/>
    <m/>
    <s v="http://pbs.twimg.com/profile_images/759847075118915584/ph0eD_X6_normal.jpg"/>
    <x v="82"/>
    <s v="https://twitter.com/#!/fanofnmtn/status/1141011557133901825"/>
    <m/>
    <m/>
    <s v="1141011557133901825"/>
    <m/>
    <b v="0"/>
    <n v="0"/>
    <s v=""/>
    <b v="0"/>
    <s v="en"/>
    <m/>
    <s v=""/>
    <b v="0"/>
    <n v="13"/>
    <s v="1141006853058392069"/>
    <s v="Twitter for iPhone"/>
    <b v="0"/>
    <s v="1141006853058392069"/>
    <s v="Tweet"/>
    <n v="0"/>
    <n v="0"/>
    <m/>
    <m/>
    <m/>
    <m/>
    <m/>
    <m/>
    <m/>
    <m/>
    <n v="2"/>
    <s v="1"/>
    <s v="1"/>
    <n v="1"/>
    <n v="4.3478260869565215"/>
    <n v="0"/>
    <n v="0"/>
    <n v="0"/>
    <n v="0"/>
    <n v="22"/>
    <n v="95.65217391304348"/>
    <n v="23"/>
  </r>
  <r>
    <s v="ajflick"/>
    <s v="azrogernaylor"/>
    <m/>
    <m/>
    <m/>
    <m/>
    <m/>
    <m/>
    <m/>
    <m/>
    <s v="No"/>
    <n v="141"/>
    <m/>
    <m/>
    <x v="0"/>
    <d v="2019-06-18T15:55:58.000"/>
    <s v="RT @AZRogerNaylor: Tucked away in Oak Creek Canyon, north of #Sedona, #Arizona, Slide Rock State Park is a legendary swimming hole. The far…"/>
    <m/>
    <m/>
    <x v="12"/>
    <m/>
    <s v="http://pbs.twimg.com/profile_images/1103680536780791810/hwX9Kn8c_normal.png"/>
    <x v="83"/>
    <s v="https://twitter.com/#!/ajflick/status/1141011682895904768"/>
    <m/>
    <m/>
    <s v="1141011682895904768"/>
    <m/>
    <b v="0"/>
    <n v="0"/>
    <s v=""/>
    <b v="0"/>
    <s v="en"/>
    <m/>
    <s v=""/>
    <b v="0"/>
    <n v="13"/>
    <s v="1141006853058392069"/>
    <s v="Twitter Web Client"/>
    <b v="0"/>
    <s v="1141006853058392069"/>
    <s v="Tweet"/>
    <n v="0"/>
    <n v="0"/>
    <m/>
    <m/>
    <m/>
    <m/>
    <m/>
    <m/>
    <m/>
    <m/>
    <n v="1"/>
    <s v="1"/>
    <s v="1"/>
    <n v="1"/>
    <n v="4.3478260869565215"/>
    <n v="0"/>
    <n v="0"/>
    <n v="0"/>
    <n v="0"/>
    <n v="22"/>
    <n v="95.65217391304348"/>
    <n v="23"/>
  </r>
  <r>
    <s v="choicegreens"/>
    <s v="azrogernaylor"/>
    <m/>
    <m/>
    <m/>
    <m/>
    <m/>
    <m/>
    <m/>
    <m/>
    <s v="No"/>
    <n v="142"/>
    <m/>
    <m/>
    <x v="0"/>
    <d v="2019-06-17T16:58:07.000"/>
    <s v="RT @AZRogerNaylor: Don't let kids spend their entire summer indoors staring at screens. Get them outside to #hike, climb &amp;amp; swim. If they do…"/>
    <m/>
    <m/>
    <x v="10"/>
    <m/>
    <s v="http://pbs.twimg.com/profile_images/378800000590946810/abf0f5fed11445c2afa04d5b59cdcfdb_normal.jpeg"/>
    <x v="84"/>
    <s v="https://twitter.com/#!/choicegreens/status/1140664932851048451"/>
    <m/>
    <m/>
    <s v="1140664932851048451"/>
    <m/>
    <b v="0"/>
    <n v="0"/>
    <s v=""/>
    <b v="0"/>
    <s v="en"/>
    <m/>
    <s v=""/>
    <b v="0"/>
    <n v="23"/>
    <s v="1140631662092402693"/>
    <s v="Twitter for Android"/>
    <b v="0"/>
    <s v="1140631662092402693"/>
    <s v="Tweet"/>
    <n v="0"/>
    <n v="0"/>
    <m/>
    <m/>
    <m/>
    <m/>
    <m/>
    <m/>
    <m/>
    <m/>
    <n v="2"/>
    <s v="1"/>
    <s v="1"/>
    <n v="0"/>
    <n v="0"/>
    <n v="0"/>
    <n v="0"/>
    <n v="0"/>
    <n v="0"/>
    <n v="24"/>
    <n v="100"/>
    <n v="24"/>
  </r>
  <r>
    <s v="choicegreens"/>
    <s v="sedonaaz"/>
    <m/>
    <m/>
    <m/>
    <m/>
    <m/>
    <m/>
    <m/>
    <m/>
    <s v="No"/>
    <n v="143"/>
    <m/>
    <m/>
    <x v="0"/>
    <d v="2019-06-17T16:58:10.000"/>
    <s v="@AZRogerNaylor @AZStateParks @SedonaAZ Yes"/>
    <m/>
    <m/>
    <x v="0"/>
    <m/>
    <s v="http://pbs.twimg.com/profile_images/378800000590946810/abf0f5fed11445c2afa04d5b59cdcfdb_normal.jpeg"/>
    <x v="85"/>
    <s v="https://twitter.com/#!/choicegreens/status/1140664945169727488"/>
    <m/>
    <m/>
    <s v="1140664945169727488"/>
    <s v="1140631662092402693"/>
    <b v="0"/>
    <n v="0"/>
    <s v="285815432"/>
    <b v="0"/>
    <s v="und"/>
    <m/>
    <s v=""/>
    <b v="0"/>
    <n v="0"/>
    <s v=""/>
    <s v="Twitter for Android"/>
    <b v="0"/>
    <s v="1140631662092402693"/>
    <s v="Tweet"/>
    <n v="0"/>
    <n v="0"/>
    <m/>
    <m/>
    <m/>
    <m/>
    <m/>
    <m/>
    <m/>
    <m/>
    <n v="2"/>
    <s v="1"/>
    <s v="2"/>
    <m/>
    <m/>
    <m/>
    <m/>
    <m/>
    <m/>
    <m/>
    <m/>
    <m/>
  </r>
  <r>
    <s v="choicegreens"/>
    <s v="azrogernaylor"/>
    <m/>
    <m/>
    <m/>
    <m/>
    <m/>
    <m/>
    <m/>
    <m/>
    <s v="No"/>
    <n v="146"/>
    <m/>
    <m/>
    <x v="0"/>
    <d v="2019-06-18T16:20:29.000"/>
    <s v="RT @AZRogerNaylor: Tucked away in Oak Creek Canyon, north of #Sedona, #Arizona, Slide Rock State Park is a legendary swimming hole. The far…"/>
    <m/>
    <m/>
    <x v="12"/>
    <m/>
    <s v="http://pbs.twimg.com/profile_images/378800000590946810/abf0f5fed11445c2afa04d5b59cdcfdb_normal.jpeg"/>
    <x v="86"/>
    <s v="https://twitter.com/#!/choicegreens/status/1141017850267652096"/>
    <m/>
    <m/>
    <s v="1141017850267652096"/>
    <m/>
    <b v="0"/>
    <n v="0"/>
    <s v=""/>
    <b v="0"/>
    <s v="en"/>
    <m/>
    <s v=""/>
    <b v="0"/>
    <n v="13"/>
    <s v="1141006853058392069"/>
    <s v="Twitter for Android"/>
    <b v="0"/>
    <s v="1141006853058392069"/>
    <s v="Tweet"/>
    <n v="0"/>
    <n v="0"/>
    <m/>
    <m/>
    <m/>
    <m/>
    <m/>
    <m/>
    <m/>
    <m/>
    <n v="2"/>
    <s v="1"/>
    <s v="1"/>
    <n v="1"/>
    <n v="4.3478260869565215"/>
    <n v="0"/>
    <n v="0"/>
    <n v="0"/>
    <n v="0"/>
    <n v="22"/>
    <n v="95.65217391304348"/>
    <n v="23"/>
  </r>
  <r>
    <s v="choicegreens"/>
    <s v="sedonaaz"/>
    <m/>
    <m/>
    <m/>
    <m/>
    <m/>
    <m/>
    <m/>
    <m/>
    <s v="No"/>
    <n v="147"/>
    <m/>
    <m/>
    <x v="0"/>
    <d v="2019-06-18T16:20:32.000"/>
    <s v="@AZRogerNaylor @AZStateParks @SedonaAZ Nice"/>
    <m/>
    <m/>
    <x v="0"/>
    <m/>
    <s v="http://pbs.twimg.com/profile_images/378800000590946810/abf0f5fed11445c2afa04d5b59cdcfdb_normal.jpeg"/>
    <x v="87"/>
    <s v="https://twitter.com/#!/choicegreens/status/1141017862288498688"/>
    <m/>
    <m/>
    <s v="1141017862288498688"/>
    <s v="1141006853058392069"/>
    <b v="0"/>
    <n v="0"/>
    <s v="285815432"/>
    <b v="0"/>
    <s v="en"/>
    <m/>
    <s v=""/>
    <b v="0"/>
    <n v="0"/>
    <s v=""/>
    <s v="Twitter for Android"/>
    <b v="0"/>
    <s v="1141006853058392069"/>
    <s v="Tweet"/>
    <n v="0"/>
    <n v="0"/>
    <m/>
    <m/>
    <m/>
    <m/>
    <m/>
    <m/>
    <m/>
    <m/>
    <n v="2"/>
    <s v="1"/>
    <s v="2"/>
    <m/>
    <m/>
    <m/>
    <m/>
    <m/>
    <m/>
    <m/>
    <m/>
    <m/>
  </r>
  <r>
    <s v="azstateparks"/>
    <s v="azrogernaylor"/>
    <m/>
    <m/>
    <m/>
    <m/>
    <m/>
    <m/>
    <m/>
    <m/>
    <s v="Yes"/>
    <n v="150"/>
    <m/>
    <m/>
    <x v="0"/>
    <d v="2019-06-17T15:05:25.000"/>
    <s v="RT @AZRogerNaylor: Don't let kids spend their entire summer indoors staring at screens. Get them outside to #hike, climb &amp;amp; swim. If they do…"/>
    <m/>
    <m/>
    <x v="10"/>
    <m/>
    <s v="http://pbs.twimg.com/profile_images/1067878618347368448/9ati9dRt_normal.jpg"/>
    <x v="88"/>
    <s v="https://twitter.com/#!/azstateparks/status/1140636570879320064"/>
    <m/>
    <m/>
    <s v="1140636570879320064"/>
    <m/>
    <b v="0"/>
    <n v="0"/>
    <s v=""/>
    <b v="0"/>
    <s v="en"/>
    <m/>
    <s v=""/>
    <b v="0"/>
    <n v="23"/>
    <s v="1140631662092402693"/>
    <s v="Twitter Web App"/>
    <b v="0"/>
    <s v="1140631662092402693"/>
    <s v="Tweet"/>
    <n v="0"/>
    <n v="0"/>
    <m/>
    <m/>
    <m/>
    <m/>
    <m/>
    <m/>
    <m/>
    <m/>
    <n v="1"/>
    <s v="1"/>
    <s v="1"/>
    <n v="0"/>
    <n v="0"/>
    <n v="0"/>
    <n v="0"/>
    <n v="0"/>
    <n v="0"/>
    <n v="24"/>
    <n v="100"/>
    <n v="24"/>
  </r>
  <r>
    <s v="azrogernaylor"/>
    <s v="azstateparks"/>
    <m/>
    <m/>
    <m/>
    <m/>
    <m/>
    <m/>
    <m/>
    <m/>
    <s v="Yes"/>
    <n v="151"/>
    <m/>
    <m/>
    <x v="0"/>
    <d v="2019-06-17T14:45:54.000"/>
    <s v="Don't let kids spend their entire summer indoors staring at screens. Get them outside to #hike, climb &amp;amp; swim. If they don't fall in love with the outdoors now, when will they? Here's my story on great #Arizona kid friendly hikes. @AZStateParks @SedonaAZ https://t.co/yVTBahqgyf"/>
    <s v="https://www.azcentral.com/story/travel/arizona/hiking/2018/06/28/kid-friendly-family-hikes-arizona/732333002/"/>
    <s v="azcentral.com"/>
    <x v="11"/>
    <m/>
    <s v="http://pbs.twimg.com/profile_images/1325724204/headshot-1_normal.jpg"/>
    <x v="89"/>
    <s v="https://twitter.com/#!/azrogernaylor/status/1140631662092402693"/>
    <m/>
    <m/>
    <s v="1140631662092402693"/>
    <m/>
    <b v="0"/>
    <n v="73"/>
    <s v=""/>
    <b v="0"/>
    <s v="en"/>
    <m/>
    <s v=""/>
    <b v="0"/>
    <n v="23"/>
    <s v=""/>
    <s v="Twitter Web App"/>
    <b v="0"/>
    <s v="1140631662092402693"/>
    <s v="Tweet"/>
    <n v="0"/>
    <n v="0"/>
    <m/>
    <m/>
    <m/>
    <m/>
    <m/>
    <m/>
    <m/>
    <m/>
    <n v="2"/>
    <s v="1"/>
    <s v="1"/>
    <n v="3"/>
    <n v="6.976744186046512"/>
    <n v="1"/>
    <n v="2.3255813953488373"/>
    <n v="0"/>
    <n v="0"/>
    <n v="39"/>
    <n v="90.69767441860465"/>
    <n v="43"/>
  </r>
  <r>
    <s v="azrogernaylor"/>
    <s v="azstateparks"/>
    <m/>
    <m/>
    <m/>
    <m/>
    <m/>
    <m/>
    <m/>
    <m/>
    <s v="Yes"/>
    <n v="152"/>
    <m/>
    <m/>
    <x v="0"/>
    <d v="2019-06-18T15:36:47.000"/>
    <s v="Tucked away in Oak Creek Canyon, north of #Sedona, #Arizona, Slide Rock State Park is a legendary swimming hole. The farm dates back to 1910. Apple orchards still bloom in spring &amp;amp; produce fruit for sale. Beneath towering red walls, it is picnic nirvana. @AZStateParks @SedonaAZ https://t.co/kMshmGO9Af"/>
    <m/>
    <m/>
    <x v="12"/>
    <s v="https://pbs.twimg.com/media/D9Wrqw_UcAEhxuC.jpg"/>
    <s v="https://pbs.twimg.com/media/D9Wrqw_UcAEhxuC.jpg"/>
    <x v="90"/>
    <s v="https://twitter.com/#!/azrogernaylor/status/1141006853058392069"/>
    <m/>
    <m/>
    <s v="1141006853058392069"/>
    <m/>
    <b v="0"/>
    <n v="83"/>
    <s v=""/>
    <b v="0"/>
    <s v="en"/>
    <m/>
    <s v=""/>
    <b v="0"/>
    <n v="13"/>
    <s v=""/>
    <s v="Twitter Web App"/>
    <b v="0"/>
    <s v="1141006853058392069"/>
    <s v="Tweet"/>
    <n v="0"/>
    <n v="0"/>
    <m/>
    <m/>
    <m/>
    <m/>
    <m/>
    <m/>
    <m/>
    <m/>
    <n v="2"/>
    <s v="1"/>
    <s v="1"/>
    <n v="2"/>
    <n v="4.3478260869565215"/>
    <n v="0"/>
    <n v="0"/>
    <n v="0"/>
    <n v="0"/>
    <n v="44"/>
    <n v="95.65217391304348"/>
    <n v="46"/>
  </r>
  <r>
    <s v="oraznc"/>
    <s v="azstateparks"/>
    <m/>
    <m/>
    <m/>
    <m/>
    <m/>
    <m/>
    <m/>
    <m/>
    <s v="No"/>
    <n v="153"/>
    <m/>
    <m/>
    <x v="0"/>
    <d v="2019-06-18T16:38:04.000"/>
    <s v="@AZRogerNaylor @AZStateParks @SedonaAZ I love that place, so much fun!!!"/>
    <m/>
    <m/>
    <x v="0"/>
    <m/>
    <s v="http://pbs.twimg.com/profile_images/895096080769064960/f3SHmSEV_normal.jpg"/>
    <x v="91"/>
    <s v="https://twitter.com/#!/oraznc/status/1141022274457395201"/>
    <m/>
    <m/>
    <s v="1141022274457395201"/>
    <s v="1141006853058392069"/>
    <b v="0"/>
    <n v="0"/>
    <s v="285815432"/>
    <b v="0"/>
    <s v="en"/>
    <m/>
    <s v=""/>
    <b v="0"/>
    <n v="0"/>
    <s v=""/>
    <s v="Twitter for Android"/>
    <b v="0"/>
    <s v="1141006853058392069"/>
    <s v="Tweet"/>
    <n v="0"/>
    <n v="0"/>
    <m/>
    <m/>
    <m/>
    <m/>
    <m/>
    <m/>
    <m/>
    <m/>
    <n v="1"/>
    <s v="1"/>
    <s v="1"/>
    <m/>
    <m/>
    <m/>
    <m/>
    <m/>
    <m/>
    <m/>
    <m/>
    <m/>
  </r>
  <r>
    <s v="golsoncharles"/>
    <s v="azrogernaylor"/>
    <m/>
    <m/>
    <m/>
    <m/>
    <m/>
    <m/>
    <m/>
    <m/>
    <s v="No"/>
    <n v="156"/>
    <m/>
    <m/>
    <x v="0"/>
    <d v="2019-06-17T16:43:23.000"/>
    <s v="RT @AZRogerNaylor: Don't let kids spend their entire summer indoors staring at screens. Get them outside to #hike, climb &amp;amp; swim. If they do…"/>
    <m/>
    <m/>
    <x v="10"/>
    <m/>
    <s v="http://pbs.twimg.com/profile_images/968631753643405313/Eg0sQzfF_normal.jpg"/>
    <x v="92"/>
    <s v="https://twitter.com/#!/golsoncharles/status/1140661228408152064"/>
    <m/>
    <m/>
    <s v="1140661228408152064"/>
    <m/>
    <b v="0"/>
    <n v="0"/>
    <s v=""/>
    <b v="0"/>
    <s v="en"/>
    <m/>
    <s v=""/>
    <b v="0"/>
    <n v="23"/>
    <s v="1140631662092402693"/>
    <s v="Twitter Web App"/>
    <b v="0"/>
    <s v="1140631662092402693"/>
    <s v="Tweet"/>
    <n v="0"/>
    <n v="0"/>
    <m/>
    <m/>
    <m/>
    <m/>
    <m/>
    <m/>
    <m/>
    <m/>
    <n v="2"/>
    <s v="1"/>
    <s v="1"/>
    <n v="0"/>
    <n v="0"/>
    <n v="0"/>
    <n v="0"/>
    <n v="0"/>
    <n v="0"/>
    <n v="24"/>
    <n v="100"/>
    <n v="24"/>
  </r>
  <r>
    <s v="golsoncharles"/>
    <s v="azrogernaylor"/>
    <m/>
    <m/>
    <m/>
    <m/>
    <m/>
    <m/>
    <m/>
    <m/>
    <s v="No"/>
    <n v="157"/>
    <m/>
    <m/>
    <x v="0"/>
    <d v="2019-06-18T18:24:55.000"/>
    <s v="RT @AZRogerNaylor: Tucked away in Oak Creek Canyon, north of #Sedona, #Arizona, Slide Rock State Park is a legendary swimming hole. The far…"/>
    <m/>
    <m/>
    <x v="12"/>
    <m/>
    <s v="http://pbs.twimg.com/profile_images/968631753643405313/Eg0sQzfF_normal.jpg"/>
    <x v="93"/>
    <s v="https://twitter.com/#!/golsoncharles/status/1141049164148568064"/>
    <m/>
    <m/>
    <s v="1141049164148568064"/>
    <m/>
    <b v="0"/>
    <n v="0"/>
    <s v=""/>
    <b v="0"/>
    <s v="en"/>
    <m/>
    <s v=""/>
    <b v="0"/>
    <n v="13"/>
    <s v="1141006853058392069"/>
    <s v="Twitter Web App"/>
    <b v="0"/>
    <s v="1141006853058392069"/>
    <s v="Tweet"/>
    <n v="0"/>
    <n v="0"/>
    <m/>
    <m/>
    <m/>
    <m/>
    <m/>
    <m/>
    <m/>
    <m/>
    <n v="2"/>
    <s v="1"/>
    <s v="1"/>
    <n v="1"/>
    <n v="4.3478260869565215"/>
    <n v="0"/>
    <n v="0"/>
    <n v="0"/>
    <n v="0"/>
    <n v="22"/>
    <n v="95.65217391304348"/>
    <n v="23"/>
  </r>
  <r>
    <s v="swonger47"/>
    <s v="azrogernaylor"/>
    <m/>
    <m/>
    <m/>
    <m/>
    <m/>
    <m/>
    <m/>
    <m/>
    <s v="No"/>
    <n v="158"/>
    <m/>
    <m/>
    <x v="0"/>
    <d v="2019-06-11T18:58:43.000"/>
    <s v="RT @AZRogerNaylor: Now that the kids are out of school, they're probably busy whining about how bored they are. Time to hit the road and ex…"/>
    <m/>
    <m/>
    <x v="0"/>
    <m/>
    <s v="http://abs.twimg.com/sticky/default_profile_images/default_profile_normal.png"/>
    <x v="94"/>
    <s v="https://twitter.com/#!/swonger47/status/1138520955477725184"/>
    <m/>
    <m/>
    <s v="1138520955477725184"/>
    <m/>
    <b v="0"/>
    <n v="0"/>
    <s v=""/>
    <b v="0"/>
    <s v="en"/>
    <m/>
    <s v=""/>
    <b v="0"/>
    <n v="15"/>
    <s v="1138455540798054400"/>
    <s v="Twitter Web App"/>
    <b v="0"/>
    <s v="1138455540798054400"/>
    <s v="Tweet"/>
    <n v="0"/>
    <n v="0"/>
    <m/>
    <m/>
    <m/>
    <m/>
    <m/>
    <m/>
    <m/>
    <m/>
    <n v="2"/>
    <s v="1"/>
    <s v="1"/>
    <n v="0"/>
    <n v="0"/>
    <n v="2"/>
    <n v="7.6923076923076925"/>
    <n v="0"/>
    <n v="0"/>
    <n v="24"/>
    <n v="92.3076923076923"/>
    <n v="26"/>
  </r>
  <r>
    <s v="swonger47"/>
    <s v="azrogernaylor"/>
    <m/>
    <m/>
    <m/>
    <m/>
    <m/>
    <m/>
    <m/>
    <m/>
    <s v="No"/>
    <n v="159"/>
    <m/>
    <m/>
    <x v="0"/>
    <d v="2019-06-18T18:36:02.000"/>
    <s v="RT @AZRogerNaylor: Tucked away in Oak Creek Canyon, north of #Sedona, #Arizona, Slide Rock State Park is a legendary swimming hole. The far…"/>
    <m/>
    <m/>
    <x v="12"/>
    <m/>
    <s v="http://abs.twimg.com/sticky/default_profile_images/default_profile_normal.png"/>
    <x v="95"/>
    <s v="https://twitter.com/#!/swonger47/status/1141051962106044416"/>
    <m/>
    <m/>
    <s v="1141051962106044416"/>
    <m/>
    <b v="0"/>
    <n v="0"/>
    <s v=""/>
    <b v="0"/>
    <s v="en"/>
    <m/>
    <s v=""/>
    <b v="0"/>
    <n v="13"/>
    <s v="1141006853058392069"/>
    <s v="Twitter Web App"/>
    <b v="0"/>
    <s v="1141006853058392069"/>
    <s v="Tweet"/>
    <n v="0"/>
    <n v="0"/>
    <m/>
    <m/>
    <m/>
    <m/>
    <m/>
    <m/>
    <m/>
    <m/>
    <n v="2"/>
    <s v="1"/>
    <s v="1"/>
    <n v="1"/>
    <n v="4.3478260869565215"/>
    <n v="0"/>
    <n v="0"/>
    <n v="0"/>
    <n v="0"/>
    <n v="22"/>
    <n v="95.65217391304348"/>
    <n v="23"/>
  </r>
  <r>
    <s v="cityofsedonaaz"/>
    <s v="cityofsedonaaz"/>
    <m/>
    <m/>
    <m/>
    <m/>
    <m/>
    <m/>
    <m/>
    <m/>
    <s v="No"/>
    <n v="160"/>
    <m/>
    <m/>
    <x v="2"/>
    <d v="2019-06-18T18:21:15.000"/>
    <s v="JOB OPPORTUNITIES - Traffic Control Assistants_x000a__x000a_Come join our team and work in beautiful Uptown Sedona!  This is a great weekend job for those looking for a few extra hours.  _x000a__x000a_$15/hour_x000a_No training required_x000a_Uniforms and gear provided_x000a__x000a_https://t.co/JfzdQkUSxa https://t.co/DDT4CQml6s"/>
    <s v="http://www.sedonaaz.gov/Home/Components/JobPosts/Job/316/510"/>
    <s v="sedonaaz.gov"/>
    <x v="0"/>
    <s v="https://pbs.twimg.com/media/D9XRVJMU8AAD4oT.jpg"/>
    <s v="https://pbs.twimg.com/media/D9XRVJMU8AAD4oT.jpg"/>
    <x v="96"/>
    <s v="https://twitter.com/#!/cityofsedonaaz/status/1141048245080096768"/>
    <m/>
    <m/>
    <s v="1141048245080096768"/>
    <m/>
    <b v="0"/>
    <n v="2"/>
    <s v=""/>
    <b v="0"/>
    <s v="en"/>
    <m/>
    <s v=""/>
    <b v="0"/>
    <n v="1"/>
    <s v=""/>
    <s v="Twitter Web App"/>
    <b v="0"/>
    <s v="1141048245080096768"/>
    <s v="Tweet"/>
    <n v="0"/>
    <n v="0"/>
    <m/>
    <m/>
    <m/>
    <m/>
    <m/>
    <m/>
    <m/>
    <m/>
    <n v="1"/>
    <s v="13"/>
    <s v="13"/>
    <n v="3"/>
    <n v="7.894736842105263"/>
    <n v="0"/>
    <n v="0"/>
    <n v="0"/>
    <n v="0"/>
    <n v="35"/>
    <n v="92.10526315789474"/>
    <n v="38"/>
  </r>
  <r>
    <s v="mrsjanemcguire"/>
    <s v="cityofsedonaaz"/>
    <m/>
    <m/>
    <m/>
    <m/>
    <m/>
    <m/>
    <m/>
    <m/>
    <s v="No"/>
    <n v="161"/>
    <m/>
    <m/>
    <x v="0"/>
    <d v="2019-06-18T18:43:12.000"/>
    <s v="RT @CityofSedonaAZ: JOB OPPORTUNITIES - Traffic Control Assistants_x000a__x000a_Come join our team and work in beautiful Uptown Sedona!  This is a grea…"/>
    <m/>
    <m/>
    <x v="0"/>
    <m/>
    <s v="http://pbs.twimg.com/profile_images/378800000142185463/e66860853d7e47bd2d94b68ae33287bc_normal.jpeg"/>
    <x v="97"/>
    <s v="https://twitter.com/#!/mrsjanemcguire/status/1141053766457790464"/>
    <m/>
    <m/>
    <s v="1141053766457790464"/>
    <m/>
    <b v="0"/>
    <n v="0"/>
    <s v=""/>
    <b v="0"/>
    <s v="en"/>
    <m/>
    <s v=""/>
    <b v="0"/>
    <n v="1"/>
    <s v="1141048245080096768"/>
    <s v="Twitter for Android"/>
    <b v="0"/>
    <s v="1141048245080096768"/>
    <s v="Tweet"/>
    <n v="0"/>
    <n v="0"/>
    <m/>
    <m/>
    <m/>
    <m/>
    <m/>
    <m/>
    <m/>
    <m/>
    <n v="1"/>
    <s v="13"/>
    <s v="13"/>
    <n v="2"/>
    <n v="9.523809523809524"/>
    <n v="0"/>
    <n v="0"/>
    <n v="0"/>
    <n v="0"/>
    <n v="19"/>
    <n v="90.47619047619048"/>
    <n v="21"/>
  </r>
  <r>
    <s v="alvildenettle"/>
    <s v="azrogernaylor"/>
    <m/>
    <m/>
    <m/>
    <m/>
    <m/>
    <m/>
    <m/>
    <m/>
    <s v="No"/>
    <n v="162"/>
    <m/>
    <m/>
    <x v="0"/>
    <d v="2019-06-18T20:06:30.000"/>
    <s v="RT @AZRogerNaylor: Tucked away in Oak Creek Canyon, north of #Sedona, #Arizona, Slide Rock State Park is a legendary swimming hole. The far…"/>
    <m/>
    <m/>
    <x v="12"/>
    <m/>
    <s v="http://pbs.twimg.com/profile_images/1390032598/Cynthia_from_Melissa_normal.jpg"/>
    <x v="98"/>
    <s v="https://twitter.com/#!/alvildenettle/status/1141074731560579072"/>
    <m/>
    <m/>
    <s v="1141074731560579072"/>
    <m/>
    <b v="0"/>
    <n v="0"/>
    <s v=""/>
    <b v="0"/>
    <s v="en"/>
    <m/>
    <s v=""/>
    <b v="0"/>
    <n v="13"/>
    <s v="1141006853058392069"/>
    <s v="Twitter for iPhone"/>
    <b v="0"/>
    <s v="1141006853058392069"/>
    <s v="Tweet"/>
    <n v="0"/>
    <n v="0"/>
    <m/>
    <m/>
    <m/>
    <m/>
    <m/>
    <m/>
    <m/>
    <m/>
    <n v="1"/>
    <s v="1"/>
    <s v="1"/>
    <n v="1"/>
    <n v="4.3478260869565215"/>
    <n v="0"/>
    <n v="0"/>
    <n v="0"/>
    <n v="0"/>
    <n v="22"/>
    <n v="95.65217391304348"/>
    <n v="23"/>
  </r>
  <r>
    <s v="bowlininc"/>
    <s v="azrogernaylor"/>
    <m/>
    <m/>
    <m/>
    <m/>
    <m/>
    <m/>
    <m/>
    <m/>
    <s v="No"/>
    <n v="163"/>
    <m/>
    <m/>
    <x v="0"/>
    <d v="2019-06-18T20:33:30.000"/>
    <s v="RT @AZRogerNaylor: Don't let kids spend their entire summer indoors staring at screens. Get them outside to #hike, climb &amp;amp; swim. If they do…"/>
    <m/>
    <m/>
    <x v="10"/>
    <m/>
    <s v="http://pbs.twimg.com/profile_images/725405686981484545/vlrhyKM3_normal.jpg"/>
    <x v="99"/>
    <s v="https://twitter.com/#!/bowlininc/status/1141081525284327424"/>
    <m/>
    <m/>
    <s v="1141081525284327424"/>
    <m/>
    <b v="0"/>
    <n v="0"/>
    <s v=""/>
    <b v="0"/>
    <s v="en"/>
    <m/>
    <s v=""/>
    <b v="0"/>
    <n v="33"/>
    <s v="1140631662092402693"/>
    <s v="Twitter Web App"/>
    <b v="0"/>
    <s v="1140631662092402693"/>
    <s v="Tweet"/>
    <n v="0"/>
    <n v="0"/>
    <m/>
    <m/>
    <m/>
    <m/>
    <m/>
    <m/>
    <m/>
    <m/>
    <n v="1"/>
    <s v="1"/>
    <s v="1"/>
    <n v="0"/>
    <n v="0"/>
    <n v="0"/>
    <n v="0"/>
    <n v="0"/>
    <n v="0"/>
    <n v="24"/>
    <n v="100"/>
    <n v="24"/>
  </r>
  <r>
    <s v="eamcintire"/>
    <s v="verdecanyonrail"/>
    <m/>
    <m/>
    <m/>
    <m/>
    <m/>
    <m/>
    <m/>
    <m/>
    <s v="No"/>
    <n v="164"/>
    <m/>
    <m/>
    <x v="0"/>
    <d v="2019-06-14T14:28:21.000"/>
    <s v="RT @VerdeCanyonRail: Over and along the winding river, and deep through the remote red rock wilderness of the Sedona area, Verde Canyon Rai…"/>
    <m/>
    <m/>
    <x v="0"/>
    <m/>
    <s v="http://pbs.twimg.com/profile_images/839955146033397760/aIn3g-E0_normal.jpg"/>
    <x v="100"/>
    <s v="https://twitter.com/#!/eamcintire/status/1139540078705823744"/>
    <m/>
    <m/>
    <s v="1139540078705823744"/>
    <m/>
    <b v="0"/>
    <n v="0"/>
    <s v=""/>
    <b v="0"/>
    <s v="en"/>
    <m/>
    <s v=""/>
    <b v="0"/>
    <n v="7"/>
    <s v="1139205699567853573"/>
    <s v="Twitter Web Client"/>
    <b v="0"/>
    <s v="1139205699567853573"/>
    <s v="Tweet"/>
    <n v="0"/>
    <n v="0"/>
    <m/>
    <m/>
    <m/>
    <m/>
    <m/>
    <m/>
    <m/>
    <m/>
    <n v="1"/>
    <s v="4"/>
    <s v="4"/>
    <n v="0"/>
    <n v="0"/>
    <n v="0"/>
    <n v="0"/>
    <n v="0"/>
    <n v="0"/>
    <n v="23"/>
    <n v="100"/>
    <n v="23"/>
  </r>
  <r>
    <s v="eamcintire"/>
    <s v="azrogernaylor"/>
    <m/>
    <m/>
    <m/>
    <m/>
    <m/>
    <m/>
    <m/>
    <m/>
    <s v="No"/>
    <n v="165"/>
    <m/>
    <m/>
    <x v="0"/>
    <d v="2019-06-18T13:47:49.000"/>
    <s v="RT @AZRogerNaylor: Don't let kids spend their entire summer indoors staring at screens. Get them outside to #hike, climb &amp;amp; swim. If they do…"/>
    <m/>
    <m/>
    <x v="10"/>
    <m/>
    <s v="http://pbs.twimg.com/profile_images/839955146033397760/aIn3g-E0_normal.jpg"/>
    <x v="101"/>
    <s v="https://twitter.com/#!/eamcintire/status/1140979431994847232"/>
    <m/>
    <m/>
    <s v="1140979431994847232"/>
    <m/>
    <b v="0"/>
    <n v="0"/>
    <s v=""/>
    <b v="0"/>
    <s v="en"/>
    <m/>
    <s v=""/>
    <b v="0"/>
    <n v="33"/>
    <s v="1140631662092402693"/>
    <s v="Twitter Web Client"/>
    <b v="0"/>
    <s v="1140631662092402693"/>
    <s v="Tweet"/>
    <n v="0"/>
    <n v="0"/>
    <m/>
    <m/>
    <m/>
    <m/>
    <m/>
    <m/>
    <m/>
    <m/>
    <n v="2"/>
    <s v="4"/>
    <s v="1"/>
    <n v="0"/>
    <n v="0"/>
    <n v="0"/>
    <n v="0"/>
    <n v="0"/>
    <n v="0"/>
    <n v="24"/>
    <n v="100"/>
    <n v="24"/>
  </r>
  <r>
    <s v="eamcintire"/>
    <s v="azrogernaylor"/>
    <m/>
    <m/>
    <m/>
    <m/>
    <m/>
    <m/>
    <m/>
    <m/>
    <s v="No"/>
    <n v="166"/>
    <m/>
    <m/>
    <x v="0"/>
    <d v="2019-06-18T21:43:56.000"/>
    <s v="RT @AZRogerNaylor: Tucked away in Oak Creek Canyon, north of #Sedona, #Arizona, Slide Rock State Park is a legendary swimming hole. The far…"/>
    <m/>
    <m/>
    <x v="12"/>
    <m/>
    <s v="http://pbs.twimg.com/profile_images/839955146033397760/aIn3g-E0_normal.jpg"/>
    <x v="102"/>
    <s v="https://twitter.com/#!/eamcintire/status/1141099248642957312"/>
    <m/>
    <m/>
    <s v="1141099248642957312"/>
    <m/>
    <b v="0"/>
    <n v="0"/>
    <s v=""/>
    <b v="0"/>
    <s v="en"/>
    <m/>
    <s v=""/>
    <b v="0"/>
    <n v="13"/>
    <s v="1141006853058392069"/>
    <s v="Twitter Web Client"/>
    <b v="0"/>
    <s v="1141006853058392069"/>
    <s v="Tweet"/>
    <n v="0"/>
    <n v="0"/>
    <m/>
    <m/>
    <m/>
    <m/>
    <m/>
    <m/>
    <m/>
    <m/>
    <n v="2"/>
    <s v="4"/>
    <s v="1"/>
    <n v="1"/>
    <n v="4.3478260869565215"/>
    <n v="0"/>
    <n v="0"/>
    <n v="0"/>
    <n v="0"/>
    <n v="22"/>
    <n v="95.65217391304348"/>
    <n v="23"/>
  </r>
  <r>
    <s v="rebecca_arnold"/>
    <s v="sedonaaz"/>
    <m/>
    <m/>
    <m/>
    <m/>
    <m/>
    <m/>
    <m/>
    <m/>
    <s v="No"/>
    <n v="167"/>
    <m/>
    <m/>
    <x v="0"/>
    <d v="2019-06-18T15:31:11.000"/>
    <s v="Planning a weekend in #Sedona? This guide has everything you need to do, see and eat in the heart of red rock country! --&amp;gt; https://t.co/y7V26AtqOk #Arizona @SedonaAZ"/>
    <s v="https://www.rebeccaandtheworld.com/weekend-in-sedona-itinerary/"/>
    <s v="rebeccaandtheworld.com"/>
    <x v="12"/>
    <m/>
    <s v="http://pbs.twimg.com/profile_images/1008055449894178818/VexgfSF5_normal.jpg"/>
    <x v="103"/>
    <s v="https://twitter.com/#!/rebecca_arnold/status/1141005446389489667"/>
    <m/>
    <m/>
    <s v="1141005446389489667"/>
    <m/>
    <b v="0"/>
    <n v="0"/>
    <s v=""/>
    <b v="0"/>
    <s v="en"/>
    <m/>
    <s v=""/>
    <b v="0"/>
    <n v="0"/>
    <s v=""/>
    <s v="Twitter Web Client"/>
    <b v="0"/>
    <s v="1141005446389489667"/>
    <s v="Tweet"/>
    <n v="0"/>
    <n v="0"/>
    <m/>
    <m/>
    <m/>
    <m/>
    <m/>
    <m/>
    <m/>
    <m/>
    <n v="2"/>
    <s v="2"/>
    <s v="2"/>
    <n v="0"/>
    <n v="0"/>
    <n v="0"/>
    <n v="0"/>
    <n v="0"/>
    <n v="0"/>
    <n v="26"/>
    <n v="100"/>
    <n v="26"/>
  </r>
  <r>
    <s v="rebecca_arnold"/>
    <s v="sedonaaz"/>
    <m/>
    <m/>
    <m/>
    <m/>
    <m/>
    <m/>
    <m/>
    <m/>
    <s v="No"/>
    <n v="168"/>
    <m/>
    <m/>
    <x v="0"/>
    <d v="2019-06-18T21:46:51.000"/>
    <s v="I recently gave #Sedona a second chance and discovered a plethora of hikes and outdoor experiences - and some places for pampering afterwards! --&amp;gt; https://t.co/y7V26AtqOk #Arizona @SedonaAZ"/>
    <s v="https://www.rebeccaandtheworld.com/weekend-in-sedona-itinerary/"/>
    <s v="rebeccaandtheworld.com"/>
    <x v="12"/>
    <m/>
    <s v="http://pbs.twimg.com/profile_images/1008055449894178818/VexgfSF5_normal.jpg"/>
    <x v="104"/>
    <s v="https://twitter.com/#!/rebecca_arnold/status/1141099982444847105"/>
    <m/>
    <m/>
    <s v="1141099982444847105"/>
    <m/>
    <b v="0"/>
    <n v="2"/>
    <s v=""/>
    <b v="0"/>
    <s v="en"/>
    <m/>
    <s v=""/>
    <b v="0"/>
    <n v="0"/>
    <s v=""/>
    <s v="Twitter Web Client"/>
    <b v="0"/>
    <s v="1141099982444847105"/>
    <s v="Tweet"/>
    <n v="0"/>
    <n v="0"/>
    <m/>
    <m/>
    <m/>
    <m/>
    <m/>
    <m/>
    <m/>
    <m/>
    <n v="2"/>
    <s v="2"/>
    <s v="2"/>
    <n v="0"/>
    <n v="0"/>
    <n v="0"/>
    <n v="0"/>
    <n v="0"/>
    <n v="0"/>
    <n v="25"/>
    <n v="100"/>
    <n v="25"/>
  </r>
  <r>
    <s v="stromotion"/>
    <s v="azrogernaylor"/>
    <m/>
    <m/>
    <m/>
    <m/>
    <m/>
    <m/>
    <m/>
    <m/>
    <s v="No"/>
    <n v="169"/>
    <m/>
    <m/>
    <x v="0"/>
    <d v="2019-06-18T22:17:11.000"/>
    <s v="RT @AZRogerNaylor: Tucked away in Oak Creek Canyon, north of #Sedona, #Arizona, Slide Rock State Park is a legendary swimming hole. The far…"/>
    <m/>
    <m/>
    <x v="12"/>
    <m/>
    <s v="http://pbs.twimg.com/profile_images/704336819383623680/sS65LHVd_normal.jpg"/>
    <x v="105"/>
    <s v="https://twitter.com/#!/stromotion/status/1141107617030385665"/>
    <m/>
    <m/>
    <s v="1141107617030385665"/>
    <m/>
    <b v="0"/>
    <n v="0"/>
    <s v=""/>
    <b v="0"/>
    <s v="en"/>
    <m/>
    <s v=""/>
    <b v="0"/>
    <n v="13"/>
    <s v="1141006853058392069"/>
    <s v="Twitter for iPhone"/>
    <b v="0"/>
    <s v="1141006853058392069"/>
    <s v="Tweet"/>
    <n v="0"/>
    <n v="0"/>
    <m/>
    <m/>
    <m/>
    <m/>
    <m/>
    <m/>
    <m/>
    <m/>
    <n v="1"/>
    <s v="1"/>
    <s v="1"/>
    <n v="1"/>
    <n v="4.3478260869565215"/>
    <n v="0"/>
    <n v="0"/>
    <n v="0"/>
    <n v="0"/>
    <n v="22"/>
    <n v="95.65217391304348"/>
    <n v="23"/>
  </r>
  <r>
    <s v="aim_travelnet"/>
    <s v="azrogernaylor"/>
    <m/>
    <m/>
    <m/>
    <m/>
    <m/>
    <m/>
    <m/>
    <m/>
    <s v="No"/>
    <n v="170"/>
    <m/>
    <m/>
    <x v="0"/>
    <d v="2019-06-18T22:18:57.000"/>
    <s v="RT @AZRogerNaylor: Tucked away in Oak Creek Canyon, north of #Sedona, #Arizona, Slide Rock State Park is a legendary swimming hole. The far…"/>
    <m/>
    <m/>
    <x v="12"/>
    <m/>
    <s v="http://pbs.twimg.com/profile_images/1087857586290839552/iTETVXLs_normal.jpg"/>
    <x v="106"/>
    <s v="https://twitter.com/#!/aim_travelnet/status/1141108062322749440"/>
    <m/>
    <m/>
    <s v="1141108062322749440"/>
    <m/>
    <b v="0"/>
    <n v="0"/>
    <s v=""/>
    <b v="0"/>
    <s v="en"/>
    <m/>
    <s v=""/>
    <b v="0"/>
    <n v="13"/>
    <s v="1141006853058392069"/>
    <s v="Twitter Web Client"/>
    <b v="0"/>
    <s v="1141006853058392069"/>
    <s v="Tweet"/>
    <n v="0"/>
    <n v="0"/>
    <m/>
    <m/>
    <m/>
    <m/>
    <m/>
    <m/>
    <m/>
    <m/>
    <n v="1"/>
    <s v="1"/>
    <s v="1"/>
    <n v="1"/>
    <n v="4.3478260869565215"/>
    <n v="0"/>
    <n v="0"/>
    <n v="0"/>
    <n v="0"/>
    <n v="22"/>
    <n v="95.65217391304348"/>
    <n v="23"/>
  </r>
  <r>
    <s v="visitwilliams"/>
    <s v="azrogernaylor"/>
    <m/>
    <m/>
    <m/>
    <m/>
    <m/>
    <m/>
    <m/>
    <m/>
    <s v="No"/>
    <n v="171"/>
    <m/>
    <m/>
    <x v="0"/>
    <d v="2019-06-19T03:25:18.000"/>
    <s v="RT @AZRogerNaylor: Don't let kids spend their entire summer indoors staring at screens. Get them outside to #hike, climb &amp;amp; swim. If they do…"/>
    <m/>
    <m/>
    <x v="10"/>
    <m/>
    <s v="http://pbs.twimg.com/profile_images/2182290073/Williams_Lights-Parade-2011_8927_low_res_normal.jpg"/>
    <x v="107"/>
    <s v="https://twitter.com/#!/visitwilliams/status/1141185158860533760"/>
    <m/>
    <m/>
    <s v="1141185158860533760"/>
    <m/>
    <b v="0"/>
    <n v="0"/>
    <s v=""/>
    <b v="0"/>
    <s v="en"/>
    <m/>
    <s v=""/>
    <b v="0"/>
    <n v="33"/>
    <s v="1140631662092402693"/>
    <s v="Twitter for iPhone"/>
    <b v="0"/>
    <s v="1140631662092402693"/>
    <s v="Tweet"/>
    <n v="0"/>
    <n v="0"/>
    <m/>
    <m/>
    <m/>
    <m/>
    <m/>
    <m/>
    <m/>
    <m/>
    <n v="1"/>
    <s v="1"/>
    <s v="1"/>
    <n v="0"/>
    <n v="0"/>
    <n v="0"/>
    <n v="0"/>
    <n v="0"/>
    <n v="0"/>
    <n v="24"/>
    <n v="100"/>
    <n v="24"/>
  </r>
  <r>
    <s v="visit_prescott"/>
    <s v="azrogernaylor"/>
    <m/>
    <m/>
    <m/>
    <m/>
    <m/>
    <m/>
    <m/>
    <m/>
    <s v="No"/>
    <n v="172"/>
    <m/>
    <m/>
    <x v="0"/>
    <d v="2019-06-19T03:25:31.000"/>
    <s v="RT @AZRogerNaylor: Don't let kids spend their entire summer indoors staring at screens. Get them outside to #hike, climb &amp;amp; swim. If they do…"/>
    <m/>
    <m/>
    <x v="10"/>
    <m/>
    <s v="http://pbs.twimg.com/profile_images/918582266674126848/bdlJyPY9_normal.jpg"/>
    <x v="108"/>
    <s v="https://twitter.com/#!/visit_prescott/status/1141185211088027648"/>
    <m/>
    <m/>
    <s v="1141185211088027648"/>
    <m/>
    <b v="0"/>
    <n v="0"/>
    <s v=""/>
    <b v="0"/>
    <s v="en"/>
    <m/>
    <s v=""/>
    <b v="0"/>
    <n v="33"/>
    <s v="1140631662092402693"/>
    <s v="Twitter for iPhone"/>
    <b v="0"/>
    <s v="1140631662092402693"/>
    <s v="Tweet"/>
    <n v="0"/>
    <n v="0"/>
    <m/>
    <m/>
    <m/>
    <m/>
    <m/>
    <m/>
    <m/>
    <m/>
    <n v="1"/>
    <s v="1"/>
    <s v="1"/>
    <n v="0"/>
    <n v="0"/>
    <n v="0"/>
    <n v="0"/>
    <n v="0"/>
    <n v="0"/>
    <n v="24"/>
    <n v="100"/>
    <n v="24"/>
  </r>
  <r>
    <s v="_sedonaaz"/>
    <s v="_sedonaaz"/>
    <m/>
    <m/>
    <m/>
    <m/>
    <m/>
    <m/>
    <m/>
    <m/>
    <s v="No"/>
    <n v="173"/>
    <m/>
    <m/>
    <x v="2"/>
    <d v="2019-06-08T23:01:14.000"/>
    <s v="Sedona AZ Sat Jun 8th PM Forecast: TONIGHT Clear Lo 58 SUNDAY Mostly Sunny Hi 88"/>
    <m/>
    <m/>
    <x v="0"/>
    <m/>
    <s v="http://pbs.twimg.com/profile_images/1447580654/countyaz.com_normal.jpg"/>
    <x v="109"/>
    <s v="https://twitter.com/#!/_sedonaaz/status/1137494824460935168"/>
    <n v="34.6859"/>
    <n v="-111.2845"/>
    <s v="1137494824460935168"/>
    <m/>
    <b v="0"/>
    <n v="0"/>
    <s v=""/>
    <b v="0"/>
    <s v="en"/>
    <m/>
    <s v=""/>
    <b v="0"/>
    <n v="0"/>
    <s v=""/>
    <s v="TownTweet"/>
    <b v="0"/>
    <s v="1137494824460935168"/>
    <s v="Tweet"/>
    <n v="0"/>
    <n v="0"/>
    <s v="-114.818269,31.3322463 _x000a_-109.0451527,31.3322463 _x000a_-109.0451527,37.004261 _x000a_-114.818269,37.004261"/>
    <s v="United States"/>
    <s v="US"/>
    <s v="Arizona, USA"/>
    <s v="a612c69b44b2e5da"/>
    <s v="Arizona"/>
    <s v="admin"/>
    <s v="https://api.twitter.com/1.1/geo/id/a612c69b44b2e5da.json"/>
    <n v="7"/>
    <s v="5"/>
    <s v="5"/>
    <n v="1"/>
    <n v="6.25"/>
    <n v="0"/>
    <n v="0"/>
    <n v="0"/>
    <n v="0"/>
    <n v="15"/>
    <n v="93.75"/>
    <n v="16"/>
  </r>
  <r>
    <s v="_sedonaaz"/>
    <s v="_sedonaaz"/>
    <m/>
    <m/>
    <m/>
    <m/>
    <m/>
    <m/>
    <m/>
    <m/>
    <s v="No"/>
    <n v="174"/>
    <m/>
    <m/>
    <x v="2"/>
    <d v="2019-06-11T14:01:14.000"/>
    <s v="Sedona AZ Tue Jun 11th AM Forecast: TODAY Sunny Hi 92 TONIGHT Mostly Clear Lo 63"/>
    <m/>
    <m/>
    <x v="0"/>
    <m/>
    <s v="http://pbs.twimg.com/profile_images/1447580654/countyaz.com_normal.jpg"/>
    <x v="110"/>
    <s v="https://twitter.com/#!/_sedonaaz/status/1138446093983920129"/>
    <n v="34.6859"/>
    <n v="-111.2845"/>
    <s v="1138446093983920129"/>
    <m/>
    <b v="0"/>
    <n v="0"/>
    <s v=""/>
    <b v="0"/>
    <s v="en"/>
    <m/>
    <s v=""/>
    <b v="0"/>
    <n v="0"/>
    <s v=""/>
    <s v="TownTweet"/>
    <b v="0"/>
    <s v="1138446093983920129"/>
    <s v="Tweet"/>
    <n v="0"/>
    <n v="0"/>
    <s v="-114.818269,31.3322463 _x000a_-109.0451527,31.3322463 _x000a_-109.0451527,37.004261 _x000a_-114.818269,37.004261"/>
    <s v="United States"/>
    <s v="US"/>
    <s v="Arizona, USA"/>
    <s v="a612c69b44b2e5da"/>
    <s v="Arizona"/>
    <s v="admin"/>
    <s v="https://api.twitter.com/1.1/geo/id/a612c69b44b2e5da.json"/>
    <n v="7"/>
    <s v="5"/>
    <s v="5"/>
    <n v="1"/>
    <n v="6.25"/>
    <n v="0"/>
    <n v="0"/>
    <n v="0"/>
    <n v="0"/>
    <n v="15"/>
    <n v="93.75"/>
    <n v="16"/>
  </r>
  <r>
    <s v="_sedonaaz"/>
    <s v="_sedonaaz"/>
    <m/>
    <m/>
    <m/>
    <m/>
    <m/>
    <m/>
    <m/>
    <m/>
    <s v="No"/>
    <n v="175"/>
    <m/>
    <m/>
    <x v="2"/>
    <d v="2019-06-12T14:01:17.000"/>
    <s v="Sedona AZ Wed Jun 12th AM Forecast: TODAY Partly Cloudy Hi 95 TONIGHT Partly Cloudy Lo 65"/>
    <m/>
    <m/>
    <x v="0"/>
    <m/>
    <s v="http://pbs.twimg.com/profile_images/1447580654/countyaz.com_normal.jpg"/>
    <x v="111"/>
    <s v="https://twitter.com/#!/_sedonaaz/status/1138808492012314624"/>
    <n v="34.6859"/>
    <n v="-111.2845"/>
    <s v="1138808492012314624"/>
    <m/>
    <b v="0"/>
    <n v="0"/>
    <s v=""/>
    <b v="0"/>
    <s v="en"/>
    <m/>
    <s v=""/>
    <b v="0"/>
    <n v="0"/>
    <s v=""/>
    <s v="TownTweet"/>
    <b v="0"/>
    <s v="1138808492012314624"/>
    <s v="Tweet"/>
    <n v="0"/>
    <n v="0"/>
    <s v="-114.818269,31.3322463 _x000a_-109.0451527,31.3322463 _x000a_-109.0451527,37.004261 _x000a_-114.818269,37.004261"/>
    <s v="United States"/>
    <s v="US"/>
    <s v="Arizona, USA"/>
    <s v="a612c69b44b2e5da"/>
    <s v="Arizona"/>
    <s v="admin"/>
    <s v="https://api.twitter.com/1.1/geo/id/a612c69b44b2e5da.json"/>
    <n v="7"/>
    <s v="5"/>
    <s v="5"/>
    <n v="0"/>
    <n v="0"/>
    <n v="2"/>
    <n v="11.764705882352942"/>
    <n v="0"/>
    <n v="0"/>
    <n v="15"/>
    <n v="88.23529411764706"/>
    <n v="17"/>
  </r>
  <r>
    <s v="_sedonaaz"/>
    <s v="_sedonaaz"/>
    <m/>
    <m/>
    <m/>
    <m/>
    <m/>
    <m/>
    <m/>
    <m/>
    <s v="No"/>
    <n v="176"/>
    <m/>
    <m/>
    <x v="2"/>
    <d v="2019-06-14T23:01:14.000"/>
    <s v="Sedona AZ Fri Jun 14th PM Forecast: TONIGHT Clear Lo 60 SATURDAY Chance Of T-Storm Hi 88"/>
    <m/>
    <m/>
    <x v="0"/>
    <m/>
    <s v="http://pbs.twimg.com/profile_images/1447580654/countyaz.com_normal.jpg"/>
    <x v="112"/>
    <s v="https://twitter.com/#!/_sedonaaz/status/1139669152648630272"/>
    <n v="34.6859"/>
    <n v="-111.2845"/>
    <s v="1139669152648630272"/>
    <m/>
    <b v="0"/>
    <n v="0"/>
    <s v=""/>
    <b v="0"/>
    <s v="en"/>
    <m/>
    <s v=""/>
    <b v="0"/>
    <n v="0"/>
    <s v=""/>
    <s v="TownTweet"/>
    <b v="0"/>
    <s v="1139669152648630272"/>
    <s v="Tweet"/>
    <n v="0"/>
    <n v="0"/>
    <s v="-114.818269,31.3322463 _x000a_-109.0451527,31.3322463 _x000a_-109.0451527,37.004261 _x000a_-114.818269,37.004261"/>
    <s v="United States"/>
    <s v="US"/>
    <s v="Arizona, USA"/>
    <s v="a612c69b44b2e5da"/>
    <s v="Arizona"/>
    <s v="admin"/>
    <s v="https://api.twitter.com/1.1/geo/id/a612c69b44b2e5da.json"/>
    <n v="7"/>
    <s v="5"/>
    <s v="5"/>
    <n v="1"/>
    <n v="5.555555555555555"/>
    <n v="0"/>
    <n v="0"/>
    <n v="0"/>
    <n v="0"/>
    <n v="17"/>
    <n v="94.44444444444444"/>
    <n v="18"/>
  </r>
  <r>
    <s v="_sedonaaz"/>
    <s v="_sedonaaz"/>
    <m/>
    <m/>
    <m/>
    <m/>
    <m/>
    <m/>
    <m/>
    <m/>
    <s v="No"/>
    <n v="177"/>
    <m/>
    <m/>
    <x v="2"/>
    <d v="2019-06-16T14:01:15.000"/>
    <s v="Sedona AZ Sun Jun 16th AM Forecast: TODAY Chance Of T-Storm Hi 88 TONIGHT Partly Cloudy Lo 61"/>
    <m/>
    <m/>
    <x v="0"/>
    <m/>
    <s v="http://pbs.twimg.com/profile_images/1447580654/countyaz.com_normal.jpg"/>
    <x v="113"/>
    <s v="https://twitter.com/#!/_sedonaaz/status/1140258034666618880"/>
    <n v="34.6859"/>
    <n v="-111.2845"/>
    <s v="1140258034666618880"/>
    <m/>
    <b v="0"/>
    <n v="0"/>
    <s v=""/>
    <b v="0"/>
    <s v="en"/>
    <m/>
    <s v=""/>
    <b v="0"/>
    <n v="0"/>
    <s v=""/>
    <s v="TownTweet"/>
    <b v="0"/>
    <s v="1140258034666618880"/>
    <s v="Tweet"/>
    <n v="0"/>
    <n v="0"/>
    <s v="-114.818269,31.3322463 _x000a_-109.0451527,31.3322463 _x000a_-109.0451527,37.004261 _x000a_-114.818269,37.004261"/>
    <s v="United States"/>
    <s v="US"/>
    <s v="Arizona, USA"/>
    <s v="a612c69b44b2e5da"/>
    <s v="Arizona"/>
    <s v="admin"/>
    <s v="https://api.twitter.com/1.1/geo/id/a612c69b44b2e5da.json"/>
    <n v="7"/>
    <s v="5"/>
    <s v="5"/>
    <n v="0"/>
    <n v="0"/>
    <n v="1"/>
    <n v="5.2631578947368425"/>
    <n v="0"/>
    <n v="0"/>
    <n v="18"/>
    <n v="94.73684210526316"/>
    <n v="19"/>
  </r>
  <r>
    <s v="_sedonaaz"/>
    <s v="_sedonaaz"/>
    <m/>
    <m/>
    <m/>
    <m/>
    <m/>
    <m/>
    <m/>
    <m/>
    <s v="No"/>
    <n v="178"/>
    <m/>
    <m/>
    <x v="2"/>
    <d v="2019-06-17T23:01:17.000"/>
    <s v="Sedona AZ Mon Jun 17th PM Forecast: TONIGHT Mostly Clear Lo 59 TUESDAY Sunny Hi 88"/>
    <m/>
    <m/>
    <x v="0"/>
    <m/>
    <s v="http://pbs.twimg.com/profile_images/1447580654/countyaz.com_normal.jpg"/>
    <x v="114"/>
    <s v="https://twitter.com/#!/_sedonaaz/status/1140756327943278594"/>
    <n v="34.6859"/>
    <n v="-111.2845"/>
    <s v="1140756327943278594"/>
    <m/>
    <b v="0"/>
    <n v="0"/>
    <s v=""/>
    <b v="0"/>
    <s v="en"/>
    <m/>
    <s v=""/>
    <b v="0"/>
    <n v="0"/>
    <s v=""/>
    <s v="TownTweet"/>
    <b v="0"/>
    <s v="1140756327943278594"/>
    <s v="Tweet"/>
    <n v="0"/>
    <n v="0"/>
    <s v="-114.818269,31.3322463 _x000a_-109.0451527,31.3322463 _x000a_-109.0451527,37.004261 _x000a_-114.818269,37.004261"/>
    <s v="United States"/>
    <s v="US"/>
    <s v="Arizona, USA"/>
    <s v="a612c69b44b2e5da"/>
    <s v="Arizona"/>
    <s v="admin"/>
    <s v="https://api.twitter.com/1.1/geo/id/a612c69b44b2e5da.json"/>
    <n v="7"/>
    <s v="5"/>
    <s v="5"/>
    <n v="1"/>
    <n v="6.25"/>
    <n v="0"/>
    <n v="0"/>
    <n v="0"/>
    <n v="0"/>
    <n v="15"/>
    <n v="93.75"/>
    <n v="16"/>
  </r>
  <r>
    <s v="_sedonaaz"/>
    <s v="_sedonaaz"/>
    <m/>
    <m/>
    <m/>
    <m/>
    <m/>
    <m/>
    <m/>
    <m/>
    <s v="No"/>
    <n v="179"/>
    <m/>
    <m/>
    <x v="2"/>
    <d v="2019-06-19T14:01:17.000"/>
    <s v="Sedona AZ Wed Jun 19th AM Forecast: TODAY Sunny Hi 90 TONIGHT Clear Lo 61"/>
    <m/>
    <m/>
    <x v="0"/>
    <m/>
    <s v="http://pbs.twimg.com/profile_images/1447580654/countyaz.com_normal.jpg"/>
    <x v="115"/>
    <s v="https://twitter.com/#!/_sedonaaz/status/1141345206593347585"/>
    <n v="34.6859"/>
    <n v="-111.2845"/>
    <s v="1141345206593347585"/>
    <m/>
    <b v="0"/>
    <n v="0"/>
    <s v=""/>
    <b v="0"/>
    <s v="en"/>
    <m/>
    <s v=""/>
    <b v="0"/>
    <n v="0"/>
    <s v=""/>
    <s v="TownTweet"/>
    <b v="0"/>
    <s v="1141345206593347585"/>
    <s v="Tweet"/>
    <n v="0"/>
    <n v="0"/>
    <s v="-114.818269,31.3322463 _x000a_-109.0451527,31.3322463 _x000a_-109.0451527,37.004261 _x000a_-114.818269,37.004261"/>
    <s v="United States"/>
    <s v="US"/>
    <s v="Arizona, USA"/>
    <s v="a612c69b44b2e5da"/>
    <s v="Arizona"/>
    <s v="admin"/>
    <s v="https://api.twitter.com/1.1/geo/id/a612c69b44b2e5da.json"/>
    <n v="7"/>
    <s v="5"/>
    <s v="5"/>
    <n v="1"/>
    <n v="6.666666666666667"/>
    <n v="0"/>
    <n v="0"/>
    <n v="0"/>
    <n v="0"/>
    <n v="14"/>
    <n v="93.33333333333333"/>
    <n v="15"/>
  </r>
  <r>
    <s v="designincuk"/>
    <s v="sedonaaz"/>
    <m/>
    <m/>
    <m/>
    <m/>
    <m/>
    <m/>
    <m/>
    <m/>
    <s v="No"/>
    <n v="180"/>
    <m/>
    <m/>
    <x v="0"/>
    <d v="2019-06-19T14:17:28.000"/>
    <s v="RT @SedonaAZ: Check out Sedona for your summer escape! _x000a__x000a_https://t.co/PnQlrmmZUD https://t.co/PqVZCJTMuq"/>
    <s v="https://www.tripstodiscover.com/wonderful-weekend-getaways-from-phoenix/"/>
    <s v="tripstodiscover.com"/>
    <x v="0"/>
    <s v="https://pbs.twimg.com/media/D8aCF2BU0AE7Twg.jpg"/>
    <s v="https://pbs.twimg.com/media/D8aCF2BU0AE7Twg.jpg"/>
    <x v="116"/>
    <s v="https://twitter.com/#!/designincuk/status/1141349281733009409"/>
    <m/>
    <m/>
    <s v="1141349281733009409"/>
    <m/>
    <b v="0"/>
    <n v="0"/>
    <s v=""/>
    <b v="0"/>
    <s v="en"/>
    <m/>
    <s v=""/>
    <b v="0"/>
    <n v="3"/>
    <s v="1136739008346636288"/>
    <s v="Twitter Web Client"/>
    <b v="0"/>
    <s v="1136739008346636288"/>
    <s v="Tweet"/>
    <n v="0"/>
    <n v="0"/>
    <m/>
    <m/>
    <m/>
    <m/>
    <m/>
    <m/>
    <m/>
    <m/>
    <n v="1"/>
    <s v="2"/>
    <s v="2"/>
    <n v="0"/>
    <n v="0"/>
    <n v="0"/>
    <n v="0"/>
    <n v="0"/>
    <n v="0"/>
    <n v="9"/>
    <n v="100"/>
    <n v="9"/>
  </r>
  <r>
    <s v="hiexsedona"/>
    <s v="hiexsedona"/>
    <m/>
    <m/>
    <m/>
    <m/>
    <m/>
    <m/>
    <m/>
    <m/>
    <s v="No"/>
    <n v="181"/>
    <m/>
    <m/>
    <x v="2"/>
    <d v="2019-06-12T18:00:54.000"/>
    <s v="Enjoy music, sweet treats for sale and a beautiful view.  Our next two live music events are on Friday, June 14 and  Friday, June 21, beginning at 6 pm.  For more information about this event call (928) 282-7098 or visit https://t.co/2vPyEKckoN._x000a_#Sedona #RedDirtConcerts https://t.co/W3bi1deOKu"/>
    <s v="http://www.sedonaaz.gov/your-government/departments/parks-recreation/calendar"/>
    <s v="sedonaaz.gov"/>
    <x v="13"/>
    <s v="https://pbs.twimg.com/media/D84TIcpWwAIwIpD.jpg"/>
    <s v="https://pbs.twimg.com/media/D84TIcpWwAIwIpD.jpg"/>
    <x v="117"/>
    <s v="https://twitter.com/#!/hiexsedona/status/1138868794812698624"/>
    <m/>
    <m/>
    <s v="1138868794812698624"/>
    <m/>
    <b v="0"/>
    <n v="0"/>
    <s v=""/>
    <b v="0"/>
    <s v="en"/>
    <m/>
    <s v=""/>
    <b v="0"/>
    <n v="0"/>
    <s v=""/>
    <s v="SocialPilot.co"/>
    <b v="0"/>
    <s v="1138868794812698624"/>
    <s v="Tweet"/>
    <n v="0"/>
    <n v="0"/>
    <m/>
    <m/>
    <m/>
    <m/>
    <m/>
    <m/>
    <m/>
    <m/>
    <n v="2"/>
    <s v="5"/>
    <s v="5"/>
    <n v="3"/>
    <n v="6.976744186046512"/>
    <n v="0"/>
    <n v="0"/>
    <n v="0"/>
    <n v="0"/>
    <n v="40"/>
    <n v="93.02325581395348"/>
    <n v="43"/>
  </r>
  <r>
    <s v="hiexsedona"/>
    <s v="hiexsedona"/>
    <m/>
    <m/>
    <m/>
    <m/>
    <m/>
    <m/>
    <m/>
    <m/>
    <s v="No"/>
    <n v="182"/>
    <m/>
    <m/>
    <x v="2"/>
    <d v="2019-06-19T16:01:08.000"/>
    <s v="Enjoy music, sweet treats for sale and a beautiful view. Our live music events are on Friday, June 21, beginning at 6 pm. For more information about this event call (928) 282-7098 or visit https://t.co/2vPyEKckoN._x000a_#HolidayInnExpress #Sedona #RedDirtConcerts https://t.co/9li5HaUa3o"/>
    <s v="http://www.sedonaaz.gov/your-government/departments/parks-recreation/calendar"/>
    <s v="sedonaaz.gov"/>
    <x v="14"/>
    <s v="https://pbs.twimg.com/media/D9b62TgXsAcMNPr.jpg"/>
    <s v="https://pbs.twimg.com/media/D9b62TgXsAcMNPr.jpg"/>
    <x v="118"/>
    <s v="https://twitter.com/#!/hiexsedona/status/1141375370853326848"/>
    <m/>
    <m/>
    <s v="1141375370853326848"/>
    <m/>
    <b v="0"/>
    <n v="0"/>
    <s v=""/>
    <b v="0"/>
    <s v="en"/>
    <m/>
    <s v=""/>
    <b v="0"/>
    <n v="0"/>
    <s v=""/>
    <s v="SocialPilot.co"/>
    <b v="0"/>
    <s v="1141375370853326848"/>
    <s v="Tweet"/>
    <n v="0"/>
    <n v="0"/>
    <m/>
    <m/>
    <m/>
    <m/>
    <m/>
    <m/>
    <m/>
    <m/>
    <n v="2"/>
    <s v="5"/>
    <s v="5"/>
    <n v="3"/>
    <n v="7.894736842105263"/>
    <n v="0"/>
    <n v="0"/>
    <n v="0"/>
    <n v="0"/>
    <n v="35"/>
    <n v="92.10526315789474"/>
    <n v="38"/>
  </r>
  <r>
    <s v="dsoltesz"/>
    <s v="sedonaaz"/>
    <m/>
    <m/>
    <m/>
    <m/>
    <m/>
    <m/>
    <m/>
    <m/>
    <s v="No"/>
    <n v="183"/>
    <m/>
    <m/>
    <x v="0"/>
    <d v="2019-06-14T20:01:01.000"/>
    <s v="RT @SedonaAZ: Tramping Through Red Rock Country With Your Pooch: _x000a__x000a_https://t.co/SnqSSUifQN https://t.co/GHCUOEsbF7"/>
    <s v="https://visitsedona.com/blog/tramping-through-red-rock-country-with-your-pooch/"/>
    <s v="visitsedona.com"/>
    <x v="0"/>
    <s v="https://pbs.twimg.com/media/D8-oBdnUwAEwoTk.jpg"/>
    <s v="https://pbs.twimg.com/media/D8-oBdnUwAEwoTk.jpg"/>
    <x v="119"/>
    <s v="https://twitter.com/#!/dsoltesz/status/1139623798590849026"/>
    <m/>
    <m/>
    <s v="1139623798590849026"/>
    <m/>
    <b v="0"/>
    <n v="0"/>
    <s v=""/>
    <b v="0"/>
    <s v="en"/>
    <m/>
    <s v=""/>
    <b v="0"/>
    <n v="5"/>
    <s v="1139314021729857536"/>
    <s v="Buffer"/>
    <b v="0"/>
    <s v="1139314021729857536"/>
    <s v="Tweet"/>
    <n v="0"/>
    <n v="0"/>
    <m/>
    <m/>
    <m/>
    <m/>
    <m/>
    <m/>
    <m/>
    <m/>
    <n v="1"/>
    <s v="2"/>
    <s v="2"/>
    <n v="0"/>
    <n v="0"/>
    <n v="0"/>
    <n v="0"/>
    <n v="0"/>
    <n v="0"/>
    <n v="10"/>
    <n v="100"/>
    <n v="10"/>
  </r>
  <r>
    <s v="dsoltesz"/>
    <s v="azrogernaylor"/>
    <m/>
    <m/>
    <m/>
    <m/>
    <m/>
    <m/>
    <m/>
    <m/>
    <s v="No"/>
    <n v="184"/>
    <m/>
    <m/>
    <x v="0"/>
    <d v="2019-06-19T22:10:02.000"/>
    <s v="RT @AZRogerNaylor: Don't let kids spend their entire summer indoors staring at screens. Get them outside to #hike, climb &amp;amp; swim. If they do…"/>
    <m/>
    <m/>
    <x v="10"/>
    <m/>
    <s v="http://pbs.twimg.com/profile_images/1010697272/peaks_theView_4x6_normal.jpg"/>
    <x v="120"/>
    <s v="https://twitter.com/#!/dsoltesz/status/1141468206881751040"/>
    <m/>
    <m/>
    <s v="1141468206881751040"/>
    <m/>
    <b v="0"/>
    <n v="0"/>
    <s v=""/>
    <b v="0"/>
    <s v="en"/>
    <m/>
    <s v=""/>
    <b v="0"/>
    <n v="35"/>
    <s v="1140631662092402693"/>
    <s v="Buffer"/>
    <b v="0"/>
    <s v="1140631662092402693"/>
    <s v="Tweet"/>
    <n v="0"/>
    <n v="0"/>
    <m/>
    <m/>
    <m/>
    <m/>
    <m/>
    <m/>
    <m/>
    <m/>
    <n v="1"/>
    <s v="2"/>
    <s v="1"/>
    <n v="0"/>
    <n v="0"/>
    <n v="0"/>
    <n v="0"/>
    <n v="0"/>
    <n v="0"/>
    <n v="24"/>
    <n v="100"/>
    <n v="24"/>
  </r>
  <r>
    <s v="judithperron"/>
    <s v="azrogernaylor"/>
    <m/>
    <m/>
    <m/>
    <m/>
    <m/>
    <m/>
    <m/>
    <m/>
    <s v="No"/>
    <n v="185"/>
    <m/>
    <m/>
    <x v="0"/>
    <d v="2019-06-17T23:59:37.000"/>
    <s v="RT @AZRogerNaylor: Don't let kids spend their entire summer indoors staring at screens. Get them outside to #hike, climb &amp;amp; swim. If they do…"/>
    <m/>
    <m/>
    <x v="10"/>
    <m/>
    <s v="http://abs.twimg.com/sticky/default_profile_images/default_profile_normal.png"/>
    <x v="121"/>
    <s v="https://twitter.com/#!/judithperron/status/1140771006681964544"/>
    <m/>
    <m/>
    <s v="1140771006681964544"/>
    <m/>
    <b v="0"/>
    <n v="0"/>
    <s v=""/>
    <b v="0"/>
    <s v="en"/>
    <m/>
    <s v=""/>
    <b v="0"/>
    <n v="23"/>
    <s v="1140631662092402693"/>
    <s v="Twitter for iPhone"/>
    <b v="0"/>
    <s v="1140631662092402693"/>
    <s v="Tweet"/>
    <n v="0"/>
    <n v="0"/>
    <m/>
    <m/>
    <m/>
    <m/>
    <m/>
    <m/>
    <m/>
    <m/>
    <n v="2"/>
    <s v="1"/>
    <s v="1"/>
    <n v="0"/>
    <n v="0"/>
    <n v="0"/>
    <n v="0"/>
    <n v="0"/>
    <n v="0"/>
    <n v="24"/>
    <n v="100"/>
    <n v="24"/>
  </r>
  <r>
    <s v="judithperron"/>
    <s v="azrogernaylor"/>
    <m/>
    <m/>
    <m/>
    <m/>
    <m/>
    <m/>
    <m/>
    <m/>
    <s v="No"/>
    <n v="186"/>
    <m/>
    <m/>
    <x v="0"/>
    <d v="2019-06-19T23:39:14.000"/>
    <s v="RT @AZRogerNaylor: Tucked away in Oak Creek Canyon, north of #Sedona, #Arizona, Slide Rock State Park is a legendary swimming hole. The far…"/>
    <m/>
    <m/>
    <x v="12"/>
    <m/>
    <s v="http://abs.twimg.com/sticky/default_profile_images/default_profile_normal.png"/>
    <x v="122"/>
    <s v="https://twitter.com/#!/judithperron/status/1141490652326313985"/>
    <m/>
    <m/>
    <s v="1141490652326313985"/>
    <m/>
    <b v="0"/>
    <n v="0"/>
    <s v=""/>
    <b v="0"/>
    <s v="en"/>
    <m/>
    <s v=""/>
    <b v="0"/>
    <n v="15"/>
    <s v="1141006853058392069"/>
    <s v="Twitter for iPhone"/>
    <b v="0"/>
    <s v="1141006853058392069"/>
    <s v="Tweet"/>
    <n v="0"/>
    <n v="0"/>
    <m/>
    <m/>
    <m/>
    <m/>
    <m/>
    <m/>
    <m/>
    <m/>
    <n v="2"/>
    <s v="1"/>
    <s v="1"/>
    <n v="1"/>
    <n v="4.3478260869565215"/>
    <n v="0"/>
    <n v="0"/>
    <n v="0"/>
    <n v="0"/>
    <n v="22"/>
    <n v="95.65217391304348"/>
    <n v="23"/>
  </r>
  <r>
    <s v="brownbeartrvls"/>
    <s v="brownbeartrvls"/>
    <m/>
    <m/>
    <m/>
    <m/>
    <m/>
    <m/>
    <m/>
    <m/>
    <s v="No"/>
    <n v="187"/>
    <m/>
    <m/>
    <x v="2"/>
    <d v="2019-06-20T02:28:38.000"/>
    <s v="All are worthy of a day trip! https://t.co/jk7iNevAKH"/>
    <s v="https://twitter.com/SedonaAZ/status/1141450461792231424"/>
    <s v="twitter.com"/>
    <x v="0"/>
    <m/>
    <s v="http://pbs.twimg.com/profile_images/1080658435228631041/r6mRG21e_normal.jpg"/>
    <x v="123"/>
    <s v="https://twitter.com/#!/brownbeartrvls/status/1141533283257217024"/>
    <m/>
    <m/>
    <s v="1141533283257217024"/>
    <m/>
    <b v="0"/>
    <n v="0"/>
    <s v=""/>
    <b v="1"/>
    <s v="en"/>
    <m/>
    <s v="1141450461792231424"/>
    <b v="0"/>
    <n v="2"/>
    <s v=""/>
    <s v="Twitter for Android"/>
    <b v="0"/>
    <s v="1141533283257217024"/>
    <s v="Tweet"/>
    <n v="0"/>
    <n v="0"/>
    <m/>
    <m/>
    <m/>
    <m/>
    <m/>
    <m/>
    <m/>
    <m/>
    <n v="1"/>
    <s v="5"/>
    <s v="5"/>
    <n v="1"/>
    <n v="14.285714285714286"/>
    <n v="0"/>
    <n v="0"/>
    <n v="0"/>
    <n v="0"/>
    <n v="6"/>
    <n v="85.71428571428571"/>
    <n v="7"/>
  </r>
  <r>
    <s v="myvirtualvaca"/>
    <s v="pinkjeeptours"/>
    <m/>
    <m/>
    <m/>
    <m/>
    <m/>
    <m/>
    <m/>
    <m/>
    <s v="No"/>
    <n v="188"/>
    <m/>
    <m/>
    <x v="0"/>
    <d v="2019-06-20T13:02:13.000"/>
    <s v="A favorite #TBT on a @pinkjeeptours in #SedonaAZ! It can be as adventurous as you want it to be! Come along for a ride and see why you don't want to miss this fun activity. 💕➡️ https://t.co/ylqtXTwl2I #familytravel #adventuretravel #Arizona #travel https://t.co/jIdBGAW7Eo"/>
    <s v="https://www.myvirtualvacations.net/blog/a-first-look-at-the-red-rocks-on-a-pink-jeep-tour"/>
    <s v="myvirtualvacations.net"/>
    <x v="15"/>
    <s v="https://pbs.twimg.com/media/D9gbfRvXUAE_44u.jpg"/>
    <s v="https://pbs.twimg.com/media/D9gbfRvXUAE_44u.jpg"/>
    <x v="124"/>
    <s v="https://twitter.com/#!/myvirtualvaca/status/1141692731682643968"/>
    <m/>
    <m/>
    <s v="1141692731682643968"/>
    <m/>
    <b v="0"/>
    <n v="1"/>
    <s v=""/>
    <b v="0"/>
    <s v="en"/>
    <m/>
    <s v=""/>
    <b v="0"/>
    <n v="0"/>
    <s v=""/>
    <s v="Hootsuite Inc."/>
    <b v="0"/>
    <s v="1141692731682643968"/>
    <s v="Tweet"/>
    <n v="0"/>
    <n v="0"/>
    <m/>
    <m/>
    <m/>
    <m/>
    <m/>
    <m/>
    <m/>
    <m/>
    <n v="1"/>
    <s v="12"/>
    <s v="12"/>
    <n v="3"/>
    <n v="7.6923076923076925"/>
    <n v="1"/>
    <n v="2.5641025641025643"/>
    <n v="0"/>
    <n v="0"/>
    <n v="35"/>
    <n v="89.74358974358974"/>
    <n v="39"/>
  </r>
  <r>
    <s v="rubbishritaaz"/>
    <s v="azrogernaylor"/>
    <m/>
    <m/>
    <m/>
    <m/>
    <m/>
    <m/>
    <m/>
    <m/>
    <s v="No"/>
    <n v="189"/>
    <m/>
    <m/>
    <x v="0"/>
    <d v="2019-06-11T15:31:28.000"/>
    <s v="RT @AZRogerNaylor: Now that the kids are out of school, they're probably busy whining about how bored they are. Time to hit the road and ex…"/>
    <m/>
    <m/>
    <x v="0"/>
    <m/>
    <s v="http://pbs.twimg.com/profile_images/3535374017/824d44a4382e1fbbdf8ec5ec29996119_normal.jpeg"/>
    <x v="125"/>
    <s v="https://twitter.com/#!/rubbishritaaz/status/1138468800720920576"/>
    <m/>
    <m/>
    <s v="1138468800720920576"/>
    <m/>
    <b v="0"/>
    <n v="0"/>
    <s v=""/>
    <b v="0"/>
    <s v="en"/>
    <m/>
    <s v=""/>
    <b v="0"/>
    <n v="15"/>
    <s v="1138455540798054400"/>
    <s v="Twitter Web Client"/>
    <b v="0"/>
    <s v="1138455540798054400"/>
    <s v="Tweet"/>
    <n v="0"/>
    <n v="0"/>
    <m/>
    <m/>
    <m/>
    <m/>
    <m/>
    <m/>
    <m/>
    <m/>
    <n v="2"/>
    <s v="1"/>
    <s v="1"/>
    <n v="0"/>
    <n v="0"/>
    <n v="2"/>
    <n v="7.6923076923076925"/>
    <n v="0"/>
    <n v="0"/>
    <n v="24"/>
    <n v="92.3076923076923"/>
    <n v="26"/>
  </r>
  <r>
    <s v="rubbishritaaz"/>
    <s v="azrogernaylor"/>
    <m/>
    <m/>
    <m/>
    <m/>
    <m/>
    <m/>
    <m/>
    <m/>
    <s v="No"/>
    <n v="190"/>
    <m/>
    <m/>
    <x v="0"/>
    <d v="2019-06-20T15:15:34.000"/>
    <s v="RT @AZRogerNaylor: Tucked away in Oak Creek Canyon, north of #Sedona, #Arizona, Slide Rock State Park is a legendary swimming hole. The far…"/>
    <m/>
    <m/>
    <x v="12"/>
    <m/>
    <s v="http://pbs.twimg.com/profile_images/3535374017/824d44a4382e1fbbdf8ec5ec29996119_normal.jpeg"/>
    <x v="126"/>
    <s v="https://twitter.com/#!/rubbishritaaz/status/1141726288563978241"/>
    <m/>
    <m/>
    <s v="1141726288563978241"/>
    <m/>
    <b v="0"/>
    <n v="0"/>
    <s v=""/>
    <b v="0"/>
    <s v="en"/>
    <m/>
    <s v=""/>
    <b v="0"/>
    <n v="16"/>
    <s v="1141006853058392069"/>
    <s v="Twitter Web Client"/>
    <b v="0"/>
    <s v="1141006853058392069"/>
    <s v="Tweet"/>
    <n v="0"/>
    <n v="0"/>
    <m/>
    <m/>
    <m/>
    <m/>
    <m/>
    <m/>
    <m/>
    <m/>
    <n v="2"/>
    <s v="1"/>
    <s v="1"/>
    <n v="1"/>
    <n v="4.3478260869565215"/>
    <n v="0"/>
    <n v="0"/>
    <n v="0"/>
    <n v="0"/>
    <n v="22"/>
    <n v="95.65217391304348"/>
    <n v="23"/>
  </r>
  <r>
    <s v="sedonaaz"/>
    <s v="yoga_journal"/>
    <m/>
    <m/>
    <m/>
    <m/>
    <m/>
    <m/>
    <m/>
    <m/>
    <s v="No"/>
    <n v="191"/>
    <m/>
    <m/>
    <x v="0"/>
    <d v="2019-06-17T15:34:39.000"/>
    <s v="So proud of @SedonaYogaFest for getting on @Yoga_Journal's amazing list of top retreats and travel spots around the world!  https://t.co/yfdeuBi3uL https://t.co/M1UOcHj0UL"/>
    <s v="https://www.yogajournal.com/lifestyle/best-yoga-retreats-around-the-world"/>
    <s v="yogajournal.com"/>
    <x v="0"/>
    <s v="https://pbs.twimg.com/media/D9RhkzuVAAEGeBE.jpg"/>
    <s v="https://pbs.twimg.com/media/D9RhkzuVAAEGeBE.jpg"/>
    <x v="127"/>
    <s v="https://twitter.com/#!/sedonaaz/status/1140643927873081344"/>
    <m/>
    <m/>
    <s v="1140643927873081344"/>
    <m/>
    <b v="0"/>
    <n v="10"/>
    <s v=""/>
    <b v="0"/>
    <s v="en"/>
    <m/>
    <s v=""/>
    <b v="0"/>
    <n v="2"/>
    <s v=""/>
    <s v="Twitter Web Client"/>
    <b v="0"/>
    <s v="1140643927873081344"/>
    <s v="Tweet"/>
    <n v="0"/>
    <n v="0"/>
    <m/>
    <m/>
    <m/>
    <m/>
    <m/>
    <m/>
    <m/>
    <m/>
    <n v="1"/>
    <s v="2"/>
    <s v="2"/>
    <m/>
    <m/>
    <m/>
    <m/>
    <m/>
    <m/>
    <m/>
    <m/>
    <m/>
  </r>
  <r>
    <s v="arizwant2b"/>
    <s v="sedonaaz"/>
    <m/>
    <m/>
    <m/>
    <m/>
    <m/>
    <m/>
    <m/>
    <m/>
    <s v="No"/>
    <n v="193"/>
    <m/>
    <m/>
    <x v="0"/>
    <d v="2019-06-20T18:40:18.000"/>
    <s v="RT @SedonaAZ: Bring your A-game to the red rocks! _x000a__x000a_https://t.co/XBLTM1N5FH https://t.co/n3Qg4caEGf"/>
    <s v="https://visitsedona.com/blog/four-best-golf-courses-in-sedona/"/>
    <s v="visitsedona.com"/>
    <x v="0"/>
    <s v="https://pbs.twimg.com/media/D9hcitWX4AIc3QA.jpg"/>
    <s v="https://pbs.twimg.com/media/D9hcitWX4AIc3QA.jpg"/>
    <x v="128"/>
    <s v="https://twitter.com/#!/arizwant2b/status/1141777814905114626"/>
    <m/>
    <m/>
    <s v="1141777814905114626"/>
    <m/>
    <b v="0"/>
    <n v="0"/>
    <s v=""/>
    <b v="0"/>
    <s v="en"/>
    <m/>
    <s v=""/>
    <b v="0"/>
    <n v="1"/>
    <s v="1141764372852813824"/>
    <s v="Twitter Web App"/>
    <b v="0"/>
    <s v="1141764372852813824"/>
    <s v="Tweet"/>
    <n v="0"/>
    <n v="0"/>
    <m/>
    <m/>
    <m/>
    <m/>
    <m/>
    <m/>
    <m/>
    <m/>
    <n v="1"/>
    <s v="2"/>
    <s v="2"/>
    <n v="0"/>
    <n v="0"/>
    <n v="0"/>
    <n v="0"/>
    <n v="0"/>
    <n v="0"/>
    <n v="10"/>
    <n v="100"/>
    <n v="10"/>
  </r>
  <r>
    <s v="sedonamonthly"/>
    <s v="cheflisadahl"/>
    <m/>
    <m/>
    <m/>
    <m/>
    <m/>
    <m/>
    <m/>
    <m/>
    <s v="Yes"/>
    <n v="194"/>
    <m/>
    <m/>
    <x v="0"/>
    <d v="2019-06-20T18:36:50.000"/>
    <s v="We're very proud to share our cover story in our July/August food issue featuring the 10 must-try sandwiches. Read more here: https://t.co/O49reVhrTX #sedonamonthly #letseat #bestsandwiches #sedonaeats @cheflisadahl @SedonaAZ"/>
    <s v="https://www.sedonamonthly.com/2019/scrumptious-sandwiches/"/>
    <s v="sedonamonthly.com"/>
    <x v="16"/>
    <m/>
    <s v="http://pbs.twimg.com/profile_images/1136840904797351939/MGCHQzb8_normal.png"/>
    <x v="129"/>
    <s v="https://twitter.com/#!/sedonamonthly/status/1141776941873131520"/>
    <m/>
    <m/>
    <s v="1141776941873131520"/>
    <m/>
    <b v="0"/>
    <n v="3"/>
    <s v=""/>
    <b v="0"/>
    <s v="en"/>
    <m/>
    <s v=""/>
    <b v="0"/>
    <n v="1"/>
    <s v=""/>
    <s v="Twitter Web Client"/>
    <b v="0"/>
    <s v="1141776941873131520"/>
    <s v="Tweet"/>
    <n v="0"/>
    <n v="0"/>
    <m/>
    <m/>
    <m/>
    <m/>
    <m/>
    <m/>
    <m/>
    <m/>
    <n v="1"/>
    <s v="6"/>
    <s v="6"/>
    <n v="1"/>
    <n v="3.4482758620689653"/>
    <n v="1"/>
    <n v="3.4482758620689653"/>
    <n v="0"/>
    <n v="0"/>
    <n v="27"/>
    <n v="93.10344827586206"/>
    <n v="29"/>
  </r>
  <r>
    <s v="cheflisadahl"/>
    <s v="sedonamonthly"/>
    <m/>
    <m/>
    <m/>
    <m/>
    <m/>
    <m/>
    <m/>
    <m/>
    <s v="Yes"/>
    <n v="195"/>
    <m/>
    <m/>
    <x v="0"/>
    <d v="2019-06-20T19:03:25.000"/>
    <s v="RT @SedonaMonthly: We're very proud to share our cover story in our July/August food issue featuring the 10 must-try sandwiches. Read more…"/>
    <m/>
    <m/>
    <x v="0"/>
    <m/>
    <s v="http://pbs.twimg.com/profile_images/891035354060304385/CWJDj5f2_normal.jpg"/>
    <x v="130"/>
    <s v="https://twitter.com/#!/cheflisadahl/status/1141783628667637761"/>
    <m/>
    <m/>
    <s v="1141783628667637761"/>
    <m/>
    <b v="0"/>
    <n v="0"/>
    <s v=""/>
    <b v="0"/>
    <s v="en"/>
    <m/>
    <s v=""/>
    <b v="0"/>
    <n v="1"/>
    <s v="1141776941873131520"/>
    <s v="Twitter Web Client"/>
    <b v="0"/>
    <s v="1141776941873131520"/>
    <s v="Tweet"/>
    <n v="0"/>
    <n v="0"/>
    <m/>
    <m/>
    <m/>
    <m/>
    <m/>
    <m/>
    <m/>
    <m/>
    <n v="1"/>
    <s v="6"/>
    <s v="6"/>
    <n v="1"/>
    <n v="4.166666666666667"/>
    <n v="1"/>
    <n v="4.166666666666667"/>
    <n v="0"/>
    <n v="0"/>
    <n v="22"/>
    <n v="91.66666666666667"/>
    <n v="24"/>
  </r>
  <r>
    <s v="weekendexplorer"/>
    <s v="sedonaaz"/>
    <m/>
    <m/>
    <m/>
    <m/>
    <m/>
    <m/>
    <m/>
    <m/>
    <s v="No"/>
    <n v="196"/>
    <m/>
    <m/>
    <x v="0"/>
    <d v="2019-06-20T20:02:09.000"/>
    <s v="RT @SedonaAZ: Here the 7 best places to picnic in Sedona:_x000a__x000a_https://t.co/RoOxYZ1ka9 https://t.co/SuAL4UB9w2"/>
    <s v="https://visitsedona.com/blog/the-7-best-places-to-picnic-in-sedona-arizona/"/>
    <s v="visitsedona.com"/>
    <x v="0"/>
    <s v="https://pbs.twimg.com/media/D9c_H3aUwAALCbf.jpg"/>
    <s v="https://pbs.twimg.com/media/D9c_H3aUwAALCbf.jpg"/>
    <x v="131"/>
    <s v="https://twitter.com/#!/weekendexplorer/status/1141798412213354496"/>
    <m/>
    <m/>
    <s v="1141798412213354496"/>
    <m/>
    <b v="0"/>
    <n v="0"/>
    <s v=""/>
    <b v="0"/>
    <s v="en"/>
    <m/>
    <s v=""/>
    <b v="0"/>
    <n v="4"/>
    <s v="1141450461792231424"/>
    <s v="Twitter for iPhone"/>
    <b v="0"/>
    <s v="1141450461792231424"/>
    <s v="Tweet"/>
    <n v="0"/>
    <n v="0"/>
    <m/>
    <m/>
    <m/>
    <m/>
    <m/>
    <m/>
    <m/>
    <m/>
    <n v="1"/>
    <s v="2"/>
    <s v="2"/>
    <n v="1"/>
    <n v="9.090909090909092"/>
    <n v="0"/>
    <n v="0"/>
    <n v="0"/>
    <n v="0"/>
    <n v="10"/>
    <n v="90.9090909090909"/>
    <n v="11"/>
  </r>
  <r>
    <s v="yurview_az"/>
    <s v="sedonaaz"/>
    <m/>
    <m/>
    <m/>
    <m/>
    <m/>
    <m/>
    <m/>
    <m/>
    <s v="No"/>
    <n v="197"/>
    <m/>
    <m/>
    <x v="0"/>
    <d v="2019-06-20T20:11:52.000"/>
    <s v="RT @SedonaAZ: Here the 7 best places to picnic in Sedona:_x000a__x000a_https://t.co/RoOxYZ1ka9 https://t.co/SuAL4UB9w2"/>
    <s v="https://visitsedona.com/blog/the-7-best-places-to-picnic-in-sedona-arizona/"/>
    <s v="visitsedona.com"/>
    <x v="0"/>
    <s v="https://pbs.twimg.com/media/D9c_H3aUwAALCbf.jpg"/>
    <s v="https://pbs.twimg.com/media/D9c_H3aUwAALCbf.jpg"/>
    <x v="132"/>
    <s v="https://twitter.com/#!/yurview_az/status/1141800855076790272"/>
    <m/>
    <m/>
    <s v="1141800855076790272"/>
    <m/>
    <b v="0"/>
    <n v="0"/>
    <s v=""/>
    <b v="0"/>
    <s v="en"/>
    <m/>
    <s v=""/>
    <b v="0"/>
    <n v="4"/>
    <s v="1141450461792231424"/>
    <s v="TweetDeck"/>
    <b v="0"/>
    <s v="1141450461792231424"/>
    <s v="Tweet"/>
    <n v="0"/>
    <n v="0"/>
    <m/>
    <m/>
    <m/>
    <m/>
    <m/>
    <m/>
    <m/>
    <m/>
    <n v="1"/>
    <s v="2"/>
    <s v="2"/>
    <n v="1"/>
    <n v="9.090909090909092"/>
    <n v="0"/>
    <n v="0"/>
    <n v="0"/>
    <n v="0"/>
    <n v="10"/>
    <n v="90.9090909090909"/>
    <n v="11"/>
  </r>
  <r>
    <s v="spyderslove"/>
    <s v="spyderslove"/>
    <m/>
    <m/>
    <m/>
    <m/>
    <m/>
    <m/>
    <m/>
    <m/>
    <s v="No"/>
    <n v="198"/>
    <m/>
    <m/>
    <x v="2"/>
    <d v="2019-06-20T20:27:11.000"/>
    <s v="Most beautiful hike I've been on so far #SedonaAZ #Vacay #influenster #Vacaycontest https://t.co/lOEyeTzSUE"/>
    <m/>
    <m/>
    <x v="17"/>
    <s v="https://pbs.twimg.com/media/D9iBVIPXoAAf5cf.jpg"/>
    <s v="https://pbs.twimg.com/media/D9iBVIPXoAAf5cf.jpg"/>
    <x v="133"/>
    <s v="https://twitter.com/#!/spyderslove/status/1141804709164007425"/>
    <m/>
    <m/>
    <s v="1141804709164007425"/>
    <m/>
    <b v="0"/>
    <n v="0"/>
    <s v=""/>
    <b v="0"/>
    <s v="en"/>
    <m/>
    <s v=""/>
    <b v="0"/>
    <n v="0"/>
    <s v=""/>
    <s v="InfluensterApp"/>
    <b v="0"/>
    <s v="1141804709164007425"/>
    <s v="Tweet"/>
    <n v="0"/>
    <n v="0"/>
    <m/>
    <m/>
    <m/>
    <m/>
    <m/>
    <m/>
    <m/>
    <m/>
    <n v="1"/>
    <s v="5"/>
    <s v="5"/>
    <n v="1"/>
    <n v="8.333333333333334"/>
    <n v="0"/>
    <n v="0"/>
    <n v="0"/>
    <n v="0"/>
    <n v="11"/>
    <n v="91.66666666666667"/>
    <n v="12"/>
  </r>
  <r>
    <s v="chatwithsally1"/>
    <s v="chatwithsally1"/>
    <m/>
    <m/>
    <m/>
    <m/>
    <m/>
    <m/>
    <m/>
    <m/>
    <s v="No"/>
    <n v="199"/>
    <m/>
    <m/>
    <x v="2"/>
    <d v="2019-06-21T04:01:06.000"/>
    <s v="Left VancouverWA a week ago - after 30 hrs on the road and 1,441 miles in a 26’PenskeTruck we reached r new work destination - SedonaAZ. Moved into r new rental home on Sunday-still unpacking&amp;amp;organizing!  We follow the work 2support the Greastest Work on earth. #Life is a Journey https://t.co/pvI4unsiEw"/>
    <m/>
    <m/>
    <x v="18"/>
    <s v="https://pbs.twimg.com/media/D9jpNnUU4AABGEB.jpg"/>
    <s v="https://pbs.twimg.com/media/D9jpNnUU4AABGEB.jpg"/>
    <x v="134"/>
    <s v="https://twitter.com/#!/chatwithsally1/status/1141918942534856704"/>
    <m/>
    <m/>
    <s v="1141918942534856704"/>
    <m/>
    <b v="0"/>
    <n v="1"/>
    <s v=""/>
    <b v="0"/>
    <s v="en"/>
    <m/>
    <s v=""/>
    <b v="0"/>
    <n v="0"/>
    <s v=""/>
    <s v="Twitter Web App"/>
    <b v="0"/>
    <s v="1141918942534856704"/>
    <s v="Tweet"/>
    <n v="0"/>
    <n v="0"/>
    <m/>
    <m/>
    <m/>
    <m/>
    <m/>
    <m/>
    <m/>
    <m/>
    <n v="1"/>
    <s v="5"/>
    <s v="5"/>
    <n v="3"/>
    <n v="5.769230769230769"/>
    <n v="0"/>
    <n v="0"/>
    <n v="0"/>
    <n v="0"/>
    <n v="49"/>
    <n v="94.23076923076923"/>
    <n v="52"/>
  </r>
  <r>
    <s v="bravolebrity1"/>
    <s v="sedonaaz"/>
    <m/>
    <m/>
    <m/>
    <m/>
    <m/>
    <m/>
    <m/>
    <m/>
    <s v="No"/>
    <n v="200"/>
    <m/>
    <m/>
    <x v="1"/>
    <d v="2019-06-21T05:22:59.000"/>
    <s v="@SedonaAZ We were foolish to think our babies could hike on Bell Trail #13 last week and they collapsed half way up. We almost lost them. It was too much for them and heat didn't help."/>
    <m/>
    <m/>
    <x v="0"/>
    <m/>
    <s v="http://pbs.twimg.com/profile_images/1213083463/heart_diamond_avatar_21560_normal.jpg"/>
    <x v="135"/>
    <s v="https://twitter.com/#!/bravolebrity1/status/1141939549590999040"/>
    <m/>
    <m/>
    <s v="1141939549590999040"/>
    <s v="1139314021729857536"/>
    <b v="0"/>
    <n v="0"/>
    <s v="17194244"/>
    <b v="0"/>
    <s v="en"/>
    <m/>
    <s v=""/>
    <b v="0"/>
    <n v="0"/>
    <s v=""/>
    <s v="Twitter for iPad"/>
    <b v="0"/>
    <s v="1139314021729857536"/>
    <s v="Tweet"/>
    <n v="0"/>
    <n v="0"/>
    <m/>
    <m/>
    <m/>
    <m/>
    <m/>
    <m/>
    <m/>
    <m/>
    <n v="1"/>
    <s v="2"/>
    <s v="2"/>
    <n v="0"/>
    <n v="0"/>
    <n v="2"/>
    <n v="5.555555555555555"/>
    <n v="0"/>
    <n v="0"/>
    <n v="34"/>
    <n v="94.44444444444444"/>
    <n v="36"/>
  </r>
  <r>
    <s v="nh84"/>
    <s v="sedonaaz"/>
    <m/>
    <m/>
    <m/>
    <m/>
    <m/>
    <m/>
    <m/>
    <m/>
    <s v="No"/>
    <n v="201"/>
    <m/>
    <m/>
    <x v="0"/>
    <d v="2019-06-21T11:30:33.000"/>
    <s v="RT @SedonaAZ: Bring your A-game to the red rocks! _x000a__x000a_https://t.co/XBLTM1N5FH https://t.co/n3Qg4caEGf"/>
    <s v="https://visitsedona.com/blog/four-best-golf-courses-in-sedona/"/>
    <s v="visitsedona.com"/>
    <x v="0"/>
    <s v="https://pbs.twimg.com/media/D9hcitWX4AIc3QA.jpg"/>
    <s v="https://pbs.twimg.com/media/D9hcitWX4AIc3QA.jpg"/>
    <x v="136"/>
    <s v="https://twitter.com/#!/nh84/status/1142032051685797888"/>
    <m/>
    <m/>
    <s v="1142032051685797888"/>
    <m/>
    <b v="0"/>
    <n v="0"/>
    <s v=""/>
    <b v="0"/>
    <s v="en"/>
    <m/>
    <s v=""/>
    <b v="0"/>
    <n v="2"/>
    <s v="1141764372852813824"/>
    <s v="Twitter Web App"/>
    <b v="0"/>
    <s v="1141764372852813824"/>
    <s v="Tweet"/>
    <n v="0"/>
    <n v="0"/>
    <m/>
    <m/>
    <m/>
    <m/>
    <m/>
    <m/>
    <m/>
    <m/>
    <n v="1"/>
    <s v="2"/>
    <s v="2"/>
    <n v="0"/>
    <n v="0"/>
    <n v="0"/>
    <n v="0"/>
    <n v="0"/>
    <n v="0"/>
    <n v="10"/>
    <n v="100"/>
    <n v="10"/>
  </r>
  <r>
    <s v="sedonamonthly"/>
    <s v="sedonaaz"/>
    <m/>
    <m/>
    <m/>
    <m/>
    <m/>
    <m/>
    <m/>
    <m/>
    <s v="No"/>
    <n v="202"/>
    <m/>
    <m/>
    <x v="0"/>
    <d v="2019-06-14T05:14:10.000"/>
    <s v="One of our favorite things to on the weekends? Browse for fresh produce and local goods at the Sedona Farmer's Market in #tlqsedona. Read more about this here: https://t.co/y2JJBkRunX #farmersmarkets @SedonaAZ #thingstodoinSedona"/>
    <s v="https://www.sedonamonthly.com/2019/farm-table/"/>
    <s v="sedonamonthly.com"/>
    <x v="19"/>
    <m/>
    <s v="http://pbs.twimg.com/profile_images/1136840904797351939/MGCHQzb8_normal.png"/>
    <x v="137"/>
    <s v="https://twitter.com/#!/sedonamonthly/status/1139400617120583681"/>
    <m/>
    <m/>
    <s v="1139400617120583681"/>
    <m/>
    <b v="0"/>
    <n v="0"/>
    <s v=""/>
    <b v="0"/>
    <s v="en"/>
    <m/>
    <s v=""/>
    <b v="0"/>
    <n v="0"/>
    <s v=""/>
    <s v="Twitter Web Client"/>
    <b v="0"/>
    <s v="1139400617120583681"/>
    <s v="Tweet"/>
    <n v="0"/>
    <n v="0"/>
    <m/>
    <m/>
    <m/>
    <m/>
    <m/>
    <m/>
    <m/>
    <m/>
    <n v="2"/>
    <s v="6"/>
    <s v="2"/>
    <n v="2"/>
    <n v="6.451612903225806"/>
    <n v="0"/>
    <n v="0"/>
    <n v="0"/>
    <n v="0"/>
    <n v="29"/>
    <n v="93.54838709677419"/>
    <n v="31"/>
  </r>
  <r>
    <s v="thebestchefs"/>
    <s v="sedonamonthly"/>
    <m/>
    <m/>
    <m/>
    <m/>
    <m/>
    <m/>
    <m/>
    <m/>
    <s v="No"/>
    <n v="204"/>
    <m/>
    <m/>
    <x v="0"/>
    <d v="2019-06-21T12:07:28.000"/>
    <s v="RT @SedonaMonthly: We're very proud to share our cover story in our July/August food issue featuring the 10 must-try sandwiches. Read more…"/>
    <m/>
    <m/>
    <x v="0"/>
    <m/>
    <s v="http://pbs.twimg.com/profile_images/956398084552044544/jYgj-mct_normal.jpg"/>
    <x v="138"/>
    <s v="https://twitter.com/#!/thebestchefs/status/1142041340915736577"/>
    <m/>
    <m/>
    <s v="1142041340915736577"/>
    <m/>
    <b v="0"/>
    <n v="0"/>
    <s v=""/>
    <b v="0"/>
    <s v="en"/>
    <m/>
    <s v=""/>
    <b v="0"/>
    <n v="2"/>
    <s v="1141776941873131520"/>
    <s v="Twitter Web App"/>
    <b v="0"/>
    <s v="1141776941873131520"/>
    <s v="Tweet"/>
    <n v="0"/>
    <n v="0"/>
    <m/>
    <m/>
    <m/>
    <m/>
    <m/>
    <m/>
    <m/>
    <m/>
    <n v="1"/>
    <s v="6"/>
    <s v="6"/>
    <n v="1"/>
    <n v="4.166666666666667"/>
    <n v="1"/>
    <n v="4.166666666666667"/>
    <n v="0"/>
    <n v="0"/>
    <n v="22"/>
    <n v="91.66666666666667"/>
    <n v="24"/>
  </r>
  <r>
    <s v="verdecanyonrail"/>
    <s v="sedonaaz"/>
    <m/>
    <m/>
    <m/>
    <m/>
    <m/>
    <m/>
    <m/>
    <m/>
    <s v="Yes"/>
    <n v="205"/>
    <m/>
    <m/>
    <x v="0"/>
    <d v="2019-06-13T16:19:38.000"/>
    <s v="Over and along the winding river, and deep through the remote red rock wilderness of the Sedona area, Verde Canyon Railroad takes passengers through an Arizona seldom seen. #verdecanyonrr @ArizonaTourism @SedonaAZ #TravelAZ #VisitAZ #ClarkdaleAZ https://t.co/YVncpf9qEL"/>
    <m/>
    <m/>
    <x v="20"/>
    <s v="https://pbs.twimg.com/media/D89Fi2dXYAA9NgA.jpg"/>
    <s v="https://pbs.twimg.com/media/D89Fi2dXYAA9NgA.jpg"/>
    <x v="139"/>
    <s v="https://twitter.com/#!/verdecanyonrail/status/1139205699567853573"/>
    <m/>
    <m/>
    <s v="1139205699567853573"/>
    <m/>
    <b v="0"/>
    <n v="10"/>
    <s v=""/>
    <b v="0"/>
    <s v="en"/>
    <m/>
    <s v=""/>
    <b v="0"/>
    <n v="3"/>
    <s v=""/>
    <s v="Hootsuite Inc."/>
    <b v="0"/>
    <s v="1139205699567853573"/>
    <s v="Tweet"/>
    <n v="0"/>
    <n v="0"/>
    <m/>
    <m/>
    <m/>
    <m/>
    <m/>
    <m/>
    <m/>
    <m/>
    <n v="1"/>
    <s v="4"/>
    <s v="2"/>
    <m/>
    <m/>
    <m/>
    <m/>
    <m/>
    <m/>
    <m/>
    <m/>
    <m/>
  </r>
  <r>
    <s v="sedonaaz"/>
    <s v="verdecanyonrail"/>
    <m/>
    <m/>
    <m/>
    <m/>
    <m/>
    <m/>
    <m/>
    <m/>
    <s v="Yes"/>
    <n v="207"/>
    <m/>
    <m/>
    <x v="0"/>
    <d v="2019-06-13T23:22:51.000"/>
    <s v="RT @VerdeCanyonRail: Over and along the winding river, and deep through the remote red rock wilderness of the Sedona area, Verde Canyon Rai…"/>
    <m/>
    <m/>
    <x v="0"/>
    <m/>
    <s v="http://pbs.twimg.com/profile_images/801097160024436736/bJiR_r4o_normal.jpg"/>
    <x v="140"/>
    <s v="https://twitter.com/#!/sedonaaz/status/1139312206124703744"/>
    <m/>
    <m/>
    <s v="1139312206124703744"/>
    <m/>
    <b v="0"/>
    <n v="0"/>
    <s v=""/>
    <b v="0"/>
    <s v="en"/>
    <m/>
    <s v=""/>
    <b v="0"/>
    <n v="3"/>
    <s v="1139205699567853573"/>
    <s v="Twitter Web Client"/>
    <b v="0"/>
    <s v="1139205699567853573"/>
    <s v="Tweet"/>
    <n v="0"/>
    <n v="0"/>
    <m/>
    <m/>
    <m/>
    <m/>
    <m/>
    <m/>
    <m/>
    <m/>
    <n v="1"/>
    <s v="2"/>
    <s v="4"/>
    <n v="0"/>
    <n v="0"/>
    <n v="0"/>
    <n v="0"/>
    <n v="0"/>
    <n v="0"/>
    <n v="23"/>
    <n v="100"/>
    <n v="23"/>
  </r>
  <r>
    <s v="sedonasunflower"/>
    <s v="verdecanyonrail"/>
    <m/>
    <m/>
    <m/>
    <m/>
    <m/>
    <m/>
    <m/>
    <m/>
    <s v="No"/>
    <n v="208"/>
    <m/>
    <m/>
    <x v="0"/>
    <d v="2019-06-14T13:13:48.000"/>
    <s v="RT @VerdeCanyonRail: Over and along the winding river, and deep through the remote red rock wilderness of the Sedona area, Verde Canyon Rai…"/>
    <m/>
    <m/>
    <x v="0"/>
    <m/>
    <s v="http://pbs.twimg.com/profile_images/459059393422577665/aF9Oe2Dn_normal.jpeg"/>
    <x v="141"/>
    <s v="https://twitter.com/#!/sedonasunflower/status/1139521318049599488"/>
    <m/>
    <m/>
    <s v="1139521318049599488"/>
    <m/>
    <b v="0"/>
    <n v="0"/>
    <s v=""/>
    <b v="0"/>
    <s v="en"/>
    <m/>
    <s v=""/>
    <b v="0"/>
    <n v="7"/>
    <s v="1139205699567853573"/>
    <s v="Twitter Web Client"/>
    <b v="0"/>
    <s v="1139205699567853573"/>
    <s v="Tweet"/>
    <n v="0"/>
    <n v="0"/>
    <m/>
    <m/>
    <m/>
    <m/>
    <m/>
    <m/>
    <m/>
    <m/>
    <n v="1"/>
    <s v="4"/>
    <s v="4"/>
    <n v="0"/>
    <n v="0"/>
    <n v="0"/>
    <n v="0"/>
    <n v="0"/>
    <n v="0"/>
    <n v="23"/>
    <n v="100"/>
    <n v="23"/>
  </r>
  <r>
    <s v="sedonasunflower"/>
    <s v="azrogernaylor"/>
    <m/>
    <m/>
    <m/>
    <m/>
    <m/>
    <m/>
    <m/>
    <m/>
    <s v="No"/>
    <n v="209"/>
    <m/>
    <m/>
    <x v="0"/>
    <d v="2019-06-11T15:09:52.000"/>
    <s v="RT @AZRogerNaylor: Now that the kids are out of school, they're probably busy whining about how bored they are. Time to hit the road and ex…"/>
    <m/>
    <m/>
    <x v="0"/>
    <m/>
    <s v="http://pbs.twimg.com/profile_images/459059393422577665/aF9Oe2Dn_normal.jpeg"/>
    <x v="142"/>
    <s v="https://twitter.com/#!/sedonasunflower/status/1138463364844179456"/>
    <m/>
    <m/>
    <s v="1138463364844179456"/>
    <m/>
    <b v="0"/>
    <n v="0"/>
    <s v=""/>
    <b v="0"/>
    <s v="en"/>
    <m/>
    <s v=""/>
    <b v="0"/>
    <n v="15"/>
    <s v="1138455540798054400"/>
    <s v="Twitter Web Client"/>
    <b v="0"/>
    <s v="1138455540798054400"/>
    <s v="Tweet"/>
    <n v="0"/>
    <n v="0"/>
    <m/>
    <m/>
    <m/>
    <m/>
    <m/>
    <m/>
    <m/>
    <m/>
    <n v="3"/>
    <s v="4"/>
    <s v="1"/>
    <n v="0"/>
    <n v="0"/>
    <n v="2"/>
    <n v="7.6923076923076925"/>
    <n v="0"/>
    <n v="0"/>
    <n v="24"/>
    <n v="92.3076923076923"/>
    <n v="26"/>
  </r>
  <r>
    <s v="sedonasunflower"/>
    <s v="azrogernaylor"/>
    <m/>
    <m/>
    <m/>
    <m/>
    <m/>
    <m/>
    <m/>
    <m/>
    <s v="No"/>
    <n v="210"/>
    <m/>
    <m/>
    <x v="0"/>
    <d v="2019-06-18T13:41:37.000"/>
    <s v="RT @AZRogerNaylor: Don't let kids spend their entire summer indoors staring at screens. Get them outside to #hike, climb &amp;amp; swim. If they do…"/>
    <m/>
    <m/>
    <x v="10"/>
    <m/>
    <s v="http://pbs.twimg.com/profile_images/459059393422577665/aF9Oe2Dn_normal.jpeg"/>
    <x v="143"/>
    <s v="https://twitter.com/#!/sedonasunflower/status/1140977870019256320"/>
    <m/>
    <m/>
    <s v="1140977870019256320"/>
    <m/>
    <b v="0"/>
    <n v="0"/>
    <s v=""/>
    <b v="0"/>
    <s v="en"/>
    <m/>
    <s v=""/>
    <b v="0"/>
    <n v="33"/>
    <s v="1140631662092402693"/>
    <s v="Twitter Web Client"/>
    <b v="0"/>
    <s v="1140631662092402693"/>
    <s v="Tweet"/>
    <n v="0"/>
    <n v="0"/>
    <m/>
    <m/>
    <m/>
    <m/>
    <m/>
    <m/>
    <m/>
    <m/>
    <n v="3"/>
    <s v="4"/>
    <s v="1"/>
    <n v="0"/>
    <n v="0"/>
    <n v="0"/>
    <n v="0"/>
    <n v="0"/>
    <n v="0"/>
    <n v="24"/>
    <n v="100"/>
    <n v="24"/>
  </r>
  <r>
    <s v="sedonasunflower"/>
    <s v="azrogernaylor"/>
    <m/>
    <m/>
    <m/>
    <m/>
    <m/>
    <m/>
    <m/>
    <m/>
    <s v="No"/>
    <n v="211"/>
    <m/>
    <m/>
    <x v="0"/>
    <d v="2019-06-21T12:58:46.000"/>
    <s v="RT @AZRogerNaylor: Don't let kids spend their entire summer indoors staring at screens. Get them outside to #hike, climb &amp;amp; swim. If they do…"/>
    <m/>
    <m/>
    <x v="10"/>
    <m/>
    <s v="http://pbs.twimg.com/profile_images/459059393422577665/aF9Oe2Dn_normal.jpeg"/>
    <x v="144"/>
    <s v="https://twitter.com/#!/sedonasunflower/status/1142054253130727424"/>
    <m/>
    <m/>
    <s v="1142054253130727424"/>
    <m/>
    <b v="0"/>
    <n v="0"/>
    <s v=""/>
    <b v="0"/>
    <s v="en"/>
    <m/>
    <s v=""/>
    <b v="0"/>
    <n v="35"/>
    <s v="1140631662092402693"/>
    <s v="Twitter Web Client"/>
    <b v="0"/>
    <s v="1140631662092402693"/>
    <s v="Tweet"/>
    <n v="0"/>
    <n v="0"/>
    <m/>
    <m/>
    <m/>
    <m/>
    <m/>
    <m/>
    <m/>
    <m/>
    <n v="3"/>
    <s v="4"/>
    <s v="1"/>
    <n v="0"/>
    <n v="0"/>
    <n v="0"/>
    <n v="0"/>
    <n v="0"/>
    <n v="0"/>
    <n v="24"/>
    <n v="100"/>
    <n v="24"/>
  </r>
  <r>
    <s v="sedonanewdayspa"/>
    <s v="sedonanewdayspa"/>
    <m/>
    <m/>
    <m/>
    <m/>
    <m/>
    <m/>
    <m/>
    <m/>
    <s v="No"/>
    <n v="212"/>
    <m/>
    <m/>
    <x v="2"/>
    <d v="2019-06-20T22:40:36.000"/>
    <s v="We offer a stunning signature menu of Native-Inspired Body Treatments._x000a_Seen here, some preparations for our &quot;Sweat Lodge,&quot; a steamy spa experience inspired by the Native American Tradition._x000a_#BestDaySpa #SedonaAZ #DaySpa #Massage #Native #OrganicSpa #Cleansing #SpaDay #SelfLove https://t.co/vefMpYb2ew"/>
    <m/>
    <m/>
    <x v="21"/>
    <s v="https://pbs.twimg.com/media/D9if3LmVAAAuDJW.jpg"/>
    <s v="https://pbs.twimg.com/media/D9if3LmVAAAuDJW.jpg"/>
    <x v="145"/>
    <s v="https://twitter.com/#!/sedonanewdayspa/status/1141838285020360704"/>
    <m/>
    <m/>
    <s v="1141838285020360704"/>
    <m/>
    <b v="0"/>
    <n v="2"/>
    <s v=""/>
    <b v="0"/>
    <s v="en"/>
    <m/>
    <s v=""/>
    <b v="0"/>
    <n v="0"/>
    <s v=""/>
    <s v="Twitter Web Client"/>
    <b v="0"/>
    <s v="1141838285020360704"/>
    <s v="Tweet"/>
    <n v="0"/>
    <n v="0"/>
    <m/>
    <m/>
    <m/>
    <m/>
    <m/>
    <m/>
    <m/>
    <m/>
    <n v="1"/>
    <s v="11"/>
    <s v="11"/>
    <n v="1"/>
    <n v="2.6315789473684212"/>
    <n v="0"/>
    <n v="0"/>
    <n v="0"/>
    <n v="0"/>
    <n v="37"/>
    <n v="97.36842105263158"/>
    <n v="38"/>
  </r>
  <r>
    <s v="innofsedona"/>
    <s v="sedonanewdayspa"/>
    <m/>
    <m/>
    <m/>
    <m/>
    <m/>
    <m/>
    <m/>
    <m/>
    <s v="No"/>
    <n v="213"/>
    <m/>
    <m/>
    <x v="0"/>
    <d v="2019-06-21T13:12:04.000"/>
    <s v="RT @SedonaNewDaySpa: We offer a stunning signature menu of Native-Inspired Body Treatments._x000a_Seen here, some preparations for our &quot;Sweat Lod…"/>
    <m/>
    <m/>
    <x v="0"/>
    <m/>
    <s v="http://pbs.twimg.com/profile_images/949287361266925574/Homcdv7B_normal.jpg"/>
    <x v="146"/>
    <s v="https://twitter.com/#!/innofsedona/status/1142057599862337537"/>
    <m/>
    <m/>
    <s v="1142057599862337537"/>
    <m/>
    <b v="0"/>
    <n v="0"/>
    <s v=""/>
    <b v="0"/>
    <s v="en"/>
    <m/>
    <s v=""/>
    <b v="0"/>
    <n v="2"/>
    <s v="1141838285020360704"/>
    <s v="Twitter Web Client"/>
    <b v="0"/>
    <s v="1141838285020360704"/>
    <s v="Tweet"/>
    <n v="0"/>
    <n v="0"/>
    <m/>
    <m/>
    <m/>
    <m/>
    <m/>
    <m/>
    <m/>
    <m/>
    <n v="1"/>
    <s v="11"/>
    <s v="11"/>
    <n v="1"/>
    <n v="4.761904761904762"/>
    <n v="0"/>
    <n v="0"/>
    <n v="0"/>
    <n v="0"/>
    <n v="20"/>
    <n v="95.23809523809524"/>
    <n v="21"/>
  </r>
  <r>
    <s v="innofsedona"/>
    <s v="azrogernaylor"/>
    <m/>
    <m/>
    <m/>
    <m/>
    <m/>
    <m/>
    <m/>
    <m/>
    <s v="No"/>
    <n v="214"/>
    <m/>
    <m/>
    <x v="0"/>
    <d v="2019-06-14T13:30:16.000"/>
    <s v="RT @AZRogerNaylor: Now that the kids are out of school, they're probably busy whining about how bored they are. Time to hit the road and ex…"/>
    <m/>
    <m/>
    <x v="0"/>
    <m/>
    <s v="http://pbs.twimg.com/profile_images/949287361266925574/Homcdv7B_normal.jpg"/>
    <x v="147"/>
    <s v="https://twitter.com/#!/innofsedona/status/1139525463548649472"/>
    <m/>
    <m/>
    <s v="1139525463548649472"/>
    <m/>
    <b v="0"/>
    <n v="0"/>
    <s v=""/>
    <b v="0"/>
    <s v="en"/>
    <m/>
    <s v=""/>
    <b v="0"/>
    <n v="20"/>
    <s v="1138455540798054400"/>
    <s v="Twitter Web Client"/>
    <b v="0"/>
    <s v="1138455540798054400"/>
    <s v="Tweet"/>
    <n v="0"/>
    <n v="0"/>
    <m/>
    <m/>
    <m/>
    <m/>
    <m/>
    <m/>
    <m/>
    <m/>
    <n v="3"/>
    <s v="11"/>
    <s v="1"/>
    <n v="0"/>
    <n v="0"/>
    <n v="2"/>
    <n v="7.6923076923076925"/>
    <n v="0"/>
    <n v="0"/>
    <n v="24"/>
    <n v="92.3076923076923"/>
    <n v="26"/>
  </r>
  <r>
    <s v="innofsedona"/>
    <s v="azrogernaylor"/>
    <m/>
    <m/>
    <m/>
    <m/>
    <m/>
    <m/>
    <m/>
    <m/>
    <s v="No"/>
    <n v="215"/>
    <m/>
    <m/>
    <x v="0"/>
    <d v="2019-06-18T13:18:06.000"/>
    <s v="RT @AZRogerNaylor: Don't let kids spend their entire summer indoors staring at screens. Get them outside to #hike, climb &amp;amp; swim. If they do…"/>
    <m/>
    <m/>
    <x v="10"/>
    <m/>
    <s v="http://pbs.twimg.com/profile_images/949287361266925574/Homcdv7B_normal.jpg"/>
    <x v="148"/>
    <s v="https://twitter.com/#!/innofsedona/status/1140971954486169601"/>
    <m/>
    <m/>
    <s v="1140971954486169601"/>
    <m/>
    <b v="0"/>
    <n v="0"/>
    <s v=""/>
    <b v="0"/>
    <s v="en"/>
    <m/>
    <s v=""/>
    <b v="0"/>
    <n v="33"/>
    <s v="1140631662092402693"/>
    <s v="Twitter Web Client"/>
    <b v="0"/>
    <s v="1140631662092402693"/>
    <s v="Tweet"/>
    <n v="0"/>
    <n v="0"/>
    <m/>
    <m/>
    <m/>
    <m/>
    <m/>
    <m/>
    <m/>
    <m/>
    <n v="3"/>
    <s v="11"/>
    <s v="1"/>
    <n v="0"/>
    <n v="0"/>
    <n v="0"/>
    <n v="0"/>
    <n v="0"/>
    <n v="0"/>
    <n v="24"/>
    <n v="100"/>
    <n v="24"/>
  </r>
  <r>
    <s v="innofsedona"/>
    <s v="azrogernaylor"/>
    <m/>
    <m/>
    <m/>
    <m/>
    <m/>
    <m/>
    <m/>
    <m/>
    <s v="No"/>
    <n v="216"/>
    <m/>
    <m/>
    <x v="0"/>
    <d v="2019-06-18T21:44:54.000"/>
    <s v="RT @AZRogerNaylor: Tucked away in Oak Creek Canyon, north of #Sedona, #Arizona, Slide Rock State Park is a legendary swimming hole. The far…"/>
    <m/>
    <m/>
    <x v="12"/>
    <m/>
    <s v="http://pbs.twimg.com/profile_images/949287361266925574/Homcdv7B_normal.jpg"/>
    <x v="149"/>
    <s v="https://twitter.com/#!/innofsedona/status/1141099494299144193"/>
    <m/>
    <m/>
    <s v="1141099494299144193"/>
    <m/>
    <b v="0"/>
    <n v="0"/>
    <s v=""/>
    <b v="0"/>
    <s v="en"/>
    <m/>
    <s v=""/>
    <b v="0"/>
    <n v="13"/>
    <s v="1141006853058392069"/>
    <s v="Twitter Web Client"/>
    <b v="0"/>
    <s v="1141006853058392069"/>
    <s v="Tweet"/>
    <n v="0"/>
    <n v="0"/>
    <m/>
    <m/>
    <m/>
    <m/>
    <m/>
    <m/>
    <m/>
    <m/>
    <n v="3"/>
    <s v="11"/>
    <s v="1"/>
    <n v="1"/>
    <n v="4.3478260869565215"/>
    <n v="0"/>
    <n v="0"/>
    <n v="0"/>
    <n v="0"/>
    <n v="22"/>
    <n v="95.65217391304348"/>
    <n v="23"/>
  </r>
  <r>
    <s v="verdevalleytv"/>
    <s v="ariz"/>
    <m/>
    <m/>
    <m/>
    <m/>
    <m/>
    <m/>
    <m/>
    <m/>
    <s v="No"/>
    <n v="217"/>
    <m/>
    <m/>
    <x v="0"/>
    <d v="2019-06-10T22:33:25.000"/>
    <s v="RT @CoconinoNF: @SedonaFD @SedonaChamber @SedonaAZ @sedonanews  This smoke may drain into Oak Creek Canyon and further south tonight. @Ariz…"/>
    <m/>
    <m/>
    <x v="0"/>
    <m/>
    <s v="http://pbs.twimg.com/profile_images/828573666/vvtvTwit_normal.jpg"/>
    <x v="150"/>
    <s v="https://twitter.com/#!/verdevalleytv/status/1138212598418092032"/>
    <m/>
    <m/>
    <s v="1138212598418092032"/>
    <m/>
    <b v="0"/>
    <n v="0"/>
    <s v=""/>
    <b v="1"/>
    <s v="en"/>
    <m/>
    <s v="1138118055572062208"/>
    <b v="0"/>
    <n v="3"/>
    <s v="1138173006038085635"/>
    <s v="Twitter Web App"/>
    <b v="0"/>
    <s v="1138173006038085635"/>
    <s v="Tweet"/>
    <n v="0"/>
    <n v="0"/>
    <m/>
    <m/>
    <m/>
    <m/>
    <m/>
    <m/>
    <m/>
    <m/>
    <n v="1"/>
    <s v="3"/>
    <s v="3"/>
    <m/>
    <m/>
    <m/>
    <m/>
    <m/>
    <m/>
    <m/>
    <m/>
    <m/>
  </r>
  <r>
    <s v="azrogernaylor"/>
    <s v="sedonachamber"/>
    <m/>
    <m/>
    <m/>
    <m/>
    <m/>
    <m/>
    <m/>
    <m/>
    <s v="No"/>
    <n v="221"/>
    <m/>
    <m/>
    <x v="0"/>
    <d v="2019-05-31T16:25:44.000"/>
    <s v="The backroads of #Arizona explore places of astonishing beauty. Exit the interstates, climb into a slender two-lane and feel your breath snatched and your heart squeezed. May you find the road that will lead to your own personal adventure this weekend. @SedonaAZ @SedonaChamber https://t.co/26ROrf2VpX"/>
    <m/>
    <m/>
    <x v="1"/>
    <s v="https://pbs.twimg.com/media/D76KO72U8AAAMKH.jpg"/>
    <s v="https://pbs.twimg.com/media/D76KO72U8AAAMKH.jpg"/>
    <x v="151"/>
    <s v="https://twitter.com/#!/azrogernaylor/status/1134496190425288704"/>
    <m/>
    <m/>
    <s v="1134496190425288704"/>
    <m/>
    <b v="0"/>
    <n v="77"/>
    <s v=""/>
    <b v="0"/>
    <s v="en"/>
    <m/>
    <s v=""/>
    <b v="0"/>
    <n v="25"/>
    <s v=""/>
    <s v="Twitter Web App"/>
    <b v="0"/>
    <s v="1134496190425288704"/>
    <s v="Retweet"/>
    <n v="0"/>
    <n v="0"/>
    <m/>
    <m/>
    <m/>
    <m/>
    <m/>
    <m/>
    <m/>
    <m/>
    <n v="1"/>
    <s v="1"/>
    <s v="3"/>
    <n v="3"/>
    <n v="6.818181818181818"/>
    <n v="0"/>
    <n v="0"/>
    <n v="0"/>
    <n v="0"/>
    <n v="41"/>
    <n v="93.18181818181819"/>
    <n v="44"/>
  </r>
  <r>
    <s v="verdevalleytv"/>
    <s v="clarkdaleaz"/>
    <m/>
    <m/>
    <m/>
    <m/>
    <m/>
    <m/>
    <m/>
    <m/>
    <s v="No"/>
    <n v="227"/>
    <m/>
    <m/>
    <x v="0"/>
    <d v="2019-06-21T16:57:23.000"/>
    <s v="Verde Valley TV: Verde Valley Experience June 20 2019 https://t.co/AhsQapGr0T _x000a_Verde Valley area 4th of July Events in @SedonaAZ, @CottonwoodAZ, and @ClarkdaleAZ! Plus Fireworks and music from Black Forest Society!"/>
    <s v="https://www.youtube.com/watch?v=m9DrNPa3GLk&amp;feature=youtu.be"/>
    <s v="youtube.com"/>
    <x v="0"/>
    <m/>
    <s v="http://pbs.twimg.com/profile_images/828573666/vvtvTwit_normal.jpg"/>
    <x v="152"/>
    <s v="https://twitter.com/#!/verdevalleytv/status/1142114302502961152"/>
    <m/>
    <m/>
    <s v="1142114302502961152"/>
    <m/>
    <b v="0"/>
    <n v="0"/>
    <s v=""/>
    <b v="0"/>
    <s v="en"/>
    <m/>
    <s v=""/>
    <b v="0"/>
    <n v="0"/>
    <s v=""/>
    <s v="Twitter Web Client"/>
    <b v="0"/>
    <s v="1142114302502961152"/>
    <s v="Tweet"/>
    <n v="0"/>
    <n v="0"/>
    <m/>
    <m/>
    <m/>
    <m/>
    <m/>
    <m/>
    <m/>
    <m/>
    <n v="1"/>
    <s v="3"/>
    <s v="3"/>
    <m/>
    <m/>
    <m/>
    <m/>
    <m/>
    <m/>
    <m/>
    <m/>
    <m/>
  </r>
  <r>
    <s v="pilsenjla"/>
    <s v="lady_vee"/>
    <m/>
    <m/>
    <m/>
    <m/>
    <m/>
    <m/>
    <m/>
    <m/>
    <s v="No"/>
    <n v="231"/>
    <m/>
    <m/>
    <x v="0"/>
    <d v="2019-06-21T17:06:42.000"/>
    <s v="Ojo, 👁, ojo, @Lady_VEE https://t.co/KMV78pnnk2"/>
    <s v="https://twitter.com/SedonaAZ/status/1141403526909845504"/>
    <s v="twitter.com"/>
    <x v="0"/>
    <m/>
    <s v="http://pbs.twimg.com/profile_images/791652911650631680/IgZ6C2kk_normal.jpg"/>
    <x v="153"/>
    <s v="https://twitter.com/#!/pilsenjla/status/1142116644996734978"/>
    <m/>
    <m/>
    <s v="1142116644996734978"/>
    <m/>
    <b v="0"/>
    <n v="1"/>
    <s v=""/>
    <b v="1"/>
    <s v="es"/>
    <m/>
    <s v="1141403526909845504"/>
    <b v="0"/>
    <n v="0"/>
    <s v=""/>
    <s v="Twitter for Android"/>
    <b v="0"/>
    <s v="1142116644996734978"/>
    <s v="Tweet"/>
    <n v="0"/>
    <n v="0"/>
    <m/>
    <m/>
    <m/>
    <m/>
    <m/>
    <m/>
    <m/>
    <m/>
    <n v="1"/>
    <s v="10"/>
    <s v="10"/>
    <n v="0"/>
    <n v="0"/>
    <n v="0"/>
    <n v="0"/>
    <n v="0"/>
    <n v="0"/>
    <n v="3"/>
    <n v="100"/>
    <n v="3"/>
  </r>
  <r>
    <s v="merkinvineyards"/>
    <s v="merkinvineyards"/>
    <m/>
    <m/>
    <m/>
    <m/>
    <m/>
    <m/>
    <m/>
    <m/>
    <s v="No"/>
    <n v="232"/>
    <m/>
    <m/>
    <x v="2"/>
    <d v="2019-06-21T18:19:24.000"/>
    <s v="Look for the Merkin Pizza Wagon tonight at the Posse Grounds Pavilion in Sedona - we're serving up pizza, hot dogs, salads and Bolo fries for the Red Dirt Concert Series. Free music and family fun starts at 5 pm. #azfoodtruck #straightouttafoodtrucks #sedonaaz #farmtowagon https://t.co/9xwMGuHBst"/>
    <m/>
    <m/>
    <x v="22"/>
    <s v="https://pbs.twimg.com/media/D9mtq7UU8AAzTjE.jpg"/>
    <s v="https://pbs.twimg.com/media/D9mtq7UU8AAzTjE.jpg"/>
    <x v="154"/>
    <s v="https://twitter.com/#!/merkinvineyards/status/1142134941657919489"/>
    <m/>
    <m/>
    <s v="1142134941657919489"/>
    <m/>
    <b v="0"/>
    <n v="12"/>
    <s v=""/>
    <b v="0"/>
    <s v="en"/>
    <m/>
    <s v=""/>
    <b v="0"/>
    <n v="0"/>
    <s v=""/>
    <s v="Twitter for iPhone"/>
    <b v="0"/>
    <s v="1142134941657919489"/>
    <s v="Tweet"/>
    <n v="0"/>
    <n v="0"/>
    <s v="-111.78623717687383,34.86952309681967 _x000a_-111.78623717687383,34.86952309681967 _x000a_-111.78623717687383,34.86952309681967 _x000a_-111.78623717687383,34.86952309681967"/>
    <s v="United States"/>
    <s v="US"/>
    <s v="Posse Grounds Park &amp; Recreation Area"/>
    <s v="07d9ecbfbf481002"/>
    <s v="Posse Grounds Park &amp; Recreation Area"/>
    <s v="poi"/>
    <s v="https://api.twitter.com/1.1/geo/id/07d9ecbfbf481002.json"/>
    <n v="1"/>
    <s v="5"/>
    <s v="5"/>
    <n v="3"/>
    <n v="6.976744186046512"/>
    <n v="1"/>
    <n v="2.3255813953488373"/>
    <n v="0"/>
    <n v="0"/>
    <n v="39"/>
    <n v="90.69767441860465"/>
    <n v="43"/>
  </r>
  <r>
    <s v="klmsedona"/>
    <s v="klmsedona"/>
    <m/>
    <m/>
    <m/>
    <m/>
    <m/>
    <m/>
    <m/>
    <m/>
    <s v="No"/>
    <n v="233"/>
    <m/>
    <m/>
    <x v="2"/>
    <d v="2019-06-21T18:20:18.000"/>
    <s v="Traffic Control Assistants https://t.co/dlt2CDdLCd"/>
    <s v="http://www.sedonaaz.gov/Home/Components/JobPosts/Job/316/510"/>
    <s v="sedonaaz.gov"/>
    <x v="0"/>
    <m/>
    <s v="http://pbs.twimg.com/profile_images/999040718441074688/nwPAIjn5_normal.jpg"/>
    <x v="155"/>
    <s v="https://twitter.com/#!/klmsedona/status/1142135167835881472"/>
    <m/>
    <m/>
    <s v="1142135167835881472"/>
    <m/>
    <b v="0"/>
    <n v="0"/>
    <s v=""/>
    <b v="0"/>
    <s v="ca"/>
    <m/>
    <s v=""/>
    <b v="0"/>
    <n v="0"/>
    <s v=""/>
    <s v="Facebook"/>
    <b v="0"/>
    <s v="1142135167835881472"/>
    <s v="Tweet"/>
    <n v="0"/>
    <n v="0"/>
    <m/>
    <m/>
    <m/>
    <m/>
    <m/>
    <m/>
    <m/>
    <m/>
    <n v="1"/>
    <s v="5"/>
    <s v="5"/>
    <n v="0"/>
    <n v="0"/>
    <n v="0"/>
    <n v="0"/>
    <n v="0"/>
    <n v="0"/>
    <n v="3"/>
    <n v="100"/>
    <n v="3"/>
  </r>
  <r>
    <s v="arabella_hotel"/>
    <s v="arabella_hotel"/>
    <m/>
    <m/>
    <m/>
    <m/>
    <m/>
    <m/>
    <m/>
    <m/>
    <s v="No"/>
    <n v="234"/>
    <m/>
    <m/>
    <x v="2"/>
    <d v="2019-06-08T17:00:57.000"/>
    <s v="Be delighted by the unexpected at #ArabellaHotelSedona. Enjoy spectacular views, local hiking, and spiritual healing. Book in advance and save 20%: https://t.co/vAb8cUQeTJ #SedonaAZ #hotelife #vacationvibes https://t.co/mxTrUIzygC"/>
    <s v="https://www.arabellahotelsedona.com/special-pkg/advance-purchase"/>
    <s v="arabellahotelsedona.com"/>
    <x v="23"/>
    <s v="https://pbs.twimg.com/media/D8jfDY3WkAEg-mc.jpg"/>
    <s v="https://pbs.twimg.com/media/D8jfDY3WkAEg-mc.jpg"/>
    <x v="156"/>
    <s v="https://twitter.com/#!/arabella_hotel/status/1137404157260959751"/>
    <m/>
    <m/>
    <s v="1137404157260959751"/>
    <m/>
    <b v="0"/>
    <n v="0"/>
    <s v=""/>
    <b v="0"/>
    <s v="en"/>
    <m/>
    <s v=""/>
    <b v="0"/>
    <n v="0"/>
    <s v=""/>
    <s v="Sprout Social"/>
    <b v="0"/>
    <s v="1137404157260959751"/>
    <s v="Tweet"/>
    <n v="0"/>
    <n v="0"/>
    <m/>
    <m/>
    <m/>
    <m/>
    <m/>
    <m/>
    <m/>
    <m/>
    <n v="8"/>
    <s v="5"/>
    <s v="5"/>
    <n v="4"/>
    <n v="16.666666666666668"/>
    <n v="1"/>
    <n v="4.166666666666667"/>
    <n v="0"/>
    <n v="0"/>
    <n v="19"/>
    <n v="79.16666666666667"/>
    <n v="24"/>
  </r>
  <r>
    <s v="arabella_hotel"/>
    <s v="arabella_hotel"/>
    <m/>
    <m/>
    <m/>
    <m/>
    <m/>
    <m/>
    <m/>
    <m/>
    <s v="No"/>
    <n v="235"/>
    <m/>
    <m/>
    <x v="2"/>
    <d v="2019-06-11T18:57:03.000"/>
    <s v="Family vacation? Rooms with sofa sleepers make family travel easier - and you'll love the free Wi-Fi and free hot breakfast! #ArabellaHotelSedona #SedonaAZ #SedonaArizona #familyvacation #redrocks https://t.co/yhtJeDL80g https://t.co/RAXC9iIgyS"/>
    <s v="https://www.arabellahotelsedona.com/suites"/>
    <s v="arabellahotelsedona.com"/>
    <x v="24"/>
    <s v="https://pbs.twimg.com/media/D8zWZPFWkAA6TDo.jpg"/>
    <s v="https://pbs.twimg.com/media/D8zWZPFWkAA6TDo.jpg"/>
    <x v="157"/>
    <s v="https://twitter.com/#!/arabella_hotel/status/1138520537687318528"/>
    <m/>
    <m/>
    <s v="1138520537687318528"/>
    <m/>
    <b v="0"/>
    <n v="0"/>
    <s v=""/>
    <b v="0"/>
    <s v="en"/>
    <m/>
    <s v=""/>
    <b v="0"/>
    <n v="0"/>
    <s v=""/>
    <s v="Sprout Social"/>
    <b v="0"/>
    <s v="1138520537687318528"/>
    <s v="Tweet"/>
    <n v="0"/>
    <n v="0"/>
    <m/>
    <m/>
    <m/>
    <m/>
    <m/>
    <m/>
    <m/>
    <m/>
    <n v="8"/>
    <s v="5"/>
    <s v="5"/>
    <n v="5"/>
    <n v="19.23076923076923"/>
    <n v="0"/>
    <n v="0"/>
    <n v="0"/>
    <n v="0"/>
    <n v="21"/>
    <n v="80.76923076923077"/>
    <n v="26"/>
  </r>
  <r>
    <s v="arabella_hotel"/>
    <s v="arabella_hotel"/>
    <m/>
    <m/>
    <m/>
    <m/>
    <m/>
    <m/>
    <m/>
    <m/>
    <s v="No"/>
    <n v="236"/>
    <m/>
    <m/>
    <x v="2"/>
    <d v="2019-06-14T00:53:02.000"/>
    <s v="Sedona Photofest starts tomorrow! Elevate your photography game with master classes and free workshops. #ArabellaHotelSedona #SedonaAZ #SedonaArizona #redrocks #nature #photography #photofest https://t.co/kUJuf8V2P5 https://t.co/D8ZSzTKhBq"/>
    <s v="http://sedonaphotofest.org/"/>
    <s v="sedonaphotofest.org"/>
    <x v="25"/>
    <s v="https://pbs.twimg.com/media/D8-7DQ_XoAEjba7.jpg"/>
    <s v="https://pbs.twimg.com/media/D8-7DQ_XoAEjba7.jpg"/>
    <x v="158"/>
    <s v="https://twitter.com/#!/arabella_hotel/status/1139334898173562884"/>
    <m/>
    <m/>
    <s v="1139334898173562884"/>
    <m/>
    <b v="0"/>
    <n v="0"/>
    <s v=""/>
    <b v="0"/>
    <s v="en"/>
    <m/>
    <s v=""/>
    <b v="0"/>
    <n v="0"/>
    <s v=""/>
    <s v="Sprout Social"/>
    <b v="0"/>
    <s v="1139334898173562884"/>
    <s v="Tweet"/>
    <n v="0"/>
    <n v="0"/>
    <m/>
    <m/>
    <m/>
    <m/>
    <m/>
    <m/>
    <m/>
    <m/>
    <n v="8"/>
    <s v="5"/>
    <s v="5"/>
    <n v="3"/>
    <n v="14.285714285714286"/>
    <n v="0"/>
    <n v="0"/>
    <n v="0"/>
    <n v="0"/>
    <n v="18"/>
    <n v="85.71428571428571"/>
    <n v="21"/>
  </r>
  <r>
    <s v="arabella_hotel"/>
    <s v="arabella_hotel"/>
    <m/>
    <m/>
    <m/>
    <m/>
    <m/>
    <m/>
    <m/>
    <m/>
    <s v="No"/>
    <n v="237"/>
    <m/>
    <m/>
    <x v="2"/>
    <d v="2019-06-15T17:00:39.000"/>
    <s v="Grab a bite at Elote cafe. This award-winning eatery serves fresh guacamole,  grilled carne asada, and rich vanilla bean flan. Check out the rest of their menu here: https://t.co/NfO2gKMKVl #elotecafe #ArabellaHotelSedona #SedonaAZ #SedonaArizona #food #foodie https://t.co/B4tf0uZLVy"/>
    <s v="https://www.elotecafe.com/eat-1-1"/>
    <s v="elotecafe.com"/>
    <x v="26"/>
    <s v="https://pbs.twimg.com/media/D9HiHD4XkAEiYiC.jpg"/>
    <s v="https://pbs.twimg.com/media/D9HiHD4XkAEiYiC.jpg"/>
    <x v="159"/>
    <s v="https://twitter.com/#!/arabella_hotel/status/1139940794721275904"/>
    <m/>
    <m/>
    <s v="1139940794721275904"/>
    <m/>
    <b v="0"/>
    <n v="0"/>
    <s v=""/>
    <b v="0"/>
    <s v="en"/>
    <m/>
    <s v=""/>
    <b v="0"/>
    <n v="0"/>
    <s v=""/>
    <s v="Sprout Social"/>
    <b v="0"/>
    <s v="1139940794721275904"/>
    <s v="Tweet"/>
    <n v="0"/>
    <n v="0"/>
    <m/>
    <m/>
    <m/>
    <m/>
    <m/>
    <m/>
    <m/>
    <m/>
    <n v="8"/>
    <s v="5"/>
    <s v="5"/>
    <n v="4"/>
    <n v="11.428571428571429"/>
    <n v="0"/>
    <n v="0"/>
    <n v="0"/>
    <n v="0"/>
    <n v="31"/>
    <n v="88.57142857142857"/>
    <n v="35"/>
  </r>
  <r>
    <s v="arabella_hotel"/>
    <s v="arabella_hotel"/>
    <m/>
    <m/>
    <m/>
    <m/>
    <m/>
    <m/>
    <m/>
    <m/>
    <s v="No"/>
    <n v="238"/>
    <m/>
    <m/>
    <x v="2"/>
    <d v="2019-06-17T22:57:01.000"/>
    <s v="Experience the ultimate desert getaway. Book a jeep adventure, wine tasting tour, and #NewAge experience. Check out more local things to do here: https://t.co/7bl1OMWyIK #ArabellaHotelSedona #SedonaAZ #hotelife #vacationvibes https://t.co/QutY9bO9Gi"/>
    <s v="https://www.arabellahotelsedona.com/things-to-do"/>
    <s v="arabellahotelsedona.com"/>
    <x v="27"/>
    <s v="https://pbs.twimg.com/media/D9TG20OWkAE5ypR.jpg"/>
    <s v="https://pbs.twimg.com/media/D9TG20OWkAE5ypR.jpg"/>
    <x v="160"/>
    <s v="https://twitter.com/#!/arabella_hotel/status/1140755254939725825"/>
    <m/>
    <m/>
    <s v="1140755254939725825"/>
    <m/>
    <b v="0"/>
    <n v="0"/>
    <s v=""/>
    <b v="0"/>
    <s v="en"/>
    <m/>
    <s v=""/>
    <b v="0"/>
    <n v="0"/>
    <s v=""/>
    <s v="Sprout Social"/>
    <b v="0"/>
    <s v="1140755254939725825"/>
    <s v="Tweet"/>
    <n v="0"/>
    <n v="0"/>
    <m/>
    <m/>
    <m/>
    <m/>
    <m/>
    <m/>
    <m/>
    <m/>
    <n v="8"/>
    <s v="5"/>
    <s v="5"/>
    <n v="0"/>
    <n v="0"/>
    <n v="1"/>
    <n v="3.7037037037037037"/>
    <n v="0"/>
    <n v="0"/>
    <n v="26"/>
    <n v="96.29629629629629"/>
    <n v="27"/>
  </r>
  <r>
    <s v="arabella_hotel"/>
    <s v="arabella_hotel"/>
    <m/>
    <m/>
    <m/>
    <m/>
    <m/>
    <m/>
    <m/>
    <m/>
    <s v="No"/>
    <n v="239"/>
    <m/>
    <m/>
    <x v="2"/>
    <d v="2019-06-19T20:00:45.000"/>
    <s v="&quot;This hotel has an incredible setting and view of the surrounding buttes. Beautiful setting with updated hotel rooms and good service. Fire pits, live music in the evening, included breakfast onsite.&quot; Read more reviews here: https://t.co/VNpQbGbIk4 #ArabellaHotelSedona #SedonaAZ https://t.co/YFDqF3m1FZ"/>
    <s v="https://www.arabellahotelsedona.com/reviews"/>
    <s v="arabellahotelsedona.com"/>
    <x v="28"/>
    <s v="https://pbs.twimg.com/media/D9cxsKIX4AAv6--.jpg"/>
    <s v="https://pbs.twimg.com/media/D9cxsKIX4AAv6--.jpg"/>
    <x v="161"/>
    <s v="https://twitter.com/#!/arabella_hotel/status/1141435669048377344"/>
    <m/>
    <m/>
    <s v="1141435669048377344"/>
    <m/>
    <b v="0"/>
    <n v="0"/>
    <s v=""/>
    <b v="0"/>
    <s v="en"/>
    <m/>
    <s v=""/>
    <b v="0"/>
    <n v="0"/>
    <s v=""/>
    <s v="Sprout Social"/>
    <b v="0"/>
    <s v="1141435669048377344"/>
    <s v="Tweet"/>
    <n v="0"/>
    <n v="0"/>
    <m/>
    <m/>
    <m/>
    <m/>
    <m/>
    <m/>
    <m/>
    <m/>
    <n v="8"/>
    <s v="5"/>
    <s v="5"/>
    <n v="3"/>
    <n v="8.108108108108109"/>
    <n v="0"/>
    <n v="0"/>
    <n v="0"/>
    <n v="0"/>
    <n v="34"/>
    <n v="91.89189189189189"/>
    <n v="37"/>
  </r>
  <r>
    <s v="arabella_hotel"/>
    <s v="arabella_hotel"/>
    <m/>
    <m/>
    <m/>
    <m/>
    <m/>
    <m/>
    <m/>
    <m/>
    <s v="No"/>
    <n v="240"/>
    <m/>
    <m/>
    <x v="2"/>
    <d v="2019-06-20T19:52:02.000"/>
    <s v="Did you know that tomorrow is #InternationalYogaDay? Discover where you can practice yoga in Sedona, from indoor studios to outdoor groves. #ArabellaHotelSedona #SedonaAZ #SedonaArizona #redrocks #yoga https://t.co/pWSZjd71Ph https://t.co/gV3BvmFnZm"/>
    <s v="https://visitsedona.com/spiritual-wellness/fitness-yoga/"/>
    <s v="visitsedona.com"/>
    <x v="29"/>
    <s v="https://pbs.twimg.com/media/D9h5SY1XUAEzFKY.jpg"/>
    <s v="https://pbs.twimg.com/media/D9h5SY1XUAEzFKY.jpg"/>
    <x v="162"/>
    <s v="https://twitter.com/#!/arabella_hotel/status/1141795865662754821"/>
    <m/>
    <m/>
    <s v="1141795865662754821"/>
    <m/>
    <b v="0"/>
    <n v="0"/>
    <s v=""/>
    <b v="0"/>
    <s v="en"/>
    <m/>
    <s v=""/>
    <b v="0"/>
    <n v="0"/>
    <s v=""/>
    <s v="Sprout Social"/>
    <b v="0"/>
    <s v="1141795865662754821"/>
    <s v="Tweet"/>
    <n v="0"/>
    <n v="0"/>
    <m/>
    <m/>
    <m/>
    <m/>
    <m/>
    <m/>
    <m/>
    <m/>
    <n v="8"/>
    <s v="5"/>
    <s v="5"/>
    <n v="0"/>
    <n v="0"/>
    <n v="0"/>
    <n v="0"/>
    <n v="0"/>
    <n v="0"/>
    <n v="26"/>
    <n v="100"/>
    <n v="26"/>
  </r>
  <r>
    <s v="arabella_hotel"/>
    <s v="arabella_hotel"/>
    <m/>
    <m/>
    <m/>
    <m/>
    <m/>
    <m/>
    <m/>
    <m/>
    <s v="No"/>
    <n v="241"/>
    <m/>
    <m/>
    <x v="2"/>
    <d v="2019-06-21T18:50:04.000"/>
    <s v="Happy Summer Solstice! Summer begins today - the perfect time to plan your next desert escape. Book your stay now: https://t.co/JRbfS0NQZj #ArabellaHotelSedona #SedonaAZ #SedonaArizona #redrocks #nature #summersolstice #summertime #newage https://t.co/ijokXIlzd8"/>
    <s v="https://www.arabellahotelsedona.com/special-pkg"/>
    <s v="arabellahotelsedona.com"/>
    <x v="30"/>
    <s v="https://pbs.twimg.com/media/D9m0sS5WkAAzJv_.jpg"/>
    <s v="https://pbs.twimg.com/media/D9m0sS5WkAAzJv_.jpg"/>
    <x v="163"/>
    <s v="https://twitter.com/#!/arabella_hotel/status/1142142657269047301"/>
    <m/>
    <m/>
    <s v="1142142657269047301"/>
    <m/>
    <b v="0"/>
    <n v="1"/>
    <s v=""/>
    <b v="0"/>
    <s v="en"/>
    <m/>
    <s v=""/>
    <b v="0"/>
    <n v="0"/>
    <s v=""/>
    <s v="Sprout Social"/>
    <b v="0"/>
    <s v="1142142657269047301"/>
    <s v="Tweet"/>
    <n v="0"/>
    <n v="0"/>
    <m/>
    <m/>
    <m/>
    <m/>
    <m/>
    <m/>
    <m/>
    <m/>
    <n v="8"/>
    <s v="5"/>
    <s v="5"/>
    <n v="2"/>
    <n v="7.407407407407407"/>
    <n v="1"/>
    <n v="3.7037037037037037"/>
    <n v="0"/>
    <n v="0"/>
    <n v="24"/>
    <n v="88.88888888888889"/>
    <n v="27"/>
  </r>
  <r>
    <s v="simplholistic"/>
    <s v="sedonaaz"/>
    <m/>
    <m/>
    <m/>
    <m/>
    <m/>
    <m/>
    <m/>
    <m/>
    <s v="No"/>
    <n v="242"/>
    <m/>
    <m/>
    <x v="0"/>
    <d v="2019-06-21T20:11:49.000"/>
    <s v="Would you believe me if I told you this was 100% organic and gluten-free?_x000a__x000a_https://t.co/dzJkIVaekS_x000a__x000a_I'm not kidding! #glutenfree #organic #sedona #vegetarian @SedonaAZ #wellnesstravel https://t.co/qyN31NcnZM"/>
    <s v="http://mywellnesseverywhere.com/sedona-organic-restaurant/"/>
    <s v="mywellnesseverywhere.com"/>
    <x v="31"/>
    <s v="https://pbs.twimg.com/media/D9nHZvtUwAEnYFn.jpg"/>
    <s v="https://pbs.twimg.com/media/D9nHZvtUwAEnYFn.jpg"/>
    <x v="164"/>
    <s v="https://twitter.com/#!/simplholistic/status/1142163232095817729"/>
    <m/>
    <m/>
    <s v="1142163232095817729"/>
    <m/>
    <b v="0"/>
    <n v="0"/>
    <s v=""/>
    <b v="0"/>
    <s v="en"/>
    <m/>
    <s v=""/>
    <b v="0"/>
    <n v="0"/>
    <s v=""/>
    <s v="Twitter Web App"/>
    <b v="0"/>
    <s v="1142163232095817729"/>
    <s v="Tweet"/>
    <n v="0"/>
    <n v="0"/>
    <m/>
    <m/>
    <m/>
    <m/>
    <m/>
    <m/>
    <m/>
    <m/>
    <n v="1"/>
    <s v="2"/>
    <s v="2"/>
    <n v="1"/>
    <n v="4.166666666666667"/>
    <n v="0"/>
    <n v="0"/>
    <n v="0"/>
    <n v="0"/>
    <n v="23"/>
    <n v="95.83333333333333"/>
    <n v="24"/>
  </r>
  <r>
    <s v="enthusiasticbl"/>
    <s v="arizonatourism"/>
    <m/>
    <m/>
    <m/>
    <m/>
    <m/>
    <m/>
    <m/>
    <m/>
    <s v="No"/>
    <n v="243"/>
    <m/>
    <m/>
    <x v="0"/>
    <d v="2019-06-17T18:23:48.000"/>
    <s v="Wow Sedona you are beautiful!!! 😍😍😍 @ArizonaTourism @SedonaAZ #visitsedona #visitaz https://t.co/EU4m63Xi6I"/>
    <m/>
    <m/>
    <x v="32"/>
    <s v="https://pbs.twimg.com/media/D9SIT-1UcAArMzn.jpg"/>
    <s v="https://pbs.twimg.com/media/D9SIT-1UcAArMzn.jpg"/>
    <x v="165"/>
    <s v="https://twitter.com/#!/enthusiasticbl/status/1140686495994372096"/>
    <m/>
    <m/>
    <s v="1140686495994372096"/>
    <m/>
    <b v="0"/>
    <n v="2"/>
    <s v=""/>
    <b v="0"/>
    <s v="en"/>
    <m/>
    <s v=""/>
    <b v="0"/>
    <n v="0"/>
    <s v=""/>
    <s v="Twitter for Android"/>
    <b v="0"/>
    <s v="1140686495994372096"/>
    <s v="Tweet"/>
    <n v="0"/>
    <n v="0"/>
    <m/>
    <m/>
    <m/>
    <m/>
    <m/>
    <m/>
    <m/>
    <m/>
    <n v="1"/>
    <s v="4"/>
    <s v="4"/>
    <m/>
    <m/>
    <m/>
    <m/>
    <m/>
    <m/>
    <m/>
    <m/>
    <m/>
  </r>
  <r>
    <s v="sedonaaz"/>
    <s v="sedonaaz"/>
    <m/>
    <m/>
    <m/>
    <m/>
    <m/>
    <m/>
    <m/>
    <m/>
    <s v="No"/>
    <n v="248"/>
    <m/>
    <m/>
    <x v="2"/>
    <d v="2019-06-06T20:57:53.000"/>
    <s v="Check out Sedona for your summer escape! _x000a__x000a_https://t.co/PnQlrmmZUD https://t.co/PqVZCJTMuq"/>
    <s v="https://www.tripstodiscover.com/wonderful-weekend-getaways-from-phoenix/"/>
    <s v="tripstodiscover.com"/>
    <x v="0"/>
    <s v="https://pbs.twimg.com/media/D8aCF2BU0AE7Twg.jpg"/>
    <s v="https://pbs.twimg.com/media/D8aCF2BU0AE7Twg.jpg"/>
    <x v="166"/>
    <s v="https://twitter.com/#!/sedonaaz/status/1136739008346636288"/>
    <m/>
    <m/>
    <s v="1136739008346636288"/>
    <m/>
    <b v="0"/>
    <n v="11"/>
    <s v=""/>
    <b v="0"/>
    <s v="en"/>
    <m/>
    <s v=""/>
    <b v="0"/>
    <n v="3"/>
    <s v=""/>
    <s v="Twitter Web Client"/>
    <b v="0"/>
    <s v="1136739008346636288"/>
    <s v="Retweet"/>
    <n v="0"/>
    <n v="0"/>
    <m/>
    <m/>
    <m/>
    <m/>
    <m/>
    <m/>
    <m/>
    <m/>
    <n v="5"/>
    <s v="2"/>
    <s v="2"/>
    <n v="0"/>
    <n v="0"/>
    <n v="0"/>
    <n v="0"/>
    <n v="0"/>
    <n v="0"/>
    <n v="7"/>
    <n v="100"/>
    <n v="7"/>
  </r>
  <r>
    <s v="sedonaaz"/>
    <s v="azrogernaylor"/>
    <m/>
    <m/>
    <m/>
    <m/>
    <m/>
    <m/>
    <m/>
    <m/>
    <s v="Yes"/>
    <n v="249"/>
    <m/>
    <m/>
    <x v="0"/>
    <d v="2019-06-12T18:20:34.000"/>
    <s v="RT @AZRogerNaylor: Now that the kids are out of school, they're probably busy whining about how bored they are. Time to hit the road and ex…"/>
    <m/>
    <m/>
    <x v="0"/>
    <m/>
    <s v="http://pbs.twimg.com/profile_images/801097160024436736/bJiR_r4o_normal.jpg"/>
    <x v="167"/>
    <s v="https://twitter.com/#!/sedonaaz/status/1138873743822819328"/>
    <m/>
    <m/>
    <s v="1138873743822819328"/>
    <m/>
    <b v="0"/>
    <n v="0"/>
    <s v=""/>
    <b v="0"/>
    <s v="en"/>
    <m/>
    <s v=""/>
    <b v="0"/>
    <n v="17"/>
    <s v="1138455540798054400"/>
    <s v="Twitter Web Client"/>
    <b v="0"/>
    <s v="1138455540798054400"/>
    <s v="Tweet"/>
    <n v="0"/>
    <n v="0"/>
    <m/>
    <m/>
    <m/>
    <m/>
    <m/>
    <m/>
    <m/>
    <m/>
    <n v="1"/>
    <s v="2"/>
    <s v="1"/>
    <n v="0"/>
    <n v="0"/>
    <n v="2"/>
    <n v="7.6923076923076925"/>
    <n v="0"/>
    <n v="0"/>
    <n v="24"/>
    <n v="92.3076923076923"/>
    <n v="26"/>
  </r>
  <r>
    <s v="sedonaaz"/>
    <s v="sedonaaz"/>
    <m/>
    <m/>
    <m/>
    <m/>
    <m/>
    <m/>
    <m/>
    <m/>
    <s v="No"/>
    <n v="250"/>
    <m/>
    <m/>
    <x v="2"/>
    <d v="2019-06-13T23:30:04.000"/>
    <s v="Tramping Through Red Rock Country With Your Pooch: _x000a__x000a_https://t.co/SnqSSUifQN https://t.co/GHCUOEsbF7"/>
    <s v="https://visitsedona.com/blog/tramping-through-red-rock-country-with-your-pooch/"/>
    <s v="visitsedona.com"/>
    <x v="0"/>
    <s v="https://pbs.twimg.com/media/D8-oBdnUwAEwoTk.jpg"/>
    <s v="https://pbs.twimg.com/media/D8-oBdnUwAEwoTk.jpg"/>
    <x v="168"/>
    <s v="https://twitter.com/#!/sedonaaz/status/1139314021729857536"/>
    <m/>
    <m/>
    <s v="1139314021729857536"/>
    <m/>
    <b v="0"/>
    <n v="11"/>
    <s v=""/>
    <b v="0"/>
    <s v="en"/>
    <m/>
    <s v=""/>
    <b v="0"/>
    <n v="2"/>
    <s v=""/>
    <s v="Twitter Web Client"/>
    <b v="0"/>
    <s v="1139314021729857536"/>
    <s v="Tweet"/>
    <n v="0"/>
    <n v="0"/>
    <m/>
    <m/>
    <m/>
    <m/>
    <m/>
    <m/>
    <m/>
    <m/>
    <n v="5"/>
    <s v="2"/>
    <s v="2"/>
    <n v="0"/>
    <n v="0"/>
    <n v="0"/>
    <n v="0"/>
    <n v="0"/>
    <n v="0"/>
    <n v="8"/>
    <n v="100"/>
    <n v="8"/>
  </r>
  <r>
    <s v="sedonaaz"/>
    <s v="sedonaaz"/>
    <m/>
    <m/>
    <m/>
    <m/>
    <m/>
    <m/>
    <m/>
    <m/>
    <s v="No"/>
    <n v="251"/>
    <m/>
    <m/>
    <x v="2"/>
    <d v="2019-06-19T17:53:01.000"/>
    <s v="Planning a weekend in Sedona? Check out this guide which highlights the best hikes in Sedona, the to https://t.co/mO5quhQnJv"/>
    <s v="https://www.pinterest.com/pin/445574956882153111/"/>
    <s v="pinterest.com"/>
    <x v="0"/>
    <m/>
    <s v="http://pbs.twimg.com/profile_images/801097160024436736/bJiR_r4o_normal.jpg"/>
    <x v="169"/>
    <s v="https://twitter.com/#!/sedonaaz/status/1141403526909845504"/>
    <m/>
    <m/>
    <s v="1141403526909845504"/>
    <m/>
    <b v="0"/>
    <n v="12"/>
    <s v=""/>
    <b v="0"/>
    <s v="en"/>
    <m/>
    <s v=""/>
    <b v="0"/>
    <n v="2"/>
    <s v=""/>
    <s v="Pinterest"/>
    <b v="0"/>
    <s v="1141403526909845504"/>
    <s v="Tweet"/>
    <n v="0"/>
    <n v="0"/>
    <m/>
    <m/>
    <m/>
    <m/>
    <m/>
    <m/>
    <m/>
    <m/>
    <n v="5"/>
    <s v="2"/>
    <s v="2"/>
    <n v="1"/>
    <n v="5.555555555555555"/>
    <n v="0"/>
    <n v="0"/>
    <n v="0"/>
    <n v="0"/>
    <n v="17"/>
    <n v="94.44444444444444"/>
    <n v="18"/>
  </r>
  <r>
    <s v="sedonaaz"/>
    <s v="sedonaaz"/>
    <m/>
    <m/>
    <m/>
    <m/>
    <m/>
    <m/>
    <m/>
    <m/>
    <s v="No"/>
    <n v="252"/>
    <m/>
    <m/>
    <x v="2"/>
    <d v="2019-06-19T20:59:31.000"/>
    <s v="Here the 7 best places to picnic in Sedona:_x000a__x000a_https://t.co/RoOxYZ1ka9 https://t.co/SuAL4UB9w2"/>
    <s v="https://visitsedona.com/blog/the-7-best-places-to-picnic-in-sedona-arizona/"/>
    <s v="visitsedona.com"/>
    <x v="0"/>
    <s v="https://pbs.twimg.com/media/D9c_H3aUwAALCbf.jpg"/>
    <s v="https://pbs.twimg.com/media/D9c_H3aUwAALCbf.jpg"/>
    <x v="170"/>
    <s v="https://twitter.com/#!/sedonaaz/status/1141450461792231424"/>
    <m/>
    <m/>
    <s v="1141450461792231424"/>
    <m/>
    <b v="0"/>
    <n v="6"/>
    <s v=""/>
    <b v="0"/>
    <s v="en"/>
    <m/>
    <s v=""/>
    <b v="0"/>
    <n v="1"/>
    <s v=""/>
    <s v="Twitter Web Client"/>
    <b v="0"/>
    <s v="1141450461792231424"/>
    <s v="Tweet"/>
    <n v="0"/>
    <n v="0"/>
    <m/>
    <m/>
    <m/>
    <m/>
    <m/>
    <m/>
    <m/>
    <m/>
    <n v="5"/>
    <s v="2"/>
    <s v="2"/>
    <n v="1"/>
    <n v="11.11111111111111"/>
    <n v="0"/>
    <n v="0"/>
    <n v="0"/>
    <n v="0"/>
    <n v="8"/>
    <n v="88.88888888888889"/>
    <n v="9"/>
  </r>
  <r>
    <s v="sedonaaz"/>
    <s v="sedonaaz"/>
    <m/>
    <m/>
    <m/>
    <m/>
    <m/>
    <m/>
    <m/>
    <m/>
    <s v="No"/>
    <n v="253"/>
    <m/>
    <m/>
    <x v="2"/>
    <d v="2019-06-20T17:46:54.000"/>
    <s v="Bring your A-game to the red rocks! _x000a__x000a_https://t.co/XBLTM1N5FH https://t.co/n3Qg4caEGf"/>
    <s v="https://visitsedona.com/blog/four-best-golf-courses-in-sedona/"/>
    <s v="visitsedona.com"/>
    <x v="0"/>
    <s v="https://pbs.twimg.com/media/D9hcitWX4AIc3QA.jpg"/>
    <s v="https://pbs.twimg.com/media/D9hcitWX4AIc3QA.jpg"/>
    <x v="171"/>
    <s v="https://twitter.com/#!/sedonaaz/status/1141764372852813824"/>
    <m/>
    <m/>
    <s v="1141764372852813824"/>
    <m/>
    <b v="0"/>
    <n v="15"/>
    <s v=""/>
    <b v="0"/>
    <s v="en"/>
    <m/>
    <s v=""/>
    <b v="0"/>
    <n v="1"/>
    <s v=""/>
    <s v="Twitter Web Client"/>
    <b v="0"/>
    <s v="1141764372852813824"/>
    <s v="Tweet"/>
    <n v="0"/>
    <n v="0"/>
    <m/>
    <m/>
    <m/>
    <m/>
    <m/>
    <m/>
    <m/>
    <m/>
    <n v="5"/>
    <s v="2"/>
    <s v="2"/>
    <n v="0"/>
    <n v="0"/>
    <n v="0"/>
    <n v="0"/>
    <n v="0"/>
    <n v="0"/>
    <n v="8"/>
    <n v="100"/>
    <n v="8"/>
  </r>
  <r>
    <s v="enthusiasticbl"/>
    <s v="sedonaaz"/>
    <m/>
    <m/>
    <m/>
    <m/>
    <m/>
    <m/>
    <m/>
    <m/>
    <s v="No"/>
    <n v="255"/>
    <m/>
    <m/>
    <x v="0"/>
    <d v="2019-06-21T20:30:25.000"/>
    <s v="Take me back to #pisalisa in @SedonaAZ 🍕🍕🍕😍😍😍 https://t.co/CKsgdzWsew"/>
    <m/>
    <m/>
    <x v="33"/>
    <s v="https://pbs.twimg.com/media/D9nLp4AU4AASZyY.jpg"/>
    <s v="https://pbs.twimg.com/media/D9nLp4AU4AASZyY.jpg"/>
    <x v="172"/>
    <s v="https://twitter.com/#!/enthusiasticbl/status/1142167913450729472"/>
    <m/>
    <m/>
    <s v="1142167913450729472"/>
    <m/>
    <b v="0"/>
    <n v="0"/>
    <s v=""/>
    <b v="0"/>
    <s v="en"/>
    <m/>
    <s v=""/>
    <b v="0"/>
    <n v="0"/>
    <s v=""/>
    <s v="Twitter for Android"/>
    <b v="0"/>
    <s v="1142167913450729472"/>
    <s v="Tweet"/>
    <n v="0"/>
    <n v="0"/>
    <m/>
    <m/>
    <m/>
    <m/>
    <m/>
    <m/>
    <m/>
    <m/>
    <n v="2"/>
    <s v="4"/>
    <s v="2"/>
    <n v="0"/>
    <n v="0"/>
    <n v="0"/>
    <n v="0"/>
    <n v="0"/>
    <n v="0"/>
    <n v="7"/>
    <n v="100"/>
    <n v="7"/>
  </r>
  <r>
    <s v="affinityrv"/>
    <s v="azrogernaylor"/>
    <m/>
    <m/>
    <m/>
    <m/>
    <m/>
    <m/>
    <m/>
    <m/>
    <s v="No"/>
    <n v="256"/>
    <m/>
    <m/>
    <x v="0"/>
    <d v="2019-06-21T20:33:53.000"/>
    <s v="RT @AZRogerNaylor: Tucked away in Oak Creek Canyon, north of #Sedona, #Arizona, Slide Rock State Park is a legendary swimming hole. The far…"/>
    <m/>
    <m/>
    <x v="12"/>
    <m/>
    <s v="http://pbs.twimg.com/profile_images/609488550812213248/W7bg_Huz_normal.jpg"/>
    <x v="173"/>
    <s v="https://twitter.com/#!/affinityrv/status/1142168785303982080"/>
    <m/>
    <m/>
    <s v="1142168785303982080"/>
    <m/>
    <b v="0"/>
    <n v="0"/>
    <s v=""/>
    <b v="0"/>
    <s v="en"/>
    <m/>
    <s v=""/>
    <b v="0"/>
    <n v="17"/>
    <s v="1141006853058392069"/>
    <s v="Twitter Web Client"/>
    <b v="0"/>
    <s v="1141006853058392069"/>
    <s v="Tweet"/>
    <n v="0"/>
    <n v="0"/>
    <m/>
    <m/>
    <m/>
    <m/>
    <m/>
    <m/>
    <m/>
    <m/>
    <n v="1"/>
    <s v="1"/>
    <s v="1"/>
    <n v="1"/>
    <n v="4.3478260869565215"/>
    <n v="0"/>
    <n v="0"/>
    <n v="0"/>
    <n v="0"/>
    <n v="22"/>
    <n v="95.65217391304348"/>
    <n v="23"/>
  </r>
  <r>
    <s v="phoenix_dts"/>
    <s v="phoenix_dts"/>
    <m/>
    <m/>
    <m/>
    <m/>
    <m/>
    <m/>
    <m/>
    <m/>
    <s v="No"/>
    <n v="257"/>
    <m/>
    <m/>
    <x v="2"/>
    <d v="2019-06-16T23:23:29.000"/>
    <s v="Took the new lens up to Sedona.   More pics on the way, so enjoy this one for now 😋_x000a__x000a_#boyntoncanyon #sedona #sedonaarizona🌵 #az #arizona #photography #landscapephography #sedonaaz #canyon #canon @ Boynton Canyon Trail https://t.co/4j8kOrDZYS"/>
    <s v="https://www.instagram.com/p/ByyfhaRhfrA/?igshid=bpek3m7xj0eo"/>
    <s v="instagram.com"/>
    <x v="34"/>
    <m/>
    <s v="http://pbs.twimg.com/profile_images/1141142962560102400/0fY1LGfC_normal.png"/>
    <x v="174"/>
    <s v="https://twitter.com/#!/phoenix_dts/status/1140399526492196865"/>
    <m/>
    <m/>
    <s v="1140399526492196865"/>
    <m/>
    <b v="0"/>
    <n v="0"/>
    <s v=""/>
    <b v="0"/>
    <s v="en"/>
    <m/>
    <s v=""/>
    <b v="0"/>
    <n v="0"/>
    <s v=""/>
    <s v="Instagram"/>
    <b v="0"/>
    <s v="1140399526492196865"/>
    <s v="Tweet"/>
    <n v="0"/>
    <n v="0"/>
    <m/>
    <m/>
    <m/>
    <m/>
    <m/>
    <m/>
    <m/>
    <m/>
    <n v="3"/>
    <s v="5"/>
    <s v="5"/>
    <n v="1"/>
    <n v="3.225806451612903"/>
    <n v="0"/>
    <n v="0"/>
    <n v="0"/>
    <n v="0"/>
    <n v="30"/>
    <n v="96.7741935483871"/>
    <n v="31"/>
  </r>
  <r>
    <s v="phoenix_dts"/>
    <s v="phoenix_dts"/>
    <m/>
    <m/>
    <m/>
    <m/>
    <m/>
    <m/>
    <m/>
    <m/>
    <s v="No"/>
    <n v="258"/>
    <m/>
    <m/>
    <x v="2"/>
    <d v="2019-06-20T19:01:48.000"/>
    <s v="Them flowers be blossoming_x000a__x000a_#photographyflowers #photography #boyntoncanyon #sedonaarizona🌵 #sedona #az #azphotographer #sedonaaz #flowers #photographer #hiking #hikingphotography @ Boynton Canyon Trail https://t.co/F1v5nMzOgc"/>
    <s v="https://www.instagram.com/p/By8UwUbBVsx/?igshid=hrbb462yik53"/>
    <s v="instagram.com"/>
    <x v="35"/>
    <m/>
    <s v="http://pbs.twimg.com/profile_images/1141142962560102400/0fY1LGfC_normal.png"/>
    <x v="175"/>
    <s v="https://twitter.com/#!/phoenix_dts/status/1141783223636283397"/>
    <m/>
    <m/>
    <s v="1141783223636283397"/>
    <m/>
    <b v="0"/>
    <n v="0"/>
    <s v=""/>
    <b v="0"/>
    <s v="en"/>
    <m/>
    <s v=""/>
    <b v="0"/>
    <n v="0"/>
    <s v=""/>
    <s v="Instagram"/>
    <b v="0"/>
    <s v="1141783223636283397"/>
    <s v="Tweet"/>
    <n v="0"/>
    <n v="0"/>
    <m/>
    <m/>
    <m/>
    <m/>
    <m/>
    <m/>
    <m/>
    <m/>
    <n v="3"/>
    <s v="5"/>
    <s v="5"/>
    <n v="0"/>
    <n v="0"/>
    <n v="0"/>
    <n v="0"/>
    <n v="0"/>
    <n v="0"/>
    <n v="19"/>
    <n v="100"/>
    <n v="19"/>
  </r>
  <r>
    <s v="phoenix_dts"/>
    <s v="phoenix_dts"/>
    <m/>
    <m/>
    <m/>
    <m/>
    <m/>
    <m/>
    <m/>
    <m/>
    <s v="No"/>
    <n v="259"/>
    <m/>
    <m/>
    <x v="2"/>
    <d v="2019-06-21T22:12:49.000"/>
    <s v="The power of Lightroom!_x000a__x000a_#lightroom #adobelightroom #photographer #photography #sedona #sedonaarizona🌵 #sedonaaz #az #azphotography #azphotographer #landscapephography #landscape #boyntoncanyon @ Boynton Canyon Trail https://t.co/qs2tzBUxWA"/>
    <s v="https://www.instagram.com/p/By_PaQChrvr/?igshid=m7b7ht1arnxy"/>
    <s v="instagram.com"/>
    <x v="36"/>
    <m/>
    <s v="http://pbs.twimg.com/profile_images/1141142962560102400/0fY1LGfC_normal.png"/>
    <x v="176"/>
    <s v="https://twitter.com/#!/phoenix_dts/status/1142193681782517760"/>
    <m/>
    <m/>
    <s v="1142193681782517760"/>
    <m/>
    <b v="0"/>
    <n v="0"/>
    <s v=""/>
    <b v="0"/>
    <s v="en"/>
    <m/>
    <s v=""/>
    <b v="0"/>
    <n v="0"/>
    <s v=""/>
    <s v="Instagram"/>
    <b v="0"/>
    <s v="1142193681782517760"/>
    <s v="Tweet"/>
    <n v="0"/>
    <n v="0"/>
    <m/>
    <m/>
    <m/>
    <m/>
    <m/>
    <m/>
    <m/>
    <m/>
    <n v="3"/>
    <s v="5"/>
    <s v="5"/>
    <n v="0"/>
    <n v="0"/>
    <n v="0"/>
    <n v="0"/>
    <n v="0"/>
    <n v="0"/>
    <n v="20"/>
    <n v="10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24">
    <i>
      <x v="1"/>
    </i>
    <i r="1">
      <x v="5"/>
    </i>
    <i r="2">
      <x v="152"/>
    </i>
    <i r="3">
      <x v="17"/>
    </i>
    <i r="1">
      <x v="6"/>
    </i>
    <i r="2">
      <x v="158"/>
    </i>
    <i r="3">
      <x v="21"/>
    </i>
    <i r="2">
      <x v="159"/>
    </i>
    <i r="3">
      <x v="17"/>
    </i>
    <i r="2">
      <x v="160"/>
    </i>
    <i r="3">
      <x v="6"/>
    </i>
    <i r="3">
      <x v="15"/>
    </i>
    <i r="3">
      <x v="18"/>
    </i>
    <i r="3">
      <x v="20"/>
    </i>
    <i r="3">
      <x v="23"/>
    </i>
    <i r="3">
      <x v="24"/>
    </i>
    <i r="2">
      <x v="161"/>
    </i>
    <i r="3">
      <x v="2"/>
    </i>
    <i r="2">
      <x v="162"/>
    </i>
    <i r="3">
      <x v="2"/>
    </i>
    <i r="3">
      <x v="16"/>
    </i>
    <i r="3">
      <x v="20"/>
    </i>
    <i r="3">
      <x v="21"/>
    </i>
    <i r="3">
      <x v="22"/>
    </i>
    <i r="3">
      <x v="23"/>
    </i>
    <i r="2">
      <x v="163"/>
    </i>
    <i r="3">
      <x v="4"/>
    </i>
    <i r="3">
      <x v="15"/>
    </i>
    <i r="3">
      <x v="16"/>
    </i>
    <i r="3">
      <x v="17"/>
    </i>
    <i r="3">
      <x v="18"/>
    </i>
    <i r="3">
      <x v="19"/>
    </i>
    <i r="3">
      <x v="21"/>
    </i>
    <i r="3">
      <x v="22"/>
    </i>
    <i r="2">
      <x v="164"/>
    </i>
    <i r="3">
      <x v="14"/>
    </i>
    <i r="3">
      <x v="15"/>
    </i>
    <i r="3">
      <x v="17"/>
    </i>
    <i r="3">
      <x v="19"/>
    </i>
    <i r="2">
      <x v="165"/>
    </i>
    <i r="3">
      <x v="1"/>
    </i>
    <i r="3">
      <x v="14"/>
    </i>
    <i r="3">
      <x v="15"/>
    </i>
    <i r="3">
      <x v="17"/>
    </i>
    <i r="3">
      <x v="19"/>
    </i>
    <i r="3">
      <x v="22"/>
    </i>
    <i r="3">
      <x v="24"/>
    </i>
    <i r="2">
      <x v="166"/>
    </i>
    <i r="3">
      <x v="1"/>
    </i>
    <i r="3">
      <x v="4"/>
    </i>
    <i r="3">
      <x v="6"/>
    </i>
    <i r="3">
      <x v="7"/>
    </i>
    <i r="3">
      <x v="8"/>
    </i>
    <i r="3">
      <x v="14"/>
    </i>
    <i r="3">
      <x v="15"/>
    </i>
    <i r="3">
      <x v="16"/>
    </i>
    <i r="3">
      <x v="17"/>
    </i>
    <i r="3">
      <x v="18"/>
    </i>
    <i r="3">
      <x v="19"/>
    </i>
    <i r="3">
      <x v="21"/>
    </i>
    <i r="3">
      <x v="24"/>
    </i>
    <i r="2">
      <x v="167"/>
    </i>
    <i r="3">
      <x v="3"/>
    </i>
    <i r="3">
      <x v="18"/>
    </i>
    <i r="3">
      <x v="23"/>
    </i>
    <i r="2">
      <x v="168"/>
    </i>
    <i r="3">
      <x v="11"/>
    </i>
    <i r="3">
      <x v="15"/>
    </i>
    <i r="3">
      <x v="18"/>
    </i>
    <i r="3">
      <x v="24"/>
    </i>
    <i r="2">
      <x v="169"/>
    </i>
    <i r="3">
      <x v="15"/>
    </i>
    <i r="3">
      <x v="16"/>
    </i>
    <i r="3">
      <x v="17"/>
    </i>
    <i r="3">
      <x v="18"/>
    </i>
    <i r="3">
      <x v="19"/>
    </i>
    <i r="3">
      <x v="20"/>
    </i>
    <i r="3">
      <x v="21"/>
    </i>
    <i r="3">
      <x v="22"/>
    </i>
    <i r="3">
      <x v="23"/>
    </i>
    <i r="3">
      <x v="24"/>
    </i>
    <i r="2">
      <x v="170"/>
    </i>
    <i r="3">
      <x v="1"/>
    </i>
    <i r="3">
      <x v="2"/>
    </i>
    <i r="3">
      <x v="3"/>
    </i>
    <i r="3">
      <x v="6"/>
    </i>
    <i r="3">
      <x v="7"/>
    </i>
    <i r="3">
      <x v="8"/>
    </i>
    <i r="3">
      <x v="14"/>
    </i>
    <i r="3">
      <x v="16"/>
    </i>
    <i r="3">
      <x v="17"/>
    </i>
    <i r="3">
      <x v="19"/>
    </i>
    <i r="3">
      <x v="21"/>
    </i>
    <i r="3">
      <x v="22"/>
    </i>
    <i r="3">
      <x v="23"/>
    </i>
    <i r="2">
      <x v="171"/>
    </i>
    <i r="3">
      <x v="4"/>
    </i>
    <i r="3">
      <x v="15"/>
    </i>
    <i r="3">
      <x v="17"/>
    </i>
    <i r="3">
      <x v="18"/>
    </i>
    <i r="3">
      <x v="21"/>
    </i>
    <i r="3">
      <x v="23"/>
    </i>
    <i r="3">
      <x v="24"/>
    </i>
    <i r="2">
      <x v="172"/>
    </i>
    <i r="3">
      <x v="3"/>
    </i>
    <i r="3">
      <x v="14"/>
    </i>
    <i r="3">
      <x v="16"/>
    </i>
    <i r="3">
      <x v="18"/>
    </i>
    <i r="3">
      <x v="19"/>
    </i>
    <i r="3">
      <x v="20"/>
    </i>
    <i r="3">
      <x v="21"/>
    </i>
    <i r="3">
      <x v="23"/>
    </i>
    <i r="2">
      <x v="173"/>
    </i>
    <i r="3">
      <x v="5"/>
    </i>
    <i r="3">
      <x v="6"/>
    </i>
    <i r="3">
      <x v="12"/>
    </i>
    <i r="3">
      <x v="13"/>
    </i>
    <i r="3">
      <x v="14"/>
    </i>
    <i r="3">
      <x v="17"/>
    </i>
    <i r="3">
      <x v="18"/>
    </i>
    <i r="3">
      <x v="19"/>
    </i>
    <i r="3">
      <x v="21"/>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7">
        <i x="28" s="1"/>
        <i x="23" s="1"/>
        <i x="24" s="1"/>
        <i x="25" s="1"/>
        <i x="30" s="1"/>
        <i x="1" s="1"/>
        <i x="22" s="1"/>
        <i x="21" s="1"/>
        <i x="34" s="1"/>
        <i x="2" s="1"/>
        <i x="26" s="1"/>
        <i x="3" s="1"/>
        <i x="31" s="1"/>
        <i x="10" s="1"/>
        <i x="11" s="1"/>
        <i x="14" s="1"/>
        <i x="29" s="1"/>
        <i x="18" s="1"/>
        <i x="36" s="1"/>
        <i x="27" s="1"/>
        <i x="35" s="1"/>
        <i x="33" s="1"/>
        <i x="9" s="1"/>
        <i x="12" s="1"/>
        <i x="13" s="1"/>
        <i x="6" s="1"/>
        <i x="4" s="1"/>
        <i x="5" s="1"/>
        <i x="7" s="1"/>
        <i x="17" s="1"/>
        <i x="16" s="1"/>
        <i x="15" s="1"/>
        <i x="8" s="1"/>
        <i x="19" s="1"/>
        <i x="20" s="1"/>
        <i x="3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59" totalsRowShown="0" headerRowDxfId="492" dataDxfId="491">
  <autoFilter ref="A2:BL259"/>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7" totalsRowShown="0" headerRowDxfId="362" dataDxfId="361">
  <autoFilter ref="A2:C27"/>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42" totalsRowShown="0" headerRowDxfId="439" dataDxfId="438">
  <autoFilter ref="A2:BS142"/>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693" totalsRowShown="0" headerRowDxfId="147" dataDxfId="146">
  <autoFilter ref="A1:G693"/>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567" totalsRowShown="0" headerRowDxfId="138" dataDxfId="137">
  <autoFilter ref="A1:L56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79" totalsRowShown="0" headerRowDxfId="64" dataDxfId="63">
  <autoFilter ref="A2:BL17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396">
  <autoFilter ref="A2:AO16"/>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1" totalsRowShown="0" headerRowDxfId="393" dataDxfId="392">
  <autoFilter ref="A1:C141"/>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hoenixnewtimes.com/restaurants/48-hours-verde-valley-wine-trial-cottonwood-page-springs-clarkdale-11307299" TargetMode="External" /><Relationship Id="rId2" Type="http://schemas.openxmlformats.org/officeDocument/2006/relationships/hyperlink" Target="https://www.phoenixnewtimes.com/restaurants/48-hours-verde-valley-wine-trial-cottonwood-page-springs-clarkdale-11307299" TargetMode="External" /><Relationship Id="rId3" Type="http://schemas.openxmlformats.org/officeDocument/2006/relationships/hyperlink" Target="https://www.phoenixnewtimes.com/restaurants/48-hours-verde-valley-wine-trial-cottonwood-page-springs-clarkdale-11307299" TargetMode="External" /><Relationship Id="rId4" Type="http://schemas.openxmlformats.org/officeDocument/2006/relationships/hyperlink" Target="https://www.phoenixnewtimes.com/restaurants/48-hours-verde-valley-wine-trial-cottonwood-page-springs-clarkdale-11307299" TargetMode="External" /><Relationship Id="rId5" Type="http://schemas.openxmlformats.org/officeDocument/2006/relationships/hyperlink" Target="https://www.phoenixnewtimes.com/restaurants/48-hours-verde-valley-wine-trial-cottonwood-page-springs-clarkdale-11307299" TargetMode="External" /><Relationship Id="rId6" Type="http://schemas.openxmlformats.org/officeDocument/2006/relationships/hyperlink" Target="https://twitter.com/KaibabNF/status/1138118055572062208" TargetMode="External" /><Relationship Id="rId7" Type="http://schemas.openxmlformats.org/officeDocument/2006/relationships/hyperlink" Target="https://twitter.com/KaibabNF/status/1138118055572062208" TargetMode="External" /><Relationship Id="rId8" Type="http://schemas.openxmlformats.org/officeDocument/2006/relationships/hyperlink" Target="https://eatlivetraveldrink.com/2017/07/15/24-hours-in-sedona/" TargetMode="External" /><Relationship Id="rId9" Type="http://schemas.openxmlformats.org/officeDocument/2006/relationships/hyperlink" Target="https://www.ilovesedonarealestate.com/property/70-calle-irena-sedona-arizona-518539" TargetMode="External" /><Relationship Id="rId10" Type="http://schemas.openxmlformats.org/officeDocument/2006/relationships/hyperlink" Target="https://www.vacationrenter.com/guides/best-vacations-in-the-u-s-an-infographic" TargetMode="External" /><Relationship Id="rId11" Type="http://schemas.openxmlformats.org/officeDocument/2006/relationships/hyperlink" Target="https://www.vacationrenter.com/guides/best-vacations-in-the-u-s-an-infographic" TargetMode="External" /><Relationship Id="rId12" Type="http://schemas.openxmlformats.org/officeDocument/2006/relationships/hyperlink" Target="https://www.vacationrenter.com/guides/best-vacations-in-the-u-s-an-infographic" TargetMode="External" /><Relationship Id="rId13" Type="http://schemas.openxmlformats.org/officeDocument/2006/relationships/hyperlink" Target="https://www.vacationrenter.com/guides/best-vacations-in-the-u-s-an-infographic" TargetMode="External" /><Relationship Id="rId14" Type="http://schemas.openxmlformats.org/officeDocument/2006/relationships/hyperlink" Target="https://www.vacationrenter.com/guides/best-vacations-in-the-u-s-an-infographic" TargetMode="External" /><Relationship Id="rId15" Type="http://schemas.openxmlformats.org/officeDocument/2006/relationships/hyperlink" Target="https://www.vacationrenter.com/guides/best-vacations-in-the-u-s-an-infographic" TargetMode="External" /><Relationship Id="rId16" Type="http://schemas.openxmlformats.org/officeDocument/2006/relationships/hyperlink" Target="http://onebighome.bullfrogcommunities.com/one_big_home_documentary_screening_and_q_a_discussion_with_filmmaker_sedona_arizona?platform=hootsuite" TargetMode="External" /><Relationship Id="rId17" Type="http://schemas.openxmlformats.org/officeDocument/2006/relationships/hyperlink" Target="http://onebighome.bullfrogcommunities.com/one_big_home_documentary_screening_and_q_a_discussion_with_filmmaker_sedona_arizona?platform=hootsuite" TargetMode="External" /><Relationship Id="rId18" Type="http://schemas.openxmlformats.org/officeDocument/2006/relationships/hyperlink" Target="https://www.afar.com/magazine/gorgeous-summer-destinations-where-your-us-dollar-will-go-far" TargetMode="External" /><Relationship Id="rId19" Type="http://schemas.openxmlformats.org/officeDocument/2006/relationships/hyperlink" Target="https://www.afar.com/magazine/gorgeous-summer-destinations-where-your-us-dollar-will-go-far" TargetMode="External" /><Relationship Id="rId20" Type="http://schemas.openxmlformats.org/officeDocument/2006/relationships/hyperlink" Target="https://www.afar.com/magazine/gorgeous-summer-destinations-where-your-us-dollar-will-go-far" TargetMode="External" /><Relationship Id="rId21" Type="http://schemas.openxmlformats.org/officeDocument/2006/relationships/hyperlink" Target="https://www.afar.com/magazine/gorgeous-summer-destinations-where-your-us-dollar-will-go-far" TargetMode="External" /><Relationship Id="rId22" Type="http://schemas.openxmlformats.org/officeDocument/2006/relationships/hyperlink" Target="https://www.afar.com/magazine/gorgeous-summer-destinations-where-your-us-dollar-will-go-far" TargetMode="External" /><Relationship Id="rId23" Type="http://schemas.openxmlformats.org/officeDocument/2006/relationships/hyperlink" Target="https://visitsedona.com/blog/tramping-through-red-rock-country-with-your-pooch/" TargetMode="External" /><Relationship Id="rId24" Type="http://schemas.openxmlformats.org/officeDocument/2006/relationships/hyperlink" Target="https://visitsedona.com/blog/tramping-through-red-rock-country-with-your-pooch/" TargetMode="External" /><Relationship Id="rId25" Type="http://schemas.openxmlformats.org/officeDocument/2006/relationships/hyperlink" Target="https://www.azcentral.com/story/travel/arizona/road-trips/2019/06/01/summer-family-vacation-ideas-kid-friendly-things-to-do-arizona-sedona-jeep-tours-flagstaff-bearizona/1265541001/" TargetMode="External" /><Relationship Id="rId26" Type="http://schemas.openxmlformats.org/officeDocument/2006/relationships/hyperlink" Target="https://www.azcentral.com/story/travel/arizona/road-trips/2019/06/01/summer-family-vacation-ideas-kid-friendly-things-to-do-arizona-sedona-jeep-tours-flagstaff-bearizona/1265541001/" TargetMode="External" /><Relationship Id="rId27" Type="http://schemas.openxmlformats.org/officeDocument/2006/relationships/hyperlink" Target="https://www.azcentral.com/story/travel/arizona/hiking/2018/06/28/kid-friendly-family-hikes-arizona/732333002/" TargetMode="External" /><Relationship Id="rId28" Type="http://schemas.openxmlformats.org/officeDocument/2006/relationships/hyperlink" Target="http://www.sedonaaz.gov/Home/Components/JobPosts/Job/316/510" TargetMode="External" /><Relationship Id="rId29" Type="http://schemas.openxmlformats.org/officeDocument/2006/relationships/hyperlink" Target="https://www.rebeccaandtheworld.com/weekend-in-sedona-itinerary/" TargetMode="External" /><Relationship Id="rId30" Type="http://schemas.openxmlformats.org/officeDocument/2006/relationships/hyperlink" Target="https://www.rebeccaandtheworld.com/weekend-in-sedona-itinerary/" TargetMode="External" /><Relationship Id="rId31" Type="http://schemas.openxmlformats.org/officeDocument/2006/relationships/hyperlink" Target="https://www.tripstodiscover.com/wonderful-weekend-getaways-from-phoenix/" TargetMode="External" /><Relationship Id="rId32" Type="http://schemas.openxmlformats.org/officeDocument/2006/relationships/hyperlink" Target="http://www.sedonaaz.gov/your-government/departments/parks-recreation/calendar" TargetMode="External" /><Relationship Id="rId33" Type="http://schemas.openxmlformats.org/officeDocument/2006/relationships/hyperlink" Target="http://www.sedonaaz.gov/your-government/departments/parks-recreation/calendar" TargetMode="External" /><Relationship Id="rId34" Type="http://schemas.openxmlformats.org/officeDocument/2006/relationships/hyperlink" Target="https://visitsedona.com/blog/tramping-through-red-rock-country-with-your-pooch/" TargetMode="External" /><Relationship Id="rId35" Type="http://schemas.openxmlformats.org/officeDocument/2006/relationships/hyperlink" Target="https://twitter.com/SedonaAZ/status/1141450461792231424" TargetMode="External" /><Relationship Id="rId36" Type="http://schemas.openxmlformats.org/officeDocument/2006/relationships/hyperlink" Target="https://www.myvirtualvacations.net/blog/a-first-look-at-the-red-rocks-on-a-pink-jeep-tour" TargetMode="External" /><Relationship Id="rId37" Type="http://schemas.openxmlformats.org/officeDocument/2006/relationships/hyperlink" Target="https://www.yogajournal.com/lifestyle/best-yoga-retreats-around-the-world" TargetMode="External" /><Relationship Id="rId38" Type="http://schemas.openxmlformats.org/officeDocument/2006/relationships/hyperlink" Target="https://www.yogajournal.com/lifestyle/best-yoga-retreats-around-the-world" TargetMode="External" /><Relationship Id="rId39" Type="http://schemas.openxmlformats.org/officeDocument/2006/relationships/hyperlink" Target="https://visitsedona.com/blog/four-best-golf-courses-in-sedona/" TargetMode="External" /><Relationship Id="rId40" Type="http://schemas.openxmlformats.org/officeDocument/2006/relationships/hyperlink" Target="https://www.sedonamonthly.com/2019/scrumptious-sandwiches/" TargetMode="External" /><Relationship Id="rId41" Type="http://schemas.openxmlformats.org/officeDocument/2006/relationships/hyperlink" Target="https://visitsedona.com/blog/the-7-best-places-to-picnic-in-sedona-arizona/" TargetMode="External" /><Relationship Id="rId42" Type="http://schemas.openxmlformats.org/officeDocument/2006/relationships/hyperlink" Target="https://visitsedona.com/blog/the-7-best-places-to-picnic-in-sedona-arizona/" TargetMode="External" /><Relationship Id="rId43" Type="http://schemas.openxmlformats.org/officeDocument/2006/relationships/hyperlink" Target="https://visitsedona.com/blog/four-best-golf-courses-in-sedona/" TargetMode="External" /><Relationship Id="rId44" Type="http://schemas.openxmlformats.org/officeDocument/2006/relationships/hyperlink" Target="https://www.sedonamonthly.com/2019/farm-table/" TargetMode="External" /><Relationship Id="rId45" Type="http://schemas.openxmlformats.org/officeDocument/2006/relationships/hyperlink" Target="https://www.sedonamonthly.com/2019/scrumptious-sandwiches/" TargetMode="External" /><Relationship Id="rId46" Type="http://schemas.openxmlformats.org/officeDocument/2006/relationships/hyperlink" Target="https://twitter.com/KaibabNF/status/1138118055572062208" TargetMode="External" /><Relationship Id="rId47" Type="http://schemas.openxmlformats.org/officeDocument/2006/relationships/hyperlink" Target="https://twitter.com/KaibabNF/status/1138118055572062208" TargetMode="External" /><Relationship Id="rId48" Type="http://schemas.openxmlformats.org/officeDocument/2006/relationships/hyperlink" Target="https://twitter.com/KaibabNF/status/1138118055572062208" TargetMode="External" /><Relationship Id="rId49" Type="http://schemas.openxmlformats.org/officeDocument/2006/relationships/hyperlink" Target="https://twitter.com/KaibabNF/status/1138118055572062208" TargetMode="External" /><Relationship Id="rId50" Type="http://schemas.openxmlformats.org/officeDocument/2006/relationships/hyperlink" Target="https://www.youtube.com/watch?v=m9DrNPa3GLk&amp;feature=youtu.be" TargetMode="External" /><Relationship Id="rId51" Type="http://schemas.openxmlformats.org/officeDocument/2006/relationships/hyperlink" Target="https://www.youtube.com/watch?v=m9DrNPa3GLk&amp;feature=youtu.be" TargetMode="External" /><Relationship Id="rId52" Type="http://schemas.openxmlformats.org/officeDocument/2006/relationships/hyperlink" Target="https://www.youtube.com/watch?v=m9DrNPa3GLk&amp;feature=youtu.be" TargetMode="External" /><Relationship Id="rId53" Type="http://schemas.openxmlformats.org/officeDocument/2006/relationships/hyperlink" Target="https://twitter.com/SedonaAZ/status/1141403526909845504" TargetMode="External" /><Relationship Id="rId54" Type="http://schemas.openxmlformats.org/officeDocument/2006/relationships/hyperlink" Target="http://www.sedonaaz.gov/Home/Components/JobPosts/Job/316/510" TargetMode="External" /><Relationship Id="rId55" Type="http://schemas.openxmlformats.org/officeDocument/2006/relationships/hyperlink" Target="https://www.arabellahotelsedona.com/special-pkg/advance-purchase" TargetMode="External" /><Relationship Id="rId56" Type="http://schemas.openxmlformats.org/officeDocument/2006/relationships/hyperlink" Target="https://www.arabellahotelsedona.com/suites" TargetMode="External" /><Relationship Id="rId57" Type="http://schemas.openxmlformats.org/officeDocument/2006/relationships/hyperlink" Target="http://sedonaphotofest.org/" TargetMode="External" /><Relationship Id="rId58" Type="http://schemas.openxmlformats.org/officeDocument/2006/relationships/hyperlink" Target="https://www.elotecafe.com/eat-1-1" TargetMode="External" /><Relationship Id="rId59" Type="http://schemas.openxmlformats.org/officeDocument/2006/relationships/hyperlink" Target="https://www.arabellahotelsedona.com/things-to-do" TargetMode="External" /><Relationship Id="rId60" Type="http://schemas.openxmlformats.org/officeDocument/2006/relationships/hyperlink" Target="https://www.arabellahotelsedona.com/reviews" TargetMode="External" /><Relationship Id="rId61" Type="http://schemas.openxmlformats.org/officeDocument/2006/relationships/hyperlink" Target="https://visitsedona.com/spiritual-wellness/fitness-yoga/" TargetMode="External" /><Relationship Id="rId62" Type="http://schemas.openxmlformats.org/officeDocument/2006/relationships/hyperlink" Target="https://www.arabellahotelsedona.com/special-pkg" TargetMode="External" /><Relationship Id="rId63" Type="http://schemas.openxmlformats.org/officeDocument/2006/relationships/hyperlink" Target="http://mywellnesseverywhere.com/sedona-organic-restaurant/" TargetMode="External" /><Relationship Id="rId64" Type="http://schemas.openxmlformats.org/officeDocument/2006/relationships/hyperlink" Target="https://www.azcentral.com/story/travel/arizona/road-trips/2019/06/01/summer-family-vacation-ideas-kid-friendly-things-to-do-arizona-sedona-jeep-tours-flagstaff-bearizona/1265541001/" TargetMode="External" /><Relationship Id="rId65" Type="http://schemas.openxmlformats.org/officeDocument/2006/relationships/hyperlink" Target="https://www.azcentral.com/story/travel/arizona/hiking/2018/06/28/kid-friendly-family-hikes-arizona/732333002/" TargetMode="External" /><Relationship Id="rId66" Type="http://schemas.openxmlformats.org/officeDocument/2006/relationships/hyperlink" Target="https://www.tripstodiscover.com/wonderful-weekend-getaways-from-phoenix/" TargetMode="External" /><Relationship Id="rId67" Type="http://schemas.openxmlformats.org/officeDocument/2006/relationships/hyperlink" Target="https://visitsedona.com/blog/tramping-through-red-rock-country-with-your-pooch/" TargetMode="External" /><Relationship Id="rId68" Type="http://schemas.openxmlformats.org/officeDocument/2006/relationships/hyperlink" Target="https://www.pinterest.com/pin/445574956882153111/" TargetMode="External" /><Relationship Id="rId69" Type="http://schemas.openxmlformats.org/officeDocument/2006/relationships/hyperlink" Target="https://visitsedona.com/blog/the-7-best-places-to-picnic-in-sedona-arizona/" TargetMode="External" /><Relationship Id="rId70" Type="http://schemas.openxmlformats.org/officeDocument/2006/relationships/hyperlink" Target="https://visitsedona.com/blog/four-best-golf-courses-in-sedona/" TargetMode="External" /><Relationship Id="rId71" Type="http://schemas.openxmlformats.org/officeDocument/2006/relationships/hyperlink" Target="https://www.instagram.com/p/ByyfhaRhfrA/?igshid=bpek3m7xj0eo" TargetMode="External" /><Relationship Id="rId72" Type="http://schemas.openxmlformats.org/officeDocument/2006/relationships/hyperlink" Target="https://www.instagram.com/p/By8UwUbBVsx/?igshid=hrbb462yik53" TargetMode="External" /><Relationship Id="rId73" Type="http://schemas.openxmlformats.org/officeDocument/2006/relationships/hyperlink" Target="https://www.instagram.com/p/By_PaQChrvr/?igshid=m7b7ht1arnxy" TargetMode="External" /><Relationship Id="rId74" Type="http://schemas.openxmlformats.org/officeDocument/2006/relationships/hyperlink" Target="https://pbs.twimg.com/media/D8lSVFKUYAE-0ET.jpg" TargetMode="External" /><Relationship Id="rId75" Type="http://schemas.openxmlformats.org/officeDocument/2006/relationships/hyperlink" Target="https://pbs.twimg.com/media/D8qhlLxUEAAztVb.jpg" TargetMode="External" /><Relationship Id="rId76" Type="http://schemas.openxmlformats.org/officeDocument/2006/relationships/hyperlink" Target="https://pbs.twimg.com/media/D8qhlLxUEAAztVb.jpg" TargetMode="External" /><Relationship Id="rId77" Type="http://schemas.openxmlformats.org/officeDocument/2006/relationships/hyperlink" Target="https://pbs.twimg.com/media/D8tfUY7UIAEatNz.jpg" TargetMode="External" /><Relationship Id="rId78" Type="http://schemas.openxmlformats.org/officeDocument/2006/relationships/hyperlink" Target="https://pbs.twimg.com/media/D8u0ZfBXkAAhWuA.jpg" TargetMode="External" /><Relationship Id="rId79" Type="http://schemas.openxmlformats.org/officeDocument/2006/relationships/hyperlink" Target="https://pbs.twimg.com/media/D8yWXhRUIAA6CPq.jpg" TargetMode="External" /><Relationship Id="rId80" Type="http://schemas.openxmlformats.org/officeDocument/2006/relationships/hyperlink" Target="https://pbs.twimg.com/media/D88mSwdW4AA3oEG.jpg" TargetMode="External" /><Relationship Id="rId81" Type="http://schemas.openxmlformats.org/officeDocument/2006/relationships/hyperlink" Target="https://pbs.twimg.com/media/D88k_beWsAAAf-2.jpg" TargetMode="External" /><Relationship Id="rId82" Type="http://schemas.openxmlformats.org/officeDocument/2006/relationships/hyperlink" Target="https://pbs.twimg.com/media/D88k_beWsAAAf-2.jpg" TargetMode="External" /><Relationship Id="rId83" Type="http://schemas.openxmlformats.org/officeDocument/2006/relationships/hyperlink" Target="https://pbs.twimg.com/media/D88k_beWsAAAf-2.jpg" TargetMode="External" /><Relationship Id="rId84" Type="http://schemas.openxmlformats.org/officeDocument/2006/relationships/hyperlink" Target="https://pbs.twimg.com/media/D88k_beWsAAAf-2.jpg" TargetMode="External" /><Relationship Id="rId85" Type="http://schemas.openxmlformats.org/officeDocument/2006/relationships/hyperlink" Target="https://pbs.twimg.com/media/D88mSwdW4AA3oEG.jpg" TargetMode="External" /><Relationship Id="rId86" Type="http://schemas.openxmlformats.org/officeDocument/2006/relationships/hyperlink" Target="https://pbs.twimg.com/media/D89n_CdXYAEzKPp.jpg" TargetMode="External" /><Relationship Id="rId87" Type="http://schemas.openxmlformats.org/officeDocument/2006/relationships/hyperlink" Target="https://pbs.twimg.com/media/D89n_CdXYAEzKPp.jpg" TargetMode="External" /><Relationship Id="rId88" Type="http://schemas.openxmlformats.org/officeDocument/2006/relationships/hyperlink" Target="https://pbs.twimg.com/media/D8wEg48X4AADkAc.jpg" TargetMode="External" /><Relationship Id="rId89" Type="http://schemas.openxmlformats.org/officeDocument/2006/relationships/hyperlink" Target="https://pbs.twimg.com/media/D8wEg48X4AADkAc.jpg" TargetMode="External" /><Relationship Id="rId90" Type="http://schemas.openxmlformats.org/officeDocument/2006/relationships/hyperlink" Target="https://pbs.twimg.com/media/D8wEg48X4AADkAc.jpg" TargetMode="External" /><Relationship Id="rId91" Type="http://schemas.openxmlformats.org/officeDocument/2006/relationships/hyperlink" Target="https://pbs.twimg.com/media/D8-oBdnUwAEwoTk.jpg" TargetMode="External" /><Relationship Id="rId92" Type="http://schemas.openxmlformats.org/officeDocument/2006/relationships/hyperlink" Target="https://pbs.twimg.com/media/D8-oBdnUwAEwoTk.jpg" TargetMode="External" /><Relationship Id="rId93" Type="http://schemas.openxmlformats.org/officeDocument/2006/relationships/hyperlink" Target="https://pbs.twimg.com/media/D9CTA5zUYAAiFnH.jpg" TargetMode="External" /><Relationship Id="rId94" Type="http://schemas.openxmlformats.org/officeDocument/2006/relationships/hyperlink" Target="https://pbs.twimg.com/media/D9CTA5zUYAAiFnH.jpg" TargetMode="External" /><Relationship Id="rId95" Type="http://schemas.openxmlformats.org/officeDocument/2006/relationships/hyperlink" Target="https://pbs.twimg.com/media/D9CTA5zUYAAiFnH.jpg" TargetMode="External" /><Relationship Id="rId96" Type="http://schemas.openxmlformats.org/officeDocument/2006/relationships/hyperlink" Target="https://pbs.twimg.com/media/D9Ed_3YUEAEd8t0.jpg" TargetMode="External" /><Relationship Id="rId97" Type="http://schemas.openxmlformats.org/officeDocument/2006/relationships/hyperlink" Target="https://pbs.twimg.com/media/D9Ed_3YUEAEd8t0.jpg" TargetMode="External" /><Relationship Id="rId98" Type="http://schemas.openxmlformats.org/officeDocument/2006/relationships/hyperlink" Target="https://pbs.twimg.com/media/D9MwzChXUAECwn0.jpg" TargetMode="External" /><Relationship Id="rId99" Type="http://schemas.openxmlformats.org/officeDocument/2006/relationships/hyperlink" Target="https://pbs.twimg.com/media/D8_cJmTUcAE8paZ.jpg" TargetMode="External" /><Relationship Id="rId100" Type="http://schemas.openxmlformats.org/officeDocument/2006/relationships/hyperlink" Target="https://pbs.twimg.com/media/D9Wrqw_UcAEhxuC.jpg" TargetMode="External" /><Relationship Id="rId101" Type="http://schemas.openxmlformats.org/officeDocument/2006/relationships/hyperlink" Target="https://pbs.twimg.com/media/D9XRVJMU8AAD4oT.jpg" TargetMode="External" /><Relationship Id="rId102" Type="http://schemas.openxmlformats.org/officeDocument/2006/relationships/hyperlink" Target="https://pbs.twimg.com/media/D8aCF2BU0AE7Twg.jpg" TargetMode="External" /><Relationship Id="rId103" Type="http://schemas.openxmlformats.org/officeDocument/2006/relationships/hyperlink" Target="https://pbs.twimg.com/media/D84TIcpWwAIwIpD.jpg" TargetMode="External" /><Relationship Id="rId104" Type="http://schemas.openxmlformats.org/officeDocument/2006/relationships/hyperlink" Target="https://pbs.twimg.com/media/D9b62TgXsAcMNPr.jpg" TargetMode="External" /><Relationship Id="rId105" Type="http://schemas.openxmlformats.org/officeDocument/2006/relationships/hyperlink" Target="https://pbs.twimg.com/media/D8-oBdnUwAEwoTk.jpg" TargetMode="External" /><Relationship Id="rId106" Type="http://schemas.openxmlformats.org/officeDocument/2006/relationships/hyperlink" Target="https://pbs.twimg.com/media/D9gbfRvXUAE_44u.jpg" TargetMode="External" /><Relationship Id="rId107" Type="http://schemas.openxmlformats.org/officeDocument/2006/relationships/hyperlink" Target="https://pbs.twimg.com/media/D9RhkzuVAAEGeBE.jpg" TargetMode="External" /><Relationship Id="rId108" Type="http://schemas.openxmlformats.org/officeDocument/2006/relationships/hyperlink" Target="https://pbs.twimg.com/media/D9RhkzuVAAEGeBE.jpg" TargetMode="External" /><Relationship Id="rId109" Type="http://schemas.openxmlformats.org/officeDocument/2006/relationships/hyperlink" Target="https://pbs.twimg.com/media/D9hcitWX4AIc3QA.jpg" TargetMode="External" /><Relationship Id="rId110" Type="http://schemas.openxmlformats.org/officeDocument/2006/relationships/hyperlink" Target="https://pbs.twimg.com/media/D9c_H3aUwAALCbf.jpg" TargetMode="External" /><Relationship Id="rId111" Type="http://schemas.openxmlformats.org/officeDocument/2006/relationships/hyperlink" Target="https://pbs.twimg.com/media/D9c_H3aUwAALCbf.jpg" TargetMode="External" /><Relationship Id="rId112" Type="http://schemas.openxmlformats.org/officeDocument/2006/relationships/hyperlink" Target="https://pbs.twimg.com/media/D9iBVIPXoAAf5cf.jpg" TargetMode="External" /><Relationship Id="rId113" Type="http://schemas.openxmlformats.org/officeDocument/2006/relationships/hyperlink" Target="https://pbs.twimg.com/media/D9jpNnUU4AABGEB.jpg" TargetMode="External" /><Relationship Id="rId114" Type="http://schemas.openxmlformats.org/officeDocument/2006/relationships/hyperlink" Target="https://pbs.twimg.com/media/D9hcitWX4AIc3QA.jpg" TargetMode="External" /><Relationship Id="rId115" Type="http://schemas.openxmlformats.org/officeDocument/2006/relationships/hyperlink" Target="https://pbs.twimg.com/media/D89Fi2dXYAA9NgA.jpg" TargetMode="External" /><Relationship Id="rId116" Type="http://schemas.openxmlformats.org/officeDocument/2006/relationships/hyperlink" Target="https://pbs.twimg.com/media/D89Fi2dXYAA9NgA.jpg" TargetMode="External" /><Relationship Id="rId117" Type="http://schemas.openxmlformats.org/officeDocument/2006/relationships/hyperlink" Target="https://pbs.twimg.com/media/D9if3LmVAAAuDJW.jpg" TargetMode="External" /><Relationship Id="rId118" Type="http://schemas.openxmlformats.org/officeDocument/2006/relationships/hyperlink" Target="https://pbs.twimg.com/media/D76KO72U8AAAMKH.jpg" TargetMode="External" /><Relationship Id="rId119" Type="http://schemas.openxmlformats.org/officeDocument/2006/relationships/hyperlink" Target="https://pbs.twimg.com/media/D9mtq7UU8AAzTjE.jpg" TargetMode="External" /><Relationship Id="rId120" Type="http://schemas.openxmlformats.org/officeDocument/2006/relationships/hyperlink" Target="https://pbs.twimg.com/media/D8jfDY3WkAEg-mc.jpg" TargetMode="External" /><Relationship Id="rId121" Type="http://schemas.openxmlformats.org/officeDocument/2006/relationships/hyperlink" Target="https://pbs.twimg.com/media/D8zWZPFWkAA6TDo.jpg" TargetMode="External" /><Relationship Id="rId122" Type="http://schemas.openxmlformats.org/officeDocument/2006/relationships/hyperlink" Target="https://pbs.twimg.com/media/D8-7DQ_XoAEjba7.jpg" TargetMode="External" /><Relationship Id="rId123" Type="http://schemas.openxmlformats.org/officeDocument/2006/relationships/hyperlink" Target="https://pbs.twimg.com/media/D9HiHD4XkAEiYiC.jpg" TargetMode="External" /><Relationship Id="rId124" Type="http://schemas.openxmlformats.org/officeDocument/2006/relationships/hyperlink" Target="https://pbs.twimg.com/media/D9TG20OWkAE5ypR.jpg" TargetMode="External" /><Relationship Id="rId125" Type="http://schemas.openxmlformats.org/officeDocument/2006/relationships/hyperlink" Target="https://pbs.twimg.com/media/D9cxsKIX4AAv6--.jpg" TargetMode="External" /><Relationship Id="rId126" Type="http://schemas.openxmlformats.org/officeDocument/2006/relationships/hyperlink" Target="https://pbs.twimg.com/media/D9h5SY1XUAEzFKY.jpg" TargetMode="External" /><Relationship Id="rId127" Type="http://schemas.openxmlformats.org/officeDocument/2006/relationships/hyperlink" Target="https://pbs.twimg.com/media/D9m0sS5WkAAzJv_.jpg" TargetMode="External" /><Relationship Id="rId128" Type="http://schemas.openxmlformats.org/officeDocument/2006/relationships/hyperlink" Target="https://pbs.twimg.com/media/D9nHZvtUwAEnYFn.jpg" TargetMode="External" /><Relationship Id="rId129" Type="http://schemas.openxmlformats.org/officeDocument/2006/relationships/hyperlink" Target="https://pbs.twimg.com/media/D9SIT-1UcAArMzn.jpg" TargetMode="External" /><Relationship Id="rId130" Type="http://schemas.openxmlformats.org/officeDocument/2006/relationships/hyperlink" Target="https://pbs.twimg.com/media/D76KO72U8AAAMKH.jpg" TargetMode="External" /><Relationship Id="rId131" Type="http://schemas.openxmlformats.org/officeDocument/2006/relationships/hyperlink" Target="https://pbs.twimg.com/media/D9Wrqw_UcAEhxuC.jpg" TargetMode="External" /><Relationship Id="rId132" Type="http://schemas.openxmlformats.org/officeDocument/2006/relationships/hyperlink" Target="https://pbs.twimg.com/media/D8aCF2BU0AE7Twg.jpg" TargetMode="External" /><Relationship Id="rId133" Type="http://schemas.openxmlformats.org/officeDocument/2006/relationships/hyperlink" Target="https://pbs.twimg.com/media/D8-oBdnUwAEwoTk.jpg" TargetMode="External" /><Relationship Id="rId134" Type="http://schemas.openxmlformats.org/officeDocument/2006/relationships/hyperlink" Target="https://pbs.twimg.com/media/D9c_H3aUwAALCbf.jpg" TargetMode="External" /><Relationship Id="rId135" Type="http://schemas.openxmlformats.org/officeDocument/2006/relationships/hyperlink" Target="https://pbs.twimg.com/media/D9hcitWX4AIc3QA.jpg" TargetMode="External" /><Relationship Id="rId136" Type="http://schemas.openxmlformats.org/officeDocument/2006/relationships/hyperlink" Target="https://pbs.twimg.com/media/D9SIT-1UcAArMzn.jpg" TargetMode="External" /><Relationship Id="rId137" Type="http://schemas.openxmlformats.org/officeDocument/2006/relationships/hyperlink" Target="https://pbs.twimg.com/media/D9nLp4AU4AASZyY.jpg" TargetMode="External" /><Relationship Id="rId138" Type="http://schemas.openxmlformats.org/officeDocument/2006/relationships/hyperlink" Target="http://pbs.twimg.com/profile_images/865318139508146177/eeQrStTM_normal.jpg" TargetMode="External" /><Relationship Id="rId139" Type="http://schemas.openxmlformats.org/officeDocument/2006/relationships/hyperlink" Target="http://pbs.twimg.com/profile_images/865318139508146177/eeQrStTM_normal.jpg" TargetMode="External" /><Relationship Id="rId140" Type="http://schemas.openxmlformats.org/officeDocument/2006/relationships/hyperlink" Target="http://pbs.twimg.com/profile_images/865318139508146177/eeQrStTM_normal.jpg" TargetMode="External" /><Relationship Id="rId141" Type="http://schemas.openxmlformats.org/officeDocument/2006/relationships/hyperlink" Target="http://pbs.twimg.com/profile_images/1899333602/36-Prudential_Possible_Selects_normal.JPG" TargetMode="External" /><Relationship Id="rId142" Type="http://schemas.openxmlformats.org/officeDocument/2006/relationships/hyperlink" Target="http://pbs.twimg.com/profile_images/1035200865320218625/7Yv22TOT_normal.jpg" TargetMode="External" /><Relationship Id="rId143" Type="http://schemas.openxmlformats.org/officeDocument/2006/relationships/hyperlink" Target="http://pbs.twimg.com/profile_images/1035200865320218625/7Yv22TOT_normal.jpg" TargetMode="External" /><Relationship Id="rId144" Type="http://schemas.openxmlformats.org/officeDocument/2006/relationships/hyperlink" Target="http://pbs.twimg.com/profile_images/1035200865320218625/7Yv22TOT_normal.jpg" TargetMode="External" /><Relationship Id="rId145" Type="http://schemas.openxmlformats.org/officeDocument/2006/relationships/hyperlink" Target="http://pbs.twimg.com/profile_images/865318139508146177/eeQrStTM_normal.jpg" TargetMode="External" /><Relationship Id="rId146" Type="http://schemas.openxmlformats.org/officeDocument/2006/relationships/hyperlink" Target="http://pbs.twimg.com/profile_images/865318139508146177/eeQrStTM_normal.jpg" TargetMode="External" /><Relationship Id="rId147" Type="http://schemas.openxmlformats.org/officeDocument/2006/relationships/hyperlink" Target="http://pbs.twimg.com/profile_images/1021579075872161792/KKlqKsI0_normal.jpg" TargetMode="External" /><Relationship Id="rId148" Type="http://schemas.openxmlformats.org/officeDocument/2006/relationships/hyperlink" Target="http://pbs.twimg.com/profile_images/1083389021513019394/dSUhEBCu_normal.jpg" TargetMode="External" /><Relationship Id="rId149" Type="http://schemas.openxmlformats.org/officeDocument/2006/relationships/hyperlink" Target="https://pbs.twimg.com/media/D8lSVFKUYAE-0ET.jpg" TargetMode="External" /><Relationship Id="rId150" Type="http://schemas.openxmlformats.org/officeDocument/2006/relationships/hyperlink" Target="https://pbs.twimg.com/media/D8qhlLxUEAAztVb.jpg" TargetMode="External" /><Relationship Id="rId151" Type="http://schemas.openxmlformats.org/officeDocument/2006/relationships/hyperlink" Target="https://pbs.twimg.com/media/D8qhlLxUEAAztVb.jpg" TargetMode="External" /><Relationship Id="rId152" Type="http://schemas.openxmlformats.org/officeDocument/2006/relationships/hyperlink" Target="https://pbs.twimg.com/media/D8tfUY7UIAEatNz.jpg" TargetMode="External" /><Relationship Id="rId153" Type="http://schemas.openxmlformats.org/officeDocument/2006/relationships/hyperlink" Target="http://pbs.twimg.com/profile_images/876252902704197632/URMhcrAt_normal.jpg" TargetMode="External" /><Relationship Id="rId154" Type="http://schemas.openxmlformats.org/officeDocument/2006/relationships/hyperlink" Target="http://pbs.twimg.com/profile_images/876252902704197632/URMhcrAt_normal.jpg" TargetMode="External" /><Relationship Id="rId155" Type="http://schemas.openxmlformats.org/officeDocument/2006/relationships/hyperlink" Target="http://pbs.twimg.com/profile_images/875762924664504320/tlF6YnZR_normal.jpg" TargetMode="External" /><Relationship Id="rId156" Type="http://schemas.openxmlformats.org/officeDocument/2006/relationships/hyperlink" Target="http://pbs.twimg.com/profile_images/875762924664504320/tlF6YnZR_normal.jpg" TargetMode="External" /><Relationship Id="rId157" Type="http://schemas.openxmlformats.org/officeDocument/2006/relationships/hyperlink" Target="http://pbs.twimg.com/profile_images/875762924664504320/tlF6YnZR_normal.jpg" TargetMode="External" /><Relationship Id="rId158" Type="http://schemas.openxmlformats.org/officeDocument/2006/relationships/hyperlink" Target="http://pbs.twimg.com/profile_images/875762924664504320/tlF6YnZR_normal.jpg" TargetMode="External" /><Relationship Id="rId159" Type="http://schemas.openxmlformats.org/officeDocument/2006/relationships/hyperlink" Target="http://pbs.twimg.com/profile_images/875762924664504320/tlF6YnZR_normal.jpg" TargetMode="External" /><Relationship Id="rId160" Type="http://schemas.openxmlformats.org/officeDocument/2006/relationships/hyperlink" Target="http://pbs.twimg.com/profile_images/875762924664504320/tlF6YnZR_normal.jpg" TargetMode="External" /><Relationship Id="rId161" Type="http://schemas.openxmlformats.org/officeDocument/2006/relationships/hyperlink" Target="http://pbs.twimg.com/profile_images/736329210222936064/ZTvb3PD0_normal.jpg" TargetMode="External" /><Relationship Id="rId162" Type="http://schemas.openxmlformats.org/officeDocument/2006/relationships/hyperlink" Target="http://pbs.twimg.com/profile_images/736329210222936064/ZTvb3PD0_normal.jpg" TargetMode="External" /><Relationship Id="rId163" Type="http://schemas.openxmlformats.org/officeDocument/2006/relationships/hyperlink" Target="http://pbs.twimg.com/profile_images/736329210222936064/ZTvb3PD0_normal.jpg" TargetMode="External" /><Relationship Id="rId164" Type="http://schemas.openxmlformats.org/officeDocument/2006/relationships/hyperlink" Target="http://pbs.twimg.com/profile_images/736329210222936064/ZTvb3PD0_normal.jpg" TargetMode="External" /><Relationship Id="rId165" Type="http://schemas.openxmlformats.org/officeDocument/2006/relationships/hyperlink" Target="http://pbs.twimg.com/profile_images/736329210222936064/ZTvb3PD0_normal.jpg" TargetMode="External" /><Relationship Id="rId166" Type="http://schemas.openxmlformats.org/officeDocument/2006/relationships/hyperlink" Target="http://pbs.twimg.com/profile_images/736329210222936064/ZTvb3PD0_normal.jpg" TargetMode="External" /><Relationship Id="rId167" Type="http://schemas.openxmlformats.org/officeDocument/2006/relationships/hyperlink" Target="https://pbs.twimg.com/media/D8u0ZfBXkAAhWuA.jpg" TargetMode="External" /><Relationship Id="rId168" Type="http://schemas.openxmlformats.org/officeDocument/2006/relationships/hyperlink" Target="http://pbs.twimg.com/profile_images/486699365197565952/egfX8R48_normal.jpeg" TargetMode="External" /><Relationship Id="rId169" Type="http://schemas.openxmlformats.org/officeDocument/2006/relationships/hyperlink" Target="http://pbs.twimg.com/profile_images/486699365197565952/egfX8R48_normal.jpeg" TargetMode="External" /><Relationship Id="rId170" Type="http://schemas.openxmlformats.org/officeDocument/2006/relationships/hyperlink" Target="http://pbs.twimg.com/profile_images/486699365197565952/egfX8R48_normal.jpeg" TargetMode="External" /><Relationship Id="rId171" Type="http://schemas.openxmlformats.org/officeDocument/2006/relationships/hyperlink" Target="http://pbs.twimg.com/profile_images/486699365197565952/egfX8R48_normal.jpeg" TargetMode="External" /><Relationship Id="rId172" Type="http://schemas.openxmlformats.org/officeDocument/2006/relationships/hyperlink" Target="http://pbs.twimg.com/profile_images/486699365197565952/egfX8R48_normal.jpeg" TargetMode="External" /><Relationship Id="rId173" Type="http://schemas.openxmlformats.org/officeDocument/2006/relationships/hyperlink" Target="http://pbs.twimg.com/profile_images/1111722383285485568/Tfw-ZciS_normal.jpg" TargetMode="External" /><Relationship Id="rId174" Type="http://schemas.openxmlformats.org/officeDocument/2006/relationships/hyperlink" Target="http://pbs.twimg.com/profile_images/1006290909019770880/lH1RKjgd_normal.jpg" TargetMode="External" /><Relationship Id="rId175" Type="http://schemas.openxmlformats.org/officeDocument/2006/relationships/hyperlink" Target="http://pbs.twimg.com/profile_images/378800000708126122/288af8bf2722c78ca7333740ba33dcfd_normal.jpeg" TargetMode="External" /><Relationship Id="rId176" Type="http://schemas.openxmlformats.org/officeDocument/2006/relationships/hyperlink" Target="http://pbs.twimg.com/profile_images/378800000651459183/1b6960c17cc2aea8f47962484bcc7a62_normal.jpeg" TargetMode="External" /><Relationship Id="rId177" Type="http://schemas.openxmlformats.org/officeDocument/2006/relationships/hyperlink" Target="http://pbs.twimg.com/profile_images/1067273888072032256/4CcuvJs9_normal.jpg" TargetMode="External" /><Relationship Id="rId178" Type="http://schemas.openxmlformats.org/officeDocument/2006/relationships/hyperlink" Target="https://pbs.twimg.com/media/D8yWXhRUIAA6CPq.jpg" TargetMode="External" /><Relationship Id="rId179" Type="http://schemas.openxmlformats.org/officeDocument/2006/relationships/hyperlink" Target="http://pbs.twimg.com/profile_images/1127633915374657536/EcOudFyg_normal.jpg" TargetMode="External" /><Relationship Id="rId180" Type="http://schemas.openxmlformats.org/officeDocument/2006/relationships/hyperlink" Target="http://pbs.twimg.com/profile_images/1140285125051072512/BXNY62Z__normal.jpg" TargetMode="External" /><Relationship Id="rId181" Type="http://schemas.openxmlformats.org/officeDocument/2006/relationships/hyperlink" Target="https://pbs.twimg.com/media/D88mSwdW4AA3oEG.jpg" TargetMode="External" /><Relationship Id="rId182" Type="http://schemas.openxmlformats.org/officeDocument/2006/relationships/hyperlink" Target="https://pbs.twimg.com/media/D88k_beWsAAAf-2.jpg" TargetMode="External" /><Relationship Id="rId183" Type="http://schemas.openxmlformats.org/officeDocument/2006/relationships/hyperlink" Target="https://pbs.twimg.com/media/D88k_beWsAAAf-2.jpg" TargetMode="External" /><Relationship Id="rId184" Type="http://schemas.openxmlformats.org/officeDocument/2006/relationships/hyperlink" Target="https://pbs.twimg.com/media/D88k_beWsAAAf-2.jpg" TargetMode="External" /><Relationship Id="rId185" Type="http://schemas.openxmlformats.org/officeDocument/2006/relationships/hyperlink" Target="https://pbs.twimg.com/media/D88k_beWsAAAf-2.jpg" TargetMode="External" /><Relationship Id="rId186" Type="http://schemas.openxmlformats.org/officeDocument/2006/relationships/hyperlink" Target="https://pbs.twimg.com/media/D88mSwdW4AA3oEG.jpg" TargetMode="External" /><Relationship Id="rId187" Type="http://schemas.openxmlformats.org/officeDocument/2006/relationships/hyperlink" Target="https://pbs.twimg.com/media/D89n_CdXYAEzKPp.jpg" TargetMode="External" /><Relationship Id="rId188" Type="http://schemas.openxmlformats.org/officeDocument/2006/relationships/hyperlink" Target="https://pbs.twimg.com/media/D89n_CdXYAEzKPp.jpg" TargetMode="External" /><Relationship Id="rId189" Type="http://schemas.openxmlformats.org/officeDocument/2006/relationships/hyperlink" Target="http://pbs.twimg.com/profile_images/537689972854104064/GOzi16BI_normal.jpeg" TargetMode="External" /><Relationship Id="rId190" Type="http://schemas.openxmlformats.org/officeDocument/2006/relationships/hyperlink" Target="http://pbs.twimg.com/profile_images/773982869756710913/aN4LXYxI_normal.jpg" TargetMode="External" /><Relationship Id="rId191" Type="http://schemas.openxmlformats.org/officeDocument/2006/relationships/hyperlink" Target="http://pbs.twimg.com/profile_images/537689972854104064/GOzi16BI_normal.jpeg" TargetMode="External" /><Relationship Id="rId192" Type="http://schemas.openxmlformats.org/officeDocument/2006/relationships/hyperlink" Target="http://pbs.twimg.com/profile_images/773982869756710913/aN4LXYxI_normal.jpg" TargetMode="External" /><Relationship Id="rId193" Type="http://schemas.openxmlformats.org/officeDocument/2006/relationships/hyperlink" Target="http://pbs.twimg.com/profile_images/773982869756710913/aN4LXYxI_normal.jpg" TargetMode="External" /><Relationship Id="rId194" Type="http://schemas.openxmlformats.org/officeDocument/2006/relationships/hyperlink" Target="http://pbs.twimg.com/profile_images/1015380651782967297/pGek8Qho_normal.jpg" TargetMode="External" /><Relationship Id="rId195" Type="http://schemas.openxmlformats.org/officeDocument/2006/relationships/hyperlink" Target="http://pbs.twimg.com/profile_images/1120168632460300288/vbRcI0PN_normal.jpg" TargetMode="External" /><Relationship Id="rId196" Type="http://schemas.openxmlformats.org/officeDocument/2006/relationships/hyperlink" Target="https://pbs.twimg.com/media/D8wEg48X4AADkAc.jpg" TargetMode="External" /><Relationship Id="rId197" Type="http://schemas.openxmlformats.org/officeDocument/2006/relationships/hyperlink" Target="https://pbs.twimg.com/media/D8wEg48X4AADkAc.jpg" TargetMode="External" /><Relationship Id="rId198" Type="http://schemas.openxmlformats.org/officeDocument/2006/relationships/hyperlink" Target="https://pbs.twimg.com/media/D8wEg48X4AADkAc.jpg" TargetMode="External" /><Relationship Id="rId199" Type="http://schemas.openxmlformats.org/officeDocument/2006/relationships/hyperlink" Target="https://pbs.twimg.com/media/D8-oBdnUwAEwoTk.jpg" TargetMode="External" /><Relationship Id="rId200" Type="http://schemas.openxmlformats.org/officeDocument/2006/relationships/hyperlink" Target="http://pbs.twimg.com/profile_images/2649881538/232f0e3363d632289acd72730192126d_normal.jpeg" TargetMode="External" /><Relationship Id="rId201" Type="http://schemas.openxmlformats.org/officeDocument/2006/relationships/hyperlink" Target="http://pbs.twimg.com/profile_images/1132255297366454272/oKGgIHnG_normal.jpg" TargetMode="External" /><Relationship Id="rId202" Type="http://schemas.openxmlformats.org/officeDocument/2006/relationships/hyperlink" Target="http://pbs.twimg.com/profile_images/467048816877654016/4BuSzLA__normal.jpeg" TargetMode="External" /><Relationship Id="rId203" Type="http://schemas.openxmlformats.org/officeDocument/2006/relationships/hyperlink" Target="https://pbs.twimg.com/media/D8-oBdnUwAEwoTk.jpg" TargetMode="External" /><Relationship Id="rId204" Type="http://schemas.openxmlformats.org/officeDocument/2006/relationships/hyperlink" Target="https://pbs.twimg.com/media/D9CTA5zUYAAiFnH.jpg" TargetMode="External" /><Relationship Id="rId205" Type="http://schemas.openxmlformats.org/officeDocument/2006/relationships/hyperlink" Target="http://pbs.twimg.com/profile_images/1059937005549899777/6pTXI10w_normal.jpg" TargetMode="External" /><Relationship Id="rId206" Type="http://schemas.openxmlformats.org/officeDocument/2006/relationships/hyperlink" Target="https://pbs.twimg.com/media/D9CTA5zUYAAiFnH.jpg" TargetMode="External" /><Relationship Id="rId207" Type="http://schemas.openxmlformats.org/officeDocument/2006/relationships/hyperlink" Target="https://pbs.twimg.com/media/D9CTA5zUYAAiFnH.jpg" TargetMode="External" /><Relationship Id="rId208" Type="http://schemas.openxmlformats.org/officeDocument/2006/relationships/hyperlink" Target="http://pbs.twimg.com/profile_images/1059937005549899777/6pTXI10w_normal.jpg" TargetMode="External" /><Relationship Id="rId209" Type="http://schemas.openxmlformats.org/officeDocument/2006/relationships/hyperlink" Target="http://pbs.twimg.com/profile_images/1059937005549899777/6pTXI10w_normal.jpg" TargetMode="External" /><Relationship Id="rId210" Type="http://schemas.openxmlformats.org/officeDocument/2006/relationships/hyperlink" Target="http://pbs.twimg.com/profile_images/1059937005549899777/6pTXI10w_normal.jpg" TargetMode="External" /><Relationship Id="rId211" Type="http://schemas.openxmlformats.org/officeDocument/2006/relationships/hyperlink" Target="http://pbs.twimg.com/profile_images/1140060638582050817/zbYrHXnz_normal.jpg" TargetMode="External" /><Relationship Id="rId212" Type="http://schemas.openxmlformats.org/officeDocument/2006/relationships/hyperlink" Target="http://pbs.twimg.com/profile_images/1140060638582050817/zbYrHXnz_normal.jpg" TargetMode="External" /><Relationship Id="rId213" Type="http://schemas.openxmlformats.org/officeDocument/2006/relationships/hyperlink" Target="http://pbs.twimg.com/profile_images/1138442310604091398/LzevPo8Z_normal.jpg" TargetMode="External" /><Relationship Id="rId214" Type="http://schemas.openxmlformats.org/officeDocument/2006/relationships/hyperlink" Target="http://pbs.twimg.com/profile_images/1138686373479800832/UzqaVtZY_normal.jpg" TargetMode="External" /><Relationship Id="rId215" Type="http://schemas.openxmlformats.org/officeDocument/2006/relationships/hyperlink" Target="http://pbs.twimg.com/profile_images/1138686373479800832/UzqaVtZY_normal.jpg" TargetMode="External" /><Relationship Id="rId216" Type="http://schemas.openxmlformats.org/officeDocument/2006/relationships/hyperlink" Target="http://pbs.twimg.com/profile_images/1138442310604091398/LzevPo8Z_normal.jpg" TargetMode="External" /><Relationship Id="rId217" Type="http://schemas.openxmlformats.org/officeDocument/2006/relationships/hyperlink" Target="http://pbs.twimg.com/profile_images/1138442310604091398/LzevPo8Z_normal.jpg" TargetMode="External" /><Relationship Id="rId218" Type="http://schemas.openxmlformats.org/officeDocument/2006/relationships/hyperlink" Target="http://pbs.twimg.com/profile_images/1131656361580871681/6485HyH-_normal.jpg" TargetMode="External" /><Relationship Id="rId219" Type="http://schemas.openxmlformats.org/officeDocument/2006/relationships/hyperlink" Target="http://pbs.twimg.com/profile_images/1131656361580871681/6485HyH-_normal.jpg" TargetMode="External" /><Relationship Id="rId220" Type="http://schemas.openxmlformats.org/officeDocument/2006/relationships/hyperlink" Target="https://pbs.twimg.com/media/D9Ed_3YUEAEd8t0.jpg" TargetMode="External" /><Relationship Id="rId221" Type="http://schemas.openxmlformats.org/officeDocument/2006/relationships/hyperlink" Target="https://pbs.twimg.com/media/D9Ed_3YUEAEd8t0.jpg" TargetMode="External" /><Relationship Id="rId222" Type="http://schemas.openxmlformats.org/officeDocument/2006/relationships/hyperlink" Target="http://pbs.twimg.com/profile_images/1401990918/micktwitter_normal.jpg" TargetMode="External" /><Relationship Id="rId223" Type="http://schemas.openxmlformats.org/officeDocument/2006/relationships/hyperlink" Target="http://pbs.twimg.com/profile_images/1401990918/micktwitter_normal.jpg" TargetMode="External" /><Relationship Id="rId224" Type="http://schemas.openxmlformats.org/officeDocument/2006/relationships/hyperlink" Target="http://pbs.twimg.com/profile_images/1137108034919030785/lDjssAny_normal.jpg" TargetMode="External" /><Relationship Id="rId225" Type="http://schemas.openxmlformats.org/officeDocument/2006/relationships/hyperlink" Target="http://pbs.twimg.com/profile_images/1137108034919030785/lDjssAny_normal.jpg" TargetMode="External" /><Relationship Id="rId226" Type="http://schemas.openxmlformats.org/officeDocument/2006/relationships/hyperlink" Target="https://pbs.twimg.com/media/D9MwzChXUAECwn0.jpg" TargetMode="External" /><Relationship Id="rId227" Type="http://schemas.openxmlformats.org/officeDocument/2006/relationships/hyperlink" Target="http://pbs.twimg.com/profile_images/798189717594329089/QkT7O_cj_normal.png" TargetMode="External" /><Relationship Id="rId228" Type="http://schemas.openxmlformats.org/officeDocument/2006/relationships/hyperlink" Target="http://pbs.twimg.com/profile_images/1011973848424591360/XGne3lGv_normal.jpg" TargetMode="External" /><Relationship Id="rId229" Type="http://schemas.openxmlformats.org/officeDocument/2006/relationships/hyperlink" Target="http://pbs.twimg.com/profile_images/1131596262300499968/5YvKaf1U_normal.jpg" TargetMode="External" /><Relationship Id="rId230" Type="http://schemas.openxmlformats.org/officeDocument/2006/relationships/hyperlink" Target="http://pbs.twimg.com/profile_images/1074115395286491136/HX4_iNcB_normal.jpg" TargetMode="External" /><Relationship Id="rId231" Type="http://schemas.openxmlformats.org/officeDocument/2006/relationships/hyperlink" Target="http://pbs.twimg.com/profile_images/1074115395286491136/HX4_iNcB_normal.jpg" TargetMode="External" /><Relationship Id="rId232" Type="http://schemas.openxmlformats.org/officeDocument/2006/relationships/hyperlink" Target="http://pbs.twimg.com/profile_images/1074115395286491136/HX4_iNcB_normal.jpg" TargetMode="External" /><Relationship Id="rId233" Type="http://schemas.openxmlformats.org/officeDocument/2006/relationships/hyperlink" Target="http://pbs.twimg.com/profile_images/941053990971744256/adM406Mp_normal.jpg" TargetMode="External" /><Relationship Id="rId234" Type="http://schemas.openxmlformats.org/officeDocument/2006/relationships/hyperlink" Target="http://pbs.twimg.com/profile_images/763802490936537088/TcBBiZxj_normal.jpg" TargetMode="External" /><Relationship Id="rId235" Type="http://schemas.openxmlformats.org/officeDocument/2006/relationships/hyperlink" Target="http://pbs.twimg.com/profile_images/763802490936537088/TcBBiZxj_normal.jpg" TargetMode="External" /><Relationship Id="rId236" Type="http://schemas.openxmlformats.org/officeDocument/2006/relationships/hyperlink" Target="http://pbs.twimg.com/profile_images/763802490936537088/TcBBiZxj_normal.jpg" TargetMode="External" /><Relationship Id="rId237" Type="http://schemas.openxmlformats.org/officeDocument/2006/relationships/hyperlink" Target="http://pbs.twimg.com/profile_images/763802490936537088/TcBBiZxj_normal.jpg" TargetMode="External" /><Relationship Id="rId238" Type="http://schemas.openxmlformats.org/officeDocument/2006/relationships/hyperlink" Target="http://pbs.twimg.com/profile_images/763802490936537088/TcBBiZxj_normal.jpg" TargetMode="External" /><Relationship Id="rId239" Type="http://schemas.openxmlformats.org/officeDocument/2006/relationships/hyperlink" Target="http://pbs.twimg.com/profile_images/763802490936537088/TcBBiZxj_normal.jpg" TargetMode="External" /><Relationship Id="rId240" Type="http://schemas.openxmlformats.org/officeDocument/2006/relationships/hyperlink" Target="http://pbs.twimg.com/profile_images/763802490936537088/TcBBiZxj_normal.jpg" TargetMode="External" /><Relationship Id="rId241" Type="http://schemas.openxmlformats.org/officeDocument/2006/relationships/hyperlink" Target="http://pbs.twimg.com/profile_images/763802490936537088/TcBBiZxj_normal.jpg" TargetMode="External" /><Relationship Id="rId242" Type="http://schemas.openxmlformats.org/officeDocument/2006/relationships/hyperlink" Target="http://pbs.twimg.com/profile_images/763802490936537088/TcBBiZxj_normal.jpg" TargetMode="External" /><Relationship Id="rId243" Type="http://schemas.openxmlformats.org/officeDocument/2006/relationships/hyperlink" Target="http://pbs.twimg.com/profile_images/558100546163208192/17g_DzDs_normal.jpeg" TargetMode="External" /><Relationship Id="rId244" Type="http://schemas.openxmlformats.org/officeDocument/2006/relationships/hyperlink" Target="http://pbs.twimg.com/profile_images/905902995409297409/bmpQNaVW_normal.jpg" TargetMode="External" /><Relationship Id="rId245" Type="http://schemas.openxmlformats.org/officeDocument/2006/relationships/hyperlink" Target="http://pbs.twimg.com/profile_images/905902995409297409/bmpQNaVW_normal.jpg" TargetMode="External" /><Relationship Id="rId246" Type="http://schemas.openxmlformats.org/officeDocument/2006/relationships/hyperlink" Target="http://pbs.twimg.com/profile_images/905902995409297409/bmpQNaVW_normal.jpg" TargetMode="External" /><Relationship Id="rId247" Type="http://schemas.openxmlformats.org/officeDocument/2006/relationships/hyperlink" Target="http://abs.twimg.com/sticky/default_profile_images/default_profile_normal.png" TargetMode="External" /><Relationship Id="rId248" Type="http://schemas.openxmlformats.org/officeDocument/2006/relationships/hyperlink" Target="http://pbs.twimg.com/profile_images/1105596184918286336/IZPcZuLK_normal.jpg" TargetMode="External" /><Relationship Id="rId249" Type="http://schemas.openxmlformats.org/officeDocument/2006/relationships/hyperlink" Target="http://pbs.twimg.com/profile_images/1132781271761862656/1CL3QdPS_normal.png" TargetMode="External" /><Relationship Id="rId250" Type="http://schemas.openxmlformats.org/officeDocument/2006/relationships/hyperlink" Target="http://pbs.twimg.com/profile_images/1020010494738890752/SJsuwjy-_normal.jpg" TargetMode="External" /><Relationship Id="rId251" Type="http://schemas.openxmlformats.org/officeDocument/2006/relationships/hyperlink" Target="http://pbs.twimg.com/profile_images/1020010494738890752/SJsuwjy-_normal.jpg" TargetMode="External" /><Relationship Id="rId252" Type="http://schemas.openxmlformats.org/officeDocument/2006/relationships/hyperlink" Target="http://pbs.twimg.com/profile_images/1133560084255203328/D3aXeHDD_normal.jpg" TargetMode="External" /><Relationship Id="rId253" Type="http://schemas.openxmlformats.org/officeDocument/2006/relationships/hyperlink" Target="http://pbs.twimg.com/profile_images/656872695011737600/szqZZRlr_normal.jpg" TargetMode="External" /><Relationship Id="rId254" Type="http://schemas.openxmlformats.org/officeDocument/2006/relationships/hyperlink" Target="http://pbs.twimg.com/profile_images/857449395/endless-grand-canyon-651123-xl_normal.jpg" TargetMode="External" /><Relationship Id="rId255" Type="http://schemas.openxmlformats.org/officeDocument/2006/relationships/hyperlink" Target="http://pbs.twimg.com/profile_images/1042107709787521024/JRuyEelC_normal.jpg" TargetMode="External" /><Relationship Id="rId256" Type="http://schemas.openxmlformats.org/officeDocument/2006/relationships/hyperlink" Target="http://pbs.twimg.com/profile_images/1057295996118388737/NQ1vSU6j_normal.jpg" TargetMode="External" /><Relationship Id="rId257" Type="http://schemas.openxmlformats.org/officeDocument/2006/relationships/hyperlink" Target="http://pbs.twimg.com/profile_images/439178275256938497/FC8jeaAU_normal.jpeg" TargetMode="External" /><Relationship Id="rId258" Type="http://schemas.openxmlformats.org/officeDocument/2006/relationships/hyperlink" Target="http://pbs.twimg.com/profile_images/980290727224594432/7OMmaDFr_normal.jpg" TargetMode="External" /><Relationship Id="rId259" Type="http://schemas.openxmlformats.org/officeDocument/2006/relationships/hyperlink" Target="http://pbs.twimg.com/profile_images/1123745120090841089/bb5r5i6-_normal.jpg" TargetMode="External" /><Relationship Id="rId260" Type="http://schemas.openxmlformats.org/officeDocument/2006/relationships/hyperlink" Target="http://pbs.twimg.com/profile_images/1123745120090841089/bb5r5i6-_normal.jpg" TargetMode="External" /><Relationship Id="rId261" Type="http://schemas.openxmlformats.org/officeDocument/2006/relationships/hyperlink" Target="http://pbs.twimg.com/profile_images/2796278088/6499484fd37d9cd0dde4c04006c25737_normal.jpeg" TargetMode="External" /><Relationship Id="rId262" Type="http://schemas.openxmlformats.org/officeDocument/2006/relationships/hyperlink" Target="https://pbs.twimg.com/media/D8_cJmTUcAE8paZ.jpg" TargetMode="External" /><Relationship Id="rId263" Type="http://schemas.openxmlformats.org/officeDocument/2006/relationships/hyperlink" Target="http://pbs.twimg.com/profile_images/1138442310604091398/LzevPo8Z_normal.jpg" TargetMode="External" /><Relationship Id="rId264" Type="http://schemas.openxmlformats.org/officeDocument/2006/relationships/hyperlink" Target="http://pbs.twimg.com/profile_images/1138442310604091398/LzevPo8Z_normal.jpg" TargetMode="External" /><Relationship Id="rId265" Type="http://schemas.openxmlformats.org/officeDocument/2006/relationships/hyperlink" Target="http://pbs.twimg.com/profile_images/1138442310604091398/LzevPo8Z_normal.jpg" TargetMode="External" /><Relationship Id="rId266" Type="http://schemas.openxmlformats.org/officeDocument/2006/relationships/hyperlink" Target="http://pbs.twimg.com/profile_images/2163759815/image_normal.jpg" TargetMode="External" /><Relationship Id="rId267" Type="http://schemas.openxmlformats.org/officeDocument/2006/relationships/hyperlink" Target="http://pbs.twimg.com/profile_images/2163759815/image_normal.jpg" TargetMode="External" /><Relationship Id="rId268" Type="http://schemas.openxmlformats.org/officeDocument/2006/relationships/hyperlink" Target="http://pbs.twimg.com/profile_images/1089936451846848517/frJhTdGH_normal.jpg" TargetMode="External" /><Relationship Id="rId269" Type="http://schemas.openxmlformats.org/officeDocument/2006/relationships/hyperlink" Target="http://pbs.twimg.com/profile_images/1089936451846848517/frJhTdGH_normal.jpg" TargetMode="External" /><Relationship Id="rId270" Type="http://schemas.openxmlformats.org/officeDocument/2006/relationships/hyperlink" Target="http://pbs.twimg.com/profile_images/1089936451846848517/frJhTdGH_normal.jpg" TargetMode="External" /><Relationship Id="rId271" Type="http://schemas.openxmlformats.org/officeDocument/2006/relationships/hyperlink" Target="http://pbs.twimg.com/profile_images/1325724204/headshot-1_normal.jpg" TargetMode="External" /><Relationship Id="rId272" Type="http://schemas.openxmlformats.org/officeDocument/2006/relationships/hyperlink" Target="http://pbs.twimg.com/profile_images/1325724204/headshot-1_normal.jpg" TargetMode="External" /><Relationship Id="rId273" Type="http://schemas.openxmlformats.org/officeDocument/2006/relationships/hyperlink" Target="http://pbs.twimg.com/profile_images/642841825531854848/iOewCrvY_normal.jpg" TargetMode="External" /><Relationship Id="rId274" Type="http://schemas.openxmlformats.org/officeDocument/2006/relationships/hyperlink" Target="http://pbs.twimg.com/profile_images/759847075118915584/ph0eD_X6_normal.jpg" TargetMode="External" /><Relationship Id="rId275" Type="http://schemas.openxmlformats.org/officeDocument/2006/relationships/hyperlink" Target="http://pbs.twimg.com/profile_images/759847075118915584/ph0eD_X6_normal.jpg" TargetMode="External" /><Relationship Id="rId276" Type="http://schemas.openxmlformats.org/officeDocument/2006/relationships/hyperlink" Target="http://pbs.twimg.com/profile_images/1103680536780791810/hwX9Kn8c_normal.png" TargetMode="External" /><Relationship Id="rId277" Type="http://schemas.openxmlformats.org/officeDocument/2006/relationships/hyperlink" Target="http://pbs.twimg.com/profile_images/378800000590946810/abf0f5fed11445c2afa04d5b59cdcfdb_normal.jpeg" TargetMode="External" /><Relationship Id="rId278" Type="http://schemas.openxmlformats.org/officeDocument/2006/relationships/hyperlink" Target="http://pbs.twimg.com/profile_images/378800000590946810/abf0f5fed11445c2afa04d5b59cdcfdb_normal.jpeg" TargetMode="External" /><Relationship Id="rId279" Type="http://schemas.openxmlformats.org/officeDocument/2006/relationships/hyperlink" Target="http://pbs.twimg.com/profile_images/378800000590946810/abf0f5fed11445c2afa04d5b59cdcfdb_normal.jpeg" TargetMode="External" /><Relationship Id="rId280" Type="http://schemas.openxmlformats.org/officeDocument/2006/relationships/hyperlink" Target="http://pbs.twimg.com/profile_images/378800000590946810/abf0f5fed11445c2afa04d5b59cdcfdb_normal.jpeg" TargetMode="External" /><Relationship Id="rId281" Type="http://schemas.openxmlformats.org/officeDocument/2006/relationships/hyperlink" Target="http://pbs.twimg.com/profile_images/378800000590946810/abf0f5fed11445c2afa04d5b59cdcfdb_normal.jpeg" TargetMode="External" /><Relationship Id="rId282" Type="http://schemas.openxmlformats.org/officeDocument/2006/relationships/hyperlink" Target="http://pbs.twimg.com/profile_images/378800000590946810/abf0f5fed11445c2afa04d5b59cdcfdb_normal.jpeg" TargetMode="External" /><Relationship Id="rId283" Type="http://schemas.openxmlformats.org/officeDocument/2006/relationships/hyperlink" Target="http://pbs.twimg.com/profile_images/378800000590946810/abf0f5fed11445c2afa04d5b59cdcfdb_normal.jpeg" TargetMode="External" /><Relationship Id="rId284" Type="http://schemas.openxmlformats.org/officeDocument/2006/relationships/hyperlink" Target="http://pbs.twimg.com/profile_images/378800000590946810/abf0f5fed11445c2afa04d5b59cdcfdb_normal.jpeg" TargetMode="External" /><Relationship Id="rId285" Type="http://schemas.openxmlformats.org/officeDocument/2006/relationships/hyperlink" Target="http://pbs.twimg.com/profile_images/1067878618347368448/9ati9dRt_normal.jpg" TargetMode="External" /><Relationship Id="rId286" Type="http://schemas.openxmlformats.org/officeDocument/2006/relationships/hyperlink" Target="http://pbs.twimg.com/profile_images/1325724204/headshot-1_normal.jpg" TargetMode="External" /><Relationship Id="rId287" Type="http://schemas.openxmlformats.org/officeDocument/2006/relationships/hyperlink" Target="https://pbs.twimg.com/media/D9Wrqw_UcAEhxuC.jpg" TargetMode="External" /><Relationship Id="rId288" Type="http://schemas.openxmlformats.org/officeDocument/2006/relationships/hyperlink" Target="http://pbs.twimg.com/profile_images/895096080769064960/f3SHmSEV_normal.jpg" TargetMode="External" /><Relationship Id="rId289" Type="http://schemas.openxmlformats.org/officeDocument/2006/relationships/hyperlink" Target="http://pbs.twimg.com/profile_images/895096080769064960/f3SHmSEV_normal.jpg" TargetMode="External" /><Relationship Id="rId290" Type="http://schemas.openxmlformats.org/officeDocument/2006/relationships/hyperlink" Target="http://pbs.twimg.com/profile_images/895096080769064960/f3SHmSEV_normal.jpg" TargetMode="External" /><Relationship Id="rId291" Type="http://schemas.openxmlformats.org/officeDocument/2006/relationships/hyperlink" Target="http://pbs.twimg.com/profile_images/968631753643405313/Eg0sQzfF_normal.jpg" TargetMode="External" /><Relationship Id="rId292" Type="http://schemas.openxmlformats.org/officeDocument/2006/relationships/hyperlink" Target="http://pbs.twimg.com/profile_images/968631753643405313/Eg0sQzfF_normal.jpg" TargetMode="External" /><Relationship Id="rId293" Type="http://schemas.openxmlformats.org/officeDocument/2006/relationships/hyperlink" Target="http://abs.twimg.com/sticky/default_profile_images/default_profile_normal.png" TargetMode="External" /><Relationship Id="rId294" Type="http://schemas.openxmlformats.org/officeDocument/2006/relationships/hyperlink" Target="http://abs.twimg.com/sticky/default_profile_images/default_profile_normal.png" TargetMode="External" /><Relationship Id="rId295" Type="http://schemas.openxmlformats.org/officeDocument/2006/relationships/hyperlink" Target="https://pbs.twimg.com/media/D9XRVJMU8AAD4oT.jpg" TargetMode="External" /><Relationship Id="rId296" Type="http://schemas.openxmlformats.org/officeDocument/2006/relationships/hyperlink" Target="http://pbs.twimg.com/profile_images/378800000142185463/e66860853d7e47bd2d94b68ae33287bc_normal.jpeg" TargetMode="External" /><Relationship Id="rId297" Type="http://schemas.openxmlformats.org/officeDocument/2006/relationships/hyperlink" Target="http://pbs.twimg.com/profile_images/1390032598/Cynthia_from_Melissa_normal.jpg" TargetMode="External" /><Relationship Id="rId298" Type="http://schemas.openxmlformats.org/officeDocument/2006/relationships/hyperlink" Target="http://pbs.twimg.com/profile_images/725405686981484545/vlrhyKM3_normal.jpg" TargetMode="External" /><Relationship Id="rId299" Type="http://schemas.openxmlformats.org/officeDocument/2006/relationships/hyperlink" Target="http://pbs.twimg.com/profile_images/839955146033397760/aIn3g-E0_normal.jpg" TargetMode="External" /><Relationship Id="rId300" Type="http://schemas.openxmlformats.org/officeDocument/2006/relationships/hyperlink" Target="http://pbs.twimg.com/profile_images/839955146033397760/aIn3g-E0_normal.jpg" TargetMode="External" /><Relationship Id="rId301" Type="http://schemas.openxmlformats.org/officeDocument/2006/relationships/hyperlink" Target="http://pbs.twimg.com/profile_images/839955146033397760/aIn3g-E0_normal.jpg" TargetMode="External" /><Relationship Id="rId302" Type="http://schemas.openxmlformats.org/officeDocument/2006/relationships/hyperlink" Target="http://pbs.twimg.com/profile_images/1008055449894178818/VexgfSF5_normal.jpg" TargetMode="External" /><Relationship Id="rId303" Type="http://schemas.openxmlformats.org/officeDocument/2006/relationships/hyperlink" Target="http://pbs.twimg.com/profile_images/1008055449894178818/VexgfSF5_normal.jpg" TargetMode="External" /><Relationship Id="rId304" Type="http://schemas.openxmlformats.org/officeDocument/2006/relationships/hyperlink" Target="http://pbs.twimg.com/profile_images/704336819383623680/sS65LHVd_normal.jpg" TargetMode="External" /><Relationship Id="rId305" Type="http://schemas.openxmlformats.org/officeDocument/2006/relationships/hyperlink" Target="http://pbs.twimg.com/profile_images/1087857586290839552/iTETVXLs_normal.jpg" TargetMode="External" /><Relationship Id="rId306" Type="http://schemas.openxmlformats.org/officeDocument/2006/relationships/hyperlink" Target="http://pbs.twimg.com/profile_images/2182290073/Williams_Lights-Parade-2011_8927_low_res_normal.jpg" TargetMode="External" /><Relationship Id="rId307" Type="http://schemas.openxmlformats.org/officeDocument/2006/relationships/hyperlink" Target="http://pbs.twimg.com/profile_images/918582266674126848/bdlJyPY9_normal.jpg" TargetMode="External" /><Relationship Id="rId308" Type="http://schemas.openxmlformats.org/officeDocument/2006/relationships/hyperlink" Target="http://pbs.twimg.com/profile_images/1447580654/countyaz.com_normal.jpg" TargetMode="External" /><Relationship Id="rId309" Type="http://schemas.openxmlformats.org/officeDocument/2006/relationships/hyperlink" Target="http://pbs.twimg.com/profile_images/1447580654/countyaz.com_normal.jpg" TargetMode="External" /><Relationship Id="rId310" Type="http://schemas.openxmlformats.org/officeDocument/2006/relationships/hyperlink" Target="http://pbs.twimg.com/profile_images/1447580654/countyaz.com_normal.jpg" TargetMode="External" /><Relationship Id="rId311" Type="http://schemas.openxmlformats.org/officeDocument/2006/relationships/hyperlink" Target="http://pbs.twimg.com/profile_images/1447580654/countyaz.com_normal.jpg" TargetMode="External" /><Relationship Id="rId312" Type="http://schemas.openxmlformats.org/officeDocument/2006/relationships/hyperlink" Target="http://pbs.twimg.com/profile_images/1447580654/countyaz.com_normal.jpg" TargetMode="External" /><Relationship Id="rId313" Type="http://schemas.openxmlformats.org/officeDocument/2006/relationships/hyperlink" Target="http://pbs.twimg.com/profile_images/1447580654/countyaz.com_normal.jpg" TargetMode="External" /><Relationship Id="rId314" Type="http://schemas.openxmlformats.org/officeDocument/2006/relationships/hyperlink" Target="http://pbs.twimg.com/profile_images/1447580654/countyaz.com_normal.jpg" TargetMode="External" /><Relationship Id="rId315" Type="http://schemas.openxmlformats.org/officeDocument/2006/relationships/hyperlink" Target="https://pbs.twimg.com/media/D8aCF2BU0AE7Twg.jpg" TargetMode="External" /><Relationship Id="rId316" Type="http://schemas.openxmlformats.org/officeDocument/2006/relationships/hyperlink" Target="https://pbs.twimg.com/media/D84TIcpWwAIwIpD.jpg" TargetMode="External" /><Relationship Id="rId317" Type="http://schemas.openxmlformats.org/officeDocument/2006/relationships/hyperlink" Target="https://pbs.twimg.com/media/D9b62TgXsAcMNPr.jpg" TargetMode="External" /><Relationship Id="rId318" Type="http://schemas.openxmlformats.org/officeDocument/2006/relationships/hyperlink" Target="https://pbs.twimg.com/media/D8-oBdnUwAEwoTk.jpg" TargetMode="External" /><Relationship Id="rId319" Type="http://schemas.openxmlformats.org/officeDocument/2006/relationships/hyperlink" Target="http://pbs.twimg.com/profile_images/1010697272/peaks_theView_4x6_normal.jpg" TargetMode="External" /><Relationship Id="rId320" Type="http://schemas.openxmlformats.org/officeDocument/2006/relationships/hyperlink" Target="http://abs.twimg.com/sticky/default_profile_images/default_profile_normal.png" TargetMode="External" /><Relationship Id="rId321" Type="http://schemas.openxmlformats.org/officeDocument/2006/relationships/hyperlink" Target="http://abs.twimg.com/sticky/default_profile_images/default_profile_normal.png" TargetMode="External" /><Relationship Id="rId322" Type="http://schemas.openxmlformats.org/officeDocument/2006/relationships/hyperlink" Target="http://pbs.twimg.com/profile_images/1080658435228631041/r6mRG21e_normal.jpg" TargetMode="External" /><Relationship Id="rId323" Type="http://schemas.openxmlformats.org/officeDocument/2006/relationships/hyperlink" Target="https://pbs.twimg.com/media/D9gbfRvXUAE_44u.jpg" TargetMode="External" /><Relationship Id="rId324" Type="http://schemas.openxmlformats.org/officeDocument/2006/relationships/hyperlink" Target="http://pbs.twimg.com/profile_images/3535374017/824d44a4382e1fbbdf8ec5ec29996119_normal.jpeg" TargetMode="External" /><Relationship Id="rId325" Type="http://schemas.openxmlformats.org/officeDocument/2006/relationships/hyperlink" Target="http://pbs.twimg.com/profile_images/3535374017/824d44a4382e1fbbdf8ec5ec29996119_normal.jpeg" TargetMode="External" /><Relationship Id="rId326" Type="http://schemas.openxmlformats.org/officeDocument/2006/relationships/hyperlink" Target="https://pbs.twimg.com/media/D9RhkzuVAAEGeBE.jpg" TargetMode="External" /><Relationship Id="rId327" Type="http://schemas.openxmlformats.org/officeDocument/2006/relationships/hyperlink" Target="https://pbs.twimg.com/media/D9RhkzuVAAEGeBE.jpg" TargetMode="External" /><Relationship Id="rId328" Type="http://schemas.openxmlformats.org/officeDocument/2006/relationships/hyperlink" Target="https://pbs.twimg.com/media/D9hcitWX4AIc3QA.jpg" TargetMode="External" /><Relationship Id="rId329" Type="http://schemas.openxmlformats.org/officeDocument/2006/relationships/hyperlink" Target="http://pbs.twimg.com/profile_images/1136840904797351939/MGCHQzb8_normal.png" TargetMode="External" /><Relationship Id="rId330" Type="http://schemas.openxmlformats.org/officeDocument/2006/relationships/hyperlink" Target="http://pbs.twimg.com/profile_images/891035354060304385/CWJDj5f2_normal.jpg" TargetMode="External" /><Relationship Id="rId331" Type="http://schemas.openxmlformats.org/officeDocument/2006/relationships/hyperlink" Target="https://pbs.twimg.com/media/D9c_H3aUwAALCbf.jpg" TargetMode="External" /><Relationship Id="rId332" Type="http://schemas.openxmlformats.org/officeDocument/2006/relationships/hyperlink" Target="https://pbs.twimg.com/media/D9c_H3aUwAALCbf.jpg" TargetMode="External" /><Relationship Id="rId333" Type="http://schemas.openxmlformats.org/officeDocument/2006/relationships/hyperlink" Target="https://pbs.twimg.com/media/D9iBVIPXoAAf5cf.jpg" TargetMode="External" /><Relationship Id="rId334" Type="http://schemas.openxmlformats.org/officeDocument/2006/relationships/hyperlink" Target="https://pbs.twimg.com/media/D9jpNnUU4AABGEB.jpg" TargetMode="External" /><Relationship Id="rId335" Type="http://schemas.openxmlformats.org/officeDocument/2006/relationships/hyperlink" Target="http://pbs.twimg.com/profile_images/1213083463/heart_diamond_avatar_21560_normal.jpg" TargetMode="External" /><Relationship Id="rId336" Type="http://schemas.openxmlformats.org/officeDocument/2006/relationships/hyperlink" Target="https://pbs.twimg.com/media/D9hcitWX4AIc3QA.jpg" TargetMode="External" /><Relationship Id="rId337" Type="http://schemas.openxmlformats.org/officeDocument/2006/relationships/hyperlink" Target="http://pbs.twimg.com/profile_images/1136840904797351939/MGCHQzb8_normal.png" TargetMode="External" /><Relationship Id="rId338" Type="http://schemas.openxmlformats.org/officeDocument/2006/relationships/hyperlink" Target="http://pbs.twimg.com/profile_images/1136840904797351939/MGCHQzb8_normal.png" TargetMode="External" /><Relationship Id="rId339" Type="http://schemas.openxmlformats.org/officeDocument/2006/relationships/hyperlink" Target="http://pbs.twimg.com/profile_images/956398084552044544/jYgj-mct_normal.jpg" TargetMode="External" /><Relationship Id="rId340" Type="http://schemas.openxmlformats.org/officeDocument/2006/relationships/hyperlink" Target="https://pbs.twimg.com/media/D89Fi2dXYAA9NgA.jpg" TargetMode="External" /><Relationship Id="rId341" Type="http://schemas.openxmlformats.org/officeDocument/2006/relationships/hyperlink" Target="https://pbs.twimg.com/media/D89Fi2dXYAA9NgA.jpg" TargetMode="External" /><Relationship Id="rId342" Type="http://schemas.openxmlformats.org/officeDocument/2006/relationships/hyperlink" Target="http://pbs.twimg.com/profile_images/801097160024436736/bJiR_r4o_normal.jpg" TargetMode="External" /><Relationship Id="rId343" Type="http://schemas.openxmlformats.org/officeDocument/2006/relationships/hyperlink" Target="http://pbs.twimg.com/profile_images/459059393422577665/aF9Oe2Dn_normal.jpeg" TargetMode="External" /><Relationship Id="rId344" Type="http://schemas.openxmlformats.org/officeDocument/2006/relationships/hyperlink" Target="http://pbs.twimg.com/profile_images/459059393422577665/aF9Oe2Dn_normal.jpeg" TargetMode="External" /><Relationship Id="rId345" Type="http://schemas.openxmlformats.org/officeDocument/2006/relationships/hyperlink" Target="http://pbs.twimg.com/profile_images/459059393422577665/aF9Oe2Dn_normal.jpeg" TargetMode="External" /><Relationship Id="rId346" Type="http://schemas.openxmlformats.org/officeDocument/2006/relationships/hyperlink" Target="http://pbs.twimg.com/profile_images/459059393422577665/aF9Oe2Dn_normal.jpeg" TargetMode="External" /><Relationship Id="rId347" Type="http://schemas.openxmlformats.org/officeDocument/2006/relationships/hyperlink" Target="https://pbs.twimg.com/media/D9if3LmVAAAuDJW.jpg" TargetMode="External" /><Relationship Id="rId348" Type="http://schemas.openxmlformats.org/officeDocument/2006/relationships/hyperlink" Target="http://pbs.twimg.com/profile_images/949287361266925574/Homcdv7B_normal.jpg" TargetMode="External" /><Relationship Id="rId349" Type="http://schemas.openxmlformats.org/officeDocument/2006/relationships/hyperlink" Target="http://pbs.twimg.com/profile_images/949287361266925574/Homcdv7B_normal.jpg" TargetMode="External" /><Relationship Id="rId350" Type="http://schemas.openxmlformats.org/officeDocument/2006/relationships/hyperlink" Target="http://pbs.twimg.com/profile_images/949287361266925574/Homcdv7B_normal.jpg" TargetMode="External" /><Relationship Id="rId351" Type="http://schemas.openxmlformats.org/officeDocument/2006/relationships/hyperlink" Target="http://pbs.twimg.com/profile_images/949287361266925574/Homcdv7B_normal.jpg" TargetMode="External" /><Relationship Id="rId352" Type="http://schemas.openxmlformats.org/officeDocument/2006/relationships/hyperlink" Target="http://pbs.twimg.com/profile_images/828573666/vvtvTwit_normal.jpg" TargetMode="External" /><Relationship Id="rId353" Type="http://schemas.openxmlformats.org/officeDocument/2006/relationships/hyperlink" Target="http://pbs.twimg.com/profile_images/876252902704197632/URMhcrAt_normal.jpg" TargetMode="External" /><Relationship Id="rId354" Type="http://schemas.openxmlformats.org/officeDocument/2006/relationships/hyperlink" Target="http://pbs.twimg.com/profile_images/828573666/vvtvTwit_normal.jpg" TargetMode="External" /><Relationship Id="rId355" Type="http://schemas.openxmlformats.org/officeDocument/2006/relationships/hyperlink" Target="http://pbs.twimg.com/profile_images/876252902704197632/URMhcrAt_normal.jpg" TargetMode="External" /><Relationship Id="rId356" Type="http://schemas.openxmlformats.org/officeDocument/2006/relationships/hyperlink" Target="https://pbs.twimg.com/media/D76KO72U8AAAMKH.jpg" TargetMode="External" /><Relationship Id="rId357" Type="http://schemas.openxmlformats.org/officeDocument/2006/relationships/hyperlink" Target="http://pbs.twimg.com/profile_images/828573666/vvtvTwit_normal.jpg" TargetMode="External" /><Relationship Id="rId358" Type="http://schemas.openxmlformats.org/officeDocument/2006/relationships/hyperlink" Target="http://pbs.twimg.com/profile_images/876252902704197632/URMhcrAt_normal.jpg" TargetMode="External" /><Relationship Id="rId359" Type="http://schemas.openxmlformats.org/officeDocument/2006/relationships/hyperlink" Target="http://pbs.twimg.com/profile_images/828573666/vvtvTwit_normal.jpg" TargetMode="External" /><Relationship Id="rId360" Type="http://schemas.openxmlformats.org/officeDocument/2006/relationships/hyperlink" Target="http://pbs.twimg.com/profile_images/876252902704197632/URMhcrAt_normal.jpg" TargetMode="External" /><Relationship Id="rId361" Type="http://schemas.openxmlformats.org/officeDocument/2006/relationships/hyperlink" Target="http://pbs.twimg.com/profile_images/828573666/vvtvTwit_normal.jpg" TargetMode="External" /><Relationship Id="rId362" Type="http://schemas.openxmlformats.org/officeDocument/2006/relationships/hyperlink" Target="http://pbs.twimg.com/profile_images/828573666/vvtvTwit_normal.jpg" TargetMode="External" /><Relationship Id="rId363" Type="http://schemas.openxmlformats.org/officeDocument/2006/relationships/hyperlink" Target="http://pbs.twimg.com/profile_images/828573666/vvtvTwit_normal.jpg" TargetMode="External" /><Relationship Id="rId364" Type="http://schemas.openxmlformats.org/officeDocument/2006/relationships/hyperlink" Target="http://pbs.twimg.com/profile_images/828573666/vvtvTwit_normal.jpg" TargetMode="External" /><Relationship Id="rId365" Type="http://schemas.openxmlformats.org/officeDocument/2006/relationships/hyperlink" Target="http://pbs.twimg.com/profile_images/828573666/vvtvTwit_normal.jpg" TargetMode="External" /><Relationship Id="rId366" Type="http://schemas.openxmlformats.org/officeDocument/2006/relationships/hyperlink" Target="http://pbs.twimg.com/profile_images/791652911650631680/IgZ6C2kk_normal.jpg" TargetMode="External" /><Relationship Id="rId367" Type="http://schemas.openxmlformats.org/officeDocument/2006/relationships/hyperlink" Target="https://pbs.twimg.com/media/D9mtq7UU8AAzTjE.jpg" TargetMode="External" /><Relationship Id="rId368" Type="http://schemas.openxmlformats.org/officeDocument/2006/relationships/hyperlink" Target="http://pbs.twimg.com/profile_images/999040718441074688/nwPAIjn5_normal.jpg" TargetMode="External" /><Relationship Id="rId369" Type="http://schemas.openxmlformats.org/officeDocument/2006/relationships/hyperlink" Target="https://pbs.twimg.com/media/D8jfDY3WkAEg-mc.jpg" TargetMode="External" /><Relationship Id="rId370" Type="http://schemas.openxmlformats.org/officeDocument/2006/relationships/hyperlink" Target="https://pbs.twimg.com/media/D8zWZPFWkAA6TDo.jpg" TargetMode="External" /><Relationship Id="rId371" Type="http://schemas.openxmlformats.org/officeDocument/2006/relationships/hyperlink" Target="https://pbs.twimg.com/media/D8-7DQ_XoAEjba7.jpg" TargetMode="External" /><Relationship Id="rId372" Type="http://schemas.openxmlformats.org/officeDocument/2006/relationships/hyperlink" Target="https://pbs.twimg.com/media/D9HiHD4XkAEiYiC.jpg" TargetMode="External" /><Relationship Id="rId373" Type="http://schemas.openxmlformats.org/officeDocument/2006/relationships/hyperlink" Target="https://pbs.twimg.com/media/D9TG20OWkAE5ypR.jpg" TargetMode="External" /><Relationship Id="rId374" Type="http://schemas.openxmlformats.org/officeDocument/2006/relationships/hyperlink" Target="https://pbs.twimg.com/media/D9cxsKIX4AAv6--.jpg" TargetMode="External" /><Relationship Id="rId375" Type="http://schemas.openxmlformats.org/officeDocument/2006/relationships/hyperlink" Target="https://pbs.twimg.com/media/D9h5SY1XUAEzFKY.jpg" TargetMode="External" /><Relationship Id="rId376" Type="http://schemas.openxmlformats.org/officeDocument/2006/relationships/hyperlink" Target="https://pbs.twimg.com/media/D9m0sS5WkAAzJv_.jpg" TargetMode="External" /><Relationship Id="rId377" Type="http://schemas.openxmlformats.org/officeDocument/2006/relationships/hyperlink" Target="https://pbs.twimg.com/media/D9nHZvtUwAEnYFn.jpg" TargetMode="External" /><Relationship Id="rId378" Type="http://schemas.openxmlformats.org/officeDocument/2006/relationships/hyperlink" Target="https://pbs.twimg.com/media/D9SIT-1UcAArMzn.jpg" TargetMode="External" /><Relationship Id="rId379" Type="http://schemas.openxmlformats.org/officeDocument/2006/relationships/hyperlink" Target="https://pbs.twimg.com/media/D76KO72U8AAAMKH.jpg" TargetMode="External" /><Relationship Id="rId380" Type="http://schemas.openxmlformats.org/officeDocument/2006/relationships/hyperlink" Target="http://pbs.twimg.com/profile_images/1325724204/headshot-1_normal.jpg" TargetMode="External" /><Relationship Id="rId381" Type="http://schemas.openxmlformats.org/officeDocument/2006/relationships/hyperlink" Target="http://pbs.twimg.com/profile_images/1325724204/headshot-1_normal.jpg" TargetMode="External" /><Relationship Id="rId382" Type="http://schemas.openxmlformats.org/officeDocument/2006/relationships/hyperlink" Target="https://pbs.twimg.com/media/D9Wrqw_UcAEhxuC.jpg" TargetMode="External" /><Relationship Id="rId383" Type="http://schemas.openxmlformats.org/officeDocument/2006/relationships/hyperlink" Target="https://pbs.twimg.com/media/D8aCF2BU0AE7Twg.jpg" TargetMode="External" /><Relationship Id="rId384" Type="http://schemas.openxmlformats.org/officeDocument/2006/relationships/hyperlink" Target="http://pbs.twimg.com/profile_images/801097160024436736/bJiR_r4o_normal.jpg" TargetMode="External" /><Relationship Id="rId385" Type="http://schemas.openxmlformats.org/officeDocument/2006/relationships/hyperlink" Target="https://pbs.twimg.com/media/D8-oBdnUwAEwoTk.jpg" TargetMode="External" /><Relationship Id="rId386" Type="http://schemas.openxmlformats.org/officeDocument/2006/relationships/hyperlink" Target="http://pbs.twimg.com/profile_images/801097160024436736/bJiR_r4o_normal.jpg" TargetMode="External" /><Relationship Id="rId387" Type="http://schemas.openxmlformats.org/officeDocument/2006/relationships/hyperlink" Target="https://pbs.twimg.com/media/D9c_H3aUwAALCbf.jpg" TargetMode="External" /><Relationship Id="rId388" Type="http://schemas.openxmlformats.org/officeDocument/2006/relationships/hyperlink" Target="https://pbs.twimg.com/media/D9hcitWX4AIc3QA.jpg" TargetMode="External" /><Relationship Id="rId389" Type="http://schemas.openxmlformats.org/officeDocument/2006/relationships/hyperlink" Target="https://pbs.twimg.com/media/D9SIT-1UcAArMzn.jpg" TargetMode="External" /><Relationship Id="rId390" Type="http://schemas.openxmlformats.org/officeDocument/2006/relationships/hyperlink" Target="https://pbs.twimg.com/media/D9nLp4AU4AASZyY.jpg" TargetMode="External" /><Relationship Id="rId391" Type="http://schemas.openxmlformats.org/officeDocument/2006/relationships/hyperlink" Target="http://pbs.twimg.com/profile_images/609488550812213248/W7bg_Huz_normal.jpg" TargetMode="External" /><Relationship Id="rId392" Type="http://schemas.openxmlformats.org/officeDocument/2006/relationships/hyperlink" Target="http://pbs.twimg.com/profile_images/1141142962560102400/0fY1LGfC_normal.png" TargetMode="External" /><Relationship Id="rId393" Type="http://schemas.openxmlformats.org/officeDocument/2006/relationships/hyperlink" Target="http://pbs.twimg.com/profile_images/1141142962560102400/0fY1LGfC_normal.png" TargetMode="External" /><Relationship Id="rId394" Type="http://schemas.openxmlformats.org/officeDocument/2006/relationships/hyperlink" Target="http://pbs.twimg.com/profile_images/1141142962560102400/0fY1LGfC_normal.png" TargetMode="External" /><Relationship Id="rId395" Type="http://schemas.openxmlformats.org/officeDocument/2006/relationships/hyperlink" Target="https://twitter.com/#!/thestuartwarner/status/1137036571096494080" TargetMode="External" /><Relationship Id="rId396" Type="http://schemas.openxmlformats.org/officeDocument/2006/relationships/hyperlink" Target="https://twitter.com/#!/thestuartwarner/status/1137036571096494080" TargetMode="External" /><Relationship Id="rId397" Type="http://schemas.openxmlformats.org/officeDocument/2006/relationships/hyperlink" Target="https://twitter.com/#!/thestuartwarner/status/1137036571096494080" TargetMode="External" /><Relationship Id="rId398" Type="http://schemas.openxmlformats.org/officeDocument/2006/relationships/hyperlink" Target="https://twitter.com/#!/amykrakow/status/1137234537245749248" TargetMode="External" /><Relationship Id="rId399" Type="http://schemas.openxmlformats.org/officeDocument/2006/relationships/hyperlink" Target="https://twitter.com/#!/richard50336211/status/1137368203611521024" TargetMode="External" /><Relationship Id="rId400" Type="http://schemas.openxmlformats.org/officeDocument/2006/relationships/hyperlink" Target="https://twitter.com/#!/richard50336211/status/1137368203611521024" TargetMode="External" /><Relationship Id="rId401" Type="http://schemas.openxmlformats.org/officeDocument/2006/relationships/hyperlink" Target="https://twitter.com/#!/richard50336211/status/1137368203611521024" TargetMode="External" /><Relationship Id="rId402" Type="http://schemas.openxmlformats.org/officeDocument/2006/relationships/hyperlink" Target="https://twitter.com/#!/thestuartwarner/status/1137036571096494080" TargetMode="External" /><Relationship Id="rId403" Type="http://schemas.openxmlformats.org/officeDocument/2006/relationships/hyperlink" Target="https://twitter.com/#!/thestuartwarner/status/1137036571096494080" TargetMode="External" /><Relationship Id="rId404" Type="http://schemas.openxmlformats.org/officeDocument/2006/relationships/hyperlink" Target="https://twitter.com/#!/schillinghomes/status/1137445898001104896" TargetMode="External" /><Relationship Id="rId405" Type="http://schemas.openxmlformats.org/officeDocument/2006/relationships/hyperlink" Target="https://twitter.com/#!/melissat22/status/1137493354990542849" TargetMode="External" /><Relationship Id="rId406" Type="http://schemas.openxmlformats.org/officeDocument/2006/relationships/hyperlink" Target="https://twitter.com/#!/benassiandrew/status/1137530916354420736" TargetMode="External" /><Relationship Id="rId407" Type="http://schemas.openxmlformats.org/officeDocument/2006/relationships/hyperlink" Target="https://twitter.com/#!/janeal911/status/1137899530660339714" TargetMode="External" /><Relationship Id="rId408" Type="http://schemas.openxmlformats.org/officeDocument/2006/relationships/hyperlink" Target="https://twitter.com/#!/janeal911/status/1137899530660339714" TargetMode="External" /><Relationship Id="rId409" Type="http://schemas.openxmlformats.org/officeDocument/2006/relationships/hyperlink" Target="https://twitter.com/#!/cquahaz/status/1138108172952936449" TargetMode="External" /><Relationship Id="rId410" Type="http://schemas.openxmlformats.org/officeDocument/2006/relationships/hyperlink" Target="https://twitter.com/#!/coconinonf/status/1138173006038085635" TargetMode="External" /><Relationship Id="rId411" Type="http://schemas.openxmlformats.org/officeDocument/2006/relationships/hyperlink" Target="https://twitter.com/#!/coconinonf/status/1138173006038085635" TargetMode="External" /><Relationship Id="rId412" Type="http://schemas.openxmlformats.org/officeDocument/2006/relationships/hyperlink" Target="https://twitter.com/#!/arizonadot/status/1138173166402990082" TargetMode="External" /><Relationship Id="rId413" Type="http://schemas.openxmlformats.org/officeDocument/2006/relationships/hyperlink" Target="https://twitter.com/#!/arizonadot/status/1138173166402990082" TargetMode="External" /><Relationship Id="rId414" Type="http://schemas.openxmlformats.org/officeDocument/2006/relationships/hyperlink" Target="https://twitter.com/#!/arizonadot/status/1138173166402990082" TargetMode="External" /><Relationship Id="rId415" Type="http://schemas.openxmlformats.org/officeDocument/2006/relationships/hyperlink" Target="https://twitter.com/#!/arizonadot/status/1138173166402990082" TargetMode="External" /><Relationship Id="rId416" Type="http://schemas.openxmlformats.org/officeDocument/2006/relationships/hyperlink" Target="https://twitter.com/#!/arizonadot/status/1138173166402990082" TargetMode="External" /><Relationship Id="rId417" Type="http://schemas.openxmlformats.org/officeDocument/2006/relationships/hyperlink" Target="https://twitter.com/#!/arizonadot/status/1138173166402990082" TargetMode="External" /><Relationship Id="rId418" Type="http://schemas.openxmlformats.org/officeDocument/2006/relationships/hyperlink" Target="https://twitter.com/#!/moderntimesmag/status/1138179141285474304" TargetMode="External" /><Relationship Id="rId419" Type="http://schemas.openxmlformats.org/officeDocument/2006/relationships/hyperlink" Target="https://twitter.com/#!/moderntimesmag/status/1138179141285474304" TargetMode="External" /><Relationship Id="rId420" Type="http://schemas.openxmlformats.org/officeDocument/2006/relationships/hyperlink" Target="https://twitter.com/#!/moderntimesmag/status/1138179141285474304" TargetMode="External" /><Relationship Id="rId421" Type="http://schemas.openxmlformats.org/officeDocument/2006/relationships/hyperlink" Target="https://twitter.com/#!/moderntimesmag/status/1138179141285474304" TargetMode="External" /><Relationship Id="rId422" Type="http://schemas.openxmlformats.org/officeDocument/2006/relationships/hyperlink" Target="https://twitter.com/#!/moderntimesmag/status/1138179141285474304" TargetMode="External" /><Relationship Id="rId423" Type="http://schemas.openxmlformats.org/officeDocument/2006/relationships/hyperlink" Target="https://twitter.com/#!/moderntimesmag/status/1138179141285474304" TargetMode="External" /><Relationship Id="rId424" Type="http://schemas.openxmlformats.org/officeDocument/2006/relationships/hyperlink" Target="https://twitter.com/#!/eatlivetraveldr/status/1138201682335150082" TargetMode="External" /><Relationship Id="rId425" Type="http://schemas.openxmlformats.org/officeDocument/2006/relationships/hyperlink" Target="https://twitter.com/#!/grazetucson/status/1138476467384225792" TargetMode="External" /><Relationship Id="rId426" Type="http://schemas.openxmlformats.org/officeDocument/2006/relationships/hyperlink" Target="https://twitter.com/#!/grazetucson/status/1138476483079356416" TargetMode="External" /><Relationship Id="rId427" Type="http://schemas.openxmlformats.org/officeDocument/2006/relationships/hyperlink" Target="https://twitter.com/#!/grazetucson/status/1138476483079356416" TargetMode="External" /><Relationship Id="rId428" Type="http://schemas.openxmlformats.org/officeDocument/2006/relationships/hyperlink" Target="https://twitter.com/#!/grazetucson/status/1138476483079356416" TargetMode="External" /><Relationship Id="rId429" Type="http://schemas.openxmlformats.org/officeDocument/2006/relationships/hyperlink" Target="https://twitter.com/#!/grazetucson/status/1138476483079356416" TargetMode="External" /><Relationship Id="rId430" Type="http://schemas.openxmlformats.org/officeDocument/2006/relationships/hyperlink" Target="https://twitter.com/#!/wyndi_onthemesa/status/1138479206570926080" TargetMode="External" /><Relationship Id="rId431" Type="http://schemas.openxmlformats.org/officeDocument/2006/relationships/hyperlink" Target="https://twitter.com/#!/opusfihomeloans/status/1138491615876591616" TargetMode="External" /><Relationship Id="rId432" Type="http://schemas.openxmlformats.org/officeDocument/2006/relationships/hyperlink" Target="https://twitter.com/#!/sherrybutlerpr/status/1138493505867665408" TargetMode="External" /><Relationship Id="rId433" Type="http://schemas.openxmlformats.org/officeDocument/2006/relationships/hyperlink" Target="https://twitter.com/#!/greco_james/status/1138498696213979136" TargetMode="External" /><Relationship Id="rId434" Type="http://schemas.openxmlformats.org/officeDocument/2006/relationships/hyperlink" Target="https://twitter.com/#!/rebecca17005954/status/1138541786740080640" TargetMode="External" /><Relationship Id="rId435" Type="http://schemas.openxmlformats.org/officeDocument/2006/relationships/hyperlink" Target="https://twitter.com/#!/yourpremierteam/status/1138450539354775552" TargetMode="External" /><Relationship Id="rId436" Type="http://schemas.openxmlformats.org/officeDocument/2006/relationships/hyperlink" Target="https://twitter.com/#!/sophied94413535/status/1138543516030820352" TargetMode="External" /><Relationship Id="rId437" Type="http://schemas.openxmlformats.org/officeDocument/2006/relationships/hyperlink" Target="https://twitter.com/#!/toughcrookie/status/1138852535366631424" TargetMode="External" /><Relationship Id="rId438" Type="http://schemas.openxmlformats.org/officeDocument/2006/relationships/hyperlink" Target="https://twitter.com/#!/vacationrenter_/status/1139171419957411841" TargetMode="External" /><Relationship Id="rId439" Type="http://schemas.openxmlformats.org/officeDocument/2006/relationships/hyperlink" Target="https://twitter.com/#!/vacationrenter_/status/1139169991041921024" TargetMode="External" /><Relationship Id="rId440" Type="http://schemas.openxmlformats.org/officeDocument/2006/relationships/hyperlink" Target="https://twitter.com/#!/vacationrenter_/status/1139169991041921024" TargetMode="External" /><Relationship Id="rId441" Type="http://schemas.openxmlformats.org/officeDocument/2006/relationships/hyperlink" Target="https://twitter.com/#!/vacationrenter_/status/1139169991041921024" TargetMode="External" /><Relationship Id="rId442" Type="http://schemas.openxmlformats.org/officeDocument/2006/relationships/hyperlink" Target="https://twitter.com/#!/vacationrenter_/status/1139169991041921024" TargetMode="External" /><Relationship Id="rId443" Type="http://schemas.openxmlformats.org/officeDocument/2006/relationships/hyperlink" Target="https://twitter.com/#!/vacationrenter_/status/1139171419957411841" TargetMode="External" /><Relationship Id="rId444" Type="http://schemas.openxmlformats.org/officeDocument/2006/relationships/hyperlink" Target="https://twitter.com/#!/bullfrogcomm/status/1139243565819842560" TargetMode="External" /><Relationship Id="rId445" Type="http://schemas.openxmlformats.org/officeDocument/2006/relationships/hyperlink" Target="https://twitter.com/#!/bullfrogcomm/status/1139243565819842560" TargetMode="External" /><Relationship Id="rId446" Type="http://schemas.openxmlformats.org/officeDocument/2006/relationships/hyperlink" Target="https://twitter.com/#!/travelspiritnyc/status/1138806892141174784" TargetMode="External" /><Relationship Id="rId447" Type="http://schemas.openxmlformats.org/officeDocument/2006/relationships/hyperlink" Target="https://twitter.com/#!/dailytraveltips/status/1139290218509586432" TargetMode="External" /><Relationship Id="rId448" Type="http://schemas.openxmlformats.org/officeDocument/2006/relationships/hyperlink" Target="https://twitter.com/#!/travelspiritnyc/status/1138806892141174784" TargetMode="External" /><Relationship Id="rId449" Type="http://schemas.openxmlformats.org/officeDocument/2006/relationships/hyperlink" Target="https://twitter.com/#!/dailytraveltips/status/1139290218509586432" TargetMode="External" /><Relationship Id="rId450" Type="http://schemas.openxmlformats.org/officeDocument/2006/relationships/hyperlink" Target="https://twitter.com/#!/dailytraveltips/status/1139290218509586432" TargetMode="External" /><Relationship Id="rId451" Type="http://schemas.openxmlformats.org/officeDocument/2006/relationships/hyperlink" Target="https://twitter.com/#!/scottjones0131/status/1139314602926211072" TargetMode="External" /><Relationship Id="rId452" Type="http://schemas.openxmlformats.org/officeDocument/2006/relationships/hyperlink" Target="https://twitter.com/#!/zavierpedro/status/1139331856686444544" TargetMode="External" /><Relationship Id="rId453" Type="http://schemas.openxmlformats.org/officeDocument/2006/relationships/hyperlink" Target="https://twitter.com/#!/itslauraherrera/status/1138289771401437195" TargetMode="External" /><Relationship Id="rId454" Type="http://schemas.openxmlformats.org/officeDocument/2006/relationships/hyperlink" Target="https://twitter.com/#!/brenesmarlen/status/1138971584935260160" TargetMode="External" /><Relationship Id="rId455" Type="http://schemas.openxmlformats.org/officeDocument/2006/relationships/hyperlink" Target="https://twitter.com/#!/brenesmarlen/status/1138971584935260160" TargetMode="External" /><Relationship Id="rId456" Type="http://schemas.openxmlformats.org/officeDocument/2006/relationships/hyperlink" Target="https://twitter.com/#!/brenesmarlen/status/1139380962674929664" TargetMode="External" /><Relationship Id="rId457" Type="http://schemas.openxmlformats.org/officeDocument/2006/relationships/hyperlink" Target="https://twitter.com/#!/pearldolphin/status/1139418384527810560" TargetMode="External" /><Relationship Id="rId458" Type="http://schemas.openxmlformats.org/officeDocument/2006/relationships/hyperlink" Target="https://twitter.com/#!/brandonminaz/status/1139434763851186176" TargetMode="External" /><Relationship Id="rId459" Type="http://schemas.openxmlformats.org/officeDocument/2006/relationships/hyperlink" Target="https://twitter.com/#!/elportalsedona/status/1139551699507396609" TargetMode="External" /><Relationship Id="rId460" Type="http://schemas.openxmlformats.org/officeDocument/2006/relationships/hyperlink" Target="https://twitter.com/#!/gaialove17/status/1139560638701813761" TargetMode="External" /><Relationship Id="rId461" Type="http://schemas.openxmlformats.org/officeDocument/2006/relationships/hyperlink" Target="https://twitter.com/#!/bermanbrad/status/1139572372657168384" TargetMode="External" /><Relationship Id="rId462" Type="http://schemas.openxmlformats.org/officeDocument/2006/relationships/hyperlink" Target="https://twitter.com/#!/enchantmentaz/status/1139582338025885707" TargetMode="External" /><Relationship Id="rId463" Type="http://schemas.openxmlformats.org/officeDocument/2006/relationships/hyperlink" Target="https://twitter.com/#!/bermanbrad/status/1139572372657168384" TargetMode="External" /><Relationship Id="rId464" Type="http://schemas.openxmlformats.org/officeDocument/2006/relationships/hyperlink" Target="https://twitter.com/#!/bermanbrad/status/1139572372657168384" TargetMode="External" /><Relationship Id="rId465" Type="http://schemas.openxmlformats.org/officeDocument/2006/relationships/hyperlink" Target="https://twitter.com/#!/enchantmentaz/status/1139582338025885707" TargetMode="External" /><Relationship Id="rId466" Type="http://schemas.openxmlformats.org/officeDocument/2006/relationships/hyperlink" Target="https://twitter.com/#!/enchantmentaz/status/1139582338025885707" TargetMode="External" /><Relationship Id="rId467" Type="http://schemas.openxmlformats.org/officeDocument/2006/relationships/hyperlink" Target="https://twitter.com/#!/enchantmentaz/status/1139582338025885707" TargetMode="External" /><Relationship Id="rId468" Type="http://schemas.openxmlformats.org/officeDocument/2006/relationships/hyperlink" Target="https://twitter.com/#!/hippyprincessxx/status/1139374175473168385" TargetMode="External" /><Relationship Id="rId469" Type="http://schemas.openxmlformats.org/officeDocument/2006/relationships/hyperlink" Target="https://twitter.com/#!/hippyprincessxx/status/1139374175473168385" TargetMode="External" /><Relationship Id="rId470" Type="http://schemas.openxmlformats.org/officeDocument/2006/relationships/hyperlink" Target="https://twitter.com/#!/letmelivebruh/status/1139375084257157125" TargetMode="External" /><Relationship Id="rId471" Type="http://schemas.openxmlformats.org/officeDocument/2006/relationships/hyperlink" Target="https://twitter.com/#!/purpleturtles33/status/1139597156258590720" TargetMode="External" /><Relationship Id="rId472" Type="http://schemas.openxmlformats.org/officeDocument/2006/relationships/hyperlink" Target="https://twitter.com/#!/purpleturtles33/status/1139597156258590720" TargetMode="External" /><Relationship Id="rId473" Type="http://schemas.openxmlformats.org/officeDocument/2006/relationships/hyperlink" Target="https://twitter.com/#!/letmelivebruh/status/1139604982804520960" TargetMode="External" /><Relationship Id="rId474" Type="http://schemas.openxmlformats.org/officeDocument/2006/relationships/hyperlink" Target="https://twitter.com/#!/letmelivebruh/status/1139724830322774017" TargetMode="External" /><Relationship Id="rId475" Type="http://schemas.openxmlformats.org/officeDocument/2006/relationships/hyperlink" Target="https://twitter.com/#!/tensovscomcup/status/1139724631982714880" TargetMode="External" /><Relationship Id="rId476" Type="http://schemas.openxmlformats.org/officeDocument/2006/relationships/hyperlink" Target="https://twitter.com/#!/tensovscomcup/status/1139724631982714880" TargetMode="External" /><Relationship Id="rId477" Type="http://schemas.openxmlformats.org/officeDocument/2006/relationships/hyperlink" Target="https://twitter.com/#!/tensovscomcup/status/1139725168861949952" TargetMode="External" /><Relationship Id="rId478" Type="http://schemas.openxmlformats.org/officeDocument/2006/relationships/hyperlink" Target="https://twitter.com/#!/tensovscomcup/status/1139725168861949952" TargetMode="External" /><Relationship Id="rId479" Type="http://schemas.openxmlformats.org/officeDocument/2006/relationships/hyperlink" Target="https://twitter.com/#!/aiviber/status/1140028805660065793" TargetMode="External" /><Relationship Id="rId480" Type="http://schemas.openxmlformats.org/officeDocument/2006/relationships/hyperlink" Target="https://twitter.com/#!/aiviber/status/1140028805660065793" TargetMode="External" /><Relationship Id="rId481" Type="http://schemas.openxmlformats.org/officeDocument/2006/relationships/hyperlink" Target="https://twitter.com/#!/leolionmma/status/1140211810873892864" TargetMode="External" /><Relationship Id="rId482" Type="http://schemas.openxmlformats.org/officeDocument/2006/relationships/hyperlink" Target="https://twitter.com/#!/leolionmma/status/1140211810873892864" TargetMode="External" /><Relationship Id="rId483" Type="http://schemas.openxmlformats.org/officeDocument/2006/relationships/hyperlink" Target="https://twitter.com/#!/josenietoglez/status/1140308792774729730" TargetMode="External" /><Relationship Id="rId484" Type="http://schemas.openxmlformats.org/officeDocument/2006/relationships/hyperlink" Target="https://twitter.com/#!/gryphons_bane/status/1140634468186640385" TargetMode="External" /><Relationship Id="rId485" Type="http://schemas.openxmlformats.org/officeDocument/2006/relationships/hyperlink" Target="https://twitter.com/#!/natwidervglass/status/1140636633068425217" TargetMode="External" /><Relationship Id="rId486" Type="http://schemas.openxmlformats.org/officeDocument/2006/relationships/hyperlink" Target="https://twitter.com/#!/seekingtrailsaz/status/1140638023643623425" TargetMode="External" /><Relationship Id="rId487" Type="http://schemas.openxmlformats.org/officeDocument/2006/relationships/hyperlink" Target="https://twitter.com/#!/arizonahomes4u/status/1140644114045607941" TargetMode="External" /><Relationship Id="rId488" Type="http://schemas.openxmlformats.org/officeDocument/2006/relationships/hyperlink" Target="https://twitter.com/#!/arizonahomes4u/status/1140644114045607941" TargetMode="External" /><Relationship Id="rId489" Type="http://schemas.openxmlformats.org/officeDocument/2006/relationships/hyperlink" Target="https://twitter.com/#!/arizonahomes4u/status/1140644114045607941" TargetMode="External" /><Relationship Id="rId490" Type="http://schemas.openxmlformats.org/officeDocument/2006/relationships/hyperlink" Target="https://twitter.com/#!/scottsdaleveins/status/1140661916685099015" TargetMode="External" /><Relationship Id="rId491" Type="http://schemas.openxmlformats.org/officeDocument/2006/relationships/hyperlink" Target="https://twitter.com/#!/azpest/status/1138479735699230720" TargetMode="External" /><Relationship Id="rId492" Type="http://schemas.openxmlformats.org/officeDocument/2006/relationships/hyperlink" Target="https://twitter.com/#!/azpest/status/1138479749695598592" TargetMode="External" /><Relationship Id="rId493" Type="http://schemas.openxmlformats.org/officeDocument/2006/relationships/hyperlink" Target="https://twitter.com/#!/azpest/status/1138479749695598592" TargetMode="External" /><Relationship Id="rId494" Type="http://schemas.openxmlformats.org/officeDocument/2006/relationships/hyperlink" Target="https://twitter.com/#!/azpest/status/1138479749695598592" TargetMode="External" /><Relationship Id="rId495" Type="http://schemas.openxmlformats.org/officeDocument/2006/relationships/hyperlink" Target="https://twitter.com/#!/azpest/status/1138479749695598592" TargetMode="External" /><Relationship Id="rId496" Type="http://schemas.openxmlformats.org/officeDocument/2006/relationships/hyperlink" Target="https://twitter.com/#!/azpest/status/1140666206812168194" TargetMode="External" /><Relationship Id="rId497" Type="http://schemas.openxmlformats.org/officeDocument/2006/relationships/hyperlink" Target="https://twitter.com/#!/azpest/status/1140666226751889410" TargetMode="External" /><Relationship Id="rId498" Type="http://schemas.openxmlformats.org/officeDocument/2006/relationships/hyperlink" Target="https://twitter.com/#!/azpest/status/1140666226751889410" TargetMode="External" /><Relationship Id="rId499" Type="http://schemas.openxmlformats.org/officeDocument/2006/relationships/hyperlink" Target="https://twitter.com/#!/azpest/status/1140666226751889410" TargetMode="External" /><Relationship Id="rId500" Type="http://schemas.openxmlformats.org/officeDocument/2006/relationships/hyperlink" Target="https://twitter.com/#!/don_tlr/status/1140681572762308608" TargetMode="External" /><Relationship Id="rId501" Type="http://schemas.openxmlformats.org/officeDocument/2006/relationships/hyperlink" Target="https://twitter.com/#!/urbandesignaz/status/1140682357717884929" TargetMode="External" /><Relationship Id="rId502" Type="http://schemas.openxmlformats.org/officeDocument/2006/relationships/hyperlink" Target="https://twitter.com/#!/urbandesignaz/status/1140682357717884929" TargetMode="External" /><Relationship Id="rId503" Type="http://schemas.openxmlformats.org/officeDocument/2006/relationships/hyperlink" Target="https://twitter.com/#!/urbandesignaz/status/1140682357717884929" TargetMode="External" /><Relationship Id="rId504" Type="http://schemas.openxmlformats.org/officeDocument/2006/relationships/hyperlink" Target="https://twitter.com/#!/jayne15378560/status/1140697938441564162" TargetMode="External" /><Relationship Id="rId505" Type="http://schemas.openxmlformats.org/officeDocument/2006/relationships/hyperlink" Target="https://twitter.com/#!/ozzfest520/status/1140705402528473089" TargetMode="External" /><Relationship Id="rId506" Type="http://schemas.openxmlformats.org/officeDocument/2006/relationships/hyperlink" Target="https://twitter.com/#!/smalley_louise/status/1140713566753849344" TargetMode="External" /><Relationship Id="rId507" Type="http://schemas.openxmlformats.org/officeDocument/2006/relationships/hyperlink" Target="https://twitter.com/#!/joyflooring/status/1138559040919728128" TargetMode="External" /><Relationship Id="rId508" Type="http://schemas.openxmlformats.org/officeDocument/2006/relationships/hyperlink" Target="https://twitter.com/#!/joyflooring/status/1140714385469394945" TargetMode="External" /><Relationship Id="rId509" Type="http://schemas.openxmlformats.org/officeDocument/2006/relationships/hyperlink" Target="https://twitter.com/#!/phxcards11/status/1140714997925830656" TargetMode="External" /><Relationship Id="rId510" Type="http://schemas.openxmlformats.org/officeDocument/2006/relationships/hyperlink" Target="https://twitter.com/#!/1merrifield/status/1140721946457333760" TargetMode="External" /><Relationship Id="rId511" Type="http://schemas.openxmlformats.org/officeDocument/2006/relationships/hyperlink" Target="https://twitter.com/#!/quiet_exterior/status/1140738199863681035" TargetMode="External" /><Relationship Id="rId512" Type="http://schemas.openxmlformats.org/officeDocument/2006/relationships/hyperlink" Target="https://twitter.com/#!/uswesttravel1/status/1140785553337651200" TargetMode="External" /><Relationship Id="rId513" Type="http://schemas.openxmlformats.org/officeDocument/2006/relationships/hyperlink" Target="https://twitter.com/#!/audreyhickman12/status/1140796979917668352" TargetMode="External" /><Relationship Id="rId514" Type="http://schemas.openxmlformats.org/officeDocument/2006/relationships/hyperlink" Target="https://twitter.com/#!/arizonanotebook/status/1140806619141304320" TargetMode="External" /><Relationship Id="rId515" Type="http://schemas.openxmlformats.org/officeDocument/2006/relationships/hyperlink" Target="https://twitter.com/#!/legacyfineprop/status/1140856654990233600" TargetMode="External" /><Relationship Id="rId516" Type="http://schemas.openxmlformats.org/officeDocument/2006/relationships/hyperlink" Target="https://twitter.com/#!/janhalash/status/1138564506018181120" TargetMode="External" /><Relationship Id="rId517" Type="http://schemas.openxmlformats.org/officeDocument/2006/relationships/hyperlink" Target="https://twitter.com/#!/janhalash/status/1140862621966462976" TargetMode="External" /><Relationship Id="rId518" Type="http://schemas.openxmlformats.org/officeDocument/2006/relationships/hyperlink" Target="https://twitter.com/#!/ivey00880866/status/1140880911908704256" TargetMode="External" /><Relationship Id="rId519" Type="http://schemas.openxmlformats.org/officeDocument/2006/relationships/hyperlink" Target="https://twitter.com/#!/letmelivebruh/status/1139371309345808385" TargetMode="External" /><Relationship Id="rId520" Type="http://schemas.openxmlformats.org/officeDocument/2006/relationships/hyperlink" Target="https://twitter.com/#!/letmelivebruh/status/1139375084257157125" TargetMode="External" /><Relationship Id="rId521" Type="http://schemas.openxmlformats.org/officeDocument/2006/relationships/hyperlink" Target="https://twitter.com/#!/letmelivebruh/status/1139604982804520960" TargetMode="External" /><Relationship Id="rId522" Type="http://schemas.openxmlformats.org/officeDocument/2006/relationships/hyperlink" Target="https://twitter.com/#!/letmelivebruh/status/1139724830322774017" TargetMode="External" /><Relationship Id="rId523" Type="http://schemas.openxmlformats.org/officeDocument/2006/relationships/hyperlink" Target="https://twitter.com/#!/johnnyapolis/status/1140981482338627584" TargetMode="External" /><Relationship Id="rId524" Type="http://schemas.openxmlformats.org/officeDocument/2006/relationships/hyperlink" Target="https://twitter.com/#!/johnnyapolis/status/1140981482338627584" TargetMode="External" /><Relationship Id="rId525" Type="http://schemas.openxmlformats.org/officeDocument/2006/relationships/hyperlink" Target="https://twitter.com/#!/sedonaquail/status/1138464917130846208" TargetMode="External" /><Relationship Id="rId526" Type="http://schemas.openxmlformats.org/officeDocument/2006/relationships/hyperlink" Target="https://twitter.com/#!/sedonaquail/status/1139552541165752320" TargetMode="External" /><Relationship Id="rId527" Type="http://schemas.openxmlformats.org/officeDocument/2006/relationships/hyperlink" Target="https://twitter.com/#!/sedonaquail/status/1140981625628397569" TargetMode="External" /><Relationship Id="rId528" Type="http://schemas.openxmlformats.org/officeDocument/2006/relationships/hyperlink" Target="https://twitter.com/#!/azrogernaylor/status/1138455540798054400" TargetMode="External" /><Relationship Id="rId529" Type="http://schemas.openxmlformats.org/officeDocument/2006/relationships/hyperlink" Target="https://twitter.com/#!/azrogernaylor/status/1138455540798054400" TargetMode="External" /><Relationship Id="rId530" Type="http://schemas.openxmlformats.org/officeDocument/2006/relationships/hyperlink" Target="https://twitter.com/#!/nanbrannon/status/1141009487001718784" TargetMode="External" /><Relationship Id="rId531" Type="http://schemas.openxmlformats.org/officeDocument/2006/relationships/hyperlink" Target="https://twitter.com/#!/fanofnmtn/status/1138477216826765312" TargetMode="External" /><Relationship Id="rId532" Type="http://schemas.openxmlformats.org/officeDocument/2006/relationships/hyperlink" Target="https://twitter.com/#!/fanofnmtn/status/1141011557133901825" TargetMode="External" /><Relationship Id="rId533" Type="http://schemas.openxmlformats.org/officeDocument/2006/relationships/hyperlink" Target="https://twitter.com/#!/ajflick/status/1141011682895904768" TargetMode="External" /><Relationship Id="rId534" Type="http://schemas.openxmlformats.org/officeDocument/2006/relationships/hyperlink" Target="https://twitter.com/#!/choicegreens/status/1140664932851048451" TargetMode="External" /><Relationship Id="rId535" Type="http://schemas.openxmlformats.org/officeDocument/2006/relationships/hyperlink" Target="https://twitter.com/#!/choicegreens/status/1140664945169727488" TargetMode="External" /><Relationship Id="rId536" Type="http://schemas.openxmlformats.org/officeDocument/2006/relationships/hyperlink" Target="https://twitter.com/#!/choicegreens/status/1140664945169727488" TargetMode="External" /><Relationship Id="rId537" Type="http://schemas.openxmlformats.org/officeDocument/2006/relationships/hyperlink" Target="https://twitter.com/#!/choicegreens/status/1140664945169727488" TargetMode="External" /><Relationship Id="rId538" Type="http://schemas.openxmlformats.org/officeDocument/2006/relationships/hyperlink" Target="https://twitter.com/#!/choicegreens/status/1141017850267652096" TargetMode="External" /><Relationship Id="rId539" Type="http://schemas.openxmlformats.org/officeDocument/2006/relationships/hyperlink" Target="https://twitter.com/#!/choicegreens/status/1141017862288498688" TargetMode="External" /><Relationship Id="rId540" Type="http://schemas.openxmlformats.org/officeDocument/2006/relationships/hyperlink" Target="https://twitter.com/#!/choicegreens/status/1141017862288498688" TargetMode="External" /><Relationship Id="rId541" Type="http://schemas.openxmlformats.org/officeDocument/2006/relationships/hyperlink" Target="https://twitter.com/#!/choicegreens/status/1141017862288498688" TargetMode="External" /><Relationship Id="rId542" Type="http://schemas.openxmlformats.org/officeDocument/2006/relationships/hyperlink" Target="https://twitter.com/#!/azstateparks/status/1140636570879320064" TargetMode="External" /><Relationship Id="rId543" Type="http://schemas.openxmlformats.org/officeDocument/2006/relationships/hyperlink" Target="https://twitter.com/#!/azrogernaylor/status/1140631662092402693" TargetMode="External" /><Relationship Id="rId544" Type="http://schemas.openxmlformats.org/officeDocument/2006/relationships/hyperlink" Target="https://twitter.com/#!/azrogernaylor/status/1141006853058392069" TargetMode="External" /><Relationship Id="rId545" Type="http://schemas.openxmlformats.org/officeDocument/2006/relationships/hyperlink" Target="https://twitter.com/#!/oraznc/status/1141022274457395201" TargetMode="External" /><Relationship Id="rId546" Type="http://schemas.openxmlformats.org/officeDocument/2006/relationships/hyperlink" Target="https://twitter.com/#!/oraznc/status/1141022274457395201" TargetMode="External" /><Relationship Id="rId547" Type="http://schemas.openxmlformats.org/officeDocument/2006/relationships/hyperlink" Target="https://twitter.com/#!/oraznc/status/1141022274457395201" TargetMode="External" /><Relationship Id="rId548" Type="http://schemas.openxmlformats.org/officeDocument/2006/relationships/hyperlink" Target="https://twitter.com/#!/golsoncharles/status/1140661228408152064" TargetMode="External" /><Relationship Id="rId549" Type="http://schemas.openxmlformats.org/officeDocument/2006/relationships/hyperlink" Target="https://twitter.com/#!/golsoncharles/status/1141049164148568064" TargetMode="External" /><Relationship Id="rId550" Type="http://schemas.openxmlformats.org/officeDocument/2006/relationships/hyperlink" Target="https://twitter.com/#!/swonger47/status/1138520955477725184" TargetMode="External" /><Relationship Id="rId551" Type="http://schemas.openxmlformats.org/officeDocument/2006/relationships/hyperlink" Target="https://twitter.com/#!/swonger47/status/1141051962106044416" TargetMode="External" /><Relationship Id="rId552" Type="http://schemas.openxmlformats.org/officeDocument/2006/relationships/hyperlink" Target="https://twitter.com/#!/cityofsedonaaz/status/1141048245080096768" TargetMode="External" /><Relationship Id="rId553" Type="http://schemas.openxmlformats.org/officeDocument/2006/relationships/hyperlink" Target="https://twitter.com/#!/mrsjanemcguire/status/1141053766457790464" TargetMode="External" /><Relationship Id="rId554" Type="http://schemas.openxmlformats.org/officeDocument/2006/relationships/hyperlink" Target="https://twitter.com/#!/alvildenettle/status/1141074731560579072" TargetMode="External" /><Relationship Id="rId555" Type="http://schemas.openxmlformats.org/officeDocument/2006/relationships/hyperlink" Target="https://twitter.com/#!/bowlininc/status/1141081525284327424" TargetMode="External" /><Relationship Id="rId556" Type="http://schemas.openxmlformats.org/officeDocument/2006/relationships/hyperlink" Target="https://twitter.com/#!/eamcintire/status/1139540078705823744" TargetMode="External" /><Relationship Id="rId557" Type="http://schemas.openxmlformats.org/officeDocument/2006/relationships/hyperlink" Target="https://twitter.com/#!/eamcintire/status/1140979431994847232" TargetMode="External" /><Relationship Id="rId558" Type="http://schemas.openxmlformats.org/officeDocument/2006/relationships/hyperlink" Target="https://twitter.com/#!/eamcintire/status/1141099248642957312" TargetMode="External" /><Relationship Id="rId559" Type="http://schemas.openxmlformats.org/officeDocument/2006/relationships/hyperlink" Target="https://twitter.com/#!/rebecca_arnold/status/1141005446389489667" TargetMode="External" /><Relationship Id="rId560" Type="http://schemas.openxmlformats.org/officeDocument/2006/relationships/hyperlink" Target="https://twitter.com/#!/rebecca_arnold/status/1141099982444847105" TargetMode="External" /><Relationship Id="rId561" Type="http://schemas.openxmlformats.org/officeDocument/2006/relationships/hyperlink" Target="https://twitter.com/#!/stromotion/status/1141107617030385665" TargetMode="External" /><Relationship Id="rId562" Type="http://schemas.openxmlformats.org/officeDocument/2006/relationships/hyperlink" Target="https://twitter.com/#!/aim_travelnet/status/1141108062322749440" TargetMode="External" /><Relationship Id="rId563" Type="http://schemas.openxmlformats.org/officeDocument/2006/relationships/hyperlink" Target="https://twitter.com/#!/visitwilliams/status/1141185158860533760" TargetMode="External" /><Relationship Id="rId564" Type="http://schemas.openxmlformats.org/officeDocument/2006/relationships/hyperlink" Target="https://twitter.com/#!/visit_prescott/status/1141185211088027648" TargetMode="External" /><Relationship Id="rId565" Type="http://schemas.openxmlformats.org/officeDocument/2006/relationships/hyperlink" Target="https://twitter.com/#!/_sedonaaz/status/1137494824460935168" TargetMode="External" /><Relationship Id="rId566" Type="http://schemas.openxmlformats.org/officeDocument/2006/relationships/hyperlink" Target="https://twitter.com/#!/_sedonaaz/status/1138446093983920129" TargetMode="External" /><Relationship Id="rId567" Type="http://schemas.openxmlformats.org/officeDocument/2006/relationships/hyperlink" Target="https://twitter.com/#!/_sedonaaz/status/1138808492012314624" TargetMode="External" /><Relationship Id="rId568" Type="http://schemas.openxmlformats.org/officeDocument/2006/relationships/hyperlink" Target="https://twitter.com/#!/_sedonaaz/status/1139669152648630272" TargetMode="External" /><Relationship Id="rId569" Type="http://schemas.openxmlformats.org/officeDocument/2006/relationships/hyperlink" Target="https://twitter.com/#!/_sedonaaz/status/1140258034666618880" TargetMode="External" /><Relationship Id="rId570" Type="http://schemas.openxmlformats.org/officeDocument/2006/relationships/hyperlink" Target="https://twitter.com/#!/_sedonaaz/status/1140756327943278594" TargetMode="External" /><Relationship Id="rId571" Type="http://schemas.openxmlformats.org/officeDocument/2006/relationships/hyperlink" Target="https://twitter.com/#!/_sedonaaz/status/1141345206593347585" TargetMode="External" /><Relationship Id="rId572" Type="http://schemas.openxmlformats.org/officeDocument/2006/relationships/hyperlink" Target="https://twitter.com/#!/designincuk/status/1141349281733009409" TargetMode="External" /><Relationship Id="rId573" Type="http://schemas.openxmlformats.org/officeDocument/2006/relationships/hyperlink" Target="https://twitter.com/#!/hiexsedona/status/1138868794812698624" TargetMode="External" /><Relationship Id="rId574" Type="http://schemas.openxmlformats.org/officeDocument/2006/relationships/hyperlink" Target="https://twitter.com/#!/hiexsedona/status/1141375370853326848" TargetMode="External" /><Relationship Id="rId575" Type="http://schemas.openxmlformats.org/officeDocument/2006/relationships/hyperlink" Target="https://twitter.com/#!/dsoltesz/status/1139623798590849026" TargetMode="External" /><Relationship Id="rId576" Type="http://schemas.openxmlformats.org/officeDocument/2006/relationships/hyperlink" Target="https://twitter.com/#!/dsoltesz/status/1141468206881751040" TargetMode="External" /><Relationship Id="rId577" Type="http://schemas.openxmlformats.org/officeDocument/2006/relationships/hyperlink" Target="https://twitter.com/#!/judithperron/status/1140771006681964544" TargetMode="External" /><Relationship Id="rId578" Type="http://schemas.openxmlformats.org/officeDocument/2006/relationships/hyperlink" Target="https://twitter.com/#!/judithperron/status/1141490652326313985" TargetMode="External" /><Relationship Id="rId579" Type="http://schemas.openxmlformats.org/officeDocument/2006/relationships/hyperlink" Target="https://twitter.com/#!/brownbeartrvls/status/1141533283257217024" TargetMode="External" /><Relationship Id="rId580" Type="http://schemas.openxmlformats.org/officeDocument/2006/relationships/hyperlink" Target="https://twitter.com/#!/myvirtualvaca/status/1141692731682643968" TargetMode="External" /><Relationship Id="rId581" Type="http://schemas.openxmlformats.org/officeDocument/2006/relationships/hyperlink" Target="https://twitter.com/#!/rubbishritaaz/status/1138468800720920576" TargetMode="External" /><Relationship Id="rId582" Type="http://schemas.openxmlformats.org/officeDocument/2006/relationships/hyperlink" Target="https://twitter.com/#!/rubbishritaaz/status/1141726288563978241" TargetMode="External" /><Relationship Id="rId583" Type="http://schemas.openxmlformats.org/officeDocument/2006/relationships/hyperlink" Target="https://twitter.com/#!/sedonaaz/status/1140643927873081344" TargetMode="External" /><Relationship Id="rId584" Type="http://schemas.openxmlformats.org/officeDocument/2006/relationships/hyperlink" Target="https://twitter.com/#!/sedonaaz/status/1140643927873081344" TargetMode="External" /><Relationship Id="rId585" Type="http://schemas.openxmlformats.org/officeDocument/2006/relationships/hyperlink" Target="https://twitter.com/#!/arizwant2b/status/1141777814905114626" TargetMode="External" /><Relationship Id="rId586" Type="http://schemas.openxmlformats.org/officeDocument/2006/relationships/hyperlink" Target="https://twitter.com/#!/sedonamonthly/status/1141776941873131520" TargetMode="External" /><Relationship Id="rId587" Type="http://schemas.openxmlformats.org/officeDocument/2006/relationships/hyperlink" Target="https://twitter.com/#!/cheflisadahl/status/1141783628667637761" TargetMode="External" /><Relationship Id="rId588" Type="http://schemas.openxmlformats.org/officeDocument/2006/relationships/hyperlink" Target="https://twitter.com/#!/weekendexplorer/status/1141798412213354496" TargetMode="External" /><Relationship Id="rId589" Type="http://schemas.openxmlformats.org/officeDocument/2006/relationships/hyperlink" Target="https://twitter.com/#!/yurview_az/status/1141800855076790272" TargetMode="External" /><Relationship Id="rId590" Type="http://schemas.openxmlformats.org/officeDocument/2006/relationships/hyperlink" Target="https://twitter.com/#!/spyderslove/status/1141804709164007425" TargetMode="External" /><Relationship Id="rId591" Type="http://schemas.openxmlformats.org/officeDocument/2006/relationships/hyperlink" Target="https://twitter.com/#!/chatwithsally1/status/1141918942534856704" TargetMode="External" /><Relationship Id="rId592" Type="http://schemas.openxmlformats.org/officeDocument/2006/relationships/hyperlink" Target="https://twitter.com/#!/bravolebrity1/status/1141939549590999040" TargetMode="External" /><Relationship Id="rId593" Type="http://schemas.openxmlformats.org/officeDocument/2006/relationships/hyperlink" Target="https://twitter.com/#!/nh84/status/1142032051685797888" TargetMode="External" /><Relationship Id="rId594" Type="http://schemas.openxmlformats.org/officeDocument/2006/relationships/hyperlink" Target="https://twitter.com/#!/sedonamonthly/status/1139400617120583681" TargetMode="External" /><Relationship Id="rId595" Type="http://schemas.openxmlformats.org/officeDocument/2006/relationships/hyperlink" Target="https://twitter.com/#!/sedonamonthly/status/1141776941873131520" TargetMode="External" /><Relationship Id="rId596" Type="http://schemas.openxmlformats.org/officeDocument/2006/relationships/hyperlink" Target="https://twitter.com/#!/thebestchefs/status/1142041340915736577" TargetMode="External" /><Relationship Id="rId597" Type="http://schemas.openxmlformats.org/officeDocument/2006/relationships/hyperlink" Target="https://twitter.com/#!/verdecanyonrail/status/1139205699567853573" TargetMode="External" /><Relationship Id="rId598" Type="http://schemas.openxmlformats.org/officeDocument/2006/relationships/hyperlink" Target="https://twitter.com/#!/verdecanyonrail/status/1139205699567853573" TargetMode="External" /><Relationship Id="rId599" Type="http://schemas.openxmlformats.org/officeDocument/2006/relationships/hyperlink" Target="https://twitter.com/#!/sedonaaz/status/1139312206124703744" TargetMode="External" /><Relationship Id="rId600" Type="http://schemas.openxmlformats.org/officeDocument/2006/relationships/hyperlink" Target="https://twitter.com/#!/sedonasunflower/status/1139521318049599488" TargetMode="External" /><Relationship Id="rId601" Type="http://schemas.openxmlformats.org/officeDocument/2006/relationships/hyperlink" Target="https://twitter.com/#!/sedonasunflower/status/1138463364844179456" TargetMode="External" /><Relationship Id="rId602" Type="http://schemas.openxmlformats.org/officeDocument/2006/relationships/hyperlink" Target="https://twitter.com/#!/sedonasunflower/status/1140977870019256320" TargetMode="External" /><Relationship Id="rId603" Type="http://schemas.openxmlformats.org/officeDocument/2006/relationships/hyperlink" Target="https://twitter.com/#!/sedonasunflower/status/1142054253130727424" TargetMode="External" /><Relationship Id="rId604" Type="http://schemas.openxmlformats.org/officeDocument/2006/relationships/hyperlink" Target="https://twitter.com/#!/sedonanewdayspa/status/1141838285020360704" TargetMode="External" /><Relationship Id="rId605" Type="http://schemas.openxmlformats.org/officeDocument/2006/relationships/hyperlink" Target="https://twitter.com/#!/innofsedona/status/1142057599862337537" TargetMode="External" /><Relationship Id="rId606" Type="http://schemas.openxmlformats.org/officeDocument/2006/relationships/hyperlink" Target="https://twitter.com/#!/innofsedona/status/1139525463548649472" TargetMode="External" /><Relationship Id="rId607" Type="http://schemas.openxmlformats.org/officeDocument/2006/relationships/hyperlink" Target="https://twitter.com/#!/innofsedona/status/1140971954486169601" TargetMode="External" /><Relationship Id="rId608" Type="http://schemas.openxmlformats.org/officeDocument/2006/relationships/hyperlink" Target="https://twitter.com/#!/innofsedona/status/1141099494299144193" TargetMode="External" /><Relationship Id="rId609" Type="http://schemas.openxmlformats.org/officeDocument/2006/relationships/hyperlink" Target="https://twitter.com/#!/verdevalleytv/status/1138212598418092032" TargetMode="External" /><Relationship Id="rId610" Type="http://schemas.openxmlformats.org/officeDocument/2006/relationships/hyperlink" Target="https://twitter.com/#!/coconinonf/status/1138173006038085635" TargetMode="External" /><Relationship Id="rId611" Type="http://schemas.openxmlformats.org/officeDocument/2006/relationships/hyperlink" Target="https://twitter.com/#!/verdevalleytv/status/1138212598418092032" TargetMode="External" /><Relationship Id="rId612" Type="http://schemas.openxmlformats.org/officeDocument/2006/relationships/hyperlink" Target="https://twitter.com/#!/coconinonf/status/1138173006038085635" TargetMode="External" /><Relationship Id="rId613" Type="http://schemas.openxmlformats.org/officeDocument/2006/relationships/hyperlink" Target="https://twitter.com/#!/azrogernaylor/status/1134496190425288704" TargetMode="External" /><Relationship Id="rId614" Type="http://schemas.openxmlformats.org/officeDocument/2006/relationships/hyperlink" Target="https://twitter.com/#!/verdevalleytv/status/1138212598418092032" TargetMode="External" /><Relationship Id="rId615" Type="http://schemas.openxmlformats.org/officeDocument/2006/relationships/hyperlink" Target="https://twitter.com/#!/coconinonf/status/1138173006038085635" TargetMode="External" /><Relationship Id="rId616" Type="http://schemas.openxmlformats.org/officeDocument/2006/relationships/hyperlink" Target="https://twitter.com/#!/verdevalleytv/status/1138212598418092032" TargetMode="External" /><Relationship Id="rId617" Type="http://schemas.openxmlformats.org/officeDocument/2006/relationships/hyperlink" Target="https://twitter.com/#!/coconinonf/status/1138173006038085635" TargetMode="External" /><Relationship Id="rId618" Type="http://schemas.openxmlformats.org/officeDocument/2006/relationships/hyperlink" Target="https://twitter.com/#!/verdevalleytv/status/1138212598418092032" TargetMode="External" /><Relationship Id="rId619" Type="http://schemas.openxmlformats.org/officeDocument/2006/relationships/hyperlink" Target="https://twitter.com/#!/verdevalleytv/status/1142114302502961152" TargetMode="External" /><Relationship Id="rId620" Type="http://schemas.openxmlformats.org/officeDocument/2006/relationships/hyperlink" Target="https://twitter.com/#!/verdevalleytv/status/1142114302502961152" TargetMode="External" /><Relationship Id="rId621" Type="http://schemas.openxmlformats.org/officeDocument/2006/relationships/hyperlink" Target="https://twitter.com/#!/verdevalleytv/status/1138212598418092032" TargetMode="External" /><Relationship Id="rId622" Type="http://schemas.openxmlformats.org/officeDocument/2006/relationships/hyperlink" Target="https://twitter.com/#!/verdevalleytv/status/1142114302502961152" TargetMode="External" /><Relationship Id="rId623" Type="http://schemas.openxmlformats.org/officeDocument/2006/relationships/hyperlink" Target="https://twitter.com/#!/pilsenjla/status/1142116644996734978" TargetMode="External" /><Relationship Id="rId624" Type="http://schemas.openxmlformats.org/officeDocument/2006/relationships/hyperlink" Target="https://twitter.com/#!/merkinvineyards/status/1142134941657919489" TargetMode="External" /><Relationship Id="rId625" Type="http://schemas.openxmlformats.org/officeDocument/2006/relationships/hyperlink" Target="https://twitter.com/#!/klmsedona/status/1142135167835881472" TargetMode="External" /><Relationship Id="rId626" Type="http://schemas.openxmlformats.org/officeDocument/2006/relationships/hyperlink" Target="https://twitter.com/#!/arabella_hotel/status/1137404157260959751" TargetMode="External" /><Relationship Id="rId627" Type="http://schemas.openxmlformats.org/officeDocument/2006/relationships/hyperlink" Target="https://twitter.com/#!/arabella_hotel/status/1138520537687318528" TargetMode="External" /><Relationship Id="rId628" Type="http://schemas.openxmlformats.org/officeDocument/2006/relationships/hyperlink" Target="https://twitter.com/#!/arabella_hotel/status/1139334898173562884" TargetMode="External" /><Relationship Id="rId629" Type="http://schemas.openxmlformats.org/officeDocument/2006/relationships/hyperlink" Target="https://twitter.com/#!/arabella_hotel/status/1139940794721275904" TargetMode="External" /><Relationship Id="rId630" Type="http://schemas.openxmlformats.org/officeDocument/2006/relationships/hyperlink" Target="https://twitter.com/#!/arabella_hotel/status/1140755254939725825" TargetMode="External" /><Relationship Id="rId631" Type="http://schemas.openxmlformats.org/officeDocument/2006/relationships/hyperlink" Target="https://twitter.com/#!/arabella_hotel/status/1141435669048377344" TargetMode="External" /><Relationship Id="rId632" Type="http://schemas.openxmlformats.org/officeDocument/2006/relationships/hyperlink" Target="https://twitter.com/#!/arabella_hotel/status/1141795865662754821" TargetMode="External" /><Relationship Id="rId633" Type="http://schemas.openxmlformats.org/officeDocument/2006/relationships/hyperlink" Target="https://twitter.com/#!/arabella_hotel/status/1142142657269047301" TargetMode="External" /><Relationship Id="rId634" Type="http://schemas.openxmlformats.org/officeDocument/2006/relationships/hyperlink" Target="https://twitter.com/#!/simplholistic/status/1142163232095817729" TargetMode="External" /><Relationship Id="rId635" Type="http://schemas.openxmlformats.org/officeDocument/2006/relationships/hyperlink" Target="https://twitter.com/#!/enthusiasticbl/status/1140686495994372096" TargetMode="External" /><Relationship Id="rId636" Type="http://schemas.openxmlformats.org/officeDocument/2006/relationships/hyperlink" Target="https://twitter.com/#!/azrogernaylor/status/1134496190425288704" TargetMode="External" /><Relationship Id="rId637" Type="http://schemas.openxmlformats.org/officeDocument/2006/relationships/hyperlink" Target="https://twitter.com/#!/azrogernaylor/status/1138455540798054400" TargetMode="External" /><Relationship Id="rId638" Type="http://schemas.openxmlformats.org/officeDocument/2006/relationships/hyperlink" Target="https://twitter.com/#!/azrogernaylor/status/1140631662092402693" TargetMode="External" /><Relationship Id="rId639" Type="http://schemas.openxmlformats.org/officeDocument/2006/relationships/hyperlink" Target="https://twitter.com/#!/azrogernaylor/status/1141006853058392069" TargetMode="External" /><Relationship Id="rId640" Type="http://schemas.openxmlformats.org/officeDocument/2006/relationships/hyperlink" Target="https://twitter.com/#!/sedonaaz/status/1136739008346636288" TargetMode="External" /><Relationship Id="rId641" Type="http://schemas.openxmlformats.org/officeDocument/2006/relationships/hyperlink" Target="https://twitter.com/#!/sedonaaz/status/1138873743822819328" TargetMode="External" /><Relationship Id="rId642" Type="http://schemas.openxmlformats.org/officeDocument/2006/relationships/hyperlink" Target="https://twitter.com/#!/sedonaaz/status/1139314021729857536" TargetMode="External" /><Relationship Id="rId643" Type="http://schemas.openxmlformats.org/officeDocument/2006/relationships/hyperlink" Target="https://twitter.com/#!/sedonaaz/status/1141403526909845504" TargetMode="External" /><Relationship Id="rId644" Type="http://schemas.openxmlformats.org/officeDocument/2006/relationships/hyperlink" Target="https://twitter.com/#!/sedonaaz/status/1141450461792231424" TargetMode="External" /><Relationship Id="rId645" Type="http://schemas.openxmlformats.org/officeDocument/2006/relationships/hyperlink" Target="https://twitter.com/#!/sedonaaz/status/1141764372852813824" TargetMode="External" /><Relationship Id="rId646" Type="http://schemas.openxmlformats.org/officeDocument/2006/relationships/hyperlink" Target="https://twitter.com/#!/enthusiasticbl/status/1140686495994372096" TargetMode="External" /><Relationship Id="rId647" Type="http://schemas.openxmlformats.org/officeDocument/2006/relationships/hyperlink" Target="https://twitter.com/#!/enthusiasticbl/status/1142167913450729472" TargetMode="External" /><Relationship Id="rId648" Type="http://schemas.openxmlformats.org/officeDocument/2006/relationships/hyperlink" Target="https://twitter.com/#!/affinityrv/status/1142168785303982080" TargetMode="External" /><Relationship Id="rId649" Type="http://schemas.openxmlformats.org/officeDocument/2006/relationships/hyperlink" Target="https://twitter.com/#!/phoenix_dts/status/1140399526492196865" TargetMode="External" /><Relationship Id="rId650" Type="http://schemas.openxmlformats.org/officeDocument/2006/relationships/hyperlink" Target="https://twitter.com/#!/phoenix_dts/status/1141783223636283397" TargetMode="External" /><Relationship Id="rId651" Type="http://schemas.openxmlformats.org/officeDocument/2006/relationships/hyperlink" Target="https://twitter.com/#!/phoenix_dts/status/1142193681782517760" TargetMode="External" /><Relationship Id="rId652" Type="http://schemas.openxmlformats.org/officeDocument/2006/relationships/hyperlink" Target="https://api.twitter.com/1.1/geo/id/07d9db7457487002.json" TargetMode="External" /><Relationship Id="rId653" Type="http://schemas.openxmlformats.org/officeDocument/2006/relationships/hyperlink" Target="https://api.twitter.com/1.1/geo/id/07d9db7457487002.json" TargetMode="External" /><Relationship Id="rId654" Type="http://schemas.openxmlformats.org/officeDocument/2006/relationships/hyperlink" Target="https://api.twitter.com/1.1/geo/id/07d9db7457487002.json" TargetMode="External" /><Relationship Id="rId655" Type="http://schemas.openxmlformats.org/officeDocument/2006/relationships/hyperlink" Target="https://api.twitter.com/1.1/geo/id/a612c69b44b2e5da.json" TargetMode="External" /><Relationship Id="rId656" Type="http://schemas.openxmlformats.org/officeDocument/2006/relationships/hyperlink" Target="https://api.twitter.com/1.1/geo/id/a612c69b44b2e5da.json" TargetMode="External" /><Relationship Id="rId657" Type="http://schemas.openxmlformats.org/officeDocument/2006/relationships/hyperlink" Target="https://api.twitter.com/1.1/geo/id/a612c69b44b2e5da.json" TargetMode="External" /><Relationship Id="rId658" Type="http://schemas.openxmlformats.org/officeDocument/2006/relationships/hyperlink" Target="https://api.twitter.com/1.1/geo/id/a612c69b44b2e5da.json" TargetMode="External" /><Relationship Id="rId659" Type="http://schemas.openxmlformats.org/officeDocument/2006/relationships/hyperlink" Target="https://api.twitter.com/1.1/geo/id/a612c69b44b2e5da.json" TargetMode="External" /><Relationship Id="rId660" Type="http://schemas.openxmlformats.org/officeDocument/2006/relationships/hyperlink" Target="https://api.twitter.com/1.1/geo/id/a612c69b44b2e5da.json" TargetMode="External" /><Relationship Id="rId661" Type="http://schemas.openxmlformats.org/officeDocument/2006/relationships/hyperlink" Target="https://api.twitter.com/1.1/geo/id/a612c69b44b2e5da.json" TargetMode="External" /><Relationship Id="rId662" Type="http://schemas.openxmlformats.org/officeDocument/2006/relationships/hyperlink" Target="https://api.twitter.com/1.1/geo/id/07d9ecbfbf481002.json" TargetMode="External" /><Relationship Id="rId663" Type="http://schemas.openxmlformats.org/officeDocument/2006/relationships/comments" Target="../comments1.xml" /><Relationship Id="rId664" Type="http://schemas.openxmlformats.org/officeDocument/2006/relationships/vmlDrawing" Target="../drawings/vmlDrawing1.vml" /><Relationship Id="rId665" Type="http://schemas.openxmlformats.org/officeDocument/2006/relationships/table" Target="../tables/table1.xml" /><Relationship Id="rId66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phoenixnewtimes.com/restaurants/48-hours-verde-valley-wine-trial-cottonwood-page-springs-clarkdale-11307299" TargetMode="External" /><Relationship Id="rId2" Type="http://schemas.openxmlformats.org/officeDocument/2006/relationships/hyperlink" Target="https://twitter.com/KaibabNF/status/1138118055572062208" TargetMode="External" /><Relationship Id="rId3" Type="http://schemas.openxmlformats.org/officeDocument/2006/relationships/hyperlink" Target="https://eatlivetraveldrink.com/2017/07/15/24-hours-in-sedona/" TargetMode="External" /><Relationship Id="rId4" Type="http://schemas.openxmlformats.org/officeDocument/2006/relationships/hyperlink" Target="https://www.ilovesedonarealestate.com/property/70-calle-irena-sedona-arizona-518539" TargetMode="External" /><Relationship Id="rId5" Type="http://schemas.openxmlformats.org/officeDocument/2006/relationships/hyperlink" Target="https://www.vacationrenter.com/guides/best-vacations-in-the-u-s-an-infographic" TargetMode="External" /><Relationship Id="rId6" Type="http://schemas.openxmlformats.org/officeDocument/2006/relationships/hyperlink" Target="https://www.vacationrenter.com/guides/best-vacations-in-the-u-s-an-infographic" TargetMode="External" /><Relationship Id="rId7" Type="http://schemas.openxmlformats.org/officeDocument/2006/relationships/hyperlink" Target="http://onebighome.bullfrogcommunities.com/one_big_home_documentary_screening_and_q_a_discussion_with_filmmaker_sedona_arizona?platform=hootsuite" TargetMode="External" /><Relationship Id="rId8" Type="http://schemas.openxmlformats.org/officeDocument/2006/relationships/hyperlink" Target="https://www.afar.com/magazine/gorgeous-summer-destinations-where-your-us-dollar-will-go-far" TargetMode="External" /><Relationship Id="rId9" Type="http://schemas.openxmlformats.org/officeDocument/2006/relationships/hyperlink" Target="https://www.afar.com/magazine/gorgeous-summer-destinations-where-your-us-dollar-will-go-far" TargetMode="External" /><Relationship Id="rId10" Type="http://schemas.openxmlformats.org/officeDocument/2006/relationships/hyperlink" Target="https://visitsedona.com/blog/tramping-through-red-rock-country-with-your-pooch/" TargetMode="External" /><Relationship Id="rId11" Type="http://schemas.openxmlformats.org/officeDocument/2006/relationships/hyperlink" Target="https://visitsedona.com/blog/tramping-through-red-rock-country-with-your-pooch/" TargetMode="External" /><Relationship Id="rId12" Type="http://schemas.openxmlformats.org/officeDocument/2006/relationships/hyperlink" Target="https://www.azcentral.com/story/travel/arizona/road-trips/2019/06/01/summer-family-vacation-ideas-kid-friendly-things-to-do-arizona-sedona-jeep-tours-flagstaff-bearizona/1265541001/" TargetMode="External" /><Relationship Id="rId13" Type="http://schemas.openxmlformats.org/officeDocument/2006/relationships/hyperlink" Target="https://www.azcentral.com/story/travel/arizona/hiking/2018/06/28/kid-friendly-family-hikes-arizona/732333002/" TargetMode="External" /><Relationship Id="rId14" Type="http://schemas.openxmlformats.org/officeDocument/2006/relationships/hyperlink" Target="http://www.sedonaaz.gov/Home/Components/JobPosts/Job/316/510" TargetMode="External" /><Relationship Id="rId15" Type="http://schemas.openxmlformats.org/officeDocument/2006/relationships/hyperlink" Target="https://www.rebeccaandtheworld.com/weekend-in-sedona-itinerary/" TargetMode="External" /><Relationship Id="rId16" Type="http://schemas.openxmlformats.org/officeDocument/2006/relationships/hyperlink" Target="https://www.rebeccaandtheworld.com/weekend-in-sedona-itinerary/" TargetMode="External" /><Relationship Id="rId17" Type="http://schemas.openxmlformats.org/officeDocument/2006/relationships/hyperlink" Target="https://www.tripstodiscover.com/wonderful-weekend-getaways-from-phoenix/" TargetMode="External" /><Relationship Id="rId18" Type="http://schemas.openxmlformats.org/officeDocument/2006/relationships/hyperlink" Target="http://www.sedonaaz.gov/your-government/departments/parks-recreation/calendar" TargetMode="External" /><Relationship Id="rId19" Type="http://schemas.openxmlformats.org/officeDocument/2006/relationships/hyperlink" Target="http://www.sedonaaz.gov/your-government/departments/parks-recreation/calendar" TargetMode="External" /><Relationship Id="rId20" Type="http://schemas.openxmlformats.org/officeDocument/2006/relationships/hyperlink" Target="https://visitsedona.com/blog/tramping-through-red-rock-country-with-your-pooch/" TargetMode="External" /><Relationship Id="rId21" Type="http://schemas.openxmlformats.org/officeDocument/2006/relationships/hyperlink" Target="https://twitter.com/SedonaAZ/status/1141450461792231424" TargetMode="External" /><Relationship Id="rId22" Type="http://schemas.openxmlformats.org/officeDocument/2006/relationships/hyperlink" Target="https://www.myvirtualvacations.net/blog/a-first-look-at-the-red-rocks-on-a-pink-jeep-tour" TargetMode="External" /><Relationship Id="rId23" Type="http://schemas.openxmlformats.org/officeDocument/2006/relationships/hyperlink" Target="https://www.yogajournal.com/lifestyle/best-yoga-retreats-around-the-world" TargetMode="External" /><Relationship Id="rId24" Type="http://schemas.openxmlformats.org/officeDocument/2006/relationships/hyperlink" Target="https://visitsedona.com/blog/four-best-golf-courses-in-sedona/" TargetMode="External" /><Relationship Id="rId25" Type="http://schemas.openxmlformats.org/officeDocument/2006/relationships/hyperlink" Target="https://www.sedonamonthly.com/2019/scrumptious-sandwiches/" TargetMode="External" /><Relationship Id="rId26" Type="http://schemas.openxmlformats.org/officeDocument/2006/relationships/hyperlink" Target="https://visitsedona.com/blog/the-7-best-places-to-picnic-in-sedona-arizona/" TargetMode="External" /><Relationship Id="rId27" Type="http://schemas.openxmlformats.org/officeDocument/2006/relationships/hyperlink" Target="https://visitsedona.com/blog/the-7-best-places-to-picnic-in-sedona-arizona/" TargetMode="External" /><Relationship Id="rId28" Type="http://schemas.openxmlformats.org/officeDocument/2006/relationships/hyperlink" Target="https://visitsedona.com/blog/four-best-golf-courses-in-sedona/" TargetMode="External" /><Relationship Id="rId29" Type="http://schemas.openxmlformats.org/officeDocument/2006/relationships/hyperlink" Target="https://www.sedonamonthly.com/2019/farm-table/" TargetMode="External" /><Relationship Id="rId30" Type="http://schemas.openxmlformats.org/officeDocument/2006/relationships/hyperlink" Target="https://www.youtube.com/watch?v=m9DrNPa3GLk&amp;feature=youtu.be" TargetMode="External" /><Relationship Id="rId31" Type="http://schemas.openxmlformats.org/officeDocument/2006/relationships/hyperlink" Target="https://twitter.com/SedonaAZ/status/1141403526909845504" TargetMode="External" /><Relationship Id="rId32" Type="http://schemas.openxmlformats.org/officeDocument/2006/relationships/hyperlink" Target="http://www.sedonaaz.gov/Home/Components/JobPosts/Job/316/510" TargetMode="External" /><Relationship Id="rId33" Type="http://schemas.openxmlformats.org/officeDocument/2006/relationships/hyperlink" Target="https://www.arabellahotelsedona.com/special-pkg/advance-purchase" TargetMode="External" /><Relationship Id="rId34" Type="http://schemas.openxmlformats.org/officeDocument/2006/relationships/hyperlink" Target="https://www.arabellahotelsedona.com/suites" TargetMode="External" /><Relationship Id="rId35" Type="http://schemas.openxmlformats.org/officeDocument/2006/relationships/hyperlink" Target="http://sedonaphotofest.org/" TargetMode="External" /><Relationship Id="rId36" Type="http://schemas.openxmlformats.org/officeDocument/2006/relationships/hyperlink" Target="https://www.elotecafe.com/eat-1-1" TargetMode="External" /><Relationship Id="rId37" Type="http://schemas.openxmlformats.org/officeDocument/2006/relationships/hyperlink" Target="https://www.arabellahotelsedona.com/things-to-do" TargetMode="External" /><Relationship Id="rId38" Type="http://schemas.openxmlformats.org/officeDocument/2006/relationships/hyperlink" Target="https://www.arabellahotelsedona.com/reviews" TargetMode="External" /><Relationship Id="rId39" Type="http://schemas.openxmlformats.org/officeDocument/2006/relationships/hyperlink" Target="https://visitsedona.com/spiritual-wellness/fitness-yoga/" TargetMode="External" /><Relationship Id="rId40" Type="http://schemas.openxmlformats.org/officeDocument/2006/relationships/hyperlink" Target="https://www.arabellahotelsedona.com/special-pkg" TargetMode="External" /><Relationship Id="rId41" Type="http://schemas.openxmlformats.org/officeDocument/2006/relationships/hyperlink" Target="http://mywellnesseverywhere.com/sedona-organic-restaurant/" TargetMode="External" /><Relationship Id="rId42" Type="http://schemas.openxmlformats.org/officeDocument/2006/relationships/hyperlink" Target="https://www.tripstodiscover.com/wonderful-weekend-getaways-from-phoenix/" TargetMode="External" /><Relationship Id="rId43" Type="http://schemas.openxmlformats.org/officeDocument/2006/relationships/hyperlink" Target="https://visitsedona.com/blog/tramping-through-red-rock-country-with-your-pooch/" TargetMode="External" /><Relationship Id="rId44" Type="http://schemas.openxmlformats.org/officeDocument/2006/relationships/hyperlink" Target="https://www.pinterest.com/pin/445574956882153111/" TargetMode="External" /><Relationship Id="rId45" Type="http://schemas.openxmlformats.org/officeDocument/2006/relationships/hyperlink" Target="https://visitsedona.com/blog/the-7-best-places-to-picnic-in-sedona-arizona/" TargetMode="External" /><Relationship Id="rId46" Type="http://schemas.openxmlformats.org/officeDocument/2006/relationships/hyperlink" Target="https://visitsedona.com/blog/four-best-golf-courses-in-sedona/" TargetMode="External" /><Relationship Id="rId47" Type="http://schemas.openxmlformats.org/officeDocument/2006/relationships/hyperlink" Target="https://www.instagram.com/p/ByyfhaRhfrA/?igshid=bpek3m7xj0eo" TargetMode="External" /><Relationship Id="rId48" Type="http://schemas.openxmlformats.org/officeDocument/2006/relationships/hyperlink" Target="https://www.instagram.com/p/By8UwUbBVsx/?igshid=hrbb462yik53" TargetMode="External" /><Relationship Id="rId49" Type="http://schemas.openxmlformats.org/officeDocument/2006/relationships/hyperlink" Target="https://www.instagram.com/p/By_PaQChrvr/?igshid=m7b7ht1arnxy" TargetMode="External" /><Relationship Id="rId50" Type="http://schemas.openxmlformats.org/officeDocument/2006/relationships/hyperlink" Target="https://pbs.twimg.com/media/D8lSVFKUYAE-0ET.jpg" TargetMode="External" /><Relationship Id="rId51" Type="http://schemas.openxmlformats.org/officeDocument/2006/relationships/hyperlink" Target="https://pbs.twimg.com/media/D8qhlLxUEAAztVb.jpg" TargetMode="External" /><Relationship Id="rId52" Type="http://schemas.openxmlformats.org/officeDocument/2006/relationships/hyperlink" Target="https://pbs.twimg.com/media/D8tfUY7UIAEatNz.jpg" TargetMode="External" /><Relationship Id="rId53" Type="http://schemas.openxmlformats.org/officeDocument/2006/relationships/hyperlink" Target="https://pbs.twimg.com/media/D8u0ZfBXkAAhWuA.jpg" TargetMode="External" /><Relationship Id="rId54" Type="http://schemas.openxmlformats.org/officeDocument/2006/relationships/hyperlink" Target="https://pbs.twimg.com/media/D8yWXhRUIAA6CPq.jpg" TargetMode="External" /><Relationship Id="rId55" Type="http://schemas.openxmlformats.org/officeDocument/2006/relationships/hyperlink" Target="https://pbs.twimg.com/media/D88mSwdW4AA3oEG.jpg" TargetMode="External" /><Relationship Id="rId56" Type="http://schemas.openxmlformats.org/officeDocument/2006/relationships/hyperlink" Target="https://pbs.twimg.com/media/D88k_beWsAAAf-2.jpg" TargetMode="External" /><Relationship Id="rId57" Type="http://schemas.openxmlformats.org/officeDocument/2006/relationships/hyperlink" Target="https://pbs.twimg.com/media/D89n_CdXYAEzKPp.jpg" TargetMode="External" /><Relationship Id="rId58" Type="http://schemas.openxmlformats.org/officeDocument/2006/relationships/hyperlink" Target="https://pbs.twimg.com/media/D8wEg48X4AADkAc.jpg" TargetMode="External" /><Relationship Id="rId59" Type="http://schemas.openxmlformats.org/officeDocument/2006/relationships/hyperlink" Target="https://pbs.twimg.com/media/D8wEg48X4AADkAc.jpg" TargetMode="External" /><Relationship Id="rId60" Type="http://schemas.openxmlformats.org/officeDocument/2006/relationships/hyperlink" Target="https://pbs.twimg.com/media/D8-oBdnUwAEwoTk.jpg" TargetMode="External" /><Relationship Id="rId61" Type="http://schemas.openxmlformats.org/officeDocument/2006/relationships/hyperlink" Target="https://pbs.twimg.com/media/D8-oBdnUwAEwoTk.jpg" TargetMode="External" /><Relationship Id="rId62" Type="http://schemas.openxmlformats.org/officeDocument/2006/relationships/hyperlink" Target="https://pbs.twimg.com/media/D9CTA5zUYAAiFnH.jpg" TargetMode="External" /><Relationship Id="rId63" Type="http://schemas.openxmlformats.org/officeDocument/2006/relationships/hyperlink" Target="https://pbs.twimg.com/media/D9Ed_3YUEAEd8t0.jpg" TargetMode="External" /><Relationship Id="rId64" Type="http://schemas.openxmlformats.org/officeDocument/2006/relationships/hyperlink" Target="https://pbs.twimg.com/media/D9MwzChXUAECwn0.jpg" TargetMode="External" /><Relationship Id="rId65" Type="http://schemas.openxmlformats.org/officeDocument/2006/relationships/hyperlink" Target="https://pbs.twimg.com/media/D8_cJmTUcAE8paZ.jpg" TargetMode="External" /><Relationship Id="rId66" Type="http://schemas.openxmlformats.org/officeDocument/2006/relationships/hyperlink" Target="https://pbs.twimg.com/media/D9Wrqw_UcAEhxuC.jpg" TargetMode="External" /><Relationship Id="rId67" Type="http://schemas.openxmlformats.org/officeDocument/2006/relationships/hyperlink" Target="https://pbs.twimg.com/media/D9XRVJMU8AAD4oT.jpg" TargetMode="External" /><Relationship Id="rId68" Type="http://schemas.openxmlformats.org/officeDocument/2006/relationships/hyperlink" Target="https://pbs.twimg.com/media/D8aCF2BU0AE7Twg.jpg" TargetMode="External" /><Relationship Id="rId69" Type="http://schemas.openxmlformats.org/officeDocument/2006/relationships/hyperlink" Target="https://pbs.twimg.com/media/D84TIcpWwAIwIpD.jpg" TargetMode="External" /><Relationship Id="rId70" Type="http://schemas.openxmlformats.org/officeDocument/2006/relationships/hyperlink" Target="https://pbs.twimg.com/media/D9b62TgXsAcMNPr.jpg" TargetMode="External" /><Relationship Id="rId71" Type="http://schemas.openxmlformats.org/officeDocument/2006/relationships/hyperlink" Target="https://pbs.twimg.com/media/D8-oBdnUwAEwoTk.jpg" TargetMode="External" /><Relationship Id="rId72" Type="http://schemas.openxmlformats.org/officeDocument/2006/relationships/hyperlink" Target="https://pbs.twimg.com/media/D9gbfRvXUAE_44u.jpg" TargetMode="External" /><Relationship Id="rId73" Type="http://schemas.openxmlformats.org/officeDocument/2006/relationships/hyperlink" Target="https://pbs.twimg.com/media/D9RhkzuVAAEGeBE.jpg" TargetMode="External" /><Relationship Id="rId74" Type="http://schemas.openxmlformats.org/officeDocument/2006/relationships/hyperlink" Target="https://pbs.twimg.com/media/D9hcitWX4AIc3QA.jpg" TargetMode="External" /><Relationship Id="rId75" Type="http://schemas.openxmlformats.org/officeDocument/2006/relationships/hyperlink" Target="https://pbs.twimg.com/media/D9c_H3aUwAALCbf.jpg" TargetMode="External" /><Relationship Id="rId76" Type="http://schemas.openxmlformats.org/officeDocument/2006/relationships/hyperlink" Target="https://pbs.twimg.com/media/D9c_H3aUwAALCbf.jpg" TargetMode="External" /><Relationship Id="rId77" Type="http://schemas.openxmlformats.org/officeDocument/2006/relationships/hyperlink" Target="https://pbs.twimg.com/media/D9iBVIPXoAAf5cf.jpg" TargetMode="External" /><Relationship Id="rId78" Type="http://schemas.openxmlformats.org/officeDocument/2006/relationships/hyperlink" Target="https://pbs.twimg.com/media/D9jpNnUU4AABGEB.jpg" TargetMode="External" /><Relationship Id="rId79" Type="http://schemas.openxmlformats.org/officeDocument/2006/relationships/hyperlink" Target="https://pbs.twimg.com/media/D9hcitWX4AIc3QA.jpg" TargetMode="External" /><Relationship Id="rId80" Type="http://schemas.openxmlformats.org/officeDocument/2006/relationships/hyperlink" Target="https://pbs.twimg.com/media/D89Fi2dXYAA9NgA.jpg" TargetMode="External" /><Relationship Id="rId81" Type="http://schemas.openxmlformats.org/officeDocument/2006/relationships/hyperlink" Target="https://pbs.twimg.com/media/D9if3LmVAAAuDJW.jpg" TargetMode="External" /><Relationship Id="rId82" Type="http://schemas.openxmlformats.org/officeDocument/2006/relationships/hyperlink" Target="https://pbs.twimg.com/media/D76KO72U8AAAMKH.jpg" TargetMode="External" /><Relationship Id="rId83" Type="http://schemas.openxmlformats.org/officeDocument/2006/relationships/hyperlink" Target="https://pbs.twimg.com/media/D9mtq7UU8AAzTjE.jpg" TargetMode="External" /><Relationship Id="rId84" Type="http://schemas.openxmlformats.org/officeDocument/2006/relationships/hyperlink" Target="https://pbs.twimg.com/media/D8jfDY3WkAEg-mc.jpg" TargetMode="External" /><Relationship Id="rId85" Type="http://schemas.openxmlformats.org/officeDocument/2006/relationships/hyperlink" Target="https://pbs.twimg.com/media/D8zWZPFWkAA6TDo.jpg" TargetMode="External" /><Relationship Id="rId86" Type="http://schemas.openxmlformats.org/officeDocument/2006/relationships/hyperlink" Target="https://pbs.twimg.com/media/D8-7DQ_XoAEjba7.jpg" TargetMode="External" /><Relationship Id="rId87" Type="http://schemas.openxmlformats.org/officeDocument/2006/relationships/hyperlink" Target="https://pbs.twimg.com/media/D9HiHD4XkAEiYiC.jpg" TargetMode="External" /><Relationship Id="rId88" Type="http://schemas.openxmlformats.org/officeDocument/2006/relationships/hyperlink" Target="https://pbs.twimg.com/media/D9TG20OWkAE5ypR.jpg" TargetMode="External" /><Relationship Id="rId89" Type="http://schemas.openxmlformats.org/officeDocument/2006/relationships/hyperlink" Target="https://pbs.twimg.com/media/D9cxsKIX4AAv6--.jpg" TargetMode="External" /><Relationship Id="rId90" Type="http://schemas.openxmlformats.org/officeDocument/2006/relationships/hyperlink" Target="https://pbs.twimg.com/media/D9h5SY1XUAEzFKY.jpg" TargetMode="External" /><Relationship Id="rId91" Type="http://schemas.openxmlformats.org/officeDocument/2006/relationships/hyperlink" Target="https://pbs.twimg.com/media/D9m0sS5WkAAzJv_.jpg" TargetMode="External" /><Relationship Id="rId92" Type="http://schemas.openxmlformats.org/officeDocument/2006/relationships/hyperlink" Target="https://pbs.twimg.com/media/D9nHZvtUwAEnYFn.jpg" TargetMode="External" /><Relationship Id="rId93" Type="http://schemas.openxmlformats.org/officeDocument/2006/relationships/hyperlink" Target="https://pbs.twimg.com/media/D9SIT-1UcAArMzn.jpg" TargetMode="External" /><Relationship Id="rId94" Type="http://schemas.openxmlformats.org/officeDocument/2006/relationships/hyperlink" Target="https://pbs.twimg.com/media/D8aCF2BU0AE7Twg.jpg" TargetMode="External" /><Relationship Id="rId95" Type="http://schemas.openxmlformats.org/officeDocument/2006/relationships/hyperlink" Target="https://pbs.twimg.com/media/D8-oBdnUwAEwoTk.jpg" TargetMode="External" /><Relationship Id="rId96" Type="http://schemas.openxmlformats.org/officeDocument/2006/relationships/hyperlink" Target="https://pbs.twimg.com/media/D9c_H3aUwAALCbf.jpg" TargetMode="External" /><Relationship Id="rId97" Type="http://schemas.openxmlformats.org/officeDocument/2006/relationships/hyperlink" Target="https://pbs.twimg.com/media/D9hcitWX4AIc3QA.jpg" TargetMode="External" /><Relationship Id="rId98" Type="http://schemas.openxmlformats.org/officeDocument/2006/relationships/hyperlink" Target="https://pbs.twimg.com/media/D9nLp4AU4AASZyY.jpg" TargetMode="External" /><Relationship Id="rId99" Type="http://schemas.openxmlformats.org/officeDocument/2006/relationships/hyperlink" Target="http://pbs.twimg.com/profile_images/865318139508146177/eeQrStTM_normal.jpg" TargetMode="External" /><Relationship Id="rId100" Type="http://schemas.openxmlformats.org/officeDocument/2006/relationships/hyperlink" Target="http://pbs.twimg.com/profile_images/1899333602/36-Prudential_Possible_Selects_normal.JPG" TargetMode="External" /><Relationship Id="rId101" Type="http://schemas.openxmlformats.org/officeDocument/2006/relationships/hyperlink" Target="http://pbs.twimg.com/profile_images/1035200865320218625/7Yv22TOT_normal.jpg" TargetMode="External" /><Relationship Id="rId102" Type="http://schemas.openxmlformats.org/officeDocument/2006/relationships/hyperlink" Target="http://pbs.twimg.com/profile_images/1021579075872161792/KKlqKsI0_normal.jpg" TargetMode="External" /><Relationship Id="rId103" Type="http://schemas.openxmlformats.org/officeDocument/2006/relationships/hyperlink" Target="http://pbs.twimg.com/profile_images/1083389021513019394/dSUhEBCu_normal.jpg" TargetMode="External" /><Relationship Id="rId104" Type="http://schemas.openxmlformats.org/officeDocument/2006/relationships/hyperlink" Target="https://pbs.twimg.com/media/D8lSVFKUYAE-0ET.jpg" TargetMode="External" /><Relationship Id="rId105" Type="http://schemas.openxmlformats.org/officeDocument/2006/relationships/hyperlink" Target="https://pbs.twimg.com/media/D8qhlLxUEAAztVb.jpg" TargetMode="External" /><Relationship Id="rId106" Type="http://schemas.openxmlformats.org/officeDocument/2006/relationships/hyperlink" Target="https://pbs.twimg.com/media/D8tfUY7UIAEatNz.jpg" TargetMode="External" /><Relationship Id="rId107" Type="http://schemas.openxmlformats.org/officeDocument/2006/relationships/hyperlink" Target="http://pbs.twimg.com/profile_images/876252902704197632/URMhcrAt_normal.jpg" TargetMode="External" /><Relationship Id="rId108" Type="http://schemas.openxmlformats.org/officeDocument/2006/relationships/hyperlink" Target="http://pbs.twimg.com/profile_images/875762924664504320/tlF6YnZR_normal.jpg" TargetMode="External" /><Relationship Id="rId109" Type="http://schemas.openxmlformats.org/officeDocument/2006/relationships/hyperlink" Target="http://pbs.twimg.com/profile_images/736329210222936064/ZTvb3PD0_normal.jpg" TargetMode="External" /><Relationship Id="rId110" Type="http://schemas.openxmlformats.org/officeDocument/2006/relationships/hyperlink" Target="https://pbs.twimg.com/media/D8u0ZfBXkAAhWuA.jpg" TargetMode="External" /><Relationship Id="rId111" Type="http://schemas.openxmlformats.org/officeDocument/2006/relationships/hyperlink" Target="http://pbs.twimg.com/profile_images/486699365197565952/egfX8R48_normal.jpeg" TargetMode="External" /><Relationship Id="rId112" Type="http://schemas.openxmlformats.org/officeDocument/2006/relationships/hyperlink" Target="http://pbs.twimg.com/profile_images/486699365197565952/egfX8R48_normal.jpeg" TargetMode="External" /><Relationship Id="rId113" Type="http://schemas.openxmlformats.org/officeDocument/2006/relationships/hyperlink" Target="http://pbs.twimg.com/profile_images/1111722383285485568/Tfw-ZciS_normal.jpg" TargetMode="External" /><Relationship Id="rId114" Type="http://schemas.openxmlformats.org/officeDocument/2006/relationships/hyperlink" Target="http://pbs.twimg.com/profile_images/1006290909019770880/lH1RKjgd_normal.jpg" TargetMode="External" /><Relationship Id="rId115" Type="http://schemas.openxmlformats.org/officeDocument/2006/relationships/hyperlink" Target="http://pbs.twimg.com/profile_images/378800000708126122/288af8bf2722c78ca7333740ba33dcfd_normal.jpeg" TargetMode="External" /><Relationship Id="rId116" Type="http://schemas.openxmlformats.org/officeDocument/2006/relationships/hyperlink" Target="http://pbs.twimg.com/profile_images/378800000651459183/1b6960c17cc2aea8f47962484bcc7a62_normal.jpeg" TargetMode="External" /><Relationship Id="rId117" Type="http://schemas.openxmlformats.org/officeDocument/2006/relationships/hyperlink" Target="http://pbs.twimg.com/profile_images/1067273888072032256/4CcuvJs9_normal.jpg" TargetMode="External" /><Relationship Id="rId118" Type="http://schemas.openxmlformats.org/officeDocument/2006/relationships/hyperlink" Target="https://pbs.twimg.com/media/D8yWXhRUIAA6CPq.jpg" TargetMode="External" /><Relationship Id="rId119" Type="http://schemas.openxmlformats.org/officeDocument/2006/relationships/hyperlink" Target="http://pbs.twimg.com/profile_images/1127633915374657536/EcOudFyg_normal.jpg" TargetMode="External" /><Relationship Id="rId120" Type="http://schemas.openxmlformats.org/officeDocument/2006/relationships/hyperlink" Target="http://pbs.twimg.com/profile_images/1140285125051072512/BXNY62Z__normal.jpg" TargetMode="External" /><Relationship Id="rId121" Type="http://schemas.openxmlformats.org/officeDocument/2006/relationships/hyperlink" Target="https://pbs.twimg.com/media/D88mSwdW4AA3oEG.jpg" TargetMode="External" /><Relationship Id="rId122" Type="http://schemas.openxmlformats.org/officeDocument/2006/relationships/hyperlink" Target="https://pbs.twimg.com/media/D88k_beWsAAAf-2.jpg" TargetMode="External" /><Relationship Id="rId123" Type="http://schemas.openxmlformats.org/officeDocument/2006/relationships/hyperlink" Target="https://pbs.twimg.com/media/D89n_CdXYAEzKPp.jpg" TargetMode="External" /><Relationship Id="rId124" Type="http://schemas.openxmlformats.org/officeDocument/2006/relationships/hyperlink" Target="http://pbs.twimg.com/profile_images/537689972854104064/GOzi16BI_normal.jpeg" TargetMode="External" /><Relationship Id="rId125" Type="http://schemas.openxmlformats.org/officeDocument/2006/relationships/hyperlink" Target="http://pbs.twimg.com/profile_images/773982869756710913/aN4LXYxI_normal.jpg" TargetMode="External" /><Relationship Id="rId126" Type="http://schemas.openxmlformats.org/officeDocument/2006/relationships/hyperlink" Target="http://pbs.twimg.com/profile_images/1015380651782967297/pGek8Qho_normal.jpg" TargetMode="External" /><Relationship Id="rId127" Type="http://schemas.openxmlformats.org/officeDocument/2006/relationships/hyperlink" Target="http://pbs.twimg.com/profile_images/1120168632460300288/vbRcI0PN_normal.jpg" TargetMode="External" /><Relationship Id="rId128" Type="http://schemas.openxmlformats.org/officeDocument/2006/relationships/hyperlink" Target="https://pbs.twimg.com/media/D8wEg48X4AADkAc.jpg" TargetMode="External" /><Relationship Id="rId129" Type="http://schemas.openxmlformats.org/officeDocument/2006/relationships/hyperlink" Target="https://pbs.twimg.com/media/D8wEg48X4AADkAc.jpg" TargetMode="External" /><Relationship Id="rId130" Type="http://schemas.openxmlformats.org/officeDocument/2006/relationships/hyperlink" Target="https://pbs.twimg.com/media/D8-oBdnUwAEwoTk.jpg" TargetMode="External" /><Relationship Id="rId131" Type="http://schemas.openxmlformats.org/officeDocument/2006/relationships/hyperlink" Target="http://pbs.twimg.com/profile_images/2649881538/232f0e3363d632289acd72730192126d_normal.jpeg" TargetMode="External" /><Relationship Id="rId132" Type="http://schemas.openxmlformats.org/officeDocument/2006/relationships/hyperlink" Target="http://pbs.twimg.com/profile_images/1132255297366454272/oKGgIHnG_normal.jpg" TargetMode="External" /><Relationship Id="rId133" Type="http://schemas.openxmlformats.org/officeDocument/2006/relationships/hyperlink" Target="http://pbs.twimg.com/profile_images/467048816877654016/4BuSzLA__normal.jpeg" TargetMode="External" /><Relationship Id="rId134" Type="http://schemas.openxmlformats.org/officeDocument/2006/relationships/hyperlink" Target="https://pbs.twimg.com/media/D8-oBdnUwAEwoTk.jpg" TargetMode="External" /><Relationship Id="rId135" Type="http://schemas.openxmlformats.org/officeDocument/2006/relationships/hyperlink" Target="https://pbs.twimg.com/media/D9CTA5zUYAAiFnH.jpg" TargetMode="External" /><Relationship Id="rId136" Type="http://schemas.openxmlformats.org/officeDocument/2006/relationships/hyperlink" Target="http://pbs.twimg.com/profile_images/1059937005549899777/6pTXI10w_normal.jpg" TargetMode="External" /><Relationship Id="rId137" Type="http://schemas.openxmlformats.org/officeDocument/2006/relationships/hyperlink" Target="http://pbs.twimg.com/profile_images/1140060638582050817/zbYrHXnz_normal.jpg" TargetMode="External" /><Relationship Id="rId138" Type="http://schemas.openxmlformats.org/officeDocument/2006/relationships/hyperlink" Target="http://pbs.twimg.com/profile_images/1138442310604091398/LzevPo8Z_normal.jpg" TargetMode="External" /><Relationship Id="rId139" Type="http://schemas.openxmlformats.org/officeDocument/2006/relationships/hyperlink" Target="http://pbs.twimg.com/profile_images/1138686373479800832/UzqaVtZY_normal.jpg" TargetMode="External" /><Relationship Id="rId140" Type="http://schemas.openxmlformats.org/officeDocument/2006/relationships/hyperlink" Target="http://pbs.twimg.com/profile_images/1138442310604091398/LzevPo8Z_normal.jpg" TargetMode="External" /><Relationship Id="rId141" Type="http://schemas.openxmlformats.org/officeDocument/2006/relationships/hyperlink" Target="http://pbs.twimg.com/profile_images/1138442310604091398/LzevPo8Z_normal.jpg" TargetMode="External" /><Relationship Id="rId142" Type="http://schemas.openxmlformats.org/officeDocument/2006/relationships/hyperlink" Target="http://pbs.twimg.com/profile_images/1131656361580871681/6485HyH-_normal.jpg" TargetMode="External" /><Relationship Id="rId143" Type="http://schemas.openxmlformats.org/officeDocument/2006/relationships/hyperlink" Target="https://pbs.twimg.com/media/D9Ed_3YUEAEd8t0.jpg" TargetMode="External" /><Relationship Id="rId144" Type="http://schemas.openxmlformats.org/officeDocument/2006/relationships/hyperlink" Target="http://pbs.twimg.com/profile_images/1401990918/micktwitter_normal.jpg" TargetMode="External" /><Relationship Id="rId145" Type="http://schemas.openxmlformats.org/officeDocument/2006/relationships/hyperlink" Target="http://pbs.twimg.com/profile_images/1137108034919030785/lDjssAny_normal.jpg" TargetMode="External" /><Relationship Id="rId146" Type="http://schemas.openxmlformats.org/officeDocument/2006/relationships/hyperlink" Target="https://pbs.twimg.com/media/D9MwzChXUAECwn0.jpg" TargetMode="External" /><Relationship Id="rId147" Type="http://schemas.openxmlformats.org/officeDocument/2006/relationships/hyperlink" Target="http://pbs.twimg.com/profile_images/798189717594329089/QkT7O_cj_normal.png" TargetMode="External" /><Relationship Id="rId148" Type="http://schemas.openxmlformats.org/officeDocument/2006/relationships/hyperlink" Target="http://pbs.twimg.com/profile_images/1011973848424591360/XGne3lGv_normal.jpg" TargetMode="External" /><Relationship Id="rId149" Type="http://schemas.openxmlformats.org/officeDocument/2006/relationships/hyperlink" Target="http://pbs.twimg.com/profile_images/1131596262300499968/5YvKaf1U_normal.jpg" TargetMode="External" /><Relationship Id="rId150" Type="http://schemas.openxmlformats.org/officeDocument/2006/relationships/hyperlink" Target="http://pbs.twimg.com/profile_images/1074115395286491136/HX4_iNcB_normal.jpg" TargetMode="External" /><Relationship Id="rId151" Type="http://schemas.openxmlformats.org/officeDocument/2006/relationships/hyperlink" Target="http://pbs.twimg.com/profile_images/941053990971744256/adM406Mp_normal.jpg" TargetMode="External" /><Relationship Id="rId152" Type="http://schemas.openxmlformats.org/officeDocument/2006/relationships/hyperlink" Target="http://pbs.twimg.com/profile_images/763802490936537088/TcBBiZxj_normal.jpg" TargetMode="External" /><Relationship Id="rId153" Type="http://schemas.openxmlformats.org/officeDocument/2006/relationships/hyperlink" Target="http://pbs.twimg.com/profile_images/763802490936537088/TcBBiZxj_normal.jpg" TargetMode="External" /><Relationship Id="rId154" Type="http://schemas.openxmlformats.org/officeDocument/2006/relationships/hyperlink" Target="http://pbs.twimg.com/profile_images/763802490936537088/TcBBiZxj_normal.jpg" TargetMode="External" /><Relationship Id="rId155" Type="http://schemas.openxmlformats.org/officeDocument/2006/relationships/hyperlink" Target="http://pbs.twimg.com/profile_images/763802490936537088/TcBBiZxj_normal.jpg" TargetMode="External" /><Relationship Id="rId156" Type="http://schemas.openxmlformats.org/officeDocument/2006/relationships/hyperlink" Target="http://pbs.twimg.com/profile_images/558100546163208192/17g_DzDs_normal.jpeg" TargetMode="External" /><Relationship Id="rId157" Type="http://schemas.openxmlformats.org/officeDocument/2006/relationships/hyperlink" Target="http://pbs.twimg.com/profile_images/905902995409297409/bmpQNaVW_normal.jpg" TargetMode="External" /><Relationship Id="rId158" Type="http://schemas.openxmlformats.org/officeDocument/2006/relationships/hyperlink" Target="http://abs.twimg.com/sticky/default_profile_images/default_profile_normal.png" TargetMode="External" /><Relationship Id="rId159" Type="http://schemas.openxmlformats.org/officeDocument/2006/relationships/hyperlink" Target="http://pbs.twimg.com/profile_images/1105596184918286336/IZPcZuLK_normal.jpg" TargetMode="External" /><Relationship Id="rId160" Type="http://schemas.openxmlformats.org/officeDocument/2006/relationships/hyperlink" Target="http://pbs.twimg.com/profile_images/1132781271761862656/1CL3QdPS_normal.png" TargetMode="External" /><Relationship Id="rId161" Type="http://schemas.openxmlformats.org/officeDocument/2006/relationships/hyperlink" Target="http://pbs.twimg.com/profile_images/1020010494738890752/SJsuwjy-_normal.jpg" TargetMode="External" /><Relationship Id="rId162" Type="http://schemas.openxmlformats.org/officeDocument/2006/relationships/hyperlink" Target="http://pbs.twimg.com/profile_images/1020010494738890752/SJsuwjy-_normal.jpg" TargetMode="External" /><Relationship Id="rId163" Type="http://schemas.openxmlformats.org/officeDocument/2006/relationships/hyperlink" Target="http://pbs.twimg.com/profile_images/1133560084255203328/D3aXeHDD_normal.jpg" TargetMode="External" /><Relationship Id="rId164" Type="http://schemas.openxmlformats.org/officeDocument/2006/relationships/hyperlink" Target="http://pbs.twimg.com/profile_images/656872695011737600/szqZZRlr_normal.jpg" TargetMode="External" /><Relationship Id="rId165" Type="http://schemas.openxmlformats.org/officeDocument/2006/relationships/hyperlink" Target="http://pbs.twimg.com/profile_images/857449395/endless-grand-canyon-651123-xl_normal.jpg" TargetMode="External" /><Relationship Id="rId166" Type="http://schemas.openxmlformats.org/officeDocument/2006/relationships/hyperlink" Target="http://pbs.twimg.com/profile_images/1042107709787521024/JRuyEelC_normal.jpg" TargetMode="External" /><Relationship Id="rId167" Type="http://schemas.openxmlformats.org/officeDocument/2006/relationships/hyperlink" Target="http://pbs.twimg.com/profile_images/1057295996118388737/NQ1vSU6j_normal.jpg" TargetMode="External" /><Relationship Id="rId168" Type="http://schemas.openxmlformats.org/officeDocument/2006/relationships/hyperlink" Target="http://pbs.twimg.com/profile_images/439178275256938497/FC8jeaAU_normal.jpeg" TargetMode="External" /><Relationship Id="rId169" Type="http://schemas.openxmlformats.org/officeDocument/2006/relationships/hyperlink" Target="http://pbs.twimg.com/profile_images/980290727224594432/7OMmaDFr_normal.jpg" TargetMode="External" /><Relationship Id="rId170" Type="http://schemas.openxmlformats.org/officeDocument/2006/relationships/hyperlink" Target="http://pbs.twimg.com/profile_images/1123745120090841089/bb5r5i6-_normal.jpg" TargetMode="External" /><Relationship Id="rId171" Type="http://schemas.openxmlformats.org/officeDocument/2006/relationships/hyperlink" Target="http://pbs.twimg.com/profile_images/1123745120090841089/bb5r5i6-_normal.jpg" TargetMode="External" /><Relationship Id="rId172" Type="http://schemas.openxmlformats.org/officeDocument/2006/relationships/hyperlink" Target="http://pbs.twimg.com/profile_images/2796278088/6499484fd37d9cd0dde4c04006c25737_normal.jpeg" TargetMode="External" /><Relationship Id="rId173" Type="http://schemas.openxmlformats.org/officeDocument/2006/relationships/hyperlink" Target="https://pbs.twimg.com/media/D8_cJmTUcAE8paZ.jpg" TargetMode="External" /><Relationship Id="rId174" Type="http://schemas.openxmlformats.org/officeDocument/2006/relationships/hyperlink" Target="http://pbs.twimg.com/profile_images/2163759815/image_normal.jpg" TargetMode="External" /><Relationship Id="rId175" Type="http://schemas.openxmlformats.org/officeDocument/2006/relationships/hyperlink" Target="http://pbs.twimg.com/profile_images/1089936451846848517/frJhTdGH_normal.jpg" TargetMode="External" /><Relationship Id="rId176" Type="http://schemas.openxmlformats.org/officeDocument/2006/relationships/hyperlink" Target="http://pbs.twimg.com/profile_images/1089936451846848517/frJhTdGH_normal.jpg" TargetMode="External" /><Relationship Id="rId177" Type="http://schemas.openxmlformats.org/officeDocument/2006/relationships/hyperlink" Target="http://pbs.twimg.com/profile_images/1089936451846848517/frJhTdGH_normal.jpg" TargetMode="External" /><Relationship Id="rId178" Type="http://schemas.openxmlformats.org/officeDocument/2006/relationships/hyperlink" Target="http://pbs.twimg.com/profile_images/1325724204/headshot-1_normal.jpg" TargetMode="External" /><Relationship Id="rId179" Type="http://schemas.openxmlformats.org/officeDocument/2006/relationships/hyperlink" Target="http://pbs.twimg.com/profile_images/642841825531854848/iOewCrvY_normal.jpg" TargetMode="External" /><Relationship Id="rId180" Type="http://schemas.openxmlformats.org/officeDocument/2006/relationships/hyperlink" Target="http://pbs.twimg.com/profile_images/759847075118915584/ph0eD_X6_normal.jpg" TargetMode="External" /><Relationship Id="rId181" Type="http://schemas.openxmlformats.org/officeDocument/2006/relationships/hyperlink" Target="http://pbs.twimg.com/profile_images/759847075118915584/ph0eD_X6_normal.jpg" TargetMode="External" /><Relationship Id="rId182" Type="http://schemas.openxmlformats.org/officeDocument/2006/relationships/hyperlink" Target="http://pbs.twimg.com/profile_images/1103680536780791810/hwX9Kn8c_normal.png" TargetMode="External" /><Relationship Id="rId183" Type="http://schemas.openxmlformats.org/officeDocument/2006/relationships/hyperlink" Target="http://pbs.twimg.com/profile_images/378800000590946810/abf0f5fed11445c2afa04d5b59cdcfdb_normal.jpeg" TargetMode="External" /><Relationship Id="rId184" Type="http://schemas.openxmlformats.org/officeDocument/2006/relationships/hyperlink" Target="http://pbs.twimg.com/profile_images/378800000590946810/abf0f5fed11445c2afa04d5b59cdcfdb_normal.jpeg" TargetMode="External" /><Relationship Id="rId185" Type="http://schemas.openxmlformats.org/officeDocument/2006/relationships/hyperlink" Target="http://pbs.twimg.com/profile_images/378800000590946810/abf0f5fed11445c2afa04d5b59cdcfdb_normal.jpeg" TargetMode="External" /><Relationship Id="rId186" Type="http://schemas.openxmlformats.org/officeDocument/2006/relationships/hyperlink" Target="http://pbs.twimg.com/profile_images/378800000590946810/abf0f5fed11445c2afa04d5b59cdcfdb_normal.jpeg" TargetMode="External" /><Relationship Id="rId187" Type="http://schemas.openxmlformats.org/officeDocument/2006/relationships/hyperlink" Target="http://pbs.twimg.com/profile_images/1067878618347368448/9ati9dRt_normal.jpg" TargetMode="External" /><Relationship Id="rId188" Type="http://schemas.openxmlformats.org/officeDocument/2006/relationships/hyperlink" Target="http://pbs.twimg.com/profile_images/1325724204/headshot-1_normal.jpg" TargetMode="External" /><Relationship Id="rId189" Type="http://schemas.openxmlformats.org/officeDocument/2006/relationships/hyperlink" Target="https://pbs.twimg.com/media/D9Wrqw_UcAEhxuC.jpg" TargetMode="External" /><Relationship Id="rId190" Type="http://schemas.openxmlformats.org/officeDocument/2006/relationships/hyperlink" Target="http://pbs.twimg.com/profile_images/895096080769064960/f3SHmSEV_normal.jpg" TargetMode="External" /><Relationship Id="rId191" Type="http://schemas.openxmlformats.org/officeDocument/2006/relationships/hyperlink" Target="http://pbs.twimg.com/profile_images/968631753643405313/Eg0sQzfF_normal.jpg" TargetMode="External" /><Relationship Id="rId192" Type="http://schemas.openxmlformats.org/officeDocument/2006/relationships/hyperlink" Target="http://pbs.twimg.com/profile_images/968631753643405313/Eg0sQzfF_normal.jpg" TargetMode="External" /><Relationship Id="rId193" Type="http://schemas.openxmlformats.org/officeDocument/2006/relationships/hyperlink" Target="http://abs.twimg.com/sticky/default_profile_images/default_profile_normal.png" TargetMode="External" /><Relationship Id="rId194" Type="http://schemas.openxmlformats.org/officeDocument/2006/relationships/hyperlink" Target="http://abs.twimg.com/sticky/default_profile_images/default_profile_normal.png" TargetMode="External" /><Relationship Id="rId195" Type="http://schemas.openxmlformats.org/officeDocument/2006/relationships/hyperlink" Target="https://pbs.twimg.com/media/D9XRVJMU8AAD4oT.jpg" TargetMode="External" /><Relationship Id="rId196" Type="http://schemas.openxmlformats.org/officeDocument/2006/relationships/hyperlink" Target="http://pbs.twimg.com/profile_images/378800000142185463/e66860853d7e47bd2d94b68ae33287bc_normal.jpeg" TargetMode="External" /><Relationship Id="rId197" Type="http://schemas.openxmlformats.org/officeDocument/2006/relationships/hyperlink" Target="http://pbs.twimg.com/profile_images/1390032598/Cynthia_from_Melissa_normal.jpg" TargetMode="External" /><Relationship Id="rId198" Type="http://schemas.openxmlformats.org/officeDocument/2006/relationships/hyperlink" Target="http://pbs.twimg.com/profile_images/725405686981484545/vlrhyKM3_normal.jpg" TargetMode="External" /><Relationship Id="rId199" Type="http://schemas.openxmlformats.org/officeDocument/2006/relationships/hyperlink" Target="http://pbs.twimg.com/profile_images/839955146033397760/aIn3g-E0_normal.jpg" TargetMode="External" /><Relationship Id="rId200" Type="http://schemas.openxmlformats.org/officeDocument/2006/relationships/hyperlink" Target="http://pbs.twimg.com/profile_images/839955146033397760/aIn3g-E0_normal.jpg" TargetMode="External" /><Relationship Id="rId201" Type="http://schemas.openxmlformats.org/officeDocument/2006/relationships/hyperlink" Target="http://pbs.twimg.com/profile_images/839955146033397760/aIn3g-E0_normal.jpg" TargetMode="External" /><Relationship Id="rId202" Type="http://schemas.openxmlformats.org/officeDocument/2006/relationships/hyperlink" Target="http://pbs.twimg.com/profile_images/1008055449894178818/VexgfSF5_normal.jpg" TargetMode="External" /><Relationship Id="rId203" Type="http://schemas.openxmlformats.org/officeDocument/2006/relationships/hyperlink" Target="http://pbs.twimg.com/profile_images/1008055449894178818/VexgfSF5_normal.jpg" TargetMode="External" /><Relationship Id="rId204" Type="http://schemas.openxmlformats.org/officeDocument/2006/relationships/hyperlink" Target="http://pbs.twimg.com/profile_images/704336819383623680/sS65LHVd_normal.jpg" TargetMode="External" /><Relationship Id="rId205" Type="http://schemas.openxmlformats.org/officeDocument/2006/relationships/hyperlink" Target="http://pbs.twimg.com/profile_images/1087857586290839552/iTETVXLs_normal.jpg" TargetMode="External" /><Relationship Id="rId206" Type="http://schemas.openxmlformats.org/officeDocument/2006/relationships/hyperlink" Target="http://pbs.twimg.com/profile_images/2182290073/Williams_Lights-Parade-2011_8927_low_res_normal.jpg" TargetMode="External" /><Relationship Id="rId207" Type="http://schemas.openxmlformats.org/officeDocument/2006/relationships/hyperlink" Target="http://pbs.twimg.com/profile_images/918582266674126848/bdlJyPY9_normal.jpg" TargetMode="External" /><Relationship Id="rId208" Type="http://schemas.openxmlformats.org/officeDocument/2006/relationships/hyperlink" Target="http://pbs.twimg.com/profile_images/1447580654/countyaz.com_normal.jpg" TargetMode="External" /><Relationship Id="rId209" Type="http://schemas.openxmlformats.org/officeDocument/2006/relationships/hyperlink" Target="http://pbs.twimg.com/profile_images/1447580654/countyaz.com_normal.jpg" TargetMode="External" /><Relationship Id="rId210" Type="http://schemas.openxmlformats.org/officeDocument/2006/relationships/hyperlink" Target="http://pbs.twimg.com/profile_images/1447580654/countyaz.com_normal.jpg" TargetMode="External" /><Relationship Id="rId211" Type="http://schemas.openxmlformats.org/officeDocument/2006/relationships/hyperlink" Target="http://pbs.twimg.com/profile_images/1447580654/countyaz.com_normal.jpg" TargetMode="External" /><Relationship Id="rId212" Type="http://schemas.openxmlformats.org/officeDocument/2006/relationships/hyperlink" Target="http://pbs.twimg.com/profile_images/1447580654/countyaz.com_normal.jpg" TargetMode="External" /><Relationship Id="rId213" Type="http://schemas.openxmlformats.org/officeDocument/2006/relationships/hyperlink" Target="http://pbs.twimg.com/profile_images/1447580654/countyaz.com_normal.jpg" TargetMode="External" /><Relationship Id="rId214" Type="http://schemas.openxmlformats.org/officeDocument/2006/relationships/hyperlink" Target="http://pbs.twimg.com/profile_images/1447580654/countyaz.com_normal.jpg" TargetMode="External" /><Relationship Id="rId215" Type="http://schemas.openxmlformats.org/officeDocument/2006/relationships/hyperlink" Target="https://pbs.twimg.com/media/D8aCF2BU0AE7Twg.jpg" TargetMode="External" /><Relationship Id="rId216" Type="http://schemas.openxmlformats.org/officeDocument/2006/relationships/hyperlink" Target="https://pbs.twimg.com/media/D84TIcpWwAIwIpD.jpg" TargetMode="External" /><Relationship Id="rId217" Type="http://schemas.openxmlformats.org/officeDocument/2006/relationships/hyperlink" Target="https://pbs.twimg.com/media/D9b62TgXsAcMNPr.jpg" TargetMode="External" /><Relationship Id="rId218" Type="http://schemas.openxmlformats.org/officeDocument/2006/relationships/hyperlink" Target="https://pbs.twimg.com/media/D8-oBdnUwAEwoTk.jpg" TargetMode="External" /><Relationship Id="rId219" Type="http://schemas.openxmlformats.org/officeDocument/2006/relationships/hyperlink" Target="http://pbs.twimg.com/profile_images/1010697272/peaks_theView_4x6_normal.jpg" TargetMode="External" /><Relationship Id="rId220" Type="http://schemas.openxmlformats.org/officeDocument/2006/relationships/hyperlink" Target="http://abs.twimg.com/sticky/default_profile_images/default_profile_normal.png" TargetMode="External" /><Relationship Id="rId221" Type="http://schemas.openxmlformats.org/officeDocument/2006/relationships/hyperlink" Target="http://abs.twimg.com/sticky/default_profile_images/default_profile_normal.png" TargetMode="External" /><Relationship Id="rId222" Type="http://schemas.openxmlformats.org/officeDocument/2006/relationships/hyperlink" Target="http://pbs.twimg.com/profile_images/1080658435228631041/r6mRG21e_normal.jpg" TargetMode="External" /><Relationship Id="rId223" Type="http://schemas.openxmlformats.org/officeDocument/2006/relationships/hyperlink" Target="https://pbs.twimg.com/media/D9gbfRvXUAE_44u.jpg" TargetMode="External" /><Relationship Id="rId224" Type="http://schemas.openxmlformats.org/officeDocument/2006/relationships/hyperlink" Target="http://pbs.twimg.com/profile_images/3535374017/824d44a4382e1fbbdf8ec5ec29996119_normal.jpeg" TargetMode="External" /><Relationship Id="rId225" Type="http://schemas.openxmlformats.org/officeDocument/2006/relationships/hyperlink" Target="http://pbs.twimg.com/profile_images/3535374017/824d44a4382e1fbbdf8ec5ec29996119_normal.jpeg" TargetMode="External" /><Relationship Id="rId226" Type="http://schemas.openxmlformats.org/officeDocument/2006/relationships/hyperlink" Target="https://pbs.twimg.com/media/D9RhkzuVAAEGeBE.jpg" TargetMode="External" /><Relationship Id="rId227" Type="http://schemas.openxmlformats.org/officeDocument/2006/relationships/hyperlink" Target="https://pbs.twimg.com/media/D9hcitWX4AIc3QA.jpg" TargetMode="External" /><Relationship Id="rId228" Type="http://schemas.openxmlformats.org/officeDocument/2006/relationships/hyperlink" Target="http://pbs.twimg.com/profile_images/1136840904797351939/MGCHQzb8_normal.png" TargetMode="External" /><Relationship Id="rId229" Type="http://schemas.openxmlformats.org/officeDocument/2006/relationships/hyperlink" Target="http://pbs.twimg.com/profile_images/891035354060304385/CWJDj5f2_normal.jpg" TargetMode="External" /><Relationship Id="rId230" Type="http://schemas.openxmlformats.org/officeDocument/2006/relationships/hyperlink" Target="https://pbs.twimg.com/media/D9c_H3aUwAALCbf.jpg" TargetMode="External" /><Relationship Id="rId231" Type="http://schemas.openxmlformats.org/officeDocument/2006/relationships/hyperlink" Target="https://pbs.twimg.com/media/D9c_H3aUwAALCbf.jpg" TargetMode="External" /><Relationship Id="rId232" Type="http://schemas.openxmlformats.org/officeDocument/2006/relationships/hyperlink" Target="https://pbs.twimg.com/media/D9iBVIPXoAAf5cf.jpg" TargetMode="External" /><Relationship Id="rId233" Type="http://schemas.openxmlformats.org/officeDocument/2006/relationships/hyperlink" Target="https://pbs.twimg.com/media/D9jpNnUU4AABGEB.jpg" TargetMode="External" /><Relationship Id="rId234" Type="http://schemas.openxmlformats.org/officeDocument/2006/relationships/hyperlink" Target="http://pbs.twimg.com/profile_images/1213083463/heart_diamond_avatar_21560_normal.jpg" TargetMode="External" /><Relationship Id="rId235" Type="http://schemas.openxmlformats.org/officeDocument/2006/relationships/hyperlink" Target="https://pbs.twimg.com/media/D9hcitWX4AIc3QA.jpg" TargetMode="External" /><Relationship Id="rId236" Type="http://schemas.openxmlformats.org/officeDocument/2006/relationships/hyperlink" Target="http://pbs.twimg.com/profile_images/1136840904797351939/MGCHQzb8_normal.png" TargetMode="External" /><Relationship Id="rId237" Type="http://schemas.openxmlformats.org/officeDocument/2006/relationships/hyperlink" Target="http://pbs.twimg.com/profile_images/956398084552044544/jYgj-mct_normal.jpg" TargetMode="External" /><Relationship Id="rId238" Type="http://schemas.openxmlformats.org/officeDocument/2006/relationships/hyperlink" Target="https://pbs.twimg.com/media/D89Fi2dXYAA9NgA.jpg" TargetMode="External" /><Relationship Id="rId239" Type="http://schemas.openxmlformats.org/officeDocument/2006/relationships/hyperlink" Target="http://pbs.twimg.com/profile_images/801097160024436736/bJiR_r4o_normal.jpg" TargetMode="External" /><Relationship Id="rId240" Type="http://schemas.openxmlformats.org/officeDocument/2006/relationships/hyperlink" Target="http://pbs.twimg.com/profile_images/459059393422577665/aF9Oe2Dn_normal.jpeg" TargetMode="External" /><Relationship Id="rId241" Type="http://schemas.openxmlformats.org/officeDocument/2006/relationships/hyperlink" Target="http://pbs.twimg.com/profile_images/459059393422577665/aF9Oe2Dn_normal.jpeg" TargetMode="External" /><Relationship Id="rId242" Type="http://schemas.openxmlformats.org/officeDocument/2006/relationships/hyperlink" Target="http://pbs.twimg.com/profile_images/459059393422577665/aF9Oe2Dn_normal.jpeg" TargetMode="External" /><Relationship Id="rId243" Type="http://schemas.openxmlformats.org/officeDocument/2006/relationships/hyperlink" Target="http://pbs.twimg.com/profile_images/459059393422577665/aF9Oe2Dn_normal.jpeg" TargetMode="External" /><Relationship Id="rId244" Type="http://schemas.openxmlformats.org/officeDocument/2006/relationships/hyperlink" Target="https://pbs.twimg.com/media/D9if3LmVAAAuDJW.jpg" TargetMode="External" /><Relationship Id="rId245" Type="http://schemas.openxmlformats.org/officeDocument/2006/relationships/hyperlink" Target="http://pbs.twimg.com/profile_images/949287361266925574/Homcdv7B_normal.jpg" TargetMode="External" /><Relationship Id="rId246" Type="http://schemas.openxmlformats.org/officeDocument/2006/relationships/hyperlink" Target="http://pbs.twimg.com/profile_images/949287361266925574/Homcdv7B_normal.jpg" TargetMode="External" /><Relationship Id="rId247" Type="http://schemas.openxmlformats.org/officeDocument/2006/relationships/hyperlink" Target="http://pbs.twimg.com/profile_images/949287361266925574/Homcdv7B_normal.jpg" TargetMode="External" /><Relationship Id="rId248" Type="http://schemas.openxmlformats.org/officeDocument/2006/relationships/hyperlink" Target="http://pbs.twimg.com/profile_images/949287361266925574/Homcdv7B_normal.jpg" TargetMode="External" /><Relationship Id="rId249" Type="http://schemas.openxmlformats.org/officeDocument/2006/relationships/hyperlink" Target="http://pbs.twimg.com/profile_images/828573666/vvtvTwit_normal.jpg" TargetMode="External" /><Relationship Id="rId250" Type="http://schemas.openxmlformats.org/officeDocument/2006/relationships/hyperlink" Target="https://pbs.twimg.com/media/D76KO72U8AAAMKH.jpg" TargetMode="External" /><Relationship Id="rId251" Type="http://schemas.openxmlformats.org/officeDocument/2006/relationships/hyperlink" Target="http://pbs.twimg.com/profile_images/828573666/vvtvTwit_normal.jpg" TargetMode="External" /><Relationship Id="rId252" Type="http://schemas.openxmlformats.org/officeDocument/2006/relationships/hyperlink" Target="http://pbs.twimg.com/profile_images/791652911650631680/IgZ6C2kk_normal.jpg" TargetMode="External" /><Relationship Id="rId253" Type="http://schemas.openxmlformats.org/officeDocument/2006/relationships/hyperlink" Target="https://pbs.twimg.com/media/D9mtq7UU8AAzTjE.jpg" TargetMode="External" /><Relationship Id="rId254" Type="http://schemas.openxmlformats.org/officeDocument/2006/relationships/hyperlink" Target="http://pbs.twimg.com/profile_images/999040718441074688/nwPAIjn5_normal.jpg" TargetMode="External" /><Relationship Id="rId255" Type="http://schemas.openxmlformats.org/officeDocument/2006/relationships/hyperlink" Target="https://pbs.twimg.com/media/D8jfDY3WkAEg-mc.jpg" TargetMode="External" /><Relationship Id="rId256" Type="http://schemas.openxmlformats.org/officeDocument/2006/relationships/hyperlink" Target="https://pbs.twimg.com/media/D8zWZPFWkAA6TDo.jpg" TargetMode="External" /><Relationship Id="rId257" Type="http://schemas.openxmlformats.org/officeDocument/2006/relationships/hyperlink" Target="https://pbs.twimg.com/media/D8-7DQ_XoAEjba7.jpg" TargetMode="External" /><Relationship Id="rId258" Type="http://schemas.openxmlformats.org/officeDocument/2006/relationships/hyperlink" Target="https://pbs.twimg.com/media/D9HiHD4XkAEiYiC.jpg" TargetMode="External" /><Relationship Id="rId259" Type="http://schemas.openxmlformats.org/officeDocument/2006/relationships/hyperlink" Target="https://pbs.twimg.com/media/D9TG20OWkAE5ypR.jpg" TargetMode="External" /><Relationship Id="rId260" Type="http://schemas.openxmlformats.org/officeDocument/2006/relationships/hyperlink" Target="https://pbs.twimg.com/media/D9cxsKIX4AAv6--.jpg" TargetMode="External" /><Relationship Id="rId261" Type="http://schemas.openxmlformats.org/officeDocument/2006/relationships/hyperlink" Target="https://pbs.twimg.com/media/D9h5SY1XUAEzFKY.jpg" TargetMode="External" /><Relationship Id="rId262" Type="http://schemas.openxmlformats.org/officeDocument/2006/relationships/hyperlink" Target="https://pbs.twimg.com/media/D9m0sS5WkAAzJv_.jpg" TargetMode="External" /><Relationship Id="rId263" Type="http://schemas.openxmlformats.org/officeDocument/2006/relationships/hyperlink" Target="https://pbs.twimg.com/media/D9nHZvtUwAEnYFn.jpg" TargetMode="External" /><Relationship Id="rId264" Type="http://schemas.openxmlformats.org/officeDocument/2006/relationships/hyperlink" Target="https://pbs.twimg.com/media/D9SIT-1UcAArMzn.jpg" TargetMode="External" /><Relationship Id="rId265" Type="http://schemas.openxmlformats.org/officeDocument/2006/relationships/hyperlink" Target="https://pbs.twimg.com/media/D8aCF2BU0AE7Twg.jpg" TargetMode="External" /><Relationship Id="rId266" Type="http://schemas.openxmlformats.org/officeDocument/2006/relationships/hyperlink" Target="http://pbs.twimg.com/profile_images/801097160024436736/bJiR_r4o_normal.jpg" TargetMode="External" /><Relationship Id="rId267" Type="http://schemas.openxmlformats.org/officeDocument/2006/relationships/hyperlink" Target="https://pbs.twimg.com/media/D8-oBdnUwAEwoTk.jpg" TargetMode="External" /><Relationship Id="rId268" Type="http://schemas.openxmlformats.org/officeDocument/2006/relationships/hyperlink" Target="http://pbs.twimg.com/profile_images/801097160024436736/bJiR_r4o_normal.jpg" TargetMode="External" /><Relationship Id="rId269" Type="http://schemas.openxmlformats.org/officeDocument/2006/relationships/hyperlink" Target="https://pbs.twimg.com/media/D9c_H3aUwAALCbf.jpg" TargetMode="External" /><Relationship Id="rId270" Type="http://schemas.openxmlformats.org/officeDocument/2006/relationships/hyperlink" Target="https://pbs.twimg.com/media/D9hcitWX4AIc3QA.jpg" TargetMode="External" /><Relationship Id="rId271" Type="http://schemas.openxmlformats.org/officeDocument/2006/relationships/hyperlink" Target="https://pbs.twimg.com/media/D9nLp4AU4AASZyY.jpg" TargetMode="External" /><Relationship Id="rId272" Type="http://schemas.openxmlformats.org/officeDocument/2006/relationships/hyperlink" Target="http://pbs.twimg.com/profile_images/609488550812213248/W7bg_Huz_normal.jpg" TargetMode="External" /><Relationship Id="rId273" Type="http://schemas.openxmlformats.org/officeDocument/2006/relationships/hyperlink" Target="http://pbs.twimg.com/profile_images/1141142962560102400/0fY1LGfC_normal.png" TargetMode="External" /><Relationship Id="rId274" Type="http://schemas.openxmlformats.org/officeDocument/2006/relationships/hyperlink" Target="http://pbs.twimg.com/profile_images/1141142962560102400/0fY1LGfC_normal.png" TargetMode="External" /><Relationship Id="rId275" Type="http://schemas.openxmlformats.org/officeDocument/2006/relationships/hyperlink" Target="http://pbs.twimg.com/profile_images/1141142962560102400/0fY1LGfC_normal.png" TargetMode="External" /><Relationship Id="rId276" Type="http://schemas.openxmlformats.org/officeDocument/2006/relationships/hyperlink" Target="https://twitter.com/#!/thestuartwarner/status/1137036571096494080" TargetMode="External" /><Relationship Id="rId277" Type="http://schemas.openxmlformats.org/officeDocument/2006/relationships/hyperlink" Target="https://twitter.com/#!/amykrakow/status/1137234537245749248" TargetMode="External" /><Relationship Id="rId278" Type="http://schemas.openxmlformats.org/officeDocument/2006/relationships/hyperlink" Target="https://twitter.com/#!/richard50336211/status/1137368203611521024" TargetMode="External" /><Relationship Id="rId279" Type="http://schemas.openxmlformats.org/officeDocument/2006/relationships/hyperlink" Target="https://twitter.com/#!/schillinghomes/status/1137445898001104896" TargetMode="External" /><Relationship Id="rId280" Type="http://schemas.openxmlformats.org/officeDocument/2006/relationships/hyperlink" Target="https://twitter.com/#!/melissat22/status/1137493354990542849" TargetMode="External" /><Relationship Id="rId281" Type="http://schemas.openxmlformats.org/officeDocument/2006/relationships/hyperlink" Target="https://twitter.com/#!/benassiandrew/status/1137530916354420736" TargetMode="External" /><Relationship Id="rId282" Type="http://schemas.openxmlformats.org/officeDocument/2006/relationships/hyperlink" Target="https://twitter.com/#!/janeal911/status/1137899530660339714" TargetMode="External" /><Relationship Id="rId283" Type="http://schemas.openxmlformats.org/officeDocument/2006/relationships/hyperlink" Target="https://twitter.com/#!/cquahaz/status/1138108172952936449" TargetMode="External" /><Relationship Id="rId284" Type="http://schemas.openxmlformats.org/officeDocument/2006/relationships/hyperlink" Target="https://twitter.com/#!/coconinonf/status/1138173006038085635" TargetMode="External" /><Relationship Id="rId285" Type="http://schemas.openxmlformats.org/officeDocument/2006/relationships/hyperlink" Target="https://twitter.com/#!/arizonadot/status/1138173166402990082" TargetMode="External" /><Relationship Id="rId286" Type="http://schemas.openxmlformats.org/officeDocument/2006/relationships/hyperlink" Target="https://twitter.com/#!/moderntimesmag/status/1138179141285474304" TargetMode="External" /><Relationship Id="rId287" Type="http://schemas.openxmlformats.org/officeDocument/2006/relationships/hyperlink" Target="https://twitter.com/#!/eatlivetraveldr/status/1138201682335150082" TargetMode="External" /><Relationship Id="rId288" Type="http://schemas.openxmlformats.org/officeDocument/2006/relationships/hyperlink" Target="https://twitter.com/#!/grazetucson/status/1138476467384225792" TargetMode="External" /><Relationship Id="rId289" Type="http://schemas.openxmlformats.org/officeDocument/2006/relationships/hyperlink" Target="https://twitter.com/#!/grazetucson/status/1138476483079356416" TargetMode="External" /><Relationship Id="rId290" Type="http://schemas.openxmlformats.org/officeDocument/2006/relationships/hyperlink" Target="https://twitter.com/#!/wyndi_onthemesa/status/1138479206570926080" TargetMode="External" /><Relationship Id="rId291" Type="http://schemas.openxmlformats.org/officeDocument/2006/relationships/hyperlink" Target="https://twitter.com/#!/opusfihomeloans/status/1138491615876591616" TargetMode="External" /><Relationship Id="rId292" Type="http://schemas.openxmlformats.org/officeDocument/2006/relationships/hyperlink" Target="https://twitter.com/#!/sherrybutlerpr/status/1138493505867665408" TargetMode="External" /><Relationship Id="rId293" Type="http://schemas.openxmlformats.org/officeDocument/2006/relationships/hyperlink" Target="https://twitter.com/#!/greco_james/status/1138498696213979136" TargetMode="External" /><Relationship Id="rId294" Type="http://schemas.openxmlformats.org/officeDocument/2006/relationships/hyperlink" Target="https://twitter.com/#!/rebecca17005954/status/1138541786740080640" TargetMode="External" /><Relationship Id="rId295" Type="http://schemas.openxmlformats.org/officeDocument/2006/relationships/hyperlink" Target="https://twitter.com/#!/yourpremierteam/status/1138450539354775552" TargetMode="External" /><Relationship Id="rId296" Type="http://schemas.openxmlformats.org/officeDocument/2006/relationships/hyperlink" Target="https://twitter.com/#!/sophied94413535/status/1138543516030820352" TargetMode="External" /><Relationship Id="rId297" Type="http://schemas.openxmlformats.org/officeDocument/2006/relationships/hyperlink" Target="https://twitter.com/#!/toughcrookie/status/1138852535366631424" TargetMode="External" /><Relationship Id="rId298" Type="http://schemas.openxmlformats.org/officeDocument/2006/relationships/hyperlink" Target="https://twitter.com/#!/vacationrenter_/status/1139171419957411841" TargetMode="External" /><Relationship Id="rId299" Type="http://schemas.openxmlformats.org/officeDocument/2006/relationships/hyperlink" Target="https://twitter.com/#!/vacationrenter_/status/1139169991041921024" TargetMode="External" /><Relationship Id="rId300" Type="http://schemas.openxmlformats.org/officeDocument/2006/relationships/hyperlink" Target="https://twitter.com/#!/bullfrogcomm/status/1139243565819842560" TargetMode="External" /><Relationship Id="rId301" Type="http://schemas.openxmlformats.org/officeDocument/2006/relationships/hyperlink" Target="https://twitter.com/#!/travelspiritnyc/status/1138806892141174784" TargetMode="External" /><Relationship Id="rId302" Type="http://schemas.openxmlformats.org/officeDocument/2006/relationships/hyperlink" Target="https://twitter.com/#!/dailytraveltips/status/1139290218509586432" TargetMode="External" /><Relationship Id="rId303" Type="http://schemas.openxmlformats.org/officeDocument/2006/relationships/hyperlink" Target="https://twitter.com/#!/scottjones0131/status/1139314602926211072" TargetMode="External" /><Relationship Id="rId304" Type="http://schemas.openxmlformats.org/officeDocument/2006/relationships/hyperlink" Target="https://twitter.com/#!/zavierpedro/status/1139331856686444544" TargetMode="External" /><Relationship Id="rId305" Type="http://schemas.openxmlformats.org/officeDocument/2006/relationships/hyperlink" Target="https://twitter.com/#!/itslauraherrera/status/1138289771401437195" TargetMode="External" /><Relationship Id="rId306" Type="http://schemas.openxmlformats.org/officeDocument/2006/relationships/hyperlink" Target="https://twitter.com/#!/brenesmarlen/status/1138971584935260160" TargetMode="External" /><Relationship Id="rId307" Type="http://schemas.openxmlformats.org/officeDocument/2006/relationships/hyperlink" Target="https://twitter.com/#!/brenesmarlen/status/1139380962674929664" TargetMode="External" /><Relationship Id="rId308" Type="http://schemas.openxmlformats.org/officeDocument/2006/relationships/hyperlink" Target="https://twitter.com/#!/pearldolphin/status/1139418384527810560" TargetMode="External" /><Relationship Id="rId309" Type="http://schemas.openxmlformats.org/officeDocument/2006/relationships/hyperlink" Target="https://twitter.com/#!/brandonminaz/status/1139434763851186176" TargetMode="External" /><Relationship Id="rId310" Type="http://schemas.openxmlformats.org/officeDocument/2006/relationships/hyperlink" Target="https://twitter.com/#!/elportalsedona/status/1139551699507396609" TargetMode="External" /><Relationship Id="rId311" Type="http://schemas.openxmlformats.org/officeDocument/2006/relationships/hyperlink" Target="https://twitter.com/#!/gaialove17/status/1139560638701813761" TargetMode="External" /><Relationship Id="rId312" Type="http://schemas.openxmlformats.org/officeDocument/2006/relationships/hyperlink" Target="https://twitter.com/#!/bermanbrad/status/1139572372657168384" TargetMode="External" /><Relationship Id="rId313" Type="http://schemas.openxmlformats.org/officeDocument/2006/relationships/hyperlink" Target="https://twitter.com/#!/enchantmentaz/status/1139582338025885707" TargetMode="External" /><Relationship Id="rId314" Type="http://schemas.openxmlformats.org/officeDocument/2006/relationships/hyperlink" Target="https://twitter.com/#!/hippyprincessxx/status/1139374175473168385" TargetMode="External" /><Relationship Id="rId315" Type="http://schemas.openxmlformats.org/officeDocument/2006/relationships/hyperlink" Target="https://twitter.com/#!/letmelivebruh/status/1139375084257157125" TargetMode="External" /><Relationship Id="rId316" Type="http://schemas.openxmlformats.org/officeDocument/2006/relationships/hyperlink" Target="https://twitter.com/#!/purpleturtles33/status/1139597156258590720" TargetMode="External" /><Relationship Id="rId317" Type="http://schemas.openxmlformats.org/officeDocument/2006/relationships/hyperlink" Target="https://twitter.com/#!/letmelivebruh/status/1139604982804520960" TargetMode="External" /><Relationship Id="rId318" Type="http://schemas.openxmlformats.org/officeDocument/2006/relationships/hyperlink" Target="https://twitter.com/#!/letmelivebruh/status/1139724830322774017" TargetMode="External" /><Relationship Id="rId319" Type="http://schemas.openxmlformats.org/officeDocument/2006/relationships/hyperlink" Target="https://twitter.com/#!/tensovscomcup/status/1139724631982714880" TargetMode="External" /><Relationship Id="rId320" Type="http://schemas.openxmlformats.org/officeDocument/2006/relationships/hyperlink" Target="https://twitter.com/#!/tensovscomcup/status/1139725168861949952" TargetMode="External" /><Relationship Id="rId321" Type="http://schemas.openxmlformats.org/officeDocument/2006/relationships/hyperlink" Target="https://twitter.com/#!/aiviber/status/1140028805660065793" TargetMode="External" /><Relationship Id="rId322" Type="http://schemas.openxmlformats.org/officeDocument/2006/relationships/hyperlink" Target="https://twitter.com/#!/leolionmma/status/1140211810873892864" TargetMode="External" /><Relationship Id="rId323" Type="http://schemas.openxmlformats.org/officeDocument/2006/relationships/hyperlink" Target="https://twitter.com/#!/josenietoglez/status/1140308792774729730" TargetMode="External" /><Relationship Id="rId324" Type="http://schemas.openxmlformats.org/officeDocument/2006/relationships/hyperlink" Target="https://twitter.com/#!/gryphons_bane/status/1140634468186640385" TargetMode="External" /><Relationship Id="rId325" Type="http://schemas.openxmlformats.org/officeDocument/2006/relationships/hyperlink" Target="https://twitter.com/#!/natwidervglass/status/1140636633068425217" TargetMode="External" /><Relationship Id="rId326" Type="http://schemas.openxmlformats.org/officeDocument/2006/relationships/hyperlink" Target="https://twitter.com/#!/seekingtrailsaz/status/1140638023643623425" TargetMode="External" /><Relationship Id="rId327" Type="http://schemas.openxmlformats.org/officeDocument/2006/relationships/hyperlink" Target="https://twitter.com/#!/arizonahomes4u/status/1140644114045607941" TargetMode="External" /><Relationship Id="rId328" Type="http://schemas.openxmlformats.org/officeDocument/2006/relationships/hyperlink" Target="https://twitter.com/#!/scottsdaleveins/status/1140661916685099015" TargetMode="External" /><Relationship Id="rId329" Type="http://schemas.openxmlformats.org/officeDocument/2006/relationships/hyperlink" Target="https://twitter.com/#!/azpest/status/1138479735699230720" TargetMode="External" /><Relationship Id="rId330" Type="http://schemas.openxmlformats.org/officeDocument/2006/relationships/hyperlink" Target="https://twitter.com/#!/azpest/status/1138479749695598592" TargetMode="External" /><Relationship Id="rId331" Type="http://schemas.openxmlformats.org/officeDocument/2006/relationships/hyperlink" Target="https://twitter.com/#!/azpest/status/1140666206812168194" TargetMode="External" /><Relationship Id="rId332" Type="http://schemas.openxmlformats.org/officeDocument/2006/relationships/hyperlink" Target="https://twitter.com/#!/azpest/status/1140666226751889410" TargetMode="External" /><Relationship Id="rId333" Type="http://schemas.openxmlformats.org/officeDocument/2006/relationships/hyperlink" Target="https://twitter.com/#!/don_tlr/status/1140681572762308608" TargetMode="External" /><Relationship Id="rId334" Type="http://schemas.openxmlformats.org/officeDocument/2006/relationships/hyperlink" Target="https://twitter.com/#!/urbandesignaz/status/1140682357717884929" TargetMode="External" /><Relationship Id="rId335" Type="http://schemas.openxmlformats.org/officeDocument/2006/relationships/hyperlink" Target="https://twitter.com/#!/jayne15378560/status/1140697938441564162" TargetMode="External" /><Relationship Id="rId336" Type="http://schemas.openxmlformats.org/officeDocument/2006/relationships/hyperlink" Target="https://twitter.com/#!/ozzfest520/status/1140705402528473089" TargetMode="External" /><Relationship Id="rId337" Type="http://schemas.openxmlformats.org/officeDocument/2006/relationships/hyperlink" Target="https://twitter.com/#!/smalley_louise/status/1140713566753849344" TargetMode="External" /><Relationship Id="rId338" Type="http://schemas.openxmlformats.org/officeDocument/2006/relationships/hyperlink" Target="https://twitter.com/#!/joyflooring/status/1138559040919728128" TargetMode="External" /><Relationship Id="rId339" Type="http://schemas.openxmlformats.org/officeDocument/2006/relationships/hyperlink" Target="https://twitter.com/#!/joyflooring/status/1140714385469394945" TargetMode="External" /><Relationship Id="rId340" Type="http://schemas.openxmlformats.org/officeDocument/2006/relationships/hyperlink" Target="https://twitter.com/#!/phxcards11/status/1140714997925830656" TargetMode="External" /><Relationship Id="rId341" Type="http://schemas.openxmlformats.org/officeDocument/2006/relationships/hyperlink" Target="https://twitter.com/#!/1merrifield/status/1140721946457333760" TargetMode="External" /><Relationship Id="rId342" Type="http://schemas.openxmlformats.org/officeDocument/2006/relationships/hyperlink" Target="https://twitter.com/#!/quiet_exterior/status/1140738199863681035" TargetMode="External" /><Relationship Id="rId343" Type="http://schemas.openxmlformats.org/officeDocument/2006/relationships/hyperlink" Target="https://twitter.com/#!/uswesttravel1/status/1140785553337651200" TargetMode="External" /><Relationship Id="rId344" Type="http://schemas.openxmlformats.org/officeDocument/2006/relationships/hyperlink" Target="https://twitter.com/#!/audreyhickman12/status/1140796979917668352" TargetMode="External" /><Relationship Id="rId345" Type="http://schemas.openxmlformats.org/officeDocument/2006/relationships/hyperlink" Target="https://twitter.com/#!/arizonanotebook/status/1140806619141304320" TargetMode="External" /><Relationship Id="rId346" Type="http://schemas.openxmlformats.org/officeDocument/2006/relationships/hyperlink" Target="https://twitter.com/#!/legacyfineprop/status/1140856654990233600" TargetMode="External" /><Relationship Id="rId347" Type="http://schemas.openxmlformats.org/officeDocument/2006/relationships/hyperlink" Target="https://twitter.com/#!/janhalash/status/1138564506018181120" TargetMode="External" /><Relationship Id="rId348" Type="http://schemas.openxmlformats.org/officeDocument/2006/relationships/hyperlink" Target="https://twitter.com/#!/janhalash/status/1140862621966462976" TargetMode="External" /><Relationship Id="rId349" Type="http://schemas.openxmlformats.org/officeDocument/2006/relationships/hyperlink" Target="https://twitter.com/#!/ivey00880866/status/1140880911908704256" TargetMode="External" /><Relationship Id="rId350" Type="http://schemas.openxmlformats.org/officeDocument/2006/relationships/hyperlink" Target="https://twitter.com/#!/letmelivebruh/status/1139371309345808385" TargetMode="External" /><Relationship Id="rId351" Type="http://schemas.openxmlformats.org/officeDocument/2006/relationships/hyperlink" Target="https://twitter.com/#!/johnnyapolis/status/1140981482338627584" TargetMode="External" /><Relationship Id="rId352" Type="http://schemas.openxmlformats.org/officeDocument/2006/relationships/hyperlink" Target="https://twitter.com/#!/sedonaquail/status/1138464917130846208" TargetMode="External" /><Relationship Id="rId353" Type="http://schemas.openxmlformats.org/officeDocument/2006/relationships/hyperlink" Target="https://twitter.com/#!/sedonaquail/status/1139552541165752320" TargetMode="External" /><Relationship Id="rId354" Type="http://schemas.openxmlformats.org/officeDocument/2006/relationships/hyperlink" Target="https://twitter.com/#!/sedonaquail/status/1140981625628397569" TargetMode="External" /><Relationship Id="rId355" Type="http://schemas.openxmlformats.org/officeDocument/2006/relationships/hyperlink" Target="https://twitter.com/#!/azrogernaylor/status/1138455540798054400" TargetMode="External" /><Relationship Id="rId356" Type="http://schemas.openxmlformats.org/officeDocument/2006/relationships/hyperlink" Target="https://twitter.com/#!/nanbrannon/status/1141009487001718784" TargetMode="External" /><Relationship Id="rId357" Type="http://schemas.openxmlformats.org/officeDocument/2006/relationships/hyperlink" Target="https://twitter.com/#!/fanofnmtn/status/1138477216826765312" TargetMode="External" /><Relationship Id="rId358" Type="http://schemas.openxmlformats.org/officeDocument/2006/relationships/hyperlink" Target="https://twitter.com/#!/fanofnmtn/status/1141011557133901825" TargetMode="External" /><Relationship Id="rId359" Type="http://schemas.openxmlformats.org/officeDocument/2006/relationships/hyperlink" Target="https://twitter.com/#!/ajflick/status/1141011682895904768" TargetMode="External" /><Relationship Id="rId360" Type="http://schemas.openxmlformats.org/officeDocument/2006/relationships/hyperlink" Target="https://twitter.com/#!/choicegreens/status/1140664932851048451" TargetMode="External" /><Relationship Id="rId361" Type="http://schemas.openxmlformats.org/officeDocument/2006/relationships/hyperlink" Target="https://twitter.com/#!/choicegreens/status/1140664945169727488" TargetMode="External" /><Relationship Id="rId362" Type="http://schemas.openxmlformats.org/officeDocument/2006/relationships/hyperlink" Target="https://twitter.com/#!/choicegreens/status/1141017850267652096" TargetMode="External" /><Relationship Id="rId363" Type="http://schemas.openxmlformats.org/officeDocument/2006/relationships/hyperlink" Target="https://twitter.com/#!/choicegreens/status/1141017862288498688" TargetMode="External" /><Relationship Id="rId364" Type="http://schemas.openxmlformats.org/officeDocument/2006/relationships/hyperlink" Target="https://twitter.com/#!/azstateparks/status/1140636570879320064" TargetMode="External" /><Relationship Id="rId365" Type="http://schemas.openxmlformats.org/officeDocument/2006/relationships/hyperlink" Target="https://twitter.com/#!/azrogernaylor/status/1140631662092402693" TargetMode="External" /><Relationship Id="rId366" Type="http://schemas.openxmlformats.org/officeDocument/2006/relationships/hyperlink" Target="https://twitter.com/#!/azrogernaylor/status/1141006853058392069" TargetMode="External" /><Relationship Id="rId367" Type="http://schemas.openxmlformats.org/officeDocument/2006/relationships/hyperlink" Target="https://twitter.com/#!/oraznc/status/1141022274457395201" TargetMode="External" /><Relationship Id="rId368" Type="http://schemas.openxmlformats.org/officeDocument/2006/relationships/hyperlink" Target="https://twitter.com/#!/golsoncharles/status/1140661228408152064" TargetMode="External" /><Relationship Id="rId369" Type="http://schemas.openxmlformats.org/officeDocument/2006/relationships/hyperlink" Target="https://twitter.com/#!/golsoncharles/status/1141049164148568064" TargetMode="External" /><Relationship Id="rId370" Type="http://schemas.openxmlformats.org/officeDocument/2006/relationships/hyperlink" Target="https://twitter.com/#!/swonger47/status/1138520955477725184" TargetMode="External" /><Relationship Id="rId371" Type="http://schemas.openxmlformats.org/officeDocument/2006/relationships/hyperlink" Target="https://twitter.com/#!/swonger47/status/1141051962106044416" TargetMode="External" /><Relationship Id="rId372" Type="http://schemas.openxmlformats.org/officeDocument/2006/relationships/hyperlink" Target="https://twitter.com/#!/cityofsedonaaz/status/1141048245080096768" TargetMode="External" /><Relationship Id="rId373" Type="http://schemas.openxmlformats.org/officeDocument/2006/relationships/hyperlink" Target="https://twitter.com/#!/mrsjanemcguire/status/1141053766457790464" TargetMode="External" /><Relationship Id="rId374" Type="http://schemas.openxmlformats.org/officeDocument/2006/relationships/hyperlink" Target="https://twitter.com/#!/alvildenettle/status/1141074731560579072" TargetMode="External" /><Relationship Id="rId375" Type="http://schemas.openxmlformats.org/officeDocument/2006/relationships/hyperlink" Target="https://twitter.com/#!/bowlininc/status/1141081525284327424" TargetMode="External" /><Relationship Id="rId376" Type="http://schemas.openxmlformats.org/officeDocument/2006/relationships/hyperlink" Target="https://twitter.com/#!/eamcintire/status/1139540078705823744" TargetMode="External" /><Relationship Id="rId377" Type="http://schemas.openxmlformats.org/officeDocument/2006/relationships/hyperlink" Target="https://twitter.com/#!/eamcintire/status/1140979431994847232" TargetMode="External" /><Relationship Id="rId378" Type="http://schemas.openxmlformats.org/officeDocument/2006/relationships/hyperlink" Target="https://twitter.com/#!/eamcintire/status/1141099248642957312" TargetMode="External" /><Relationship Id="rId379" Type="http://schemas.openxmlformats.org/officeDocument/2006/relationships/hyperlink" Target="https://twitter.com/#!/rebecca_arnold/status/1141005446389489667" TargetMode="External" /><Relationship Id="rId380" Type="http://schemas.openxmlformats.org/officeDocument/2006/relationships/hyperlink" Target="https://twitter.com/#!/rebecca_arnold/status/1141099982444847105" TargetMode="External" /><Relationship Id="rId381" Type="http://schemas.openxmlformats.org/officeDocument/2006/relationships/hyperlink" Target="https://twitter.com/#!/stromotion/status/1141107617030385665" TargetMode="External" /><Relationship Id="rId382" Type="http://schemas.openxmlformats.org/officeDocument/2006/relationships/hyperlink" Target="https://twitter.com/#!/aim_travelnet/status/1141108062322749440" TargetMode="External" /><Relationship Id="rId383" Type="http://schemas.openxmlformats.org/officeDocument/2006/relationships/hyperlink" Target="https://twitter.com/#!/visitwilliams/status/1141185158860533760" TargetMode="External" /><Relationship Id="rId384" Type="http://schemas.openxmlformats.org/officeDocument/2006/relationships/hyperlink" Target="https://twitter.com/#!/visit_prescott/status/1141185211088027648" TargetMode="External" /><Relationship Id="rId385" Type="http://schemas.openxmlformats.org/officeDocument/2006/relationships/hyperlink" Target="https://twitter.com/#!/_sedonaaz/status/1137494824460935168" TargetMode="External" /><Relationship Id="rId386" Type="http://schemas.openxmlformats.org/officeDocument/2006/relationships/hyperlink" Target="https://twitter.com/#!/_sedonaaz/status/1138446093983920129" TargetMode="External" /><Relationship Id="rId387" Type="http://schemas.openxmlformats.org/officeDocument/2006/relationships/hyperlink" Target="https://twitter.com/#!/_sedonaaz/status/1138808492012314624" TargetMode="External" /><Relationship Id="rId388" Type="http://schemas.openxmlformats.org/officeDocument/2006/relationships/hyperlink" Target="https://twitter.com/#!/_sedonaaz/status/1139669152648630272" TargetMode="External" /><Relationship Id="rId389" Type="http://schemas.openxmlformats.org/officeDocument/2006/relationships/hyperlink" Target="https://twitter.com/#!/_sedonaaz/status/1140258034666618880" TargetMode="External" /><Relationship Id="rId390" Type="http://schemas.openxmlformats.org/officeDocument/2006/relationships/hyperlink" Target="https://twitter.com/#!/_sedonaaz/status/1140756327943278594" TargetMode="External" /><Relationship Id="rId391" Type="http://schemas.openxmlformats.org/officeDocument/2006/relationships/hyperlink" Target="https://twitter.com/#!/_sedonaaz/status/1141345206593347585" TargetMode="External" /><Relationship Id="rId392" Type="http://schemas.openxmlformats.org/officeDocument/2006/relationships/hyperlink" Target="https://twitter.com/#!/designincuk/status/1141349281733009409" TargetMode="External" /><Relationship Id="rId393" Type="http://schemas.openxmlformats.org/officeDocument/2006/relationships/hyperlink" Target="https://twitter.com/#!/hiexsedona/status/1138868794812698624" TargetMode="External" /><Relationship Id="rId394" Type="http://schemas.openxmlformats.org/officeDocument/2006/relationships/hyperlink" Target="https://twitter.com/#!/hiexsedona/status/1141375370853326848" TargetMode="External" /><Relationship Id="rId395" Type="http://schemas.openxmlformats.org/officeDocument/2006/relationships/hyperlink" Target="https://twitter.com/#!/dsoltesz/status/1139623798590849026" TargetMode="External" /><Relationship Id="rId396" Type="http://schemas.openxmlformats.org/officeDocument/2006/relationships/hyperlink" Target="https://twitter.com/#!/dsoltesz/status/1141468206881751040" TargetMode="External" /><Relationship Id="rId397" Type="http://schemas.openxmlformats.org/officeDocument/2006/relationships/hyperlink" Target="https://twitter.com/#!/judithperron/status/1140771006681964544" TargetMode="External" /><Relationship Id="rId398" Type="http://schemas.openxmlformats.org/officeDocument/2006/relationships/hyperlink" Target="https://twitter.com/#!/judithperron/status/1141490652326313985" TargetMode="External" /><Relationship Id="rId399" Type="http://schemas.openxmlformats.org/officeDocument/2006/relationships/hyperlink" Target="https://twitter.com/#!/brownbeartrvls/status/1141533283257217024" TargetMode="External" /><Relationship Id="rId400" Type="http://schemas.openxmlformats.org/officeDocument/2006/relationships/hyperlink" Target="https://twitter.com/#!/myvirtualvaca/status/1141692731682643968" TargetMode="External" /><Relationship Id="rId401" Type="http://schemas.openxmlformats.org/officeDocument/2006/relationships/hyperlink" Target="https://twitter.com/#!/rubbishritaaz/status/1138468800720920576" TargetMode="External" /><Relationship Id="rId402" Type="http://schemas.openxmlformats.org/officeDocument/2006/relationships/hyperlink" Target="https://twitter.com/#!/rubbishritaaz/status/1141726288563978241" TargetMode="External" /><Relationship Id="rId403" Type="http://schemas.openxmlformats.org/officeDocument/2006/relationships/hyperlink" Target="https://twitter.com/#!/sedonaaz/status/1140643927873081344" TargetMode="External" /><Relationship Id="rId404" Type="http://schemas.openxmlformats.org/officeDocument/2006/relationships/hyperlink" Target="https://twitter.com/#!/arizwant2b/status/1141777814905114626" TargetMode="External" /><Relationship Id="rId405" Type="http://schemas.openxmlformats.org/officeDocument/2006/relationships/hyperlink" Target="https://twitter.com/#!/sedonamonthly/status/1141776941873131520" TargetMode="External" /><Relationship Id="rId406" Type="http://schemas.openxmlformats.org/officeDocument/2006/relationships/hyperlink" Target="https://twitter.com/#!/cheflisadahl/status/1141783628667637761" TargetMode="External" /><Relationship Id="rId407" Type="http://schemas.openxmlformats.org/officeDocument/2006/relationships/hyperlink" Target="https://twitter.com/#!/weekendexplorer/status/1141798412213354496" TargetMode="External" /><Relationship Id="rId408" Type="http://schemas.openxmlformats.org/officeDocument/2006/relationships/hyperlink" Target="https://twitter.com/#!/yurview_az/status/1141800855076790272" TargetMode="External" /><Relationship Id="rId409" Type="http://schemas.openxmlformats.org/officeDocument/2006/relationships/hyperlink" Target="https://twitter.com/#!/spyderslove/status/1141804709164007425" TargetMode="External" /><Relationship Id="rId410" Type="http://schemas.openxmlformats.org/officeDocument/2006/relationships/hyperlink" Target="https://twitter.com/#!/chatwithsally1/status/1141918942534856704" TargetMode="External" /><Relationship Id="rId411" Type="http://schemas.openxmlformats.org/officeDocument/2006/relationships/hyperlink" Target="https://twitter.com/#!/bravolebrity1/status/1141939549590999040" TargetMode="External" /><Relationship Id="rId412" Type="http://schemas.openxmlformats.org/officeDocument/2006/relationships/hyperlink" Target="https://twitter.com/#!/nh84/status/1142032051685797888" TargetMode="External" /><Relationship Id="rId413" Type="http://schemas.openxmlformats.org/officeDocument/2006/relationships/hyperlink" Target="https://twitter.com/#!/sedonamonthly/status/1139400617120583681" TargetMode="External" /><Relationship Id="rId414" Type="http://schemas.openxmlformats.org/officeDocument/2006/relationships/hyperlink" Target="https://twitter.com/#!/thebestchefs/status/1142041340915736577" TargetMode="External" /><Relationship Id="rId415" Type="http://schemas.openxmlformats.org/officeDocument/2006/relationships/hyperlink" Target="https://twitter.com/#!/verdecanyonrail/status/1139205699567853573" TargetMode="External" /><Relationship Id="rId416" Type="http://schemas.openxmlformats.org/officeDocument/2006/relationships/hyperlink" Target="https://twitter.com/#!/sedonaaz/status/1139312206124703744" TargetMode="External" /><Relationship Id="rId417" Type="http://schemas.openxmlformats.org/officeDocument/2006/relationships/hyperlink" Target="https://twitter.com/#!/sedonasunflower/status/1139521318049599488" TargetMode="External" /><Relationship Id="rId418" Type="http://schemas.openxmlformats.org/officeDocument/2006/relationships/hyperlink" Target="https://twitter.com/#!/sedonasunflower/status/1138463364844179456" TargetMode="External" /><Relationship Id="rId419" Type="http://schemas.openxmlformats.org/officeDocument/2006/relationships/hyperlink" Target="https://twitter.com/#!/sedonasunflower/status/1140977870019256320" TargetMode="External" /><Relationship Id="rId420" Type="http://schemas.openxmlformats.org/officeDocument/2006/relationships/hyperlink" Target="https://twitter.com/#!/sedonasunflower/status/1142054253130727424" TargetMode="External" /><Relationship Id="rId421" Type="http://schemas.openxmlformats.org/officeDocument/2006/relationships/hyperlink" Target="https://twitter.com/#!/sedonanewdayspa/status/1141838285020360704" TargetMode="External" /><Relationship Id="rId422" Type="http://schemas.openxmlformats.org/officeDocument/2006/relationships/hyperlink" Target="https://twitter.com/#!/innofsedona/status/1142057599862337537" TargetMode="External" /><Relationship Id="rId423" Type="http://schemas.openxmlformats.org/officeDocument/2006/relationships/hyperlink" Target="https://twitter.com/#!/innofsedona/status/1139525463548649472" TargetMode="External" /><Relationship Id="rId424" Type="http://schemas.openxmlformats.org/officeDocument/2006/relationships/hyperlink" Target="https://twitter.com/#!/innofsedona/status/1140971954486169601" TargetMode="External" /><Relationship Id="rId425" Type="http://schemas.openxmlformats.org/officeDocument/2006/relationships/hyperlink" Target="https://twitter.com/#!/innofsedona/status/1141099494299144193" TargetMode="External" /><Relationship Id="rId426" Type="http://schemas.openxmlformats.org/officeDocument/2006/relationships/hyperlink" Target="https://twitter.com/#!/verdevalleytv/status/1138212598418092032" TargetMode="External" /><Relationship Id="rId427" Type="http://schemas.openxmlformats.org/officeDocument/2006/relationships/hyperlink" Target="https://twitter.com/#!/azrogernaylor/status/1134496190425288704" TargetMode="External" /><Relationship Id="rId428" Type="http://schemas.openxmlformats.org/officeDocument/2006/relationships/hyperlink" Target="https://twitter.com/#!/verdevalleytv/status/1142114302502961152" TargetMode="External" /><Relationship Id="rId429" Type="http://schemas.openxmlformats.org/officeDocument/2006/relationships/hyperlink" Target="https://twitter.com/#!/pilsenjla/status/1142116644996734978" TargetMode="External" /><Relationship Id="rId430" Type="http://schemas.openxmlformats.org/officeDocument/2006/relationships/hyperlink" Target="https://twitter.com/#!/merkinvineyards/status/1142134941657919489" TargetMode="External" /><Relationship Id="rId431" Type="http://schemas.openxmlformats.org/officeDocument/2006/relationships/hyperlink" Target="https://twitter.com/#!/klmsedona/status/1142135167835881472" TargetMode="External" /><Relationship Id="rId432" Type="http://schemas.openxmlformats.org/officeDocument/2006/relationships/hyperlink" Target="https://twitter.com/#!/arabella_hotel/status/1137404157260959751" TargetMode="External" /><Relationship Id="rId433" Type="http://schemas.openxmlformats.org/officeDocument/2006/relationships/hyperlink" Target="https://twitter.com/#!/arabella_hotel/status/1138520537687318528" TargetMode="External" /><Relationship Id="rId434" Type="http://schemas.openxmlformats.org/officeDocument/2006/relationships/hyperlink" Target="https://twitter.com/#!/arabella_hotel/status/1139334898173562884" TargetMode="External" /><Relationship Id="rId435" Type="http://schemas.openxmlformats.org/officeDocument/2006/relationships/hyperlink" Target="https://twitter.com/#!/arabella_hotel/status/1139940794721275904" TargetMode="External" /><Relationship Id="rId436" Type="http://schemas.openxmlformats.org/officeDocument/2006/relationships/hyperlink" Target="https://twitter.com/#!/arabella_hotel/status/1140755254939725825" TargetMode="External" /><Relationship Id="rId437" Type="http://schemas.openxmlformats.org/officeDocument/2006/relationships/hyperlink" Target="https://twitter.com/#!/arabella_hotel/status/1141435669048377344" TargetMode="External" /><Relationship Id="rId438" Type="http://schemas.openxmlformats.org/officeDocument/2006/relationships/hyperlink" Target="https://twitter.com/#!/arabella_hotel/status/1141795865662754821" TargetMode="External" /><Relationship Id="rId439" Type="http://schemas.openxmlformats.org/officeDocument/2006/relationships/hyperlink" Target="https://twitter.com/#!/arabella_hotel/status/1142142657269047301" TargetMode="External" /><Relationship Id="rId440" Type="http://schemas.openxmlformats.org/officeDocument/2006/relationships/hyperlink" Target="https://twitter.com/#!/simplholistic/status/1142163232095817729" TargetMode="External" /><Relationship Id="rId441" Type="http://schemas.openxmlformats.org/officeDocument/2006/relationships/hyperlink" Target="https://twitter.com/#!/enthusiasticbl/status/1140686495994372096" TargetMode="External" /><Relationship Id="rId442" Type="http://schemas.openxmlformats.org/officeDocument/2006/relationships/hyperlink" Target="https://twitter.com/#!/sedonaaz/status/1136739008346636288" TargetMode="External" /><Relationship Id="rId443" Type="http://schemas.openxmlformats.org/officeDocument/2006/relationships/hyperlink" Target="https://twitter.com/#!/sedonaaz/status/1138873743822819328" TargetMode="External" /><Relationship Id="rId444" Type="http://schemas.openxmlformats.org/officeDocument/2006/relationships/hyperlink" Target="https://twitter.com/#!/sedonaaz/status/1139314021729857536" TargetMode="External" /><Relationship Id="rId445" Type="http://schemas.openxmlformats.org/officeDocument/2006/relationships/hyperlink" Target="https://twitter.com/#!/sedonaaz/status/1141403526909845504" TargetMode="External" /><Relationship Id="rId446" Type="http://schemas.openxmlformats.org/officeDocument/2006/relationships/hyperlink" Target="https://twitter.com/#!/sedonaaz/status/1141450461792231424" TargetMode="External" /><Relationship Id="rId447" Type="http://schemas.openxmlformats.org/officeDocument/2006/relationships/hyperlink" Target="https://twitter.com/#!/sedonaaz/status/1141764372852813824" TargetMode="External" /><Relationship Id="rId448" Type="http://schemas.openxmlformats.org/officeDocument/2006/relationships/hyperlink" Target="https://twitter.com/#!/enthusiasticbl/status/1142167913450729472" TargetMode="External" /><Relationship Id="rId449" Type="http://schemas.openxmlformats.org/officeDocument/2006/relationships/hyperlink" Target="https://twitter.com/#!/affinityrv/status/1142168785303982080" TargetMode="External" /><Relationship Id="rId450" Type="http://schemas.openxmlformats.org/officeDocument/2006/relationships/hyperlink" Target="https://twitter.com/#!/phoenix_dts/status/1140399526492196865" TargetMode="External" /><Relationship Id="rId451" Type="http://schemas.openxmlformats.org/officeDocument/2006/relationships/hyperlink" Target="https://twitter.com/#!/phoenix_dts/status/1141783223636283397" TargetMode="External" /><Relationship Id="rId452" Type="http://schemas.openxmlformats.org/officeDocument/2006/relationships/hyperlink" Target="https://twitter.com/#!/phoenix_dts/status/1142193681782517760" TargetMode="External" /><Relationship Id="rId453" Type="http://schemas.openxmlformats.org/officeDocument/2006/relationships/hyperlink" Target="https://api.twitter.com/1.1/geo/id/07d9db7457487002.json" TargetMode="External" /><Relationship Id="rId454" Type="http://schemas.openxmlformats.org/officeDocument/2006/relationships/hyperlink" Target="https://api.twitter.com/1.1/geo/id/a612c69b44b2e5da.json" TargetMode="External" /><Relationship Id="rId455" Type="http://schemas.openxmlformats.org/officeDocument/2006/relationships/hyperlink" Target="https://api.twitter.com/1.1/geo/id/a612c69b44b2e5da.json" TargetMode="External" /><Relationship Id="rId456" Type="http://schemas.openxmlformats.org/officeDocument/2006/relationships/hyperlink" Target="https://api.twitter.com/1.1/geo/id/a612c69b44b2e5da.json" TargetMode="External" /><Relationship Id="rId457" Type="http://schemas.openxmlformats.org/officeDocument/2006/relationships/hyperlink" Target="https://api.twitter.com/1.1/geo/id/a612c69b44b2e5da.json" TargetMode="External" /><Relationship Id="rId458" Type="http://schemas.openxmlformats.org/officeDocument/2006/relationships/hyperlink" Target="https://api.twitter.com/1.1/geo/id/a612c69b44b2e5da.json" TargetMode="External" /><Relationship Id="rId459" Type="http://schemas.openxmlformats.org/officeDocument/2006/relationships/hyperlink" Target="https://api.twitter.com/1.1/geo/id/a612c69b44b2e5da.json" TargetMode="External" /><Relationship Id="rId460" Type="http://schemas.openxmlformats.org/officeDocument/2006/relationships/hyperlink" Target="https://api.twitter.com/1.1/geo/id/a612c69b44b2e5da.json" TargetMode="External" /><Relationship Id="rId461" Type="http://schemas.openxmlformats.org/officeDocument/2006/relationships/hyperlink" Target="https://api.twitter.com/1.1/geo/id/07d9ecbfbf481002.json" TargetMode="External" /><Relationship Id="rId462" Type="http://schemas.openxmlformats.org/officeDocument/2006/relationships/comments" Target="../comments12.xml" /><Relationship Id="rId463" Type="http://schemas.openxmlformats.org/officeDocument/2006/relationships/vmlDrawing" Target="../drawings/vmlDrawing6.vml" /><Relationship Id="rId464" Type="http://schemas.openxmlformats.org/officeDocument/2006/relationships/table" Target="../tables/table22.xml" /><Relationship Id="rId465"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VcvkvAJjNY" TargetMode="External" /><Relationship Id="rId2" Type="http://schemas.openxmlformats.org/officeDocument/2006/relationships/hyperlink" Target="http://t.co/KJmX0v92Cd" TargetMode="External" /><Relationship Id="rId3" Type="http://schemas.openxmlformats.org/officeDocument/2006/relationships/hyperlink" Target="https://t.co/JBzhWSWP4l" TargetMode="External" /><Relationship Id="rId4" Type="http://schemas.openxmlformats.org/officeDocument/2006/relationships/hyperlink" Target="http://t.co/5dirgVu5Nk" TargetMode="External" /><Relationship Id="rId5" Type="http://schemas.openxmlformats.org/officeDocument/2006/relationships/hyperlink" Target="https://t.co/ceT8FVAxpQ" TargetMode="External" /><Relationship Id="rId6" Type="http://schemas.openxmlformats.org/officeDocument/2006/relationships/hyperlink" Target="https://t.co/jmsVVr8NLJ" TargetMode="External" /><Relationship Id="rId7" Type="http://schemas.openxmlformats.org/officeDocument/2006/relationships/hyperlink" Target="http://t.co/08xakj7bxe" TargetMode="External" /><Relationship Id="rId8" Type="http://schemas.openxmlformats.org/officeDocument/2006/relationships/hyperlink" Target="http://t.co/ypRk22X8fz" TargetMode="External" /><Relationship Id="rId9" Type="http://schemas.openxmlformats.org/officeDocument/2006/relationships/hyperlink" Target="https://t.co/8cbkH3HCOg" TargetMode="External" /><Relationship Id="rId10" Type="http://schemas.openxmlformats.org/officeDocument/2006/relationships/hyperlink" Target="https://t.co/fJfmvI4MsN" TargetMode="External" /><Relationship Id="rId11" Type="http://schemas.openxmlformats.org/officeDocument/2006/relationships/hyperlink" Target="https://t.co/OobEyOrjaQ" TargetMode="External" /><Relationship Id="rId12" Type="http://schemas.openxmlformats.org/officeDocument/2006/relationships/hyperlink" Target="http://t.co/NBc8RkYp91" TargetMode="External" /><Relationship Id="rId13" Type="http://schemas.openxmlformats.org/officeDocument/2006/relationships/hyperlink" Target="https://t.co/nWBiiSshCF" TargetMode="External" /><Relationship Id="rId14" Type="http://schemas.openxmlformats.org/officeDocument/2006/relationships/hyperlink" Target="http://www.coconino.az.gov/sheriff.aspx" TargetMode="External" /><Relationship Id="rId15" Type="http://schemas.openxmlformats.org/officeDocument/2006/relationships/hyperlink" Target="https://t.co/qsbi0Cbh8V" TargetMode="External" /><Relationship Id="rId16" Type="http://schemas.openxmlformats.org/officeDocument/2006/relationships/hyperlink" Target="http://t.co/NPYy1yiiMI" TargetMode="External" /><Relationship Id="rId17" Type="http://schemas.openxmlformats.org/officeDocument/2006/relationships/hyperlink" Target="http://t.co/SuuyagAVTc" TargetMode="External" /><Relationship Id="rId18" Type="http://schemas.openxmlformats.org/officeDocument/2006/relationships/hyperlink" Target="https://t.co/w7IcD6gYnR" TargetMode="External" /><Relationship Id="rId19" Type="http://schemas.openxmlformats.org/officeDocument/2006/relationships/hyperlink" Target="http://t.co/k9l0OmztrL" TargetMode="External" /><Relationship Id="rId20" Type="http://schemas.openxmlformats.org/officeDocument/2006/relationships/hyperlink" Target="http://t.co/RrhAb6V1BE" TargetMode="External" /><Relationship Id="rId21" Type="http://schemas.openxmlformats.org/officeDocument/2006/relationships/hyperlink" Target="http://www.bearizona.com/" TargetMode="External" /><Relationship Id="rId22" Type="http://schemas.openxmlformats.org/officeDocument/2006/relationships/hyperlink" Target="https://t.co/ZB1S3mfBK5" TargetMode="External" /><Relationship Id="rId23" Type="http://schemas.openxmlformats.org/officeDocument/2006/relationships/hyperlink" Target="https://t.co/PYgBA53CDv" TargetMode="External" /><Relationship Id="rId24" Type="http://schemas.openxmlformats.org/officeDocument/2006/relationships/hyperlink" Target="http://t.co/RreN1AScE7" TargetMode="External" /><Relationship Id="rId25" Type="http://schemas.openxmlformats.org/officeDocument/2006/relationships/hyperlink" Target="https://t.co/Tl2JSVfwEQ" TargetMode="External" /><Relationship Id="rId26" Type="http://schemas.openxmlformats.org/officeDocument/2006/relationships/hyperlink" Target="https://t.co/sAZCAdpqZ1" TargetMode="External" /><Relationship Id="rId27" Type="http://schemas.openxmlformats.org/officeDocument/2006/relationships/hyperlink" Target="https://t.co/MGUcfAoFG5" TargetMode="External" /><Relationship Id="rId28" Type="http://schemas.openxmlformats.org/officeDocument/2006/relationships/hyperlink" Target="https://t.co/ziym0hg0Z2" TargetMode="External" /><Relationship Id="rId29" Type="http://schemas.openxmlformats.org/officeDocument/2006/relationships/hyperlink" Target="https://t.co/OdNjwRSWIc" TargetMode="External" /><Relationship Id="rId30" Type="http://schemas.openxmlformats.org/officeDocument/2006/relationships/hyperlink" Target="http://www.sedonalibrary.org/" TargetMode="External" /><Relationship Id="rId31" Type="http://schemas.openxmlformats.org/officeDocument/2006/relationships/hyperlink" Target="http://t.co/WSE1OvR1Pd" TargetMode="External" /><Relationship Id="rId32" Type="http://schemas.openxmlformats.org/officeDocument/2006/relationships/hyperlink" Target="https://t.co/e8WCnwRwXw" TargetMode="External" /><Relationship Id="rId33" Type="http://schemas.openxmlformats.org/officeDocument/2006/relationships/hyperlink" Target="http://t.co/JeHrNeff47" TargetMode="External" /><Relationship Id="rId34" Type="http://schemas.openxmlformats.org/officeDocument/2006/relationships/hyperlink" Target="http://t.co/MDJ966Mg3F" TargetMode="External" /><Relationship Id="rId35" Type="http://schemas.openxmlformats.org/officeDocument/2006/relationships/hyperlink" Target="http://t.co/rqF9YqNUNf" TargetMode="External" /><Relationship Id="rId36" Type="http://schemas.openxmlformats.org/officeDocument/2006/relationships/hyperlink" Target="https://t.co/4d0ojgkvNL" TargetMode="External" /><Relationship Id="rId37" Type="http://schemas.openxmlformats.org/officeDocument/2006/relationships/hyperlink" Target="https://t.co/n2TknaLcXU" TargetMode="External" /><Relationship Id="rId38" Type="http://schemas.openxmlformats.org/officeDocument/2006/relationships/hyperlink" Target="https://t.co/czBNTuYlU1" TargetMode="External" /><Relationship Id="rId39" Type="http://schemas.openxmlformats.org/officeDocument/2006/relationships/hyperlink" Target="https://t.co/bBGMWdF7z9" TargetMode="External" /><Relationship Id="rId40" Type="http://schemas.openxmlformats.org/officeDocument/2006/relationships/hyperlink" Target="https://t.co/68pBAak4zX" TargetMode="External" /><Relationship Id="rId41" Type="http://schemas.openxmlformats.org/officeDocument/2006/relationships/hyperlink" Target="https://t.co/KpQhROrbYb" TargetMode="External" /><Relationship Id="rId42" Type="http://schemas.openxmlformats.org/officeDocument/2006/relationships/hyperlink" Target="http://t.co/mXQ6HPdwgO" TargetMode="External" /><Relationship Id="rId43" Type="http://schemas.openxmlformats.org/officeDocument/2006/relationships/hyperlink" Target="https://t.co/zwpGSCoyA5" TargetMode="External" /><Relationship Id="rId44" Type="http://schemas.openxmlformats.org/officeDocument/2006/relationships/hyperlink" Target="https://t.co/Q61ursukTW" TargetMode="External" /><Relationship Id="rId45" Type="http://schemas.openxmlformats.org/officeDocument/2006/relationships/hyperlink" Target="http://t.co/uDYBaFRvdZ" TargetMode="External" /><Relationship Id="rId46" Type="http://schemas.openxmlformats.org/officeDocument/2006/relationships/hyperlink" Target="https://t.co/5BtWUfrY6y" TargetMode="External" /><Relationship Id="rId47" Type="http://schemas.openxmlformats.org/officeDocument/2006/relationships/hyperlink" Target="https://t.co/EuhKPsDqqa" TargetMode="External" /><Relationship Id="rId48" Type="http://schemas.openxmlformats.org/officeDocument/2006/relationships/hyperlink" Target="https://t.co/zVkHQ85S6D" TargetMode="External" /><Relationship Id="rId49" Type="http://schemas.openxmlformats.org/officeDocument/2006/relationships/hyperlink" Target="https://t.co/2VF85Pw2g0" TargetMode="External" /><Relationship Id="rId50" Type="http://schemas.openxmlformats.org/officeDocument/2006/relationships/hyperlink" Target="https://t.co/IQyq0G7BZU" TargetMode="External" /><Relationship Id="rId51" Type="http://schemas.openxmlformats.org/officeDocument/2006/relationships/hyperlink" Target="http://t.co/tCDvCmy9" TargetMode="External" /><Relationship Id="rId52" Type="http://schemas.openxmlformats.org/officeDocument/2006/relationships/hyperlink" Target="https://t.co/UnmDyjAQxj" TargetMode="External" /><Relationship Id="rId53" Type="http://schemas.openxmlformats.org/officeDocument/2006/relationships/hyperlink" Target="http://t.co/BgD82XeaJv" TargetMode="External" /><Relationship Id="rId54" Type="http://schemas.openxmlformats.org/officeDocument/2006/relationships/hyperlink" Target="https://t.co/JioJqwot3H" TargetMode="External" /><Relationship Id="rId55" Type="http://schemas.openxmlformats.org/officeDocument/2006/relationships/hyperlink" Target="http://t.co/RWNGwVo9Kc" TargetMode="External" /><Relationship Id="rId56" Type="http://schemas.openxmlformats.org/officeDocument/2006/relationships/hyperlink" Target="http://t.co/YApKxFpGfs" TargetMode="External" /><Relationship Id="rId57" Type="http://schemas.openxmlformats.org/officeDocument/2006/relationships/hyperlink" Target="https://t.co/kWucTnwTQw" TargetMode="External" /><Relationship Id="rId58" Type="http://schemas.openxmlformats.org/officeDocument/2006/relationships/hyperlink" Target="https://t.co/HCmF74jgwN" TargetMode="External" /><Relationship Id="rId59" Type="http://schemas.openxmlformats.org/officeDocument/2006/relationships/hyperlink" Target="https://t.co/JqxbX4CgEH" TargetMode="External" /><Relationship Id="rId60" Type="http://schemas.openxmlformats.org/officeDocument/2006/relationships/hyperlink" Target="http://t.co/0JbaUvyac2" TargetMode="External" /><Relationship Id="rId61" Type="http://schemas.openxmlformats.org/officeDocument/2006/relationships/hyperlink" Target="http://t.co/BKOZpfFElE" TargetMode="External" /><Relationship Id="rId62" Type="http://schemas.openxmlformats.org/officeDocument/2006/relationships/hyperlink" Target="https://t.co/45yVOiAttm" TargetMode="External" /><Relationship Id="rId63" Type="http://schemas.openxmlformats.org/officeDocument/2006/relationships/hyperlink" Target="https://t.co/0t593jbJLf" TargetMode="External" /><Relationship Id="rId64" Type="http://schemas.openxmlformats.org/officeDocument/2006/relationships/hyperlink" Target="https://t.co/SQMC9PeoWw" TargetMode="External" /><Relationship Id="rId65" Type="http://schemas.openxmlformats.org/officeDocument/2006/relationships/hyperlink" Target="https://t.co/Oz5yMvP6vI" TargetMode="External" /><Relationship Id="rId66" Type="http://schemas.openxmlformats.org/officeDocument/2006/relationships/hyperlink" Target="http://t.co/bLL32EDV8y" TargetMode="External" /><Relationship Id="rId67" Type="http://schemas.openxmlformats.org/officeDocument/2006/relationships/hyperlink" Target="http://t.co/hL2yJ3CYck" TargetMode="External" /><Relationship Id="rId68" Type="http://schemas.openxmlformats.org/officeDocument/2006/relationships/hyperlink" Target="https://t.co/yAEcOxY46W" TargetMode="External" /><Relationship Id="rId69" Type="http://schemas.openxmlformats.org/officeDocument/2006/relationships/hyperlink" Target="https://t.co/HKT8XHTb7e" TargetMode="External" /><Relationship Id="rId70" Type="http://schemas.openxmlformats.org/officeDocument/2006/relationships/hyperlink" Target="https://t.co/MoKXztPUgq" TargetMode="External" /><Relationship Id="rId71" Type="http://schemas.openxmlformats.org/officeDocument/2006/relationships/hyperlink" Target="http://t.co/mka86dWWGJ" TargetMode="External" /><Relationship Id="rId72" Type="http://schemas.openxmlformats.org/officeDocument/2006/relationships/hyperlink" Target="http://t.co/8xG9i8cm1X" TargetMode="External" /><Relationship Id="rId73" Type="http://schemas.openxmlformats.org/officeDocument/2006/relationships/hyperlink" Target="http://t.co/1bYo4Xs7Et" TargetMode="External" /><Relationship Id="rId74" Type="http://schemas.openxmlformats.org/officeDocument/2006/relationships/hyperlink" Target="http://t.co/AvMHdz3L2f" TargetMode="External" /><Relationship Id="rId75" Type="http://schemas.openxmlformats.org/officeDocument/2006/relationships/hyperlink" Target="http://t.co/XuAeB0YO4G" TargetMode="External" /><Relationship Id="rId76" Type="http://schemas.openxmlformats.org/officeDocument/2006/relationships/hyperlink" Target="http://t.co/xmzjqR5lAl" TargetMode="External" /><Relationship Id="rId77" Type="http://schemas.openxmlformats.org/officeDocument/2006/relationships/hyperlink" Target="https://t.co/p5S961BxkT" TargetMode="External" /><Relationship Id="rId78" Type="http://schemas.openxmlformats.org/officeDocument/2006/relationships/hyperlink" Target="https://t.co/nOrHBPhkNa" TargetMode="External" /><Relationship Id="rId79" Type="http://schemas.openxmlformats.org/officeDocument/2006/relationships/hyperlink" Target="https://t.co/qDGmyyQmat" TargetMode="External" /><Relationship Id="rId80" Type="http://schemas.openxmlformats.org/officeDocument/2006/relationships/hyperlink" Target="https://t.co/euaqa8Foh2" TargetMode="External" /><Relationship Id="rId81" Type="http://schemas.openxmlformats.org/officeDocument/2006/relationships/hyperlink" Target="https://t.co/qxJzcvmcUs" TargetMode="External" /><Relationship Id="rId82" Type="http://schemas.openxmlformats.org/officeDocument/2006/relationships/hyperlink" Target="https://t.co/Rwyj9kJb88" TargetMode="External" /><Relationship Id="rId83" Type="http://schemas.openxmlformats.org/officeDocument/2006/relationships/hyperlink" Target="http://t.co/4IkYGXRjZu" TargetMode="External" /><Relationship Id="rId84" Type="http://schemas.openxmlformats.org/officeDocument/2006/relationships/hyperlink" Target="https://t.co/maSbgAohl7" TargetMode="External" /><Relationship Id="rId85" Type="http://schemas.openxmlformats.org/officeDocument/2006/relationships/hyperlink" Target="https://pbs.twimg.com/profile_banners/23430439/1465088853" TargetMode="External" /><Relationship Id="rId86" Type="http://schemas.openxmlformats.org/officeDocument/2006/relationships/hyperlink" Target="https://pbs.twimg.com/profile_banners/42755316/1547062238" TargetMode="External" /><Relationship Id="rId87" Type="http://schemas.openxmlformats.org/officeDocument/2006/relationships/hyperlink" Target="https://pbs.twimg.com/profile_banners/25489790/1472511882" TargetMode="External" /><Relationship Id="rId88" Type="http://schemas.openxmlformats.org/officeDocument/2006/relationships/hyperlink" Target="https://pbs.twimg.com/profile_banners/285815432/1408591375" TargetMode="External" /><Relationship Id="rId89" Type="http://schemas.openxmlformats.org/officeDocument/2006/relationships/hyperlink" Target="https://pbs.twimg.com/profile_banners/1035195748802015235/1535646020" TargetMode="External" /><Relationship Id="rId90" Type="http://schemas.openxmlformats.org/officeDocument/2006/relationships/hyperlink" Target="https://pbs.twimg.com/profile_banners/3193693085/1429695257" TargetMode="External" /><Relationship Id="rId91" Type="http://schemas.openxmlformats.org/officeDocument/2006/relationships/hyperlink" Target="https://pbs.twimg.com/profile_banners/17194244/1496274539" TargetMode="External" /><Relationship Id="rId92" Type="http://schemas.openxmlformats.org/officeDocument/2006/relationships/hyperlink" Target="https://pbs.twimg.com/profile_banners/36185296/1554825744" TargetMode="External" /><Relationship Id="rId93" Type="http://schemas.openxmlformats.org/officeDocument/2006/relationships/hyperlink" Target="https://pbs.twimg.com/profile_banners/7113852/1528322878" TargetMode="External" /><Relationship Id="rId94" Type="http://schemas.openxmlformats.org/officeDocument/2006/relationships/hyperlink" Target="https://pbs.twimg.com/profile_banners/959521207971233792/1532398408" TargetMode="External" /><Relationship Id="rId95" Type="http://schemas.openxmlformats.org/officeDocument/2006/relationships/hyperlink" Target="https://pbs.twimg.com/profile_banners/139530754/1553209162" TargetMode="External" /><Relationship Id="rId96" Type="http://schemas.openxmlformats.org/officeDocument/2006/relationships/hyperlink" Target="https://pbs.twimg.com/profile_banners/252438874/1559816286" TargetMode="External" /><Relationship Id="rId97" Type="http://schemas.openxmlformats.org/officeDocument/2006/relationships/hyperlink" Target="https://pbs.twimg.com/profile_banners/1624755092/1535241640" TargetMode="External" /><Relationship Id="rId98" Type="http://schemas.openxmlformats.org/officeDocument/2006/relationships/hyperlink" Target="https://pbs.twimg.com/profile_banners/3008167842/1527436838" TargetMode="External" /><Relationship Id="rId99" Type="http://schemas.openxmlformats.org/officeDocument/2006/relationships/hyperlink" Target="https://pbs.twimg.com/profile_banners/382142737/1401496077" TargetMode="External" /><Relationship Id="rId100" Type="http://schemas.openxmlformats.org/officeDocument/2006/relationships/hyperlink" Target="https://pbs.twimg.com/profile_banners/16221481/1550161812" TargetMode="External" /><Relationship Id="rId101" Type="http://schemas.openxmlformats.org/officeDocument/2006/relationships/hyperlink" Target="https://pbs.twimg.com/profile_banners/78799013/1524759455" TargetMode="External" /><Relationship Id="rId102" Type="http://schemas.openxmlformats.org/officeDocument/2006/relationships/hyperlink" Target="https://pbs.twimg.com/profile_banners/702949053638668288/1456431980" TargetMode="External" /><Relationship Id="rId103" Type="http://schemas.openxmlformats.org/officeDocument/2006/relationships/hyperlink" Target="https://pbs.twimg.com/profile_banners/233470691/1401515531" TargetMode="External" /><Relationship Id="rId104" Type="http://schemas.openxmlformats.org/officeDocument/2006/relationships/hyperlink" Target="https://pbs.twimg.com/profile_banners/113344545/1503171338" TargetMode="External" /><Relationship Id="rId105" Type="http://schemas.openxmlformats.org/officeDocument/2006/relationships/hyperlink" Target="https://pbs.twimg.com/profile_banners/2612804173/1404873172" TargetMode="External" /><Relationship Id="rId106" Type="http://schemas.openxmlformats.org/officeDocument/2006/relationships/hyperlink" Target="https://pbs.twimg.com/profile_banners/67403244/1548176891" TargetMode="External" /><Relationship Id="rId107" Type="http://schemas.openxmlformats.org/officeDocument/2006/relationships/hyperlink" Target="https://pbs.twimg.com/profile_banners/88962587/1396559714" TargetMode="External" /><Relationship Id="rId108" Type="http://schemas.openxmlformats.org/officeDocument/2006/relationships/hyperlink" Target="https://pbs.twimg.com/profile_banners/980916263575629824/1522968183" TargetMode="External" /><Relationship Id="rId109" Type="http://schemas.openxmlformats.org/officeDocument/2006/relationships/hyperlink" Target="https://pbs.twimg.com/profile_banners/1006290670766583808/1549413524" TargetMode="External" /><Relationship Id="rId110" Type="http://schemas.openxmlformats.org/officeDocument/2006/relationships/hyperlink" Target="https://pbs.twimg.com/profile_banners/16428171/1494471077" TargetMode="External" /><Relationship Id="rId111" Type="http://schemas.openxmlformats.org/officeDocument/2006/relationships/hyperlink" Target="https://pbs.twimg.com/profile_banners/830035634/1381193749" TargetMode="External" /><Relationship Id="rId112" Type="http://schemas.openxmlformats.org/officeDocument/2006/relationships/hyperlink" Target="https://pbs.twimg.com/profile_banners/156381893/1521491456" TargetMode="External" /><Relationship Id="rId113" Type="http://schemas.openxmlformats.org/officeDocument/2006/relationships/hyperlink" Target="https://pbs.twimg.com/profile_banners/1122420229307498496/1557683848" TargetMode="External" /><Relationship Id="rId114" Type="http://schemas.openxmlformats.org/officeDocument/2006/relationships/hyperlink" Target="https://pbs.twimg.com/profile_banners/2284613258/1548637889" TargetMode="External" /><Relationship Id="rId115" Type="http://schemas.openxmlformats.org/officeDocument/2006/relationships/hyperlink" Target="https://pbs.twimg.com/profile_banners/933050596252303360/1519663944" TargetMode="External" /><Relationship Id="rId116" Type="http://schemas.openxmlformats.org/officeDocument/2006/relationships/hyperlink" Target="https://pbs.twimg.com/profile_banners/803708473796075520/1546830669" TargetMode="External" /><Relationship Id="rId117" Type="http://schemas.openxmlformats.org/officeDocument/2006/relationships/hyperlink" Target="https://pbs.twimg.com/profile_banners/729796963684782080/1466689696" TargetMode="External" /><Relationship Id="rId118" Type="http://schemas.openxmlformats.org/officeDocument/2006/relationships/hyperlink" Target="https://pbs.twimg.com/profile_banners/774266883449188352/1487170377" TargetMode="External" /><Relationship Id="rId119" Type="http://schemas.openxmlformats.org/officeDocument/2006/relationships/hyperlink" Target="https://pbs.twimg.com/profile_banners/96866790/1498773180" TargetMode="External" /><Relationship Id="rId120" Type="http://schemas.openxmlformats.org/officeDocument/2006/relationships/hyperlink" Target="https://pbs.twimg.com/profile_banners/2370992100/1516208508" TargetMode="External" /><Relationship Id="rId121" Type="http://schemas.openxmlformats.org/officeDocument/2006/relationships/hyperlink" Target="https://pbs.twimg.com/profile_banners/17608719/1519246438" TargetMode="External" /><Relationship Id="rId122" Type="http://schemas.openxmlformats.org/officeDocument/2006/relationships/hyperlink" Target="https://pbs.twimg.com/profile_banners/31255504/1448200328" TargetMode="External" /><Relationship Id="rId123" Type="http://schemas.openxmlformats.org/officeDocument/2006/relationships/hyperlink" Target="https://pbs.twimg.com/profile_banners/343526513/1496861223" TargetMode="External" /><Relationship Id="rId124" Type="http://schemas.openxmlformats.org/officeDocument/2006/relationships/hyperlink" Target="https://pbs.twimg.com/profile_banners/632398805/1533468883" TargetMode="External" /><Relationship Id="rId125" Type="http://schemas.openxmlformats.org/officeDocument/2006/relationships/hyperlink" Target="https://pbs.twimg.com/profile_banners/282912117/1401055129" TargetMode="External" /><Relationship Id="rId126" Type="http://schemas.openxmlformats.org/officeDocument/2006/relationships/hyperlink" Target="https://pbs.twimg.com/profile_banners/3048793568/1551806915" TargetMode="External" /><Relationship Id="rId127" Type="http://schemas.openxmlformats.org/officeDocument/2006/relationships/hyperlink" Target="https://pbs.twimg.com/profile_banners/31562587/1554321359" TargetMode="External" /><Relationship Id="rId128" Type="http://schemas.openxmlformats.org/officeDocument/2006/relationships/hyperlink" Target="https://pbs.twimg.com/profile_banners/1079880858541191169/1546391391" TargetMode="External" /><Relationship Id="rId129" Type="http://schemas.openxmlformats.org/officeDocument/2006/relationships/hyperlink" Target="https://pbs.twimg.com/profile_banners/2842950873/1527879438" TargetMode="External" /><Relationship Id="rId130" Type="http://schemas.openxmlformats.org/officeDocument/2006/relationships/hyperlink" Target="https://pbs.twimg.com/profile_banners/18956791/1509581491" TargetMode="External" /><Relationship Id="rId131" Type="http://schemas.openxmlformats.org/officeDocument/2006/relationships/hyperlink" Target="https://pbs.twimg.com/profile_banners/48062462/1539893873" TargetMode="External" /><Relationship Id="rId132" Type="http://schemas.openxmlformats.org/officeDocument/2006/relationships/hyperlink" Target="https://pbs.twimg.com/profile_banners/459807454/1559406735" TargetMode="External" /><Relationship Id="rId133" Type="http://schemas.openxmlformats.org/officeDocument/2006/relationships/hyperlink" Target="https://pbs.twimg.com/profile_banners/23866883/1560318962" TargetMode="External" /><Relationship Id="rId134" Type="http://schemas.openxmlformats.org/officeDocument/2006/relationships/hyperlink" Target="https://pbs.twimg.com/profile_banners/1123242043919216647/1558614971" TargetMode="External" /><Relationship Id="rId135" Type="http://schemas.openxmlformats.org/officeDocument/2006/relationships/hyperlink" Target="https://pbs.twimg.com/profile_banners/738080573365702657/1551551820" TargetMode="External" /><Relationship Id="rId136" Type="http://schemas.openxmlformats.org/officeDocument/2006/relationships/hyperlink" Target="https://pbs.twimg.com/profile_banners/3158132516/1553341264" TargetMode="External" /><Relationship Id="rId137" Type="http://schemas.openxmlformats.org/officeDocument/2006/relationships/hyperlink" Target="https://pbs.twimg.com/profile_banners/128142711/1487565471" TargetMode="External" /><Relationship Id="rId138" Type="http://schemas.openxmlformats.org/officeDocument/2006/relationships/hyperlink" Target="https://pbs.twimg.com/profile_banners/896150765860823041/1530108331" TargetMode="External" /><Relationship Id="rId139" Type="http://schemas.openxmlformats.org/officeDocument/2006/relationships/hyperlink" Target="https://pbs.twimg.com/profile_banners/1131551402428289024/1558628548" TargetMode="External" /><Relationship Id="rId140" Type="http://schemas.openxmlformats.org/officeDocument/2006/relationships/hyperlink" Target="https://pbs.twimg.com/profile_banners/66337795/1536948124" TargetMode="External" /><Relationship Id="rId141" Type="http://schemas.openxmlformats.org/officeDocument/2006/relationships/hyperlink" Target="https://pbs.twimg.com/profile_banners/7235292/1555348251" TargetMode="External" /><Relationship Id="rId142" Type="http://schemas.openxmlformats.org/officeDocument/2006/relationships/hyperlink" Target="https://pbs.twimg.com/profile_banners/529520265/1498416127" TargetMode="External" /><Relationship Id="rId143" Type="http://schemas.openxmlformats.org/officeDocument/2006/relationships/hyperlink" Target="https://pbs.twimg.com/profile_banners/941050861375037441/1513199758" TargetMode="External" /><Relationship Id="rId144" Type="http://schemas.openxmlformats.org/officeDocument/2006/relationships/hyperlink" Target="https://pbs.twimg.com/profile_banners/37577719/1398352266" TargetMode="External" /><Relationship Id="rId145" Type="http://schemas.openxmlformats.org/officeDocument/2006/relationships/hyperlink" Target="https://pbs.twimg.com/profile_banners/16291786/1555004599" TargetMode="External" /><Relationship Id="rId146" Type="http://schemas.openxmlformats.org/officeDocument/2006/relationships/hyperlink" Target="https://pbs.twimg.com/profile_banners/76061420/1424389136" TargetMode="External" /><Relationship Id="rId147" Type="http://schemas.openxmlformats.org/officeDocument/2006/relationships/hyperlink" Target="https://pbs.twimg.com/profile_banners/759054958066925568/1545080695" TargetMode="External" /><Relationship Id="rId148" Type="http://schemas.openxmlformats.org/officeDocument/2006/relationships/hyperlink" Target="https://pbs.twimg.com/profile_banners/1089707542618370048/1560021961" TargetMode="External" /><Relationship Id="rId149" Type="http://schemas.openxmlformats.org/officeDocument/2006/relationships/hyperlink" Target="https://pbs.twimg.com/profile_banners/914528448944644097/1552429924" TargetMode="External" /><Relationship Id="rId150" Type="http://schemas.openxmlformats.org/officeDocument/2006/relationships/hyperlink" Target="https://pbs.twimg.com/profile_banners/3229116566/1558911724" TargetMode="External" /><Relationship Id="rId151" Type="http://schemas.openxmlformats.org/officeDocument/2006/relationships/hyperlink" Target="https://pbs.twimg.com/profile_banners/1020005096245977089/1532024632" TargetMode="External" /><Relationship Id="rId152" Type="http://schemas.openxmlformats.org/officeDocument/2006/relationships/hyperlink" Target="https://pbs.twimg.com/profile_banners/173787866/1551116602" TargetMode="External" /><Relationship Id="rId153" Type="http://schemas.openxmlformats.org/officeDocument/2006/relationships/hyperlink" Target="https://pbs.twimg.com/profile_banners/952301269/1447198620" TargetMode="External" /><Relationship Id="rId154" Type="http://schemas.openxmlformats.org/officeDocument/2006/relationships/hyperlink" Target="https://pbs.twimg.com/profile_banners/14782240/1560722646" TargetMode="External" /><Relationship Id="rId155" Type="http://schemas.openxmlformats.org/officeDocument/2006/relationships/hyperlink" Target="https://pbs.twimg.com/profile_banners/1042100890621145088/1537293346" TargetMode="External" /><Relationship Id="rId156" Type="http://schemas.openxmlformats.org/officeDocument/2006/relationships/hyperlink" Target="https://pbs.twimg.com/profile_banners/2364280914/1413215598" TargetMode="External" /><Relationship Id="rId157" Type="http://schemas.openxmlformats.org/officeDocument/2006/relationships/hyperlink" Target="https://pbs.twimg.com/profile_banners/45972601/1499058077" TargetMode="External" /><Relationship Id="rId158" Type="http://schemas.openxmlformats.org/officeDocument/2006/relationships/hyperlink" Target="https://pbs.twimg.com/profile_banners/2163937999/1554406619" TargetMode="External" /><Relationship Id="rId159" Type="http://schemas.openxmlformats.org/officeDocument/2006/relationships/hyperlink" Target="https://pbs.twimg.com/profile_banners/356294672/1468334432" TargetMode="External" /><Relationship Id="rId160" Type="http://schemas.openxmlformats.org/officeDocument/2006/relationships/hyperlink" Target="https://pbs.twimg.com/profile_banners/2239643690/1536172538" TargetMode="External" /><Relationship Id="rId161" Type="http://schemas.openxmlformats.org/officeDocument/2006/relationships/hyperlink" Target="https://pbs.twimg.com/profile_banners/18912035/1551972949" TargetMode="External" /><Relationship Id="rId162" Type="http://schemas.openxmlformats.org/officeDocument/2006/relationships/hyperlink" Target="https://pbs.twimg.com/profile_banners/1959098959/1381770718" TargetMode="External" /><Relationship Id="rId163" Type="http://schemas.openxmlformats.org/officeDocument/2006/relationships/hyperlink" Target="https://pbs.twimg.com/profile_banners/895090500910317572/1502243109" TargetMode="External" /><Relationship Id="rId164" Type="http://schemas.openxmlformats.org/officeDocument/2006/relationships/hyperlink" Target="https://pbs.twimg.com/profile_banners/826165523410886656/1519774835" TargetMode="External" /><Relationship Id="rId165" Type="http://schemas.openxmlformats.org/officeDocument/2006/relationships/hyperlink" Target="https://pbs.twimg.com/profile_banners/2202061370/1461279670" TargetMode="External" /><Relationship Id="rId166" Type="http://schemas.openxmlformats.org/officeDocument/2006/relationships/hyperlink" Target="https://pbs.twimg.com/profile_banners/1598220589/1547216446" TargetMode="External" /><Relationship Id="rId167" Type="http://schemas.openxmlformats.org/officeDocument/2006/relationships/hyperlink" Target="https://pbs.twimg.com/profile_banners/2209232521/1461702530" TargetMode="External" /><Relationship Id="rId168" Type="http://schemas.openxmlformats.org/officeDocument/2006/relationships/hyperlink" Target="https://pbs.twimg.com/profile_banners/82134479/1489096077" TargetMode="External" /><Relationship Id="rId169" Type="http://schemas.openxmlformats.org/officeDocument/2006/relationships/hyperlink" Target="https://pbs.twimg.com/profile_banners/52541541/1439383224" TargetMode="External" /><Relationship Id="rId170" Type="http://schemas.openxmlformats.org/officeDocument/2006/relationships/hyperlink" Target="https://pbs.twimg.com/profile_banners/350849647/1477107839" TargetMode="External" /><Relationship Id="rId171" Type="http://schemas.openxmlformats.org/officeDocument/2006/relationships/hyperlink" Target="https://pbs.twimg.com/profile_banners/1087857255481929728/1548275546" TargetMode="External" /><Relationship Id="rId172" Type="http://schemas.openxmlformats.org/officeDocument/2006/relationships/hyperlink" Target="https://pbs.twimg.com/profile_banners/57074597/1507842055" TargetMode="External" /><Relationship Id="rId173" Type="http://schemas.openxmlformats.org/officeDocument/2006/relationships/hyperlink" Target="https://pbs.twimg.com/profile_banners/23061359/1510330103" TargetMode="External" /><Relationship Id="rId174" Type="http://schemas.openxmlformats.org/officeDocument/2006/relationships/hyperlink" Target="https://pbs.twimg.com/profile_banners/830175110376022016/1486764270" TargetMode="External" /><Relationship Id="rId175" Type="http://schemas.openxmlformats.org/officeDocument/2006/relationships/hyperlink" Target="https://pbs.twimg.com/profile_banners/13989852/1463542898" TargetMode="External" /><Relationship Id="rId176" Type="http://schemas.openxmlformats.org/officeDocument/2006/relationships/hyperlink" Target="https://pbs.twimg.com/profile_banners/1080652395057541120/1546483874" TargetMode="External" /><Relationship Id="rId177" Type="http://schemas.openxmlformats.org/officeDocument/2006/relationships/hyperlink" Target="https://pbs.twimg.com/profile_banners/3424342221/1478638547" TargetMode="External" /><Relationship Id="rId178" Type="http://schemas.openxmlformats.org/officeDocument/2006/relationships/hyperlink" Target="https://pbs.twimg.com/profile_banners/23872473/1463428961" TargetMode="External" /><Relationship Id="rId179" Type="http://schemas.openxmlformats.org/officeDocument/2006/relationships/hyperlink" Target="https://pbs.twimg.com/profile_banners/183372771/1407159934" TargetMode="External" /><Relationship Id="rId180" Type="http://schemas.openxmlformats.org/officeDocument/2006/relationships/hyperlink" Target="https://pbs.twimg.com/profile_banners/745669993090584581/1535306156" TargetMode="External" /><Relationship Id="rId181" Type="http://schemas.openxmlformats.org/officeDocument/2006/relationships/hyperlink" Target="https://pbs.twimg.com/profile_banners/80890502/1559879625" TargetMode="External" /><Relationship Id="rId182" Type="http://schemas.openxmlformats.org/officeDocument/2006/relationships/hyperlink" Target="https://pbs.twimg.com/profile_banners/250891272/1558542886" TargetMode="External" /><Relationship Id="rId183" Type="http://schemas.openxmlformats.org/officeDocument/2006/relationships/hyperlink" Target="https://pbs.twimg.com/profile_banners/168851290/1476899710" TargetMode="External" /><Relationship Id="rId184" Type="http://schemas.openxmlformats.org/officeDocument/2006/relationships/hyperlink" Target="https://pbs.twimg.com/profile_banners/522648634/1549547189" TargetMode="External" /><Relationship Id="rId185" Type="http://schemas.openxmlformats.org/officeDocument/2006/relationships/hyperlink" Target="https://pbs.twimg.com/profile_banners/2697445249/1406872192" TargetMode="External" /><Relationship Id="rId186" Type="http://schemas.openxmlformats.org/officeDocument/2006/relationships/hyperlink" Target="https://pbs.twimg.com/profile_banners/556561695/1398199214" TargetMode="External" /><Relationship Id="rId187" Type="http://schemas.openxmlformats.org/officeDocument/2006/relationships/hyperlink" Target="https://pbs.twimg.com/profile_banners/587965762/1461070502" TargetMode="External" /><Relationship Id="rId188" Type="http://schemas.openxmlformats.org/officeDocument/2006/relationships/hyperlink" Target="https://pbs.twimg.com/profile_banners/33612228/1454781868" TargetMode="External" /><Relationship Id="rId189" Type="http://schemas.openxmlformats.org/officeDocument/2006/relationships/hyperlink" Target="https://pbs.twimg.com/profile_banners/35411175/1515162659" TargetMode="External" /><Relationship Id="rId190" Type="http://schemas.openxmlformats.org/officeDocument/2006/relationships/hyperlink" Target="https://pbs.twimg.com/profile_banners/824028306009825280/1557856968" TargetMode="External" /><Relationship Id="rId191" Type="http://schemas.openxmlformats.org/officeDocument/2006/relationships/hyperlink" Target="https://pbs.twimg.com/profile_banners/77615725/1498239734" TargetMode="External" /><Relationship Id="rId192" Type="http://schemas.openxmlformats.org/officeDocument/2006/relationships/hyperlink" Target="https://pbs.twimg.com/profile_banners/18219066/1534688577" TargetMode="External" /><Relationship Id="rId193" Type="http://schemas.openxmlformats.org/officeDocument/2006/relationships/hyperlink" Target="https://pbs.twimg.com/profile_banners/785635918052925440/1479582094" TargetMode="External" /><Relationship Id="rId194" Type="http://schemas.openxmlformats.org/officeDocument/2006/relationships/hyperlink" Target="https://pbs.twimg.com/profile_banners/533898268/1496884560" TargetMode="External" /><Relationship Id="rId195" Type="http://schemas.openxmlformats.org/officeDocument/2006/relationships/hyperlink" Target="https://pbs.twimg.com/profile_banners/3663703574/1496860905" TargetMode="External" /><Relationship Id="rId196" Type="http://schemas.openxmlformats.org/officeDocument/2006/relationships/hyperlink" Target="https://pbs.twimg.com/profile_banners/3543589094/1552069966" TargetMode="External" /><Relationship Id="rId197" Type="http://schemas.openxmlformats.org/officeDocument/2006/relationships/hyperlink" Target="https://pbs.twimg.com/profile_banners/4842198930/1466610510" TargetMode="External" /><Relationship Id="rId198" Type="http://schemas.openxmlformats.org/officeDocument/2006/relationships/hyperlink" Target="https://pbs.twimg.com/profile_banners/204382222/1424269121" TargetMode="External" /><Relationship Id="rId199" Type="http://schemas.openxmlformats.org/officeDocument/2006/relationships/hyperlink" Target="https://pbs.twimg.com/profile_banners/2345797572/1551247923"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pbs.twimg.com/profile_background_images/89638574/twitterbg.jpg" TargetMode="External" /><Relationship Id="rId204" Type="http://schemas.openxmlformats.org/officeDocument/2006/relationships/hyperlink" Target="http://abs.twimg.com/images/themes/theme4/bg.gif" TargetMode="External" /><Relationship Id="rId205" Type="http://schemas.openxmlformats.org/officeDocument/2006/relationships/hyperlink" Target="http://abs.twimg.com/images/themes/theme2/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6/bg.gif" TargetMode="External" /><Relationship Id="rId212" Type="http://schemas.openxmlformats.org/officeDocument/2006/relationships/hyperlink" Target="http://abs.twimg.com/images/themes/theme14/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3/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4/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2/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4/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6/bg.gif" TargetMode="External" /><Relationship Id="rId230" Type="http://schemas.openxmlformats.org/officeDocument/2006/relationships/hyperlink" Target="http://abs.twimg.com/images/themes/theme17/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pbs.twimg.com/profile_background_images/250434207/spl_tile2.jp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5/bg.png" TargetMode="External" /><Relationship Id="rId238" Type="http://schemas.openxmlformats.org/officeDocument/2006/relationships/hyperlink" Target="http://abs.twimg.com/images/themes/theme18/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4/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8/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0/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0/bg.gif" TargetMode="External" /><Relationship Id="rId250" Type="http://schemas.openxmlformats.org/officeDocument/2006/relationships/hyperlink" Target="http://abs.twimg.com/images/themes/theme4/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pbs.twimg.com/profile_background_images/378800000180687704/gkUHC9-M.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3/bg.gif" TargetMode="External" /><Relationship Id="rId259" Type="http://schemas.openxmlformats.org/officeDocument/2006/relationships/hyperlink" Target="http://abs.twimg.com/images/themes/theme2/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8/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5/bg.png" TargetMode="External" /><Relationship Id="rId268" Type="http://schemas.openxmlformats.org/officeDocument/2006/relationships/hyperlink" Target="http://abs.twimg.com/images/themes/theme14/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2/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1/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6/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1/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3/bg.gif" TargetMode="External" /><Relationship Id="rId283" Type="http://schemas.openxmlformats.org/officeDocument/2006/relationships/hyperlink" Target="http://abs.twimg.com/images/themes/theme9/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8/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8/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3/bg.gif"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4/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5/bg.gif" TargetMode="External" /><Relationship Id="rId306" Type="http://schemas.openxmlformats.org/officeDocument/2006/relationships/hyperlink" Target="http://abs.twimg.com/images/themes/theme5/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3/bg.gif" TargetMode="External" /><Relationship Id="rId309" Type="http://schemas.openxmlformats.org/officeDocument/2006/relationships/hyperlink" Target="http://abs.twimg.com/images/themes/theme8/bg.gif" TargetMode="External" /><Relationship Id="rId310" Type="http://schemas.openxmlformats.org/officeDocument/2006/relationships/hyperlink" Target="http://abs.twimg.com/images/themes/theme12/bg.gif" TargetMode="External" /><Relationship Id="rId311" Type="http://schemas.openxmlformats.org/officeDocument/2006/relationships/hyperlink" Target="http://abs.twimg.com/images/themes/theme3/bg.gif" TargetMode="External" /><Relationship Id="rId312" Type="http://schemas.openxmlformats.org/officeDocument/2006/relationships/hyperlink" Target="http://abs.twimg.com/images/themes/theme7/bg.gif"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4/bg.gif"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pbs.twimg.com/profile_images/865318139508146177/eeQrStTM_normal.jpg" TargetMode="External" /><Relationship Id="rId317" Type="http://schemas.openxmlformats.org/officeDocument/2006/relationships/hyperlink" Target="http://pbs.twimg.com/profile_images/1136770426531528704/_iPNAO5X_normal.jpg" TargetMode="External" /><Relationship Id="rId318" Type="http://schemas.openxmlformats.org/officeDocument/2006/relationships/hyperlink" Target="http://pbs.twimg.com/profile_images/1074149109/logo_normal.png" TargetMode="External" /><Relationship Id="rId319" Type="http://schemas.openxmlformats.org/officeDocument/2006/relationships/hyperlink" Target="http://pbs.twimg.com/profile_images/569778485/atlogo_normal.gif" TargetMode="External" /><Relationship Id="rId320" Type="http://schemas.openxmlformats.org/officeDocument/2006/relationships/hyperlink" Target="http://pbs.twimg.com/profile_images/1899333602/36-Prudential_Possible_Selects_normal.JPG" TargetMode="External" /><Relationship Id="rId321" Type="http://schemas.openxmlformats.org/officeDocument/2006/relationships/hyperlink" Target="http://pbs.twimg.com/profile_images/1325724204/headshot-1_normal.jpg" TargetMode="External" /><Relationship Id="rId322" Type="http://schemas.openxmlformats.org/officeDocument/2006/relationships/hyperlink" Target="http://pbs.twimg.com/profile_images/1035200865320218625/7Yv22TOT_normal.jpg" TargetMode="External" /><Relationship Id="rId323" Type="http://schemas.openxmlformats.org/officeDocument/2006/relationships/hyperlink" Target="http://pbs.twimg.com/profile_images/1032482962435059712/dDWQ_EoX_normal.jpg" TargetMode="External" /><Relationship Id="rId324" Type="http://schemas.openxmlformats.org/officeDocument/2006/relationships/hyperlink" Target="http://pbs.twimg.com/profile_images/801097160024436736/bJiR_r4o_normal.jpg" TargetMode="External" /><Relationship Id="rId325" Type="http://schemas.openxmlformats.org/officeDocument/2006/relationships/hyperlink" Target="http://pbs.twimg.com/profile_images/876252902704197632/URMhcrAt_normal.jpg" TargetMode="External" /><Relationship Id="rId326" Type="http://schemas.openxmlformats.org/officeDocument/2006/relationships/hyperlink" Target="http://pbs.twimg.com/profile_images/1054807366749679616/SxdeuHFK_normal.jpg" TargetMode="External" /><Relationship Id="rId327" Type="http://schemas.openxmlformats.org/officeDocument/2006/relationships/hyperlink" Target="http://pbs.twimg.com/profile_images/1021579075872161792/KKlqKsI0_normal.jpg" TargetMode="External" /><Relationship Id="rId328" Type="http://schemas.openxmlformats.org/officeDocument/2006/relationships/hyperlink" Target="http://pbs.twimg.com/profile_images/1083389021513019394/dSUhEBCu_normal.jpg" TargetMode="External" /><Relationship Id="rId329" Type="http://schemas.openxmlformats.org/officeDocument/2006/relationships/hyperlink" Target="http://pbs.twimg.com/profile_images/1137530612074500096/-zdUtmAK_normal.jpg" TargetMode="External" /><Relationship Id="rId330" Type="http://schemas.openxmlformats.org/officeDocument/2006/relationships/hyperlink" Target="http://pbs.twimg.com/profile_images/1033503823786962945/UqiiXMLh_normal.jpg" TargetMode="External" /><Relationship Id="rId331" Type="http://schemas.openxmlformats.org/officeDocument/2006/relationships/hyperlink" Target="http://pbs.twimg.com/profile_images/855503357124919296/HMu0Pl0X_normal.jpg" TargetMode="External" /><Relationship Id="rId332" Type="http://schemas.openxmlformats.org/officeDocument/2006/relationships/hyperlink" Target="http://pbs.twimg.com/profile_images/741536047616528384/y1-DstMn_normal.jpg" TargetMode="External" /><Relationship Id="rId333" Type="http://schemas.openxmlformats.org/officeDocument/2006/relationships/hyperlink" Target="http://pbs.twimg.com/profile_images/1565344563/PribilBadge11_normal.jpg" TargetMode="External" /><Relationship Id="rId334" Type="http://schemas.openxmlformats.org/officeDocument/2006/relationships/hyperlink" Target="http://pbs.twimg.com/profile_images/875762924664504320/tlF6YnZR_normal.jpg" TargetMode="External" /><Relationship Id="rId335" Type="http://schemas.openxmlformats.org/officeDocument/2006/relationships/hyperlink" Target="http://abs.twimg.com/sticky/default_profile_images/default_profile_3_normal.png" TargetMode="External" /><Relationship Id="rId336" Type="http://schemas.openxmlformats.org/officeDocument/2006/relationships/hyperlink" Target="http://pbs.twimg.com/profile_images/682250309511467008/O3NnmlxV_normal.png" TargetMode="External" /><Relationship Id="rId337" Type="http://schemas.openxmlformats.org/officeDocument/2006/relationships/hyperlink" Target="http://pbs.twimg.com/profile_images/702949969041313792/FCUKMnuk_normal.jpg" TargetMode="External" /><Relationship Id="rId338" Type="http://schemas.openxmlformats.org/officeDocument/2006/relationships/hyperlink" Target="http://pbs.twimg.com/profile_images/736329210222936064/ZTvb3PD0_normal.jpg" TargetMode="External" /><Relationship Id="rId339" Type="http://schemas.openxmlformats.org/officeDocument/2006/relationships/hyperlink" Target="http://pbs.twimg.com/profile_images/884867445600681984/jAQHxCdM_normal.jpg" TargetMode="External" /><Relationship Id="rId340" Type="http://schemas.openxmlformats.org/officeDocument/2006/relationships/hyperlink" Target="http://pbs.twimg.com/profile_images/486699365197565952/egfX8R48_normal.jpeg" TargetMode="External" /><Relationship Id="rId341" Type="http://schemas.openxmlformats.org/officeDocument/2006/relationships/hyperlink" Target="http://pbs.twimg.com/profile_images/1071170457531895808/sB0U_lFa_normal.jpg" TargetMode="External" /><Relationship Id="rId342" Type="http://schemas.openxmlformats.org/officeDocument/2006/relationships/hyperlink" Target="http://pbs.twimg.com/profile_images/534785246185541632/PkunFy7x_normal.jpeg" TargetMode="External" /><Relationship Id="rId343" Type="http://schemas.openxmlformats.org/officeDocument/2006/relationships/hyperlink" Target="http://pbs.twimg.com/profile_images/1111722383285485568/Tfw-ZciS_normal.jpg" TargetMode="External" /><Relationship Id="rId344" Type="http://schemas.openxmlformats.org/officeDocument/2006/relationships/hyperlink" Target="http://pbs.twimg.com/profile_images/1006290909019770880/lH1RKjgd_normal.jpg" TargetMode="External" /><Relationship Id="rId345" Type="http://schemas.openxmlformats.org/officeDocument/2006/relationships/hyperlink" Target="http://pbs.twimg.com/profile_images/378800000708126122/288af8bf2722c78ca7333740ba33dcfd_normal.jpeg" TargetMode="External" /><Relationship Id="rId346" Type="http://schemas.openxmlformats.org/officeDocument/2006/relationships/hyperlink" Target="http://pbs.twimg.com/profile_images/378800000651459183/1b6960c17cc2aea8f47962484bcc7a62_normal.jpeg" TargetMode="External" /><Relationship Id="rId347" Type="http://schemas.openxmlformats.org/officeDocument/2006/relationships/hyperlink" Target="http://pbs.twimg.com/profile_images/1067273888072032256/4CcuvJs9_normal.jpg" TargetMode="External" /><Relationship Id="rId348" Type="http://schemas.openxmlformats.org/officeDocument/2006/relationships/hyperlink" Target="http://pbs.twimg.com/profile_images/1108405005369774080/p-LLfsLU_normal.png" TargetMode="External" /><Relationship Id="rId349" Type="http://schemas.openxmlformats.org/officeDocument/2006/relationships/hyperlink" Target="http://pbs.twimg.com/profile_images/1127633915374657536/EcOudFyg_normal.jpg" TargetMode="External" /><Relationship Id="rId350" Type="http://schemas.openxmlformats.org/officeDocument/2006/relationships/hyperlink" Target="http://pbs.twimg.com/profile_images/1140285125051072512/BXNY62Z__normal.jpg" TargetMode="External" /><Relationship Id="rId351" Type="http://schemas.openxmlformats.org/officeDocument/2006/relationships/hyperlink" Target="http://pbs.twimg.com/profile_images/968167646792314880/4kWHTyhF_normal.jpg" TargetMode="External" /><Relationship Id="rId352" Type="http://schemas.openxmlformats.org/officeDocument/2006/relationships/hyperlink" Target="http://pbs.twimg.com/profile_images/1082099322173382657/-_3wPBUd_normal.jpg" TargetMode="External" /><Relationship Id="rId353" Type="http://schemas.openxmlformats.org/officeDocument/2006/relationships/hyperlink" Target="http://pbs.twimg.com/profile_images/729800174101528577/J1_8_N1c_normal.jpg" TargetMode="External" /><Relationship Id="rId354" Type="http://schemas.openxmlformats.org/officeDocument/2006/relationships/hyperlink" Target="http://pbs.twimg.com/profile_images/820394624904785920/lEJGWGlR_normal.jpg" TargetMode="External" /><Relationship Id="rId355" Type="http://schemas.openxmlformats.org/officeDocument/2006/relationships/hyperlink" Target="http://pbs.twimg.com/profile_images/880485301923192832/kU3te_Gf_normal.jpg" TargetMode="External" /><Relationship Id="rId356" Type="http://schemas.openxmlformats.org/officeDocument/2006/relationships/hyperlink" Target="http://pbs.twimg.com/profile_images/537689972854104064/GOzi16BI_normal.jpeg" TargetMode="External" /><Relationship Id="rId357" Type="http://schemas.openxmlformats.org/officeDocument/2006/relationships/hyperlink" Target="http://pbs.twimg.com/profile_images/803323630243356672/DILM7XfP_normal.jpg" TargetMode="External" /><Relationship Id="rId358" Type="http://schemas.openxmlformats.org/officeDocument/2006/relationships/hyperlink" Target="http://pbs.twimg.com/profile_images/773982869756710913/aN4LXYxI_normal.jpg" TargetMode="External" /><Relationship Id="rId359" Type="http://schemas.openxmlformats.org/officeDocument/2006/relationships/hyperlink" Target="http://pbs.twimg.com/profile_images/1015380651782967297/pGek8Qho_normal.jpg" TargetMode="External" /><Relationship Id="rId360" Type="http://schemas.openxmlformats.org/officeDocument/2006/relationships/hyperlink" Target="http://pbs.twimg.com/profile_images/1120168632460300288/vbRcI0PN_normal.jpg" TargetMode="External" /><Relationship Id="rId361" Type="http://schemas.openxmlformats.org/officeDocument/2006/relationships/hyperlink" Target="http://pbs.twimg.com/profile_images/459370537970434048/VD1jqGwK_normal.jpeg" TargetMode="External" /><Relationship Id="rId362" Type="http://schemas.openxmlformats.org/officeDocument/2006/relationships/hyperlink" Target="http://pbs.twimg.com/profile_images/1026068977540161536/WbPzPzFG_normal.jpg" TargetMode="External" /><Relationship Id="rId363" Type="http://schemas.openxmlformats.org/officeDocument/2006/relationships/hyperlink" Target="http://pbs.twimg.com/profile_images/1085977906843574274/x-iEHEu__normal.jpg" TargetMode="External" /><Relationship Id="rId364" Type="http://schemas.openxmlformats.org/officeDocument/2006/relationships/hyperlink" Target="http://pbs.twimg.com/profile_images/2649881538/232f0e3363d632289acd72730192126d_normal.jpeg" TargetMode="External" /><Relationship Id="rId365" Type="http://schemas.openxmlformats.org/officeDocument/2006/relationships/hyperlink" Target="http://pbs.twimg.com/profile_images/1132255297366454272/oKGgIHnG_normal.jpg" TargetMode="External" /><Relationship Id="rId366" Type="http://schemas.openxmlformats.org/officeDocument/2006/relationships/hyperlink" Target="http://pbs.twimg.com/profile_images/467048816877654016/4BuSzLA__normal.jpeg" TargetMode="External" /><Relationship Id="rId367" Type="http://schemas.openxmlformats.org/officeDocument/2006/relationships/hyperlink" Target="http://pbs.twimg.com/profile_images/1100839597083217920/cwP0L7i4_normal.png" TargetMode="External" /><Relationship Id="rId368" Type="http://schemas.openxmlformats.org/officeDocument/2006/relationships/hyperlink" Target="http://pbs.twimg.com/profile_images/1098656900697092096/MjwC54Mt_normal.jpg" TargetMode="External" /><Relationship Id="rId369" Type="http://schemas.openxmlformats.org/officeDocument/2006/relationships/hyperlink" Target="http://pbs.twimg.com/profile_images/525547910/sedonatimes-th_normal.jpg" TargetMode="External" /><Relationship Id="rId370" Type="http://schemas.openxmlformats.org/officeDocument/2006/relationships/hyperlink" Target="http://pbs.twimg.com/profile_images/1059937005549899777/6pTXI10w_normal.jpg" TargetMode="External" /><Relationship Id="rId371" Type="http://schemas.openxmlformats.org/officeDocument/2006/relationships/hyperlink" Target="http://pbs.twimg.com/profile_images/1140060638582050817/zbYrHXnz_normal.jpg" TargetMode="External" /><Relationship Id="rId372" Type="http://schemas.openxmlformats.org/officeDocument/2006/relationships/hyperlink" Target="http://pbs.twimg.com/profile_images/1138442310604091398/LzevPo8Z_normal.jpg" TargetMode="External" /><Relationship Id="rId373" Type="http://schemas.openxmlformats.org/officeDocument/2006/relationships/hyperlink" Target="http://pbs.twimg.com/profile_images/1138686373479800832/UzqaVtZY_normal.jpg" TargetMode="External" /><Relationship Id="rId374" Type="http://schemas.openxmlformats.org/officeDocument/2006/relationships/hyperlink" Target="http://pbs.twimg.com/profile_images/1131656361580871681/6485HyH-_normal.jpg" TargetMode="External" /><Relationship Id="rId375" Type="http://schemas.openxmlformats.org/officeDocument/2006/relationships/hyperlink" Target="http://pbs.twimg.com/profile_images/1401990918/micktwitter_normal.jpg" TargetMode="External" /><Relationship Id="rId376" Type="http://schemas.openxmlformats.org/officeDocument/2006/relationships/hyperlink" Target="http://pbs.twimg.com/profile_images/740361916883730432/B44FKZvz_normal.jpg" TargetMode="External" /><Relationship Id="rId377" Type="http://schemas.openxmlformats.org/officeDocument/2006/relationships/hyperlink" Target="http://pbs.twimg.com/profile_images/1137108034919030785/lDjssAny_normal.jpg" TargetMode="External" /><Relationship Id="rId378" Type="http://schemas.openxmlformats.org/officeDocument/2006/relationships/hyperlink" Target="http://pbs.twimg.com/profile_images/3707196837/5c45e439b84cd70a6e67c142e3ba7b8f_normal.jpeg" TargetMode="External" /><Relationship Id="rId379" Type="http://schemas.openxmlformats.org/officeDocument/2006/relationships/hyperlink" Target="http://pbs.twimg.com/profile_images/798189717594329089/QkT7O_cj_normal.png" TargetMode="External" /><Relationship Id="rId380" Type="http://schemas.openxmlformats.org/officeDocument/2006/relationships/hyperlink" Target="http://pbs.twimg.com/profile_images/1011973848424591360/XGne3lGv_normal.jpg" TargetMode="External" /><Relationship Id="rId381" Type="http://schemas.openxmlformats.org/officeDocument/2006/relationships/hyperlink" Target="http://pbs.twimg.com/profile_images/1131596262300499968/5YvKaf1U_normal.jpg" TargetMode="External" /><Relationship Id="rId382" Type="http://schemas.openxmlformats.org/officeDocument/2006/relationships/hyperlink" Target="http://pbs.twimg.com/profile_images/1074115395286491136/HX4_iNcB_normal.jpg" TargetMode="External" /><Relationship Id="rId383" Type="http://schemas.openxmlformats.org/officeDocument/2006/relationships/hyperlink" Target="http://pbs.twimg.com/profile_images/951869902629015552/2P_mB7-u_normal.jpg" TargetMode="External" /><Relationship Id="rId384" Type="http://schemas.openxmlformats.org/officeDocument/2006/relationships/hyperlink" Target="http://pbs.twimg.com/profile_images/879046847540543488/tLJvSWde_normal.jpg" TargetMode="External" /><Relationship Id="rId385" Type="http://schemas.openxmlformats.org/officeDocument/2006/relationships/hyperlink" Target="http://pbs.twimg.com/profile_images/941053990971744256/adM406Mp_normal.jpg" TargetMode="External" /><Relationship Id="rId386" Type="http://schemas.openxmlformats.org/officeDocument/2006/relationships/hyperlink" Target="http://pbs.twimg.com/profile_images/763802490936537088/TcBBiZxj_normal.jpg" TargetMode="External" /><Relationship Id="rId387" Type="http://schemas.openxmlformats.org/officeDocument/2006/relationships/hyperlink" Target="http://pbs.twimg.com/profile_images/1067878618347368448/9ati9dRt_normal.jpg" TargetMode="External" /><Relationship Id="rId388" Type="http://schemas.openxmlformats.org/officeDocument/2006/relationships/hyperlink" Target="http://pbs.twimg.com/profile_images/558100546163208192/17g_DzDs_normal.jpeg" TargetMode="External" /><Relationship Id="rId389" Type="http://schemas.openxmlformats.org/officeDocument/2006/relationships/hyperlink" Target="http://pbs.twimg.com/profile_images/905902995409297409/bmpQNaVW_normal.jpg" TargetMode="External" /><Relationship Id="rId390" Type="http://schemas.openxmlformats.org/officeDocument/2006/relationships/hyperlink" Target="http://abs.twimg.com/sticky/default_profile_images/default_profile_normal.png" TargetMode="External" /><Relationship Id="rId391" Type="http://schemas.openxmlformats.org/officeDocument/2006/relationships/hyperlink" Target="http://pbs.twimg.com/profile_images/1105596184918286336/IZPcZuLK_normal.jpg" TargetMode="External" /><Relationship Id="rId392" Type="http://schemas.openxmlformats.org/officeDocument/2006/relationships/hyperlink" Target="http://pbs.twimg.com/profile_images/1132781271761862656/1CL3QdPS_normal.png" TargetMode="External" /><Relationship Id="rId393" Type="http://schemas.openxmlformats.org/officeDocument/2006/relationships/hyperlink" Target="http://pbs.twimg.com/profile_images/1020010494738890752/SJsuwjy-_normal.jpg" TargetMode="External" /><Relationship Id="rId394" Type="http://schemas.openxmlformats.org/officeDocument/2006/relationships/hyperlink" Target="http://pbs.twimg.com/profile_images/1133560084255203328/D3aXeHDD_normal.jpg" TargetMode="External" /><Relationship Id="rId395" Type="http://schemas.openxmlformats.org/officeDocument/2006/relationships/hyperlink" Target="http://pbs.twimg.com/profile_images/656872695011737600/szqZZRlr_normal.jpg" TargetMode="External" /><Relationship Id="rId396" Type="http://schemas.openxmlformats.org/officeDocument/2006/relationships/hyperlink" Target="http://pbs.twimg.com/profile_images/857449395/endless-grand-canyon-651123-xl_normal.jpg" TargetMode="External" /><Relationship Id="rId397" Type="http://schemas.openxmlformats.org/officeDocument/2006/relationships/hyperlink" Target="http://pbs.twimg.com/profile_images/1042107709787521024/JRuyEelC_normal.jpg" TargetMode="External" /><Relationship Id="rId398" Type="http://schemas.openxmlformats.org/officeDocument/2006/relationships/hyperlink" Target="http://pbs.twimg.com/profile_images/1057295996118388737/NQ1vSU6j_normal.jpg" TargetMode="External" /><Relationship Id="rId399" Type="http://schemas.openxmlformats.org/officeDocument/2006/relationships/hyperlink" Target="http://pbs.twimg.com/profile_images/439178275256938497/FC8jeaAU_normal.jpeg" TargetMode="External" /><Relationship Id="rId400" Type="http://schemas.openxmlformats.org/officeDocument/2006/relationships/hyperlink" Target="http://pbs.twimg.com/profile_images/980290727224594432/7OMmaDFr_normal.jpg" TargetMode="External" /><Relationship Id="rId401" Type="http://schemas.openxmlformats.org/officeDocument/2006/relationships/hyperlink" Target="http://pbs.twimg.com/profile_images/1123745120090841089/bb5r5i6-_normal.jpg" TargetMode="External" /><Relationship Id="rId402" Type="http://schemas.openxmlformats.org/officeDocument/2006/relationships/hyperlink" Target="http://pbs.twimg.com/profile_images/2796278088/6499484fd37d9cd0dde4c04006c25737_normal.jpeg" TargetMode="External" /><Relationship Id="rId403" Type="http://schemas.openxmlformats.org/officeDocument/2006/relationships/hyperlink" Target="http://pbs.twimg.com/profile_images/2163759815/image_normal.jpg" TargetMode="External" /><Relationship Id="rId404" Type="http://schemas.openxmlformats.org/officeDocument/2006/relationships/hyperlink" Target="http://pbs.twimg.com/profile_images/1089936451846848517/frJhTdGH_normal.jpg" TargetMode="External" /><Relationship Id="rId405" Type="http://schemas.openxmlformats.org/officeDocument/2006/relationships/hyperlink" Target="http://pbs.twimg.com/profile_images/642841825531854848/iOewCrvY_normal.jpg" TargetMode="External" /><Relationship Id="rId406" Type="http://schemas.openxmlformats.org/officeDocument/2006/relationships/hyperlink" Target="http://pbs.twimg.com/profile_images/759847075118915584/ph0eD_X6_normal.jpg" TargetMode="External" /><Relationship Id="rId407" Type="http://schemas.openxmlformats.org/officeDocument/2006/relationships/hyperlink" Target="http://pbs.twimg.com/profile_images/1103680536780791810/hwX9Kn8c_normal.png" TargetMode="External" /><Relationship Id="rId408" Type="http://schemas.openxmlformats.org/officeDocument/2006/relationships/hyperlink" Target="http://pbs.twimg.com/profile_images/378800000590946810/abf0f5fed11445c2afa04d5b59cdcfdb_normal.jpeg" TargetMode="External" /><Relationship Id="rId409" Type="http://schemas.openxmlformats.org/officeDocument/2006/relationships/hyperlink" Target="http://pbs.twimg.com/profile_images/895096080769064960/f3SHmSEV_normal.jpg" TargetMode="External" /><Relationship Id="rId410" Type="http://schemas.openxmlformats.org/officeDocument/2006/relationships/hyperlink" Target="http://pbs.twimg.com/profile_images/968631753643405313/Eg0sQzfF_normal.jpg" TargetMode="External" /><Relationship Id="rId411" Type="http://schemas.openxmlformats.org/officeDocument/2006/relationships/hyperlink" Target="http://abs.twimg.com/sticky/default_profile_images/default_profile_normal.png" TargetMode="External" /><Relationship Id="rId412" Type="http://schemas.openxmlformats.org/officeDocument/2006/relationships/hyperlink" Target="http://pbs.twimg.com/profile_images/900016903506149376/pBuKwB5W_normal.jpg" TargetMode="External" /><Relationship Id="rId413" Type="http://schemas.openxmlformats.org/officeDocument/2006/relationships/hyperlink" Target="http://pbs.twimg.com/profile_images/378800000142185463/e66860853d7e47bd2d94b68ae33287bc_normal.jpeg" TargetMode="External" /><Relationship Id="rId414" Type="http://schemas.openxmlformats.org/officeDocument/2006/relationships/hyperlink" Target="http://pbs.twimg.com/profile_images/1390032598/Cynthia_from_Melissa_normal.jpg" TargetMode="External" /><Relationship Id="rId415" Type="http://schemas.openxmlformats.org/officeDocument/2006/relationships/hyperlink" Target="http://pbs.twimg.com/profile_images/725405686981484545/vlrhyKM3_normal.jpg" TargetMode="External" /><Relationship Id="rId416" Type="http://schemas.openxmlformats.org/officeDocument/2006/relationships/hyperlink" Target="http://pbs.twimg.com/profile_images/839955146033397760/aIn3g-E0_normal.jpg" TargetMode="External" /><Relationship Id="rId417" Type="http://schemas.openxmlformats.org/officeDocument/2006/relationships/hyperlink" Target="http://pbs.twimg.com/profile_images/1008055449894178818/VexgfSF5_normal.jpg" TargetMode="External" /><Relationship Id="rId418" Type="http://schemas.openxmlformats.org/officeDocument/2006/relationships/hyperlink" Target="http://pbs.twimg.com/profile_images/704336819383623680/sS65LHVd_normal.jpg" TargetMode="External" /><Relationship Id="rId419" Type="http://schemas.openxmlformats.org/officeDocument/2006/relationships/hyperlink" Target="http://pbs.twimg.com/profile_images/1087857586290839552/iTETVXLs_normal.jpg" TargetMode="External" /><Relationship Id="rId420" Type="http://schemas.openxmlformats.org/officeDocument/2006/relationships/hyperlink" Target="http://pbs.twimg.com/profile_images/2182290073/Williams_Lights-Parade-2011_8927_low_res_normal.jpg" TargetMode="External" /><Relationship Id="rId421" Type="http://schemas.openxmlformats.org/officeDocument/2006/relationships/hyperlink" Target="http://pbs.twimg.com/profile_images/918582266674126848/bdlJyPY9_normal.jpg" TargetMode="External" /><Relationship Id="rId422" Type="http://schemas.openxmlformats.org/officeDocument/2006/relationships/hyperlink" Target="http://pbs.twimg.com/profile_images/1447580654/countyaz.com_normal.jpg" TargetMode="External" /><Relationship Id="rId423" Type="http://schemas.openxmlformats.org/officeDocument/2006/relationships/hyperlink" Target="http://pbs.twimg.com/profile_images/956831067989831681/sJ3mCBsY_normal.jpg" TargetMode="External" /><Relationship Id="rId424" Type="http://schemas.openxmlformats.org/officeDocument/2006/relationships/hyperlink" Target="http://pbs.twimg.com/profile_images/830175482641412096/A6VT4R6z_normal.jpg" TargetMode="External" /><Relationship Id="rId425" Type="http://schemas.openxmlformats.org/officeDocument/2006/relationships/hyperlink" Target="http://pbs.twimg.com/profile_images/1010697272/peaks_theView_4x6_normal.jpg" TargetMode="External" /><Relationship Id="rId426" Type="http://schemas.openxmlformats.org/officeDocument/2006/relationships/hyperlink" Target="http://abs.twimg.com/sticky/default_profile_images/default_profile_normal.png" TargetMode="External" /><Relationship Id="rId427" Type="http://schemas.openxmlformats.org/officeDocument/2006/relationships/hyperlink" Target="http://pbs.twimg.com/profile_images/1080658435228631041/r6mRG21e_normal.jpg" TargetMode="External" /><Relationship Id="rId428" Type="http://schemas.openxmlformats.org/officeDocument/2006/relationships/hyperlink" Target="http://pbs.twimg.com/profile_images/683018557278564352/PXAYdsAL_normal.jpg" TargetMode="External" /><Relationship Id="rId429" Type="http://schemas.openxmlformats.org/officeDocument/2006/relationships/hyperlink" Target="http://pbs.twimg.com/profile_images/732298843748868096/n6EnBwvt_normal.jpg" TargetMode="External" /><Relationship Id="rId430" Type="http://schemas.openxmlformats.org/officeDocument/2006/relationships/hyperlink" Target="http://pbs.twimg.com/profile_images/3535374017/824d44a4382e1fbbdf8ec5ec29996119_normal.jpeg" TargetMode="External" /><Relationship Id="rId431" Type="http://schemas.openxmlformats.org/officeDocument/2006/relationships/hyperlink" Target="http://pbs.twimg.com/profile_images/1039514494433546242/iyC8nlvk_normal.jpg" TargetMode="External" /><Relationship Id="rId432" Type="http://schemas.openxmlformats.org/officeDocument/2006/relationships/hyperlink" Target="http://pbs.twimg.com/profile_images/1136840904797351939/MGCHQzb8_normal.png" TargetMode="External" /><Relationship Id="rId433" Type="http://schemas.openxmlformats.org/officeDocument/2006/relationships/hyperlink" Target="http://pbs.twimg.com/profile_images/891035354060304385/CWJDj5f2_normal.jpg" TargetMode="External" /><Relationship Id="rId434" Type="http://schemas.openxmlformats.org/officeDocument/2006/relationships/hyperlink" Target="http://pbs.twimg.com/profile_images/788800261019938817/TZeOeQeN_normal.jpg" TargetMode="External" /><Relationship Id="rId435" Type="http://schemas.openxmlformats.org/officeDocument/2006/relationships/hyperlink" Target="http://pbs.twimg.com/profile_images/1123683714104479744/R5dzJsO3_normal.png" TargetMode="External" /><Relationship Id="rId436" Type="http://schemas.openxmlformats.org/officeDocument/2006/relationships/hyperlink" Target="http://pbs.twimg.com/profile_images/1028188476473319424/dmYoqDoa_normal.jpg" TargetMode="External" /><Relationship Id="rId437" Type="http://schemas.openxmlformats.org/officeDocument/2006/relationships/hyperlink" Target="http://pbs.twimg.com/profile_images/495083965355917312/u24IVYjJ_normal.jpeg" TargetMode="External" /><Relationship Id="rId438" Type="http://schemas.openxmlformats.org/officeDocument/2006/relationships/hyperlink" Target="http://pbs.twimg.com/profile_images/1213083463/heart_diamond_avatar_21560_normal.jpg" TargetMode="External" /><Relationship Id="rId439" Type="http://schemas.openxmlformats.org/officeDocument/2006/relationships/hyperlink" Target="http://pbs.twimg.com/profile_images/1994827314/Mr._NH_normal.JPG" TargetMode="External" /><Relationship Id="rId440" Type="http://schemas.openxmlformats.org/officeDocument/2006/relationships/hyperlink" Target="http://pbs.twimg.com/profile_images/956398084552044544/jYgj-mct_normal.jpg" TargetMode="External" /><Relationship Id="rId441" Type="http://schemas.openxmlformats.org/officeDocument/2006/relationships/hyperlink" Target="http://pbs.twimg.com/profile_images/459059393422577665/aF9Oe2Dn_normal.jpeg" TargetMode="External" /><Relationship Id="rId442" Type="http://schemas.openxmlformats.org/officeDocument/2006/relationships/hyperlink" Target="http://pbs.twimg.com/profile_images/696031290227752961/3jhERG_H_normal.jpg" TargetMode="External" /><Relationship Id="rId443" Type="http://schemas.openxmlformats.org/officeDocument/2006/relationships/hyperlink" Target="http://pbs.twimg.com/profile_images/949287361266925574/Homcdv7B_normal.jpg" TargetMode="External" /><Relationship Id="rId444" Type="http://schemas.openxmlformats.org/officeDocument/2006/relationships/hyperlink" Target="http://pbs.twimg.com/profile_images/828573666/vvtvTwit_normal.jpg" TargetMode="External" /><Relationship Id="rId445" Type="http://schemas.openxmlformats.org/officeDocument/2006/relationships/hyperlink" Target="http://pbs.twimg.com/profile_images/131443331/89A_3sign_normal.jpg" TargetMode="External" /><Relationship Id="rId446" Type="http://schemas.openxmlformats.org/officeDocument/2006/relationships/hyperlink" Target="http://pbs.twimg.com/profile_images/961621820918005760/d_yFm9xb_normal.jpg" TargetMode="External" /><Relationship Id="rId447" Type="http://schemas.openxmlformats.org/officeDocument/2006/relationships/hyperlink" Target="http://pbs.twimg.com/profile_images/791652911650631680/IgZ6C2kk_normal.jpg" TargetMode="External" /><Relationship Id="rId448" Type="http://schemas.openxmlformats.org/officeDocument/2006/relationships/hyperlink" Target="http://pbs.twimg.com/profile_images/1117985575674499072/3rEJqhbD_normal.jpg" TargetMode="External" /><Relationship Id="rId449" Type="http://schemas.openxmlformats.org/officeDocument/2006/relationships/hyperlink" Target="http://pbs.twimg.com/profile_images/994338870585049089/6Ux9V5xr_normal.jpg" TargetMode="External" /><Relationship Id="rId450" Type="http://schemas.openxmlformats.org/officeDocument/2006/relationships/hyperlink" Target="http://pbs.twimg.com/profile_images/999040718441074688/nwPAIjn5_normal.jpg" TargetMode="External" /><Relationship Id="rId451" Type="http://schemas.openxmlformats.org/officeDocument/2006/relationships/hyperlink" Target="http://pbs.twimg.com/profile_images/1123344700474216448/TdeBxF1A_normal.jpg" TargetMode="External" /><Relationship Id="rId452" Type="http://schemas.openxmlformats.org/officeDocument/2006/relationships/hyperlink" Target="http://pbs.twimg.com/profile_images/1104087374919802881/CtV4t9ZA_normal.png" TargetMode="External" /><Relationship Id="rId453" Type="http://schemas.openxmlformats.org/officeDocument/2006/relationships/hyperlink" Target="http://pbs.twimg.com/profile_images/730089476752560130/zhFOE_mB_normal.jpg" TargetMode="External" /><Relationship Id="rId454" Type="http://schemas.openxmlformats.org/officeDocument/2006/relationships/hyperlink" Target="http://pbs.twimg.com/profile_images/609488550812213248/W7bg_Huz_normal.jpg" TargetMode="External" /><Relationship Id="rId455" Type="http://schemas.openxmlformats.org/officeDocument/2006/relationships/hyperlink" Target="http://pbs.twimg.com/profile_images/1141142962560102400/0fY1LGfC_normal.png" TargetMode="External" /><Relationship Id="rId456" Type="http://schemas.openxmlformats.org/officeDocument/2006/relationships/hyperlink" Target="https://twitter.com/thestuartwarner" TargetMode="External" /><Relationship Id="rId457" Type="http://schemas.openxmlformats.org/officeDocument/2006/relationships/hyperlink" Target="https://twitter.com/chowbellaphx" TargetMode="External" /><Relationship Id="rId458" Type="http://schemas.openxmlformats.org/officeDocument/2006/relationships/hyperlink" Target="https://twitter.com/aztrp" TargetMode="External" /><Relationship Id="rId459" Type="http://schemas.openxmlformats.org/officeDocument/2006/relationships/hyperlink" Target="https://twitter.com/arizona_tourism" TargetMode="External" /><Relationship Id="rId460" Type="http://schemas.openxmlformats.org/officeDocument/2006/relationships/hyperlink" Target="https://twitter.com/amykrakow" TargetMode="External" /><Relationship Id="rId461" Type="http://schemas.openxmlformats.org/officeDocument/2006/relationships/hyperlink" Target="https://twitter.com/azrogernaylor" TargetMode="External" /><Relationship Id="rId462" Type="http://schemas.openxmlformats.org/officeDocument/2006/relationships/hyperlink" Target="https://twitter.com/richard50336211" TargetMode="External" /><Relationship Id="rId463" Type="http://schemas.openxmlformats.org/officeDocument/2006/relationships/hyperlink" Target="https://twitter.com/nearandfaraz" TargetMode="External" /><Relationship Id="rId464" Type="http://schemas.openxmlformats.org/officeDocument/2006/relationships/hyperlink" Target="https://twitter.com/sedonaaz" TargetMode="External" /><Relationship Id="rId465" Type="http://schemas.openxmlformats.org/officeDocument/2006/relationships/hyperlink" Target="https://twitter.com/coconinonf" TargetMode="External" /><Relationship Id="rId466" Type="http://schemas.openxmlformats.org/officeDocument/2006/relationships/hyperlink" Target="https://twitter.com/arizonatourism" TargetMode="External" /><Relationship Id="rId467" Type="http://schemas.openxmlformats.org/officeDocument/2006/relationships/hyperlink" Target="https://twitter.com/schillinghomes" TargetMode="External" /><Relationship Id="rId468" Type="http://schemas.openxmlformats.org/officeDocument/2006/relationships/hyperlink" Target="https://twitter.com/melissat22" TargetMode="External" /><Relationship Id="rId469" Type="http://schemas.openxmlformats.org/officeDocument/2006/relationships/hyperlink" Target="https://twitter.com/benassiandrew" TargetMode="External" /><Relationship Id="rId470" Type="http://schemas.openxmlformats.org/officeDocument/2006/relationships/hyperlink" Target="https://twitter.com/janeal911" TargetMode="External" /><Relationship Id="rId471" Type="http://schemas.openxmlformats.org/officeDocument/2006/relationships/hyperlink" Target="https://twitter.com/sedonanews" TargetMode="External" /><Relationship Id="rId472" Type="http://schemas.openxmlformats.org/officeDocument/2006/relationships/hyperlink" Target="https://twitter.com/cquahaz" TargetMode="External" /><Relationship Id="rId473" Type="http://schemas.openxmlformats.org/officeDocument/2006/relationships/hyperlink" Target="https://twitter.com/coconinosheriff" TargetMode="External" /><Relationship Id="rId474" Type="http://schemas.openxmlformats.org/officeDocument/2006/relationships/hyperlink" Target="https://twitter.com/arizonadot" TargetMode="External" /><Relationship Id="rId475" Type="http://schemas.openxmlformats.org/officeDocument/2006/relationships/hyperlink" Target="https://twitter.com/ariz" TargetMode="External" /><Relationship Id="rId476" Type="http://schemas.openxmlformats.org/officeDocument/2006/relationships/hyperlink" Target="https://twitter.com/sedonachamber" TargetMode="External" /><Relationship Id="rId477" Type="http://schemas.openxmlformats.org/officeDocument/2006/relationships/hyperlink" Target="https://twitter.com/sedonafd" TargetMode="External" /><Relationship Id="rId478" Type="http://schemas.openxmlformats.org/officeDocument/2006/relationships/hyperlink" Target="https://twitter.com/moderntimesmag" TargetMode="External" /><Relationship Id="rId479" Type="http://schemas.openxmlformats.org/officeDocument/2006/relationships/hyperlink" Target="https://twitter.com/eatlivetraveldr" TargetMode="External" /><Relationship Id="rId480" Type="http://schemas.openxmlformats.org/officeDocument/2006/relationships/hyperlink" Target="https://twitter.com/grazetucson" TargetMode="External" /><Relationship Id="rId481" Type="http://schemas.openxmlformats.org/officeDocument/2006/relationships/hyperlink" Target="https://twitter.com/outofafricapark" TargetMode="External" /><Relationship Id="rId482" Type="http://schemas.openxmlformats.org/officeDocument/2006/relationships/hyperlink" Target="https://twitter.com/bearizona" TargetMode="External" /><Relationship Id="rId483" Type="http://schemas.openxmlformats.org/officeDocument/2006/relationships/hyperlink" Target="https://twitter.com/wyndi_onthemesa" TargetMode="External" /><Relationship Id="rId484" Type="http://schemas.openxmlformats.org/officeDocument/2006/relationships/hyperlink" Target="https://twitter.com/opusfihomeloans" TargetMode="External" /><Relationship Id="rId485" Type="http://schemas.openxmlformats.org/officeDocument/2006/relationships/hyperlink" Target="https://twitter.com/sherrybutlerpr" TargetMode="External" /><Relationship Id="rId486" Type="http://schemas.openxmlformats.org/officeDocument/2006/relationships/hyperlink" Target="https://twitter.com/greco_james" TargetMode="External" /><Relationship Id="rId487" Type="http://schemas.openxmlformats.org/officeDocument/2006/relationships/hyperlink" Target="https://twitter.com/rebecca17005954" TargetMode="External" /><Relationship Id="rId488" Type="http://schemas.openxmlformats.org/officeDocument/2006/relationships/hyperlink" Target="https://twitter.com/yourpremierteam" TargetMode="External" /><Relationship Id="rId489" Type="http://schemas.openxmlformats.org/officeDocument/2006/relationships/hyperlink" Target="https://twitter.com/sophied94413535" TargetMode="External" /><Relationship Id="rId490" Type="http://schemas.openxmlformats.org/officeDocument/2006/relationships/hyperlink" Target="https://twitter.com/toughcrookie" TargetMode="External" /><Relationship Id="rId491" Type="http://schemas.openxmlformats.org/officeDocument/2006/relationships/hyperlink" Target="https://twitter.com/vacationrenter_" TargetMode="External" /><Relationship Id="rId492" Type="http://schemas.openxmlformats.org/officeDocument/2006/relationships/hyperlink" Target="https://twitter.com/theanchoredblog" TargetMode="External" /><Relationship Id="rId493" Type="http://schemas.openxmlformats.org/officeDocument/2006/relationships/hyperlink" Target="https://twitter.com/bullfrogcomm" TargetMode="External" /><Relationship Id="rId494" Type="http://schemas.openxmlformats.org/officeDocument/2006/relationships/hyperlink" Target="https://twitter.com/onebighome" TargetMode="External" /><Relationship Id="rId495" Type="http://schemas.openxmlformats.org/officeDocument/2006/relationships/hyperlink" Target="https://twitter.com/sedonalibrary" TargetMode="External" /><Relationship Id="rId496" Type="http://schemas.openxmlformats.org/officeDocument/2006/relationships/hyperlink" Target="https://twitter.com/travelspiritnyc" TargetMode="External" /><Relationship Id="rId497" Type="http://schemas.openxmlformats.org/officeDocument/2006/relationships/hyperlink" Target="https://twitter.com/afarmedia" TargetMode="External" /><Relationship Id="rId498" Type="http://schemas.openxmlformats.org/officeDocument/2006/relationships/hyperlink" Target="https://twitter.com/dailytraveltips" TargetMode="External" /><Relationship Id="rId499" Type="http://schemas.openxmlformats.org/officeDocument/2006/relationships/hyperlink" Target="https://twitter.com/scottjones0131" TargetMode="External" /><Relationship Id="rId500" Type="http://schemas.openxmlformats.org/officeDocument/2006/relationships/hyperlink" Target="https://twitter.com/zavierpedro" TargetMode="External" /><Relationship Id="rId501" Type="http://schemas.openxmlformats.org/officeDocument/2006/relationships/hyperlink" Target="https://twitter.com/verdecanyonrail" TargetMode="External" /><Relationship Id="rId502" Type="http://schemas.openxmlformats.org/officeDocument/2006/relationships/hyperlink" Target="https://twitter.com/itslauraherrera" TargetMode="External" /><Relationship Id="rId503" Type="http://schemas.openxmlformats.org/officeDocument/2006/relationships/hyperlink" Target="https://twitter.com/brenesmarlen" TargetMode="External" /><Relationship Id="rId504" Type="http://schemas.openxmlformats.org/officeDocument/2006/relationships/hyperlink" Target="https://twitter.com/pearldolphin" TargetMode="External" /><Relationship Id="rId505" Type="http://schemas.openxmlformats.org/officeDocument/2006/relationships/hyperlink" Target="https://twitter.com/brandonminaz" TargetMode="External" /><Relationship Id="rId506" Type="http://schemas.openxmlformats.org/officeDocument/2006/relationships/hyperlink" Target="https://twitter.com/elportalsedona" TargetMode="External" /><Relationship Id="rId507" Type="http://schemas.openxmlformats.org/officeDocument/2006/relationships/hyperlink" Target="https://twitter.com/gaialove17" TargetMode="External" /><Relationship Id="rId508" Type="http://schemas.openxmlformats.org/officeDocument/2006/relationships/hyperlink" Target="https://twitter.com/bermanbrad" TargetMode="External" /><Relationship Id="rId509" Type="http://schemas.openxmlformats.org/officeDocument/2006/relationships/hyperlink" Target="https://twitter.com/sedonatimes" TargetMode="External" /><Relationship Id="rId510" Type="http://schemas.openxmlformats.org/officeDocument/2006/relationships/hyperlink" Target="https://twitter.com/enchantmentaz" TargetMode="External" /><Relationship Id="rId511" Type="http://schemas.openxmlformats.org/officeDocument/2006/relationships/hyperlink" Target="https://twitter.com/hippyprincessxx" TargetMode="External" /><Relationship Id="rId512" Type="http://schemas.openxmlformats.org/officeDocument/2006/relationships/hyperlink" Target="https://twitter.com/letmelivebruh" TargetMode="External" /><Relationship Id="rId513" Type="http://schemas.openxmlformats.org/officeDocument/2006/relationships/hyperlink" Target="https://twitter.com/purpleturtles33" TargetMode="External" /><Relationship Id="rId514" Type="http://schemas.openxmlformats.org/officeDocument/2006/relationships/hyperlink" Target="https://twitter.com/tensovscomcup" TargetMode="External" /><Relationship Id="rId515" Type="http://schemas.openxmlformats.org/officeDocument/2006/relationships/hyperlink" Target="https://twitter.com/aiviber" TargetMode="External" /><Relationship Id="rId516" Type="http://schemas.openxmlformats.org/officeDocument/2006/relationships/hyperlink" Target="https://twitter.com/robreiner" TargetMode="External" /><Relationship Id="rId517" Type="http://schemas.openxmlformats.org/officeDocument/2006/relationships/hyperlink" Target="https://twitter.com/leolionmma" TargetMode="External" /><Relationship Id="rId518" Type="http://schemas.openxmlformats.org/officeDocument/2006/relationships/hyperlink" Target="https://twitter.com/josenietoglez" TargetMode="External" /><Relationship Id="rId519" Type="http://schemas.openxmlformats.org/officeDocument/2006/relationships/hyperlink" Target="https://twitter.com/gryphons_bane" TargetMode="External" /><Relationship Id="rId520" Type="http://schemas.openxmlformats.org/officeDocument/2006/relationships/hyperlink" Target="https://twitter.com/natwidervglass" TargetMode="External" /><Relationship Id="rId521" Type="http://schemas.openxmlformats.org/officeDocument/2006/relationships/hyperlink" Target="https://twitter.com/seekingtrailsaz" TargetMode="External" /><Relationship Id="rId522" Type="http://schemas.openxmlformats.org/officeDocument/2006/relationships/hyperlink" Target="https://twitter.com/arizonahomes4u" TargetMode="External" /><Relationship Id="rId523" Type="http://schemas.openxmlformats.org/officeDocument/2006/relationships/hyperlink" Target="https://twitter.com/yoga_journal" TargetMode="External" /><Relationship Id="rId524" Type="http://schemas.openxmlformats.org/officeDocument/2006/relationships/hyperlink" Target="https://twitter.com/sedonayogafest" TargetMode="External" /><Relationship Id="rId525" Type="http://schemas.openxmlformats.org/officeDocument/2006/relationships/hyperlink" Target="https://twitter.com/scottsdaleveins" TargetMode="External" /><Relationship Id="rId526" Type="http://schemas.openxmlformats.org/officeDocument/2006/relationships/hyperlink" Target="https://twitter.com/azpest" TargetMode="External" /><Relationship Id="rId527" Type="http://schemas.openxmlformats.org/officeDocument/2006/relationships/hyperlink" Target="https://twitter.com/azstateparks" TargetMode="External" /><Relationship Id="rId528" Type="http://schemas.openxmlformats.org/officeDocument/2006/relationships/hyperlink" Target="https://twitter.com/don_tlr" TargetMode="External" /><Relationship Id="rId529" Type="http://schemas.openxmlformats.org/officeDocument/2006/relationships/hyperlink" Target="https://twitter.com/urbandesignaz" TargetMode="External" /><Relationship Id="rId530" Type="http://schemas.openxmlformats.org/officeDocument/2006/relationships/hyperlink" Target="https://twitter.com/jayne15378560" TargetMode="External" /><Relationship Id="rId531" Type="http://schemas.openxmlformats.org/officeDocument/2006/relationships/hyperlink" Target="https://twitter.com/ozzfest520" TargetMode="External" /><Relationship Id="rId532" Type="http://schemas.openxmlformats.org/officeDocument/2006/relationships/hyperlink" Target="https://twitter.com/smalley_louise" TargetMode="External" /><Relationship Id="rId533" Type="http://schemas.openxmlformats.org/officeDocument/2006/relationships/hyperlink" Target="https://twitter.com/joyflooring" TargetMode="External" /><Relationship Id="rId534" Type="http://schemas.openxmlformats.org/officeDocument/2006/relationships/hyperlink" Target="https://twitter.com/phxcards11" TargetMode="External" /><Relationship Id="rId535" Type="http://schemas.openxmlformats.org/officeDocument/2006/relationships/hyperlink" Target="https://twitter.com/1merrifield" TargetMode="External" /><Relationship Id="rId536" Type="http://schemas.openxmlformats.org/officeDocument/2006/relationships/hyperlink" Target="https://twitter.com/quiet_exterior" TargetMode="External" /><Relationship Id="rId537" Type="http://schemas.openxmlformats.org/officeDocument/2006/relationships/hyperlink" Target="https://twitter.com/uswesttravel1" TargetMode="External" /><Relationship Id="rId538" Type="http://schemas.openxmlformats.org/officeDocument/2006/relationships/hyperlink" Target="https://twitter.com/audreyhickman12" TargetMode="External" /><Relationship Id="rId539" Type="http://schemas.openxmlformats.org/officeDocument/2006/relationships/hyperlink" Target="https://twitter.com/arizonanotebook" TargetMode="External" /><Relationship Id="rId540" Type="http://schemas.openxmlformats.org/officeDocument/2006/relationships/hyperlink" Target="https://twitter.com/legacyfineprop" TargetMode="External" /><Relationship Id="rId541" Type="http://schemas.openxmlformats.org/officeDocument/2006/relationships/hyperlink" Target="https://twitter.com/janhalash" TargetMode="External" /><Relationship Id="rId542" Type="http://schemas.openxmlformats.org/officeDocument/2006/relationships/hyperlink" Target="https://twitter.com/ivey00880866" TargetMode="External" /><Relationship Id="rId543" Type="http://schemas.openxmlformats.org/officeDocument/2006/relationships/hyperlink" Target="https://twitter.com/johnnyapolis" TargetMode="External" /><Relationship Id="rId544" Type="http://schemas.openxmlformats.org/officeDocument/2006/relationships/hyperlink" Target="https://twitter.com/sedonaquail" TargetMode="External" /><Relationship Id="rId545" Type="http://schemas.openxmlformats.org/officeDocument/2006/relationships/hyperlink" Target="https://twitter.com/nanbrannon" TargetMode="External" /><Relationship Id="rId546" Type="http://schemas.openxmlformats.org/officeDocument/2006/relationships/hyperlink" Target="https://twitter.com/fanofnmtn" TargetMode="External" /><Relationship Id="rId547" Type="http://schemas.openxmlformats.org/officeDocument/2006/relationships/hyperlink" Target="https://twitter.com/ajflick" TargetMode="External" /><Relationship Id="rId548" Type="http://schemas.openxmlformats.org/officeDocument/2006/relationships/hyperlink" Target="https://twitter.com/choicegreens" TargetMode="External" /><Relationship Id="rId549" Type="http://schemas.openxmlformats.org/officeDocument/2006/relationships/hyperlink" Target="https://twitter.com/oraznc" TargetMode="External" /><Relationship Id="rId550" Type="http://schemas.openxmlformats.org/officeDocument/2006/relationships/hyperlink" Target="https://twitter.com/golsoncharles" TargetMode="External" /><Relationship Id="rId551" Type="http://schemas.openxmlformats.org/officeDocument/2006/relationships/hyperlink" Target="https://twitter.com/swonger47" TargetMode="External" /><Relationship Id="rId552" Type="http://schemas.openxmlformats.org/officeDocument/2006/relationships/hyperlink" Target="https://twitter.com/cityofsedonaaz" TargetMode="External" /><Relationship Id="rId553" Type="http://schemas.openxmlformats.org/officeDocument/2006/relationships/hyperlink" Target="https://twitter.com/mrsjanemcguire" TargetMode="External" /><Relationship Id="rId554" Type="http://schemas.openxmlformats.org/officeDocument/2006/relationships/hyperlink" Target="https://twitter.com/alvildenettle" TargetMode="External" /><Relationship Id="rId555" Type="http://schemas.openxmlformats.org/officeDocument/2006/relationships/hyperlink" Target="https://twitter.com/bowlininc" TargetMode="External" /><Relationship Id="rId556" Type="http://schemas.openxmlformats.org/officeDocument/2006/relationships/hyperlink" Target="https://twitter.com/eamcintire" TargetMode="External" /><Relationship Id="rId557" Type="http://schemas.openxmlformats.org/officeDocument/2006/relationships/hyperlink" Target="https://twitter.com/rebecca_arnold" TargetMode="External" /><Relationship Id="rId558" Type="http://schemas.openxmlformats.org/officeDocument/2006/relationships/hyperlink" Target="https://twitter.com/stromotion" TargetMode="External" /><Relationship Id="rId559" Type="http://schemas.openxmlformats.org/officeDocument/2006/relationships/hyperlink" Target="https://twitter.com/aim_travelnet" TargetMode="External" /><Relationship Id="rId560" Type="http://schemas.openxmlformats.org/officeDocument/2006/relationships/hyperlink" Target="https://twitter.com/visitwilliams" TargetMode="External" /><Relationship Id="rId561" Type="http://schemas.openxmlformats.org/officeDocument/2006/relationships/hyperlink" Target="https://twitter.com/visit_prescott" TargetMode="External" /><Relationship Id="rId562" Type="http://schemas.openxmlformats.org/officeDocument/2006/relationships/hyperlink" Target="https://twitter.com/_sedonaaz" TargetMode="External" /><Relationship Id="rId563" Type="http://schemas.openxmlformats.org/officeDocument/2006/relationships/hyperlink" Target="https://twitter.com/designincuk" TargetMode="External" /><Relationship Id="rId564" Type="http://schemas.openxmlformats.org/officeDocument/2006/relationships/hyperlink" Target="https://twitter.com/hiexsedona" TargetMode="External" /><Relationship Id="rId565" Type="http://schemas.openxmlformats.org/officeDocument/2006/relationships/hyperlink" Target="https://twitter.com/dsoltesz" TargetMode="External" /><Relationship Id="rId566" Type="http://schemas.openxmlformats.org/officeDocument/2006/relationships/hyperlink" Target="https://twitter.com/judithperron" TargetMode="External" /><Relationship Id="rId567" Type="http://schemas.openxmlformats.org/officeDocument/2006/relationships/hyperlink" Target="https://twitter.com/brownbeartrvls" TargetMode="External" /><Relationship Id="rId568" Type="http://schemas.openxmlformats.org/officeDocument/2006/relationships/hyperlink" Target="https://twitter.com/myvirtualvaca" TargetMode="External" /><Relationship Id="rId569" Type="http://schemas.openxmlformats.org/officeDocument/2006/relationships/hyperlink" Target="https://twitter.com/pinkjeeptours" TargetMode="External" /><Relationship Id="rId570" Type="http://schemas.openxmlformats.org/officeDocument/2006/relationships/hyperlink" Target="https://twitter.com/rubbishritaaz" TargetMode="External" /><Relationship Id="rId571" Type="http://schemas.openxmlformats.org/officeDocument/2006/relationships/hyperlink" Target="https://twitter.com/arizwant2b" TargetMode="External" /><Relationship Id="rId572" Type="http://schemas.openxmlformats.org/officeDocument/2006/relationships/hyperlink" Target="https://twitter.com/sedonamonthly" TargetMode="External" /><Relationship Id="rId573" Type="http://schemas.openxmlformats.org/officeDocument/2006/relationships/hyperlink" Target="https://twitter.com/cheflisadahl" TargetMode="External" /><Relationship Id="rId574" Type="http://schemas.openxmlformats.org/officeDocument/2006/relationships/hyperlink" Target="https://twitter.com/weekendexplorer" TargetMode="External" /><Relationship Id="rId575" Type="http://schemas.openxmlformats.org/officeDocument/2006/relationships/hyperlink" Target="https://twitter.com/yurview_az" TargetMode="External" /><Relationship Id="rId576" Type="http://schemas.openxmlformats.org/officeDocument/2006/relationships/hyperlink" Target="https://twitter.com/spyderslove" TargetMode="External" /><Relationship Id="rId577" Type="http://schemas.openxmlformats.org/officeDocument/2006/relationships/hyperlink" Target="https://twitter.com/chatwithsally1" TargetMode="External" /><Relationship Id="rId578" Type="http://schemas.openxmlformats.org/officeDocument/2006/relationships/hyperlink" Target="https://twitter.com/bravolebrity1" TargetMode="External" /><Relationship Id="rId579" Type="http://schemas.openxmlformats.org/officeDocument/2006/relationships/hyperlink" Target="https://twitter.com/nh84" TargetMode="External" /><Relationship Id="rId580" Type="http://schemas.openxmlformats.org/officeDocument/2006/relationships/hyperlink" Target="https://twitter.com/thebestchefs" TargetMode="External" /><Relationship Id="rId581" Type="http://schemas.openxmlformats.org/officeDocument/2006/relationships/hyperlink" Target="https://twitter.com/sedonasunflower" TargetMode="External" /><Relationship Id="rId582" Type="http://schemas.openxmlformats.org/officeDocument/2006/relationships/hyperlink" Target="https://twitter.com/sedonanewdayspa" TargetMode="External" /><Relationship Id="rId583" Type="http://schemas.openxmlformats.org/officeDocument/2006/relationships/hyperlink" Target="https://twitter.com/innofsedona" TargetMode="External" /><Relationship Id="rId584" Type="http://schemas.openxmlformats.org/officeDocument/2006/relationships/hyperlink" Target="https://twitter.com/verdevalleytv" TargetMode="External" /><Relationship Id="rId585" Type="http://schemas.openxmlformats.org/officeDocument/2006/relationships/hyperlink" Target="https://twitter.com/clarkdaleaz" TargetMode="External" /><Relationship Id="rId586" Type="http://schemas.openxmlformats.org/officeDocument/2006/relationships/hyperlink" Target="https://twitter.com/cottonwoodaz" TargetMode="External" /><Relationship Id="rId587" Type="http://schemas.openxmlformats.org/officeDocument/2006/relationships/hyperlink" Target="https://twitter.com/pilsenjla" TargetMode="External" /><Relationship Id="rId588" Type="http://schemas.openxmlformats.org/officeDocument/2006/relationships/hyperlink" Target="https://twitter.com/lady_vee" TargetMode="External" /><Relationship Id="rId589" Type="http://schemas.openxmlformats.org/officeDocument/2006/relationships/hyperlink" Target="https://twitter.com/merkinvineyards" TargetMode="External" /><Relationship Id="rId590" Type="http://schemas.openxmlformats.org/officeDocument/2006/relationships/hyperlink" Target="https://twitter.com/klmsedona" TargetMode="External" /><Relationship Id="rId591" Type="http://schemas.openxmlformats.org/officeDocument/2006/relationships/hyperlink" Target="https://twitter.com/arabella_hotel" TargetMode="External" /><Relationship Id="rId592" Type="http://schemas.openxmlformats.org/officeDocument/2006/relationships/hyperlink" Target="https://twitter.com/simplholistic" TargetMode="External" /><Relationship Id="rId593" Type="http://schemas.openxmlformats.org/officeDocument/2006/relationships/hyperlink" Target="https://twitter.com/enthusiasticbl" TargetMode="External" /><Relationship Id="rId594" Type="http://schemas.openxmlformats.org/officeDocument/2006/relationships/hyperlink" Target="https://twitter.com/affinityrv" TargetMode="External" /><Relationship Id="rId595" Type="http://schemas.openxmlformats.org/officeDocument/2006/relationships/hyperlink" Target="https://twitter.com/phoenix_dts" TargetMode="External" /><Relationship Id="rId596" Type="http://schemas.openxmlformats.org/officeDocument/2006/relationships/comments" Target="../comments2.xml" /><Relationship Id="rId597" Type="http://schemas.openxmlformats.org/officeDocument/2006/relationships/vmlDrawing" Target="../drawings/vmlDrawing2.vml" /><Relationship Id="rId598" Type="http://schemas.openxmlformats.org/officeDocument/2006/relationships/table" Target="../tables/table2.xml" /><Relationship Id="rId59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visitsedona.com/blog/tramping-through-red-rock-country-with-your-pooch/" TargetMode="External" /><Relationship Id="rId2" Type="http://schemas.openxmlformats.org/officeDocument/2006/relationships/hyperlink" Target="https://visitsedona.com/blog/four-best-golf-courses-in-sedona/" TargetMode="External" /><Relationship Id="rId3" Type="http://schemas.openxmlformats.org/officeDocument/2006/relationships/hyperlink" Target="https://visitsedona.com/blog/the-7-best-places-to-picnic-in-sedona-arizona/" TargetMode="External" /><Relationship Id="rId4" Type="http://schemas.openxmlformats.org/officeDocument/2006/relationships/hyperlink" Target="http://www.sedonaaz.gov/Home/Components/JobPosts/Job/316/510" TargetMode="External" /><Relationship Id="rId5" Type="http://schemas.openxmlformats.org/officeDocument/2006/relationships/hyperlink" Target="http://www.sedonaaz.gov/your-government/departments/parks-recreation/calendar" TargetMode="External" /><Relationship Id="rId6" Type="http://schemas.openxmlformats.org/officeDocument/2006/relationships/hyperlink" Target="https://www.tripstodiscover.com/wonderful-weekend-getaways-from-phoenix/" TargetMode="External" /><Relationship Id="rId7" Type="http://schemas.openxmlformats.org/officeDocument/2006/relationships/hyperlink" Target="https://www.rebeccaandtheworld.com/weekend-in-sedona-itinerary/" TargetMode="External" /><Relationship Id="rId8" Type="http://schemas.openxmlformats.org/officeDocument/2006/relationships/hyperlink" Target="https://www.afar.com/magazine/gorgeous-summer-destinations-where-your-us-dollar-will-go-far" TargetMode="External" /><Relationship Id="rId9" Type="http://schemas.openxmlformats.org/officeDocument/2006/relationships/hyperlink" Target="https://www.vacationrenter.com/guides/best-vacations-in-the-u-s-an-infographic" TargetMode="External" /><Relationship Id="rId10" Type="http://schemas.openxmlformats.org/officeDocument/2006/relationships/hyperlink" Target="https://www.instagram.com/p/By_PaQChrvr/?igshid=m7b7ht1arnxy" TargetMode="External" /><Relationship Id="rId11" Type="http://schemas.openxmlformats.org/officeDocument/2006/relationships/hyperlink" Target="https://www.vacationrenter.com/guides/best-vacations-in-the-u-s-an-infographic" TargetMode="External" /><Relationship Id="rId12" Type="http://schemas.openxmlformats.org/officeDocument/2006/relationships/hyperlink" Target="https://www.azcentral.com/story/travel/arizona/road-trips/2019/06/01/summer-family-vacation-ideas-kid-friendly-things-to-do-arizona-sedona-jeep-tours-flagstaff-bearizona/1265541001/" TargetMode="External" /><Relationship Id="rId13" Type="http://schemas.openxmlformats.org/officeDocument/2006/relationships/hyperlink" Target="https://www.azcentral.com/story/travel/arizona/hiking/2018/06/28/kid-friendly-family-hikes-arizona/732333002/" TargetMode="External" /><Relationship Id="rId14" Type="http://schemas.openxmlformats.org/officeDocument/2006/relationships/hyperlink" Target="https://visitsedona.com/blog/tramping-through-red-rock-country-with-your-pooch/" TargetMode="External" /><Relationship Id="rId15" Type="http://schemas.openxmlformats.org/officeDocument/2006/relationships/hyperlink" Target="https://visitsedona.com/blog/the-7-best-places-to-picnic-in-sedona-arizona/" TargetMode="External" /><Relationship Id="rId16" Type="http://schemas.openxmlformats.org/officeDocument/2006/relationships/hyperlink" Target="https://visitsedona.com/blog/four-best-golf-courses-in-sedona/" TargetMode="External" /><Relationship Id="rId17" Type="http://schemas.openxmlformats.org/officeDocument/2006/relationships/hyperlink" Target="https://www.tripstodiscover.com/wonderful-weekend-getaways-from-phoenix/" TargetMode="External" /><Relationship Id="rId18" Type="http://schemas.openxmlformats.org/officeDocument/2006/relationships/hyperlink" Target="https://www.rebeccaandtheworld.com/weekend-in-sedona-itinerary/" TargetMode="External" /><Relationship Id="rId19" Type="http://schemas.openxmlformats.org/officeDocument/2006/relationships/hyperlink" Target="https://www.yogajournal.com/lifestyle/best-yoga-retreats-around-the-world" TargetMode="External" /><Relationship Id="rId20" Type="http://schemas.openxmlformats.org/officeDocument/2006/relationships/hyperlink" Target="https://www.pinterest.com/pin/445574956882153111/" TargetMode="External" /><Relationship Id="rId21" Type="http://schemas.openxmlformats.org/officeDocument/2006/relationships/hyperlink" Target="http://mywellnesseverywhere.com/sedona-organic-restaurant/" TargetMode="External" /><Relationship Id="rId22" Type="http://schemas.openxmlformats.org/officeDocument/2006/relationships/hyperlink" Target="https://eatlivetraveldrink.com/2017/07/15/24-hours-in-sedona/" TargetMode="External" /><Relationship Id="rId23" Type="http://schemas.openxmlformats.org/officeDocument/2006/relationships/hyperlink" Target="https://www.youtube.com/watch?v=m9DrNPa3GLk&amp;feature=youtu.be" TargetMode="External" /><Relationship Id="rId24" Type="http://schemas.openxmlformats.org/officeDocument/2006/relationships/hyperlink" Target="https://twitter.com/KaibabNF/status/1138118055572062208" TargetMode="External" /><Relationship Id="rId25" Type="http://schemas.openxmlformats.org/officeDocument/2006/relationships/hyperlink" Target="https://www.phoenixnewtimes.com/restaurants/48-hours-verde-valley-wine-trial-cottonwood-page-springs-clarkdale-11307299" TargetMode="External" /><Relationship Id="rId26" Type="http://schemas.openxmlformats.org/officeDocument/2006/relationships/hyperlink" Target="http://www.sedonaaz.gov/your-government/departments/parks-recreation/calendar" TargetMode="External" /><Relationship Id="rId27" Type="http://schemas.openxmlformats.org/officeDocument/2006/relationships/hyperlink" Target="https://twitter.com/SedonaAZ/status/1141450461792231424" TargetMode="External" /><Relationship Id="rId28" Type="http://schemas.openxmlformats.org/officeDocument/2006/relationships/hyperlink" Target="http://www.sedonaaz.gov/Home/Components/JobPosts/Job/316/510" TargetMode="External" /><Relationship Id="rId29" Type="http://schemas.openxmlformats.org/officeDocument/2006/relationships/hyperlink" Target="https://www.arabellahotelsedona.com/special-pkg" TargetMode="External" /><Relationship Id="rId30" Type="http://schemas.openxmlformats.org/officeDocument/2006/relationships/hyperlink" Target="https://www.arabellahotelsedona.com/special-pkg/advance-purchase" TargetMode="External" /><Relationship Id="rId31" Type="http://schemas.openxmlformats.org/officeDocument/2006/relationships/hyperlink" Target="https://www.arabellahotelsedona.com/suites" TargetMode="External" /><Relationship Id="rId32" Type="http://schemas.openxmlformats.org/officeDocument/2006/relationships/hyperlink" Target="http://sedonaphotofest.org/" TargetMode="External" /><Relationship Id="rId33" Type="http://schemas.openxmlformats.org/officeDocument/2006/relationships/hyperlink" Target="https://www.elotecafe.com/eat-1-1" TargetMode="External" /><Relationship Id="rId34" Type="http://schemas.openxmlformats.org/officeDocument/2006/relationships/hyperlink" Target="https://www.arabellahotelsedona.com/things-to-do" TargetMode="External" /><Relationship Id="rId35" Type="http://schemas.openxmlformats.org/officeDocument/2006/relationships/hyperlink" Target="https://www.arabellahotelsedona.com/reviews" TargetMode="External" /><Relationship Id="rId36" Type="http://schemas.openxmlformats.org/officeDocument/2006/relationships/hyperlink" Target="https://www.sedonamonthly.com/2019/scrumptious-sandwiches/" TargetMode="External" /><Relationship Id="rId37" Type="http://schemas.openxmlformats.org/officeDocument/2006/relationships/hyperlink" Target="https://www.sedonamonthly.com/2019/farm-table/" TargetMode="External" /><Relationship Id="rId38" Type="http://schemas.openxmlformats.org/officeDocument/2006/relationships/hyperlink" Target="https://www.afar.com/magazine/gorgeous-summer-destinations-where-your-us-dollar-will-go-far" TargetMode="External" /><Relationship Id="rId39" Type="http://schemas.openxmlformats.org/officeDocument/2006/relationships/hyperlink" Target="http://onebighome.bullfrogcommunities.com/one_big_home_documentary_screening_and_q_a_discussion_with_filmmaker_sedona_arizona?platform=hootsuite" TargetMode="External" /><Relationship Id="rId40" Type="http://schemas.openxmlformats.org/officeDocument/2006/relationships/hyperlink" Target="https://twitter.com/SedonaAZ/status/1141403526909845504" TargetMode="External" /><Relationship Id="rId41" Type="http://schemas.openxmlformats.org/officeDocument/2006/relationships/table" Target="../tables/table12.xml" /><Relationship Id="rId42" Type="http://schemas.openxmlformats.org/officeDocument/2006/relationships/table" Target="../tables/table13.xml" /><Relationship Id="rId43" Type="http://schemas.openxmlformats.org/officeDocument/2006/relationships/table" Target="../tables/table14.xml" /><Relationship Id="rId44" Type="http://schemas.openxmlformats.org/officeDocument/2006/relationships/table" Target="../tables/table15.xml" /><Relationship Id="rId45" Type="http://schemas.openxmlformats.org/officeDocument/2006/relationships/table" Target="../tables/table16.xml" /><Relationship Id="rId46" Type="http://schemas.openxmlformats.org/officeDocument/2006/relationships/table" Target="../tables/table17.xml" /><Relationship Id="rId47" Type="http://schemas.openxmlformats.org/officeDocument/2006/relationships/table" Target="../tables/table18.xml" /><Relationship Id="rId4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2036</v>
      </c>
      <c r="BB2" s="13" t="s">
        <v>2064</v>
      </c>
      <c r="BC2" s="13" t="s">
        <v>2065</v>
      </c>
      <c r="BD2" s="117" t="s">
        <v>2833</v>
      </c>
      <c r="BE2" s="117" t="s">
        <v>2834</v>
      </c>
      <c r="BF2" s="117" t="s">
        <v>2835</v>
      </c>
      <c r="BG2" s="117" t="s">
        <v>2836</v>
      </c>
      <c r="BH2" s="117" t="s">
        <v>2837</v>
      </c>
      <c r="BI2" s="117" t="s">
        <v>2838</v>
      </c>
      <c r="BJ2" s="117" t="s">
        <v>2839</v>
      </c>
      <c r="BK2" s="117" t="s">
        <v>2840</v>
      </c>
      <c r="BL2" s="117" t="s">
        <v>2841</v>
      </c>
    </row>
    <row r="3" spans="1:64" ht="15" customHeight="1">
      <c r="A3" s="64" t="s">
        <v>212</v>
      </c>
      <c r="B3" s="64" t="s">
        <v>328</v>
      </c>
      <c r="C3" s="65" t="s">
        <v>2890</v>
      </c>
      <c r="D3" s="66">
        <v>3</v>
      </c>
      <c r="E3" s="67" t="s">
        <v>132</v>
      </c>
      <c r="F3" s="68">
        <v>35</v>
      </c>
      <c r="G3" s="65"/>
      <c r="H3" s="69"/>
      <c r="I3" s="70"/>
      <c r="J3" s="70"/>
      <c r="K3" s="34" t="s">
        <v>65</v>
      </c>
      <c r="L3" s="71">
        <v>3</v>
      </c>
      <c r="M3" s="71"/>
      <c r="N3" s="72"/>
      <c r="O3" s="78" t="s">
        <v>352</v>
      </c>
      <c r="P3" s="80">
        <v>43623.694652777776</v>
      </c>
      <c r="Q3" s="78" t="s">
        <v>354</v>
      </c>
      <c r="R3" s="82" t="s">
        <v>460</v>
      </c>
      <c r="S3" s="78" t="s">
        <v>496</v>
      </c>
      <c r="T3" s="78"/>
      <c r="U3" s="78"/>
      <c r="V3" s="82" t="s">
        <v>594</v>
      </c>
      <c r="W3" s="80">
        <v>43623.694652777776</v>
      </c>
      <c r="X3" s="82" t="s">
        <v>680</v>
      </c>
      <c r="Y3" s="78"/>
      <c r="Z3" s="78"/>
      <c r="AA3" s="84" t="s">
        <v>857</v>
      </c>
      <c r="AB3" s="78"/>
      <c r="AC3" s="78" t="b">
        <v>0</v>
      </c>
      <c r="AD3" s="78">
        <v>4</v>
      </c>
      <c r="AE3" s="84" t="s">
        <v>1037</v>
      </c>
      <c r="AF3" s="78" t="b">
        <v>0</v>
      </c>
      <c r="AG3" s="78" t="s">
        <v>1048</v>
      </c>
      <c r="AH3" s="78"/>
      <c r="AI3" s="84" t="s">
        <v>1037</v>
      </c>
      <c r="AJ3" s="78" t="b">
        <v>0</v>
      </c>
      <c r="AK3" s="78">
        <v>1</v>
      </c>
      <c r="AL3" s="84" t="s">
        <v>1037</v>
      </c>
      <c r="AM3" s="78" t="s">
        <v>1053</v>
      </c>
      <c r="AN3" s="78" t="b">
        <v>0</v>
      </c>
      <c r="AO3" s="84" t="s">
        <v>857</v>
      </c>
      <c r="AP3" s="78" t="s">
        <v>1070</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c r="BE3" s="49"/>
      <c r="BF3" s="48"/>
      <c r="BG3" s="49"/>
      <c r="BH3" s="48"/>
      <c r="BI3" s="49"/>
      <c r="BJ3" s="48"/>
      <c r="BK3" s="49"/>
      <c r="BL3" s="48"/>
    </row>
    <row r="4" spans="1:64" ht="15" customHeight="1">
      <c r="A4" s="64" t="s">
        <v>212</v>
      </c>
      <c r="B4" s="64" t="s">
        <v>329</v>
      </c>
      <c r="C4" s="65" t="s">
        <v>2890</v>
      </c>
      <c r="D4" s="66">
        <v>3</v>
      </c>
      <c r="E4" s="67" t="s">
        <v>132</v>
      </c>
      <c r="F4" s="68">
        <v>35</v>
      </c>
      <c r="G4" s="65"/>
      <c r="H4" s="69"/>
      <c r="I4" s="70"/>
      <c r="J4" s="70"/>
      <c r="K4" s="34" t="s">
        <v>65</v>
      </c>
      <c r="L4" s="77">
        <v>4</v>
      </c>
      <c r="M4" s="77"/>
      <c r="N4" s="72"/>
      <c r="O4" s="79" t="s">
        <v>352</v>
      </c>
      <c r="P4" s="81">
        <v>43623.694652777776</v>
      </c>
      <c r="Q4" s="79" t="s">
        <v>354</v>
      </c>
      <c r="R4" s="83" t="s">
        <v>460</v>
      </c>
      <c r="S4" s="79" t="s">
        <v>496</v>
      </c>
      <c r="T4" s="79"/>
      <c r="U4" s="79"/>
      <c r="V4" s="83" t="s">
        <v>594</v>
      </c>
      <c r="W4" s="81">
        <v>43623.694652777776</v>
      </c>
      <c r="X4" s="83" t="s">
        <v>680</v>
      </c>
      <c r="Y4" s="79"/>
      <c r="Z4" s="79"/>
      <c r="AA4" s="85" t="s">
        <v>857</v>
      </c>
      <c r="AB4" s="79"/>
      <c r="AC4" s="79" t="b">
        <v>0</v>
      </c>
      <c r="AD4" s="79">
        <v>4</v>
      </c>
      <c r="AE4" s="85" t="s">
        <v>1037</v>
      </c>
      <c r="AF4" s="79" t="b">
        <v>0</v>
      </c>
      <c r="AG4" s="79" t="s">
        <v>1048</v>
      </c>
      <c r="AH4" s="79"/>
      <c r="AI4" s="85" t="s">
        <v>1037</v>
      </c>
      <c r="AJ4" s="79" t="b">
        <v>0</v>
      </c>
      <c r="AK4" s="79">
        <v>1</v>
      </c>
      <c r="AL4" s="85" t="s">
        <v>1037</v>
      </c>
      <c r="AM4" s="79" t="s">
        <v>1053</v>
      </c>
      <c r="AN4" s="79" t="b">
        <v>0</v>
      </c>
      <c r="AO4" s="85" t="s">
        <v>857</v>
      </c>
      <c r="AP4" s="79" t="s">
        <v>1070</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c r="BE4" s="49"/>
      <c r="BF4" s="48"/>
      <c r="BG4" s="49"/>
      <c r="BH4" s="48"/>
      <c r="BI4" s="49"/>
      <c r="BJ4" s="48"/>
      <c r="BK4" s="49"/>
      <c r="BL4" s="48"/>
    </row>
    <row r="5" spans="1:64" ht="15">
      <c r="A5" s="64" t="s">
        <v>212</v>
      </c>
      <c r="B5" s="64" t="s">
        <v>330</v>
      </c>
      <c r="C5" s="65" t="s">
        <v>2890</v>
      </c>
      <c r="D5" s="66">
        <v>3</v>
      </c>
      <c r="E5" s="67" t="s">
        <v>132</v>
      </c>
      <c r="F5" s="68">
        <v>35</v>
      </c>
      <c r="G5" s="65"/>
      <c r="H5" s="69"/>
      <c r="I5" s="70"/>
      <c r="J5" s="70"/>
      <c r="K5" s="34" t="s">
        <v>65</v>
      </c>
      <c r="L5" s="77">
        <v>5</v>
      </c>
      <c r="M5" s="77"/>
      <c r="N5" s="72"/>
      <c r="O5" s="79" t="s">
        <v>352</v>
      </c>
      <c r="P5" s="81">
        <v>43623.694652777776</v>
      </c>
      <c r="Q5" s="79" t="s">
        <v>354</v>
      </c>
      <c r="R5" s="83" t="s">
        <v>460</v>
      </c>
      <c r="S5" s="79" t="s">
        <v>496</v>
      </c>
      <c r="T5" s="79"/>
      <c r="U5" s="79"/>
      <c r="V5" s="83" t="s">
        <v>594</v>
      </c>
      <c r="W5" s="81">
        <v>43623.694652777776</v>
      </c>
      <c r="X5" s="83" t="s">
        <v>680</v>
      </c>
      <c r="Y5" s="79"/>
      <c r="Z5" s="79"/>
      <c r="AA5" s="85" t="s">
        <v>857</v>
      </c>
      <c r="AB5" s="79"/>
      <c r="AC5" s="79" t="b">
        <v>0</v>
      </c>
      <c r="AD5" s="79">
        <v>4</v>
      </c>
      <c r="AE5" s="85" t="s">
        <v>1037</v>
      </c>
      <c r="AF5" s="79" t="b">
        <v>0</v>
      </c>
      <c r="AG5" s="79" t="s">
        <v>1048</v>
      </c>
      <c r="AH5" s="79"/>
      <c r="AI5" s="85" t="s">
        <v>1037</v>
      </c>
      <c r="AJ5" s="79" t="b">
        <v>0</v>
      </c>
      <c r="AK5" s="79">
        <v>1</v>
      </c>
      <c r="AL5" s="85" t="s">
        <v>1037</v>
      </c>
      <c r="AM5" s="79" t="s">
        <v>1053</v>
      </c>
      <c r="AN5" s="79" t="b">
        <v>0</v>
      </c>
      <c r="AO5" s="85" t="s">
        <v>857</v>
      </c>
      <c r="AP5" s="79" t="s">
        <v>1070</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c r="BE5" s="49"/>
      <c r="BF5" s="48"/>
      <c r="BG5" s="49"/>
      <c r="BH5" s="48"/>
      <c r="BI5" s="49"/>
      <c r="BJ5" s="48"/>
      <c r="BK5" s="49"/>
      <c r="BL5" s="48"/>
    </row>
    <row r="6" spans="1:64" ht="15">
      <c r="A6" s="64" t="s">
        <v>213</v>
      </c>
      <c r="B6" s="64" t="s">
        <v>277</v>
      </c>
      <c r="C6" s="65" t="s">
        <v>2890</v>
      </c>
      <c r="D6" s="66">
        <v>3</v>
      </c>
      <c r="E6" s="67" t="s">
        <v>132</v>
      </c>
      <c r="F6" s="68">
        <v>35</v>
      </c>
      <c r="G6" s="65"/>
      <c r="H6" s="69"/>
      <c r="I6" s="70"/>
      <c r="J6" s="70"/>
      <c r="K6" s="34" t="s">
        <v>65</v>
      </c>
      <c r="L6" s="77">
        <v>6</v>
      </c>
      <c r="M6" s="77"/>
      <c r="N6" s="72"/>
      <c r="O6" s="79" t="s">
        <v>352</v>
      </c>
      <c r="P6" s="81">
        <v>43624.2409375</v>
      </c>
      <c r="Q6" s="79" t="s">
        <v>355</v>
      </c>
      <c r="R6" s="79"/>
      <c r="S6" s="79"/>
      <c r="T6" s="79" t="s">
        <v>518</v>
      </c>
      <c r="U6" s="79"/>
      <c r="V6" s="83" t="s">
        <v>595</v>
      </c>
      <c r="W6" s="81">
        <v>43624.2409375</v>
      </c>
      <c r="X6" s="83" t="s">
        <v>681</v>
      </c>
      <c r="Y6" s="79"/>
      <c r="Z6" s="79"/>
      <c r="AA6" s="85" t="s">
        <v>858</v>
      </c>
      <c r="AB6" s="79"/>
      <c r="AC6" s="79" t="b">
        <v>0</v>
      </c>
      <c r="AD6" s="79">
        <v>0</v>
      </c>
      <c r="AE6" s="85" t="s">
        <v>1037</v>
      </c>
      <c r="AF6" s="79" t="b">
        <v>0</v>
      </c>
      <c r="AG6" s="79" t="s">
        <v>1048</v>
      </c>
      <c r="AH6" s="79"/>
      <c r="AI6" s="85" t="s">
        <v>1037</v>
      </c>
      <c r="AJ6" s="79" t="b">
        <v>0</v>
      </c>
      <c r="AK6" s="79">
        <v>25</v>
      </c>
      <c r="AL6" s="85" t="s">
        <v>1008</v>
      </c>
      <c r="AM6" s="79" t="s">
        <v>1054</v>
      </c>
      <c r="AN6" s="79" t="b">
        <v>0</v>
      </c>
      <c r="AO6" s="85" t="s">
        <v>1008</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2</v>
      </c>
      <c r="BE6" s="49">
        <v>9.523809523809524</v>
      </c>
      <c r="BF6" s="48">
        <v>0</v>
      </c>
      <c r="BG6" s="49">
        <v>0</v>
      </c>
      <c r="BH6" s="48">
        <v>0</v>
      </c>
      <c r="BI6" s="49">
        <v>0</v>
      </c>
      <c r="BJ6" s="48">
        <v>19</v>
      </c>
      <c r="BK6" s="49">
        <v>90.47619047619048</v>
      </c>
      <c r="BL6" s="48">
        <v>21</v>
      </c>
    </row>
    <row r="7" spans="1:64" ht="15">
      <c r="A7" s="64" t="s">
        <v>214</v>
      </c>
      <c r="B7" s="64" t="s">
        <v>331</v>
      </c>
      <c r="C7" s="65" t="s">
        <v>2890</v>
      </c>
      <c r="D7" s="66">
        <v>3</v>
      </c>
      <c r="E7" s="67" t="s">
        <v>132</v>
      </c>
      <c r="F7" s="68">
        <v>35</v>
      </c>
      <c r="G7" s="65"/>
      <c r="H7" s="69"/>
      <c r="I7" s="70"/>
      <c r="J7" s="70"/>
      <c r="K7" s="34" t="s">
        <v>65</v>
      </c>
      <c r="L7" s="77">
        <v>7</v>
      </c>
      <c r="M7" s="77"/>
      <c r="N7" s="72"/>
      <c r="O7" s="79" t="s">
        <v>353</v>
      </c>
      <c r="P7" s="81">
        <v>43624.60978009259</v>
      </c>
      <c r="Q7" s="79" t="s">
        <v>356</v>
      </c>
      <c r="R7" s="79"/>
      <c r="S7" s="79"/>
      <c r="T7" s="79"/>
      <c r="U7" s="79"/>
      <c r="V7" s="83" t="s">
        <v>596</v>
      </c>
      <c r="W7" s="81">
        <v>43624.60978009259</v>
      </c>
      <c r="X7" s="83" t="s">
        <v>682</v>
      </c>
      <c r="Y7" s="79"/>
      <c r="Z7" s="79"/>
      <c r="AA7" s="85" t="s">
        <v>859</v>
      </c>
      <c r="AB7" s="85" t="s">
        <v>1034</v>
      </c>
      <c r="AC7" s="79" t="b">
        <v>0</v>
      </c>
      <c r="AD7" s="79">
        <v>1</v>
      </c>
      <c r="AE7" s="85" t="s">
        <v>1038</v>
      </c>
      <c r="AF7" s="79" t="b">
        <v>0</v>
      </c>
      <c r="AG7" s="79" t="s">
        <v>1048</v>
      </c>
      <c r="AH7" s="79"/>
      <c r="AI7" s="85" t="s">
        <v>1037</v>
      </c>
      <c r="AJ7" s="79" t="b">
        <v>0</v>
      </c>
      <c r="AK7" s="79">
        <v>0</v>
      </c>
      <c r="AL7" s="85" t="s">
        <v>1037</v>
      </c>
      <c r="AM7" s="79" t="s">
        <v>1055</v>
      </c>
      <c r="AN7" s="79" t="b">
        <v>0</v>
      </c>
      <c r="AO7" s="85" t="s">
        <v>1034</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c r="BE7" s="49"/>
      <c r="BF7" s="48"/>
      <c r="BG7" s="49"/>
      <c r="BH7" s="48"/>
      <c r="BI7" s="49"/>
      <c r="BJ7" s="48"/>
      <c r="BK7" s="49"/>
      <c r="BL7" s="48"/>
    </row>
    <row r="8" spans="1:64" ht="15">
      <c r="A8" s="64" t="s">
        <v>214</v>
      </c>
      <c r="B8" s="64" t="s">
        <v>304</v>
      </c>
      <c r="C8" s="65" t="s">
        <v>2890</v>
      </c>
      <c r="D8" s="66">
        <v>3</v>
      </c>
      <c r="E8" s="67" t="s">
        <v>132</v>
      </c>
      <c r="F8" s="68">
        <v>35</v>
      </c>
      <c r="G8" s="65"/>
      <c r="H8" s="69"/>
      <c r="I8" s="70"/>
      <c r="J8" s="70"/>
      <c r="K8" s="34" t="s">
        <v>65</v>
      </c>
      <c r="L8" s="77">
        <v>8</v>
      </c>
      <c r="M8" s="77"/>
      <c r="N8" s="72"/>
      <c r="O8" s="79" t="s">
        <v>352</v>
      </c>
      <c r="P8" s="81">
        <v>43624.60978009259</v>
      </c>
      <c r="Q8" s="79" t="s">
        <v>356</v>
      </c>
      <c r="R8" s="79"/>
      <c r="S8" s="79"/>
      <c r="T8" s="79"/>
      <c r="U8" s="79"/>
      <c r="V8" s="83" t="s">
        <v>596</v>
      </c>
      <c r="W8" s="81">
        <v>43624.60978009259</v>
      </c>
      <c r="X8" s="83" t="s">
        <v>682</v>
      </c>
      <c r="Y8" s="79"/>
      <c r="Z8" s="79"/>
      <c r="AA8" s="85" t="s">
        <v>859</v>
      </c>
      <c r="AB8" s="85" t="s">
        <v>1034</v>
      </c>
      <c r="AC8" s="79" t="b">
        <v>0</v>
      </c>
      <c r="AD8" s="79">
        <v>1</v>
      </c>
      <c r="AE8" s="85" t="s">
        <v>1038</v>
      </c>
      <c r="AF8" s="79" t="b">
        <v>0</v>
      </c>
      <c r="AG8" s="79" t="s">
        <v>1048</v>
      </c>
      <c r="AH8" s="79"/>
      <c r="AI8" s="85" t="s">
        <v>1037</v>
      </c>
      <c r="AJ8" s="79" t="b">
        <v>0</v>
      </c>
      <c r="AK8" s="79">
        <v>0</v>
      </c>
      <c r="AL8" s="85" t="s">
        <v>1037</v>
      </c>
      <c r="AM8" s="79" t="s">
        <v>1055</v>
      </c>
      <c r="AN8" s="79" t="b">
        <v>0</v>
      </c>
      <c r="AO8" s="85" t="s">
        <v>1034</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2</v>
      </c>
      <c r="BD8" s="48"/>
      <c r="BE8" s="49"/>
      <c r="BF8" s="48"/>
      <c r="BG8" s="49"/>
      <c r="BH8" s="48"/>
      <c r="BI8" s="49"/>
      <c r="BJ8" s="48"/>
      <c r="BK8" s="49"/>
      <c r="BL8" s="48"/>
    </row>
    <row r="9" spans="1:64" ht="15">
      <c r="A9" s="64" t="s">
        <v>214</v>
      </c>
      <c r="B9" s="64" t="s">
        <v>220</v>
      </c>
      <c r="C9" s="65" t="s">
        <v>2890</v>
      </c>
      <c r="D9" s="66">
        <v>3</v>
      </c>
      <c r="E9" s="67" t="s">
        <v>132</v>
      </c>
      <c r="F9" s="68">
        <v>35</v>
      </c>
      <c r="G9" s="65"/>
      <c r="H9" s="69"/>
      <c r="I9" s="70"/>
      <c r="J9" s="70"/>
      <c r="K9" s="34" t="s">
        <v>65</v>
      </c>
      <c r="L9" s="77">
        <v>9</v>
      </c>
      <c r="M9" s="77"/>
      <c r="N9" s="72"/>
      <c r="O9" s="79" t="s">
        <v>352</v>
      </c>
      <c r="P9" s="81">
        <v>43624.60978009259</v>
      </c>
      <c r="Q9" s="79" t="s">
        <v>356</v>
      </c>
      <c r="R9" s="79"/>
      <c r="S9" s="79"/>
      <c r="T9" s="79"/>
      <c r="U9" s="79"/>
      <c r="V9" s="83" t="s">
        <v>596</v>
      </c>
      <c r="W9" s="81">
        <v>43624.60978009259</v>
      </c>
      <c r="X9" s="83" t="s">
        <v>682</v>
      </c>
      <c r="Y9" s="79"/>
      <c r="Z9" s="79"/>
      <c r="AA9" s="85" t="s">
        <v>859</v>
      </c>
      <c r="AB9" s="85" t="s">
        <v>1034</v>
      </c>
      <c r="AC9" s="79" t="b">
        <v>0</v>
      </c>
      <c r="AD9" s="79">
        <v>1</v>
      </c>
      <c r="AE9" s="85" t="s">
        <v>1038</v>
      </c>
      <c r="AF9" s="79" t="b">
        <v>0</v>
      </c>
      <c r="AG9" s="79" t="s">
        <v>1048</v>
      </c>
      <c r="AH9" s="79"/>
      <c r="AI9" s="85" t="s">
        <v>1037</v>
      </c>
      <c r="AJ9" s="79" t="b">
        <v>0</v>
      </c>
      <c r="AK9" s="79">
        <v>0</v>
      </c>
      <c r="AL9" s="85" t="s">
        <v>1037</v>
      </c>
      <c r="AM9" s="79" t="s">
        <v>1055</v>
      </c>
      <c r="AN9" s="79" t="b">
        <v>0</v>
      </c>
      <c r="AO9" s="85" t="s">
        <v>1034</v>
      </c>
      <c r="AP9" s="79" t="s">
        <v>176</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3</v>
      </c>
      <c r="BD9" s="48">
        <v>1</v>
      </c>
      <c r="BE9" s="49">
        <v>11.11111111111111</v>
      </c>
      <c r="BF9" s="48">
        <v>0</v>
      </c>
      <c r="BG9" s="49">
        <v>0</v>
      </c>
      <c r="BH9" s="48">
        <v>0</v>
      </c>
      <c r="BI9" s="49">
        <v>0</v>
      </c>
      <c r="BJ9" s="48">
        <v>8</v>
      </c>
      <c r="BK9" s="49">
        <v>88.88888888888889</v>
      </c>
      <c r="BL9" s="48">
        <v>9</v>
      </c>
    </row>
    <row r="10" spans="1:64" ht="15">
      <c r="A10" s="64" t="s">
        <v>212</v>
      </c>
      <c r="B10" s="64" t="s">
        <v>304</v>
      </c>
      <c r="C10" s="65" t="s">
        <v>2890</v>
      </c>
      <c r="D10" s="66">
        <v>3</v>
      </c>
      <c r="E10" s="67" t="s">
        <v>132</v>
      </c>
      <c r="F10" s="68">
        <v>35</v>
      </c>
      <c r="G10" s="65"/>
      <c r="H10" s="69"/>
      <c r="I10" s="70"/>
      <c r="J10" s="70"/>
      <c r="K10" s="34" t="s">
        <v>65</v>
      </c>
      <c r="L10" s="77">
        <v>10</v>
      </c>
      <c r="M10" s="77"/>
      <c r="N10" s="72"/>
      <c r="O10" s="79" t="s">
        <v>352</v>
      </c>
      <c r="P10" s="81">
        <v>43623.694652777776</v>
      </c>
      <c r="Q10" s="79" t="s">
        <v>354</v>
      </c>
      <c r="R10" s="83" t="s">
        <v>460</v>
      </c>
      <c r="S10" s="79" t="s">
        <v>496</v>
      </c>
      <c r="T10" s="79"/>
      <c r="U10" s="79"/>
      <c r="V10" s="83" t="s">
        <v>594</v>
      </c>
      <c r="W10" s="81">
        <v>43623.694652777776</v>
      </c>
      <c r="X10" s="83" t="s">
        <v>680</v>
      </c>
      <c r="Y10" s="79"/>
      <c r="Z10" s="79"/>
      <c r="AA10" s="85" t="s">
        <v>857</v>
      </c>
      <c r="AB10" s="79"/>
      <c r="AC10" s="79" t="b">
        <v>0</v>
      </c>
      <c r="AD10" s="79">
        <v>4</v>
      </c>
      <c r="AE10" s="85" t="s">
        <v>1037</v>
      </c>
      <c r="AF10" s="79" t="b">
        <v>0</v>
      </c>
      <c r="AG10" s="79" t="s">
        <v>1048</v>
      </c>
      <c r="AH10" s="79"/>
      <c r="AI10" s="85" t="s">
        <v>1037</v>
      </c>
      <c r="AJ10" s="79" t="b">
        <v>0</v>
      </c>
      <c r="AK10" s="79">
        <v>1</v>
      </c>
      <c r="AL10" s="85" t="s">
        <v>1037</v>
      </c>
      <c r="AM10" s="79" t="s">
        <v>1053</v>
      </c>
      <c r="AN10" s="79" t="b">
        <v>0</v>
      </c>
      <c r="AO10" s="85" t="s">
        <v>857</v>
      </c>
      <c r="AP10" s="79" t="s">
        <v>1070</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2</v>
      </c>
      <c r="BD10" s="48"/>
      <c r="BE10" s="49"/>
      <c r="BF10" s="48"/>
      <c r="BG10" s="49"/>
      <c r="BH10" s="48"/>
      <c r="BI10" s="49"/>
      <c r="BJ10" s="48"/>
      <c r="BK10" s="49"/>
      <c r="BL10" s="48"/>
    </row>
    <row r="11" spans="1:64" ht="15">
      <c r="A11" s="64" t="s">
        <v>212</v>
      </c>
      <c r="B11" s="64" t="s">
        <v>332</v>
      </c>
      <c r="C11" s="65" t="s">
        <v>2890</v>
      </c>
      <c r="D11" s="66">
        <v>3</v>
      </c>
      <c r="E11" s="67" t="s">
        <v>132</v>
      </c>
      <c r="F11" s="68">
        <v>35</v>
      </c>
      <c r="G11" s="65"/>
      <c r="H11" s="69"/>
      <c r="I11" s="70"/>
      <c r="J11" s="70"/>
      <c r="K11" s="34" t="s">
        <v>65</v>
      </c>
      <c r="L11" s="77">
        <v>11</v>
      </c>
      <c r="M11" s="77"/>
      <c r="N11" s="72"/>
      <c r="O11" s="79" t="s">
        <v>352</v>
      </c>
      <c r="P11" s="81">
        <v>43623.694652777776</v>
      </c>
      <c r="Q11" s="79" t="s">
        <v>354</v>
      </c>
      <c r="R11" s="83" t="s">
        <v>460</v>
      </c>
      <c r="S11" s="79" t="s">
        <v>496</v>
      </c>
      <c r="T11" s="79"/>
      <c r="U11" s="79"/>
      <c r="V11" s="83" t="s">
        <v>594</v>
      </c>
      <c r="W11" s="81">
        <v>43623.694652777776</v>
      </c>
      <c r="X11" s="83" t="s">
        <v>680</v>
      </c>
      <c r="Y11" s="79"/>
      <c r="Z11" s="79"/>
      <c r="AA11" s="85" t="s">
        <v>857</v>
      </c>
      <c r="AB11" s="79"/>
      <c r="AC11" s="79" t="b">
        <v>0</v>
      </c>
      <c r="AD11" s="79">
        <v>4</v>
      </c>
      <c r="AE11" s="85" t="s">
        <v>1037</v>
      </c>
      <c r="AF11" s="79" t="b">
        <v>0</v>
      </c>
      <c r="AG11" s="79" t="s">
        <v>1048</v>
      </c>
      <c r="AH11" s="79"/>
      <c r="AI11" s="85" t="s">
        <v>1037</v>
      </c>
      <c r="AJ11" s="79" t="b">
        <v>0</v>
      </c>
      <c r="AK11" s="79">
        <v>1</v>
      </c>
      <c r="AL11" s="85" t="s">
        <v>1037</v>
      </c>
      <c r="AM11" s="79" t="s">
        <v>1053</v>
      </c>
      <c r="AN11" s="79" t="b">
        <v>0</v>
      </c>
      <c r="AO11" s="85" t="s">
        <v>857</v>
      </c>
      <c r="AP11" s="79" t="s">
        <v>1070</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v>0</v>
      </c>
      <c r="BE11" s="49">
        <v>0</v>
      </c>
      <c r="BF11" s="48">
        <v>0</v>
      </c>
      <c r="BG11" s="49">
        <v>0</v>
      </c>
      <c r="BH11" s="48">
        <v>0</v>
      </c>
      <c r="BI11" s="49">
        <v>0</v>
      </c>
      <c r="BJ11" s="48">
        <v>31</v>
      </c>
      <c r="BK11" s="49">
        <v>100</v>
      </c>
      <c r="BL11" s="48">
        <v>31</v>
      </c>
    </row>
    <row r="12" spans="1:64" ht="15">
      <c r="A12" s="64" t="s">
        <v>215</v>
      </c>
      <c r="B12" s="64" t="s">
        <v>212</v>
      </c>
      <c r="C12" s="65" t="s">
        <v>2890</v>
      </c>
      <c r="D12" s="66">
        <v>3</v>
      </c>
      <c r="E12" s="67" t="s">
        <v>132</v>
      </c>
      <c r="F12" s="68">
        <v>35</v>
      </c>
      <c r="G12" s="65"/>
      <c r="H12" s="69"/>
      <c r="I12" s="70"/>
      <c r="J12" s="70"/>
      <c r="K12" s="34" t="s">
        <v>65</v>
      </c>
      <c r="L12" s="77">
        <v>12</v>
      </c>
      <c r="M12" s="77"/>
      <c r="N12" s="72"/>
      <c r="O12" s="79" t="s">
        <v>352</v>
      </c>
      <c r="P12" s="81">
        <v>43624.82417824074</v>
      </c>
      <c r="Q12" s="79" t="s">
        <v>357</v>
      </c>
      <c r="R12" s="79"/>
      <c r="S12" s="79"/>
      <c r="T12" s="79"/>
      <c r="U12" s="79"/>
      <c r="V12" s="83" t="s">
        <v>597</v>
      </c>
      <c r="W12" s="81">
        <v>43624.82417824074</v>
      </c>
      <c r="X12" s="83" t="s">
        <v>683</v>
      </c>
      <c r="Y12" s="79"/>
      <c r="Z12" s="79"/>
      <c r="AA12" s="85" t="s">
        <v>860</v>
      </c>
      <c r="AB12" s="79"/>
      <c r="AC12" s="79" t="b">
        <v>0</v>
      </c>
      <c r="AD12" s="79">
        <v>0</v>
      </c>
      <c r="AE12" s="85" t="s">
        <v>1037</v>
      </c>
      <c r="AF12" s="79" t="b">
        <v>0</v>
      </c>
      <c r="AG12" s="79" t="s">
        <v>1048</v>
      </c>
      <c r="AH12" s="79"/>
      <c r="AI12" s="85" t="s">
        <v>1037</v>
      </c>
      <c r="AJ12" s="79" t="b">
        <v>0</v>
      </c>
      <c r="AK12" s="79">
        <v>1</v>
      </c>
      <c r="AL12" s="85" t="s">
        <v>857</v>
      </c>
      <c r="AM12" s="79" t="s">
        <v>1056</v>
      </c>
      <c r="AN12" s="79" t="b">
        <v>0</v>
      </c>
      <c r="AO12" s="85" t="s">
        <v>857</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v>0</v>
      </c>
      <c r="BE12" s="49">
        <v>0</v>
      </c>
      <c r="BF12" s="48">
        <v>0</v>
      </c>
      <c r="BG12" s="49">
        <v>0</v>
      </c>
      <c r="BH12" s="48">
        <v>0</v>
      </c>
      <c r="BI12" s="49">
        <v>0</v>
      </c>
      <c r="BJ12" s="48">
        <v>24</v>
      </c>
      <c r="BK12" s="49">
        <v>100</v>
      </c>
      <c r="BL12" s="48">
        <v>24</v>
      </c>
    </row>
    <row r="13" spans="1:64" ht="15">
      <c r="A13" s="64" t="s">
        <v>216</v>
      </c>
      <c r="B13" s="64" t="s">
        <v>216</v>
      </c>
      <c r="C13" s="65" t="s">
        <v>2890</v>
      </c>
      <c r="D13" s="66">
        <v>3</v>
      </c>
      <c r="E13" s="67" t="s">
        <v>132</v>
      </c>
      <c r="F13" s="68">
        <v>35</v>
      </c>
      <c r="G13" s="65"/>
      <c r="H13" s="69"/>
      <c r="I13" s="70"/>
      <c r="J13" s="70"/>
      <c r="K13" s="34" t="s">
        <v>65</v>
      </c>
      <c r="L13" s="77">
        <v>13</v>
      </c>
      <c r="M13" s="77"/>
      <c r="N13" s="72"/>
      <c r="O13" s="79" t="s">
        <v>176</v>
      </c>
      <c r="P13" s="81">
        <v>43624.95513888889</v>
      </c>
      <c r="Q13" s="79" t="s">
        <v>358</v>
      </c>
      <c r="R13" s="79"/>
      <c r="S13" s="79"/>
      <c r="T13" s="79" t="s">
        <v>519</v>
      </c>
      <c r="U13" s="79"/>
      <c r="V13" s="83" t="s">
        <v>598</v>
      </c>
      <c r="W13" s="81">
        <v>43624.95513888889</v>
      </c>
      <c r="X13" s="83" t="s">
        <v>684</v>
      </c>
      <c r="Y13" s="79"/>
      <c r="Z13" s="79"/>
      <c r="AA13" s="85" t="s">
        <v>861</v>
      </c>
      <c r="AB13" s="79"/>
      <c r="AC13" s="79" t="b">
        <v>0</v>
      </c>
      <c r="AD13" s="79">
        <v>0</v>
      </c>
      <c r="AE13" s="85" t="s">
        <v>1037</v>
      </c>
      <c r="AF13" s="79" t="b">
        <v>0</v>
      </c>
      <c r="AG13" s="79" t="s">
        <v>1048</v>
      </c>
      <c r="AH13" s="79"/>
      <c r="AI13" s="85" t="s">
        <v>1037</v>
      </c>
      <c r="AJ13" s="79" t="b">
        <v>0</v>
      </c>
      <c r="AK13" s="79">
        <v>0</v>
      </c>
      <c r="AL13" s="85" t="s">
        <v>1037</v>
      </c>
      <c r="AM13" s="79" t="s">
        <v>1056</v>
      </c>
      <c r="AN13" s="79" t="b">
        <v>0</v>
      </c>
      <c r="AO13" s="85" t="s">
        <v>861</v>
      </c>
      <c r="AP13" s="79" t="s">
        <v>176</v>
      </c>
      <c r="AQ13" s="79">
        <v>0</v>
      </c>
      <c r="AR13" s="79">
        <v>0</v>
      </c>
      <c r="AS13" s="79"/>
      <c r="AT13" s="79"/>
      <c r="AU13" s="79"/>
      <c r="AV13" s="79"/>
      <c r="AW13" s="79"/>
      <c r="AX13" s="79"/>
      <c r="AY13" s="79"/>
      <c r="AZ13" s="79"/>
      <c r="BA13">
        <v>1</v>
      </c>
      <c r="BB13" s="78" t="str">
        <f>REPLACE(INDEX(GroupVertices[Group],MATCH(Edges[[#This Row],[Vertex 1]],GroupVertices[Vertex],0)),1,1,"")</f>
        <v>5</v>
      </c>
      <c r="BC13" s="78" t="str">
        <f>REPLACE(INDEX(GroupVertices[Group],MATCH(Edges[[#This Row],[Vertex 2]],GroupVertices[Vertex],0)),1,1,"")</f>
        <v>5</v>
      </c>
      <c r="BD13" s="48">
        <v>1</v>
      </c>
      <c r="BE13" s="49">
        <v>3.125</v>
      </c>
      <c r="BF13" s="48">
        <v>1</v>
      </c>
      <c r="BG13" s="49">
        <v>3.125</v>
      </c>
      <c r="BH13" s="48">
        <v>0</v>
      </c>
      <c r="BI13" s="49">
        <v>0</v>
      </c>
      <c r="BJ13" s="48">
        <v>30</v>
      </c>
      <c r="BK13" s="49">
        <v>93.75</v>
      </c>
      <c r="BL13" s="48">
        <v>32</v>
      </c>
    </row>
    <row r="14" spans="1:64" ht="15">
      <c r="A14" s="64" t="s">
        <v>217</v>
      </c>
      <c r="B14" s="64" t="s">
        <v>217</v>
      </c>
      <c r="C14" s="65" t="s">
        <v>2890</v>
      </c>
      <c r="D14" s="66">
        <v>3</v>
      </c>
      <c r="E14" s="67" t="s">
        <v>132</v>
      </c>
      <c r="F14" s="68">
        <v>35</v>
      </c>
      <c r="G14" s="65"/>
      <c r="H14" s="69"/>
      <c r="I14" s="70"/>
      <c r="J14" s="70"/>
      <c r="K14" s="34" t="s">
        <v>65</v>
      </c>
      <c r="L14" s="77">
        <v>14</v>
      </c>
      <c r="M14" s="77"/>
      <c r="N14" s="72"/>
      <c r="O14" s="79" t="s">
        <v>176</v>
      </c>
      <c r="P14" s="81">
        <v>43625.05878472222</v>
      </c>
      <c r="Q14" s="79" t="s">
        <v>359</v>
      </c>
      <c r="R14" s="79"/>
      <c r="S14" s="79"/>
      <c r="T14" s="79" t="s">
        <v>520</v>
      </c>
      <c r="U14" s="83" t="s">
        <v>554</v>
      </c>
      <c r="V14" s="83" t="s">
        <v>554</v>
      </c>
      <c r="W14" s="81">
        <v>43625.05878472222</v>
      </c>
      <c r="X14" s="83" t="s">
        <v>685</v>
      </c>
      <c r="Y14" s="79"/>
      <c r="Z14" s="79"/>
      <c r="AA14" s="85" t="s">
        <v>862</v>
      </c>
      <c r="AB14" s="79"/>
      <c r="AC14" s="79" t="b">
        <v>0</v>
      </c>
      <c r="AD14" s="79">
        <v>0</v>
      </c>
      <c r="AE14" s="85" t="s">
        <v>1037</v>
      </c>
      <c r="AF14" s="79" t="b">
        <v>0</v>
      </c>
      <c r="AG14" s="79" t="s">
        <v>1048</v>
      </c>
      <c r="AH14" s="79"/>
      <c r="AI14" s="85" t="s">
        <v>1037</v>
      </c>
      <c r="AJ14" s="79" t="b">
        <v>0</v>
      </c>
      <c r="AK14" s="79">
        <v>0</v>
      </c>
      <c r="AL14" s="85" t="s">
        <v>1037</v>
      </c>
      <c r="AM14" s="79" t="s">
        <v>1054</v>
      </c>
      <c r="AN14" s="79" t="b">
        <v>0</v>
      </c>
      <c r="AO14" s="85" t="s">
        <v>862</v>
      </c>
      <c r="AP14" s="79" t="s">
        <v>176</v>
      </c>
      <c r="AQ14" s="79">
        <v>0</v>
      </c>
      <c r="AR14" s="79">
        <v>0</v>
      </c>
      <c r="AS14" s="79"/>
      <c r="AT14" s="79"/>
      <c r="AU14" s="79"/>
      <c r="AV14" s="79"/>
      <c r="AW14" s="79"/>
      <c r="AX14" s="79"/>
      <c r="AY14" s="79"/>
      <c r="AZ14" s="79"/>
      <c r="BA14">
        <v>1</v>
      </c>
      <c r="BB14" s="78" t="str">
        <f>REPLACE(INDEX(GroupVertices[Group],MATCH(Edges[[#This Row],[Vertex 1]],GroupVertices[Vertex],0)),1,1,"")</f>
        <v>5</v>
      </c>
      <c r="BC14" s="78" t="str">
        <f>REPLACE(INDEX(GroupVertices[Group],MATCH(Edges[[#This Row],[Vertex 2]],GroupVertices[Vertex],0)),1,1,"")</f>
        <v>5</v>
      </c>
      <c r="BD14" s="48">
        <v>3</v>
      </c>
      <c r="BE14" s="49">
        <v>16.666666666666668</v>
      </c>
      <c r="BF14" s="48">
        <v>1</v>
      </c>
      <c r="BG14" s="49">
        <v>5.555555555555555</v>
      </c>
      <c r="BH14" s="48">
        <v>0</v>
      </c>
      <c r="BI14" s="49">
        <v>0</v>
      </c>
      <c r="BJ14" s="48">
        <v>14</v>
      </c>
      <c r="BK14" s="49">
        <v>77.77777777777777</v>
      </c>
      <c r="BL14" s="48">
        <v>18</v>
      </c>
    </row>
    <row r="15" spans="1:64" ht="15">
      <c r="A15" s="64" t="s">
        <v>218</v>
      </c>
      <c r="B15" s="64" t="s">
        <v>304</v>
      </c>
      <c r="C15" s="65" t="s">
        <v>2890</v>
      </c>
      <c r="D15" s="66">
        <v>3</v>
      </c>
      <c r="E15" s="67" t="s">
        <v>132</v>
      </c>
      <c r="F15" s="68">
        <v>35</v>
      </c>
      <c r="G15" s="65"/>
      <c r="H15" s="69"/>
      <c r="I15" s="70"/>
      <c r="J15" s="70"/>
      <c r="K15" s="34" t="s">
        <v>65</v>
      </c>
      <c r="L15" s="77">
        <v>15</v>
      </c>
      <c r="M15" s="77"/>
      <c r="N15" s="72"/>
      <c r="O15" s="79" t="s">
        <v>352</v>
      </c>
      <c r="P15" s="81">
        <v>43626.07596064815</v>
      </c>
      <c r="Q15" s="79" t="s">
        <v>360</v>
      </c>
      <c r="R15" s="79"/>
      <c r="S15" s="79"/>
      <c r="T15" s="79"/>
      <c r="U15" s="83" t="s">
        <v>555</v>
      </c>
      <c r="V15" s="83" t="s">
        <v>555</v>
      </c>
      <c r="W15" s="81">
        <v>43626.07596064815</v>
      </c>
      <c r="X15" s="83" t="s">
        <v>686</v>
      </c>
      <c r="Y15" s="79"/>
      <c r="Z15" s="79"/>
      <c r="AA15" s="85" t="s">
        <v>863</v>
      </c>
      <c r="AB15" s="79"/>
      <c r="AC15" s="79" t="b">
        <v>0</v>
      </c>
      <c r="AD15" s="79">
        <v>0</v>
      </c>
      <c r="AE15" s="85" t="s">
        <v>1037</v>
      </c>
      <c r="AF15" s="79" t="b">
        <v>0</v>
      </c>
      <c r="AG15" s="79" t="s">
        <v>1048</v>
      </c>
      <c r="AH15" s="79"/>
      <c r="AI15" s="85" t="s">
        <v>1037</v>
      </c>
      <c r="AJ15" s="79" t="b">
        <v>0</v>
      </c>
      <c r="AK15" s="79">
        <v>0</v>
      </c>
      <c r="AL15" s="85" t="s">
        <v>1037</v>
      </c>
      <c r="AM15" s="79" t="s">
        <v>1055</v>
      </c>
      <c r="AN15" s="79" t="b">
        <v>0</v>
      </c>
      <c r="AO15" s="85" t="s">
        <v>863</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2</v>
      </c>
      <c r="BD15" s="48"/>
      <c r="BE15" s="49"/>
      <c r="BF15" s="48"/>
      <c r="BG15" s="49"/>
      <c r="BH15" s="48"/>
      <c r="BI15" s="49"/>
      <c r="BJ15" s="48"/>
      <c r="BK15" s="49"/>
      <c r="BL15" s="48"/>
    </row>
    <row r="16" spans="1:64" ht="15">
      <c r="A16" s="64" t="s">
        <v>218</v>
      </c>
      <c r="B16" s="64" t="s">
        <v>333</v>
      </c>
      <c r="C16" s="65" t="s">
        <v>2890</v>
      </c>
      <c r="D16" s="66">
        <v>3</v>
      </c>
      <c r="E16" s="67" t="s">
        <v>132</v>
      </c>
      <c r="F16" s="68">
        <v>35</v>
      </c>
      <c r="G16" s="65"/>
      <c r="H16" s="69"/>
      <c r="I16" s="70"/>
      <c r="J16" s="70"/>
      <c r="K16" s="34" t="s">
        <v>65</v>
      </c>
      <c r="L16" s="77">
        <v>16</v>
      </c>
      <c r="M16" s="77"/>
      <c r="N16" s="72"/>
      <c r="O16" s="79" t="s">
        <v>352</v>
      </c>
      <c r="P16" s="81">
        <v>43626.07596064815</v>
      </c>
      <c r="Q16" s="79" t="s">
        <v>360</v>
      </c>
      <c r="R16" s="79"/>
      <c r="S16" s="79"/>
      <c r="T16" s="79"/>
      <c r="U16" s="83" t="s">
        <v>555</v>
      </c>
      <c r="V16" s="83" t="s">
        <v>555</v>
      </c>
      <c r="W16" s="81">
        <v>43626.07596064815</v>
      </c>
      <c r="X16" s="83" t="s">
        <v>686</v>
      </c>
      <c r="Y16" s="79"/>
      <c r="Z16" s="79"/>
      <c r="AA16" s="85" t="s">
        <v>863</v>
      </c>
      <c r="AB16" s="79"/>
      <c r="AC16" s="79" t="b">
        <v>0</v>
      </c>
      <c r="AD16" s="79">
        <v>0</v>
      </c>
      <c r="AE16" s="85" t="s">
        <v>1037</v>
      </c>
      <c r="AF16" s="79" t="b">
        <v>0</v>
      </c>
      <c r="AG16" s="79" t="s">
        <v>1048</v>
      </c>
      <c r="AH16" s="79"/>
      <c r="AI16" s="85" t="s">
        <v>1037</v>
      </c>
      <c r="AJ16" s="79" t="b">
        <v>0</v>
      </c>
      <c r="AK16" s="79">
        <v>0</v>
      </c>
      <c r="AL16" s="85" t="s">
        <v>1037</v>
      </c>
      <c r="AM16" s="79" t="s">
        <v>1055</v>
      </c>
      <c r="AN16" s="79" t="b">
        <v>0</v>
      </c>
      <c r="AO16" s="85" t="s">
        <v>863</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v>0</v>
      </c>
      <c r="BE16" s="49">
        <v>0</v>
      </c>
      <c r="BF16" s="48">
        <v>0</v>
      </c>
      <c r="BG16" s="49">
        <v>0</v>
      </c>
      <c r="BH16" s="48">
        <v>0</v>
      </c>
      <c r="BI16" s="49">
        <v>0</v>
      </c>
      <c r="BJ16" s="48">
        <v>21</v>
      </c>
      <c r="BK16" s="49">
        <v>100</v>
      </c>
      <c r="BL16" s="48">
        <v>21</v>
      </c>
    </row>
    <row r="17" spans="1:64" ht="15">
      <c r="A17" s="64" t="s">
        <v>219</v>
      </c>
      <c r="B17" s="64" t="s">
        <v>304</v>
      </c>
      <c r="C17" s="65" t="s">
        <v>2890</v>
      </c>
      <c r="D17" s="66">
        <v>3</v>
      </c>
      <c r="E17" s="67" t="s">
        <v>132</v>
      </c>
      <c r="F17" s="68">
        <v>35</v>
      </c>
      <c r="G17" s="65"/>
      <c r="H17" s="69"/>
      <c r="I17" s="70"/>
      <c r="J17" s="70"/>
      <c r="K17" s="34" t="s">
        <v>65</v>
      </c>
      <c r="L17" s="77">
        <v>17</v>
      </c>
      <c r="M17" s="77"/>
      <c r="N17" s="72"/>
      <c r="O17" s="79" t="s">
        <v>352</v>
      </c>
      <c r="P17" s="81">
        <v>43626.651712962965</v>
      </c>
      <c r="Q17" s="79" t="s">
        <v>361</v>
      </c>
      <c r="R17" s="79"/>
      <c r="S17" s="79"/>
      <c r="T17" s="79"/>
      <c r="U17" s="83" t="s">
        <v>556</v>
      </c>
      <c r="V17" s="83" t="s">
        <v>556</v>
      </c>
      <c r="W17" s="81">
        <v>43626.651712962965</v>
      </c>
      <c r="X17" s="83" t="s">
        <v>687</v>
      </c>
      <c r="Y17" s="79"/>
      <c r="Z17" s="79"/>
      <c r="AA17" s="85" t="s">
        <v>864</v>
      </c>
      <c r="AB17" s="79"/>
      <c r="AC17" s="79" t="b">
        <v>0</v>
      </c>
      <c r="AD17" s="79">
        <v>0</v>
      </c>
      <c r="AE17" s="85" t="s">
        <v>1037</v>
      </c>
      <c r="AF17" s="79" t="b">
        <v>0</v>
      </c>
      <c r="AG17" s="79" t="s">
        <v>1048</v>
      </c>
      <c r="AH17" s="79"/>
      <c r="AI17" s="85" t="s">
        <v>1037</v>
      </c>
      <c r="AJ17" s="79" t="b">
        <v>0</v>
      </c>
      <c r="AK17" s="79">
        <v>0</v>
      </c>
      <c r="AL17" s="85" t="s">
        <v>1037</v>
      </c>
      <c r="AM17" s="79" t="s">
        <v>1054</v>
      </c>
      <c r="AN17" s="79" t="b">
        <v>0</v>
      </c>
      <c r="AO17" s="85" t="s">
        <v>864</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v>6</v>
      </c>
      <c r="BE17" s="49">
        <v>21.428571428571427</v>
      </c>
      <c r="BF17" s="48">
        <v>0</v>
      </c>
      <c r="BG17" s="49">
        <v>0</v>
      </c>
      <c r="BH17" s="48">
        <v>0</v>
      </c>
      <c r="BI17" s="49">
        <v>0</v>
      </c>
      <c r="BJ17" s="48">
        <v>22</v>
      </c>
      <c r="BK17" s="49">
        <v>78.57142857142857</v>
      </c>
      <c r="BL17" s="48">
        <v>28</v>
      </c>
    </row>
    <row r="18" spans="1:64" ht="15">
      <c r="A18" s="64" t="s">
        <v>220</v>
      </c>
      <c r="B18" s="64" t="s">
        <v>334</v>
      </c>
      <c r="C18" s="65" t="s">
        <v>2890</v>
      </c>
      <c r="D18" s="66">
        <v>3</v>
      </c>
      <c r="E18" s="67" t="s">
        <v>132</v>
      </c>
      <c r="F18" s="68">
        <v>35</v>
      </c>
      <c r="G18" s="65"/>
      <c r="H18" s="69"/>
      <c r="I18" s="70"/>
      <c r="J18" s="70"/>
      <c r="K18" s="34" t="s">
        <v>65</v>
      </c>
      <c r="L18" s="77">
        <v>18</v>
      </c>
      <c r="M18" s="77"/>
      <c r="N18" s="72"/>
      <c r="O18" s="79" t="s">
        <v>352</v>
      </c>
      <c r="P18" s="81">
        <v>43626.830613425926</v>
      </c>
      <c r="Q18" s="79" t="s">
        <v>362</v>
      </c>
      <c r="R18" s="83" t="s">
        <v>461</v>
      </c>
      <c r="S18" s="79" t="s">
        <v>497</v>
      </c>
      <c r="T18" s="79"/>
      <c r="U18" s="79"/>
      <c r="V18" s="83" t="s">
        <v>599</v>
      </c>
      <c r="W18" s="81">
        <v>43626.830613425926</v>
      </c>
      <c r="X18" s="83" t="s">
        <v>688</v>
      </c>
      <c r="Y18" s="79"/>
      <c r="Z18" s="79"/>
      <c r="AA18" s="85" t="s">
        <v>865</v>
      </c>
      <c r="AB18" s="79"/>
      <c r="AC18" s="79" t="b">
        <v>0</v>
      </c>
      <c r="AD18" s="79">
        <v>0</v>
      </c>
      <c r="AE18" s="85" t="s">
        <v>1039</v>
      </c>
      <c r="AF18" s="79" t="b">
        <v>1</v>
      </c>
      <c r="AG18" s="79" t="s">
        <v>1048</v>
      </c>
      <c r="AH18" s="79"/>
      <c r="AI18" s="85" t="s">
        <v>1052</v>
      </c>
      <c r="AJ18" s="79" t="b">
        <v>0</v>
      </c>
      <c r="AK18" s="79">
        <v>3</v>
      </c>
      <c r="AL18" s="85" t="s">
        <v>1037</v>
      </c>
      <c r="AM18" s="79" t="s">
        <v>1053</v>
      </c>
      <c r="AN18" s="79" t="b">
        <v>0</v>
      </c>
      <c r="AO18" s="85" t="s">
        <v>865</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3</v>
      </c>
      <c r="BD18" s="48"/>
      <c r="BE18" s="49"/>
      <c r="BF18" s="48"/>
      <c r="BG18" s="49"/>
      <c r="BH18" s="48"/>
      <c r="BI18" s="49"/>
      <c r="BJ18" s="48"/>
      <c r="BK18" s="49"/>
      <c r="BL18" s="48"/>
    </row>
    <row r="19" spans="1:64" ht="15">
      <c r="A19" s="64" t="s">
        <v>220</v>
      </c>
      <c r="B19" s="64" t="s">
        <v>221</v>
      </c>
      <c r="C19" s="65" t="s">
        <v>2890</v>
      </c>
      <c r="D19" s="66">
        <v>3</v>
      </c>
      <c r="E19" s="67" t="s">
        <v>132</v>
      </c>
      <c r="F19" s="68">
        <v>35</v>
      </c>
      <c r="G19" s="65"/>
      <c r="H19" s="69"/>
      <c r="I19" s="70"/>
      <c r="J19" s="70"/>
      <c r="K19" s="34" t="s">
        <v>66</v>
      </c>
      <c r="L19" s="77">
        <v>19</v>
      </c>
      <c r="M19" s="77"/>
      <c r="N19" s="72"/>
      <c r="O19" s="79" t="s">
        <v>352</v>
      </c>
      <c r="P19" s="81">
        <v>43626.830613425926</v>
      </c>
      <c r="Q19" s="79" t="s">
        <v>362</v>
      </c>
      <c r="R19" s="83" t="s">
        <v>461</v>
      </c>
      <c r="S19" s="79" t="s">
        <v>497</v>
      </c>
      <c r="T19" s="79"/>
      <c r="U19" s="79"/>
      <c r="V19" s="83" t="s">
        <v>599</v>
      </c>
      <c r="W19" s="81">
        <v>43626.830613425926</v>
      </c>
      <c r="X19" s="83" t="s">
        <v>688</v>
      </c>
      <c r="Y19" s="79"/>
      <c r="Z19" s="79"/>
      <c r="AA19" s="85" t="s">
        <v>865</v>
      </c>
      <c r="AB19" s="79"/>
      <c r="AC19" s="79" t="b">
        <v>0</v>
      </c>
      <c r="AD19" s="79">
        <v>0</v>
      </c>
      <c r="AE19" s="85" t="s">
        <v>1039</v>
      </c>
      <c r="AF19" s="79" t="b">
        <v>1</v>
      </c>
      <c r="AG19" s="79" t="s">
        <v>1048</v>
      </c>
      <c r="AH19" s="79"/>
      <c r="AI19" s="85" t="s">
        <v>1052</v>
      </c>
      <c r="AJ19" s="79" t="b">
        <v>0</v>
      </c>
      <c r="AK19" s="79">
        <v>3</v>
      </c>
      <c r="AL19" s="85" t="s">
        <v>1037</v>
      </c>
      <c r="AM19" s="79" t="s">
        <v>1053</v>
      </c>
      <c r="AN19" s="79" t="b">
        <v>0</v>
      </c>
      <c r="AO19" s="85" t="s">
        <v>865</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c r="BE19" s="49"/>
      <c r="BF19" s="48"/>
      <c r="BG19" s="49"/>
      <c r="BH19" s="48"/>
      <c r="BI19" s="49"/>
      <c r="BJ19" s="48"/>
      <c r="BK19" s="49"/>
      <c r="BL19" s="48"/>
    </row>
    <row r="20" spans="1:64" ht="15">
      <c r="A20" s="64" t="s">
        <v>221</v>
      </c>
      <c r="B20" s="64" t="s">
        <v>335</v>
      </c>
      <c r="C20" s="65" t="s">
        <v>2890</v>
      </c>
      <c r="D20" s="66">
        <v>3</v>
      </c>
      <c r="E20" s="67" t="s">
        <v>132</v>
      </c>
      <c r="F20" s="68">
        <v>35</v>
      </c>
      <c r="G20" s="65"/>
      <c r="H20" s="69"/>
      <c r="I20" s="70"/>
      <c r="J20" s="70"/>
      <c r="K20" s="34" t="s">
        <v>65</v>
      </c>
      <c r="L20" s="77">
        <v>20</v>
      </c>
      <c r="M20" s="77"/>
      <c r="N20" s="72"/>
      <c r="O20" s="79" t="s">
        <v>352</v>
      </c>
      <c r="P20" s="81">
        <v>43626.83105324074</v>
      </c>
      <c r="Q20" s="79" t="s">
        <v>363</v>
      </c>
      <c r="R20" s="79"/>
      <c r="S20" s="79"/>
      <c r="T20" s="79"/>
      <c r="U20" s="79"/>
      <c r="V20" s="83" t="s">
        <v>600</v>
      </c>
      <c r="W20" s="81">
        <v>43626.83105324074</v>
      </c>
      <c r="X20" s="83" t="s">
        <v>689</v>
      </c>
      <c r="Y20" s="79"/>
      <c r="Z20" s="79"/>
      <c r="AA20" s="85" t="s">
        <v>866</v>
      </c>
      <c r="AB20" s="79"/>
      <c r="AC20" s="79" t="b">
        <v>0</v>
      </c>
      <c r="AD20" s="79">
        <v>0</v>
      </c>
      <c r="AE20" s="85" t="s">
        <v>1037</v>
      </c>
      <c r="AF20" s="79" t="b">
        <v>1</v>
      </c>
      <c r="AG20" s="79" t="s">
        <v>1048</v>
      </c>
      <c r="AH20" s="79"/>
      <c r="AI20" s="85" t="s">
        <v>1052</v>
      </c>
      <c r="AJ20" s="79" t="b">
        <v>0</v>
      </c>
      <c r="AK20" s="79">
        <v>3</v>
      </c>
      <c r="AL20" s="85" t="s">
        <v>865</v>
      </c>
      <c r="AM20" s="79" t="s">
        <v>1057</v>
      </c>
      <c r="AN20" s="79" t="b">
        <v>0</v>
      </c>
      <c r="AO20" s="85" t="s">
        <v>865</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c r="BE20" s="49"/>
      <c r="BF20" s="48"/>
      <c r="BG20" s="49"/>
      <c r="BH20" s="48"/>
      <c r="BI20" s="49"/>
      <c r="BJ20" s="48"/>
      <c r="BK20" s="49"/>
      <c r="BL20" s="48"/>
    </row>
    <row r="21" spans="1:64" ht="15">
      <c r="A21" s="64" t="s">
        <v>221</v>
      </c>
      <c r="B21" s="64" t="s">
        <v>333</v>
      </c>
      <c r="C21" s="65" t="s">
        <v>2890</v>
      </c>
      <c r="D21" s="66">
        <v>3</v>
      </c>
      <c r="E21" s="67" t="s">
        <v>132</v>
      </c>
      <c r="F21" s="68">
        <v>35</v>
      </c>
      <c r="G21" s="65"/>
      <c r="H21" s="69"/>
      <c r="I21" s="70"/>
      <c r="J21" s="70"/>
      <c r="K21" s="34" t="s">
        <v>65</v>
      </c>
      <c r="L21" s="77">
        <v>21</v>
      </c>
      <c r="M21" s="77"/>
      <c r="N21" s="72"/>
      <c r="O21" s="79" t="s">
        <v>352</v>
      </c>
      <c r="P21" s="81">
        <v>43626.83105324074</v>
      </c>
      <c r="Q21" s="79" t="s">
        <v>363</v>
      </c>
      <c r="R21" s="79"/>
      <c r="S21" s="79"/>
      <c r="T21" s="79"/>
      <c r="U21" s="79"/>
      <c r="V21" s="83" t="s">
        <v>600</v>
      </c>
      <c r="W21" s="81">
        <v>43626.83105324074</v>
      </c>
      <c r="X21" s="83" t="s">
        <v>689</v>
      </c>
      <c r="Y21" s="79"/>
      <c r="Z21" s="79"/>
      <c r="AA21" s="85" t="s">
        <v>866</v>
      </c>
      <c r="AB21" s="79"/>
      <c r="AC21" s="79" t="b">
        <v>0</v>
      </c>
      <c r="AD21" s="79">
        <v>0</v>
      </c>
      <c r="AE21" s="85" t="s">
        <v>1037</v>
      </c>
      <c r="AF21" s="79" t="b">
        <v>1</v>
      </c>
      <c r="AG21" s="79" t="s">
        <v>1048</v>
      </c>
      <c r="AH21" s="79"/>
      <c r="AI21" s="85" t="s">
        <v>1052</v>
      </c>
      <c r="AJ21" s="79" t="b">
        <v>0</v>
      </c>
      <c r="AK21" s="79">
        <v>3</v>
      </c>
      <c r="AL21" s="85" t="s">
        <v>865</v>
      </c>
      <c r="AM21" s="79" t="s">
        <v>1057</v>
      </c>
      <c r="AN21" s="79" t="b">
        <v>0</v>
      </c>
      <c r="AO21" s="85" t="s">
        <v>865</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c r="BE21" s="49"/>
      <c r="BF21" s="48"/>
      <c r="BG21" s="49"/>
      <c r="BH21" s="48"/>
      <c r="BI21" s="49"/>
      <c r="BJ21" s="48"/>
      <c r="BK21" s="49"/>
      <c r="BL21" s="48"/>
    </row>
    <row r="22" spans="1:64" ht="15">
      <c r="A22" s="64" t="s">
        <v>221</v>
      </c>
      <c r="B22" s="64" t="s">
        <v>304</v>
      </c>
      <c r="C22" s="65" t="s">
        <v>2890</v>
      </c>
      <c r="D22" s="66">
        <v>3</v>
      </c>
      <c r="E22" s="67" t="s">
        <v>132</v>
      </c>
      <c r="F22" s="68">
        <v>35</v>
      </c>
      <c r="G22" s="65"/>
      <c r="H22" s="69"/>
      <c r="I22" s="70"/>
      <c r="J22" s="70"/>
      <c r="K22" s="34" t="s">
        <v>65</v>
      </c>
      <c r="L22" s="77">
        <v>22</v>
      </c>
      <c r="M22" s="77"/>
      <c r="N22" s="72"/>
      <c r="O22" s="79" t="s">
        <v>352</v>
      </c>
      <c r="P22" s="81">
        <v>43626.83105324074</v>
      </c>
      <c r="Q22" s="79" t="s">
        <v>363</v>
      </c>
      <c r="R22" s="79"/>
      <c r="S22" s="79"/>
      <c r="T22" s="79"/>
      <c r="U22" s="79"/>
      <c r="V22" s="83" t="s">
        <v>600</v>
      </c>
      <c r="W22" s="81">
        <v>43626.83105324074</v>
      </c>
      <c r="X22" s="83" t="s">
        <v>689</v>
      </c>
      <c r="Y22" s="79"/>
      <c r="Z22" s="79"/>
      <c r="AA22" s="85" t="s">
        <v>866</v>
      </c>
      <c r="AB22" s="79"/>
      <c r="AC22" s="79" t="b">
        <v>0</v>
      </c>
      <c r="AD22" s="79">
        <v>0</v>
      </c>
      <c r="AE22" s="85" t="s">
        <v>1037</v>
      </c>
      <c r="AF22" s="79" t="b">
        <v>1</v>
      </c>
      <c r="AG22" s="79" t="s">
        <v>1048</v>
      </c>
      <c r="AH22" s="79"/>
      <c r="AI22" s="85" t="s">
        <v>1052</v>
      </c>
      <c r="AJ22" s="79" t="b">
        <v>0</v>
      </c>
      <c r="AK22" s="79">
        <v>3</v>
      </c>
      <c r="AL22" s="85" t="s">
        <v>865</v>
      </c>
      <c r="AM22" s="79" t="s">
        <v>1057</v>
      </c>
      <c r="AN22" s="79" t="b">
        <v>0</v>
      </c>
      <c r="AO22" s="85" t="s">
        <v>865</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2</v>
      </c>
      <c r="BD22" s="48"/>
      <c r="BE22" s="49"/>
      <c r="BF22" s="48"/>
      <c r="BG22" s="49"/>
      <c r="BH22" s="48"/>
      <c r="BI22" s="49"/>
      <c r="BJ22" s="48"/>
      <c r="BK22" s="49"/>
      <c r="BL22" s="48"/>
    </row>
    <row r="23" spans="1:64" ht="15">
      <c r="A23" s="64" t="s">
        <v>221</v>
      </c>
      <c r="B23" s="64" t="s">
        <v>336</v>
      </c>
      <c r="C23" s="65" t="s">
        <v>2890</v>
      </c>
      <c r="D23" s="66">
        <v>3</v>
      </c>
      <c r="E23" s="67" t="s">
        <v>132</v>
      </c>
      <c r="F23" s="68">
        <v>35</v>
      </c>
      <c r="G23" s="65"/>
      <c r="H23" s="69"/>
      <c r="I23" s="70"/>
      <c r="J23" s="70"/>
      <c r="K23" s="34" t="s">
        <v>65</v>
      </c>
      <c r="L23" s="77">
        <v>23</v>
      </c>
      <c r="M23" s="77"/>
      <c r="N23" s="72"/>
      <c r="O23" s="79" t="s">
        <v>352</v>
      </c>
      <c r="P23" s="81">
        <v>43626.83105324074</v>
      </c>
      <c r="Q23" s="79" t="s">
        <v>363</v>
      </c>
      <c r="R23" s="79"/>
      <c r="S23" s="79"/>
      <c r="T23" s="79"/>
      <c r="U23" s="79"/>
      <c r="V23" s="83" t="s">
        <v>600</v>
      </c>
      <c r="W23" s="81">
        <v>43626.83105324074</v>
      </c>
      <c r="X23" s="83" t="s">
        <v>689</v>
      </c>
      <c r="Y23" s="79"/>
      <c r="Z23" s="79"/>
      <c r="AA23" s="85" t="s">
        <v>866</v>
      </c>
      <c r="AB23" s="79"/>
      <c r="AC23" s="79" t="b">
        <v>0</v>
      </c>
      <c r="AD23" s="79">
        <v>0</v>
      </c>
      <c r="AE23" s="85" t="s">
        <v>1037</v>
      </c>
      <c r="AF23" s="79" t="b">
        <v>1</v>
      </c>
      <c r="AG23" s="79" t="s">
        <v>1048</v>
      </c>
      <c r="AH23" s="79"/>
      <c r="AI23" s="85" t="s">
        <v>1052</v>
      </c>
      <c r="AJ23" s="79" t="b">
        <v>0</v>
      </c>
      <c r="AK23" s="79">
        <v>3</v>
      </c>
      <c r="AL23" s="85" t="s">
        <v>865</v>
      </c>
      <c r="AM23" s="79" t="s">
        <v>1057</v>
      </c>
      <c r="AN23" s="79" t="b">
        <v>0</v>
      </c>
      <c r="AO23" s="85" t="s">
        <v>865</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c r="BE23" s="49"/>
      <c r="BF23" s="48"/>
      <c r="BG23" s="49"/>
      <c r="BH23" s="48"/>
      <c r="BI23" s="49"/>
      <c r="BJ23" s="48"/>
      <c r="BK23" s="49"/>
      <c r="BL23" s="48"/>
    </row>
    <row r="24" spans="1:64" ht="15">
      <c r="A24" s="64" t="s">
        <v>221</v>
      </c>
      <c r="B24" s="64" t="s">
        <v>337</v>
      </c>
      <c r="C24" s="65" t="s">
        <v>2890</v>
      </c>
      <c r="D24" s="66">
        <v>3</v>
      </c>
      <c r="E24" s="67" t="s">
        <v>132</v>
      </c>
      <c r="F24" s="68">
        <v>35</v>
      </c>
      <c r="G24" s="65"/>
      <c r="H24" s="69"/>
      <c r="I24" s="70"/>
      <c r="J24" s="70"/>
      <c r="K24" s="34" t="s">
        <v>65</v>
      </c>
      <c r="L24" s="77">
        <v>24</v>
      </c>
      <c r="M24" s="77"/>
      <c r="N24" s="72"/>
      <c r="O24" s="79" t="s">
        <v>352</v>
      </c>
      <c r="P24" s="81">
        <v>43626.83105324074</v>
      </c>
      <c r="Q24" s="79" t="s">
        <v>363</v>
      </c>
      <c r="R24" s="79"/>
      <c r="S24" s="79"/>
      <c r="T24" s="79"/>
      <c r="U24" s="79"/>
      <c r="V24" s="83" t="s">
        <v>600</v>
      </c>
      <c r="W24" s="81">
        <v>43626.83105324074</v>
      </c>
      <c r="X24" s="83" t="s">
        <v>689</v>
      </c>
      <c r="Y24" s="79"/>
      <c r="Z24" s="79"/>
      <c r="AA24" s="85" t="s">
        <v>866</v>
      </c>
      <c r="AB24" s="79"/>
      <c r="AC24" s="79" t="b">
        <v>0</v>
      </c>
      <c r="AD24" s="79">
        <v>0</v>
      </c>
      <c r="AE24" s="85" t="s">
        <v>1037</v>
      </c>
      <c r="AF24" s="79" t="b">
        <v>1</v>
      </c>
      <c r="AG24" s="79" t="s">
        <v>1048</v>
      </c>
      <c r="AH24" s="79"/>
      <c r="AI24" s="85" t="s">
        <v>1052</v>
      </c>
      <c r="AJ24" s="79" t="b">
        <v>0</v>
      </c>
      <c r="AK24" s="79">
        <v>3</v>
      </c>
      <c r="AL24" s="85" t="s">
        <v>865</v>
      </c>
      <c r="AM24" s="79" t="s">
        <v>1057</v>
      </c>
      <c r="AN24" s="79" t="b">
        <v>0</v>
      </c>
      <c r="AO24" s="85" t="s">
        <v>865</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v>0</v>
      </c>
      <c r="BE24" s="49">
        <v>0</v>
      </c>
      <c r="BF24" s="48">
        <v>2</v>
      </c>
      <c r="BG24" s="49">
        <v>10.526315789473685</v>
      </c>
      <c r="BH24" s="48">
        <v>0</v>
      </c>
      <c r="BI24" s="49">
        <v>0</v>
      </c>
      <c r="BJ24" s="48">
        <v>17</v>
      </c>
      <c r="BK24" s="49">
        <v>89.47368421052632</v>
      </c>
      <c r="BL24" s="48">
        <v>19</v>
      </c>
    </row>
    <row r="25" spans="1:64" ht="15">
      <c r="A25" s="64" t="s">
        <v>221</v>
      </c>
      <c r="B25" s="64" t="s">
        <v>220</v>
      </c>
      <c r="C25" s="65" t="s">
        <v>2890</v>
      </c>
      <c r="D25" s="66">
        <v>3</v>
      </c>
      <c r="E25" s="67" t="s">
        <v>132</v>
      </c>
      <c r="F25" s="68">
        <v>35</v>
      </c>
      <c r="G25" s="65"/>
      <c r="H25" s="69"/>
      <c r="I25" s="70"/>
      <c r="J25" s="70"/>
      <c r="K25" s="34" t="s">
        <v>66</v>
      </c>
      <c r="L25" s="77">
        <v>25</v>
      </c>
      <c r="M25" s="77"/>
      <c r="N25" s="72"/>
      <c r="O25" s="79" t="s">
        <v>352</v>
      </c>
      <c r="P25" s="81">
        <v>43626.83105324074</v>
      </c>
      <c r="Q25" s="79" t="s">
        <v>363</v>
      </c>
      <c r="R25" s="79"/>
      <c r="S25" s="79"/>
      <c r="T25" s="79"/>
      <c r="U25" s="79"/>
      <c r="V25" s="83" t="s">
        <v>600</v>
      </c>
      <c r="W25" s="81">
        <v>43626.83105324074</v>
      </c>
      <c r="X25" s="83" t="s">
        <v>689</v>
      </c>
      <c r="Y25" s="79"/>
      <c r="Z25" s="79"/>
      <c r="AA25" s="85" t="s">
        <v>866</v>
      </c>
      <c r="AB25" s="79"/>
      <c r="AC25" s="79" t="b">
        <v>0</v>
      </c>
      <c r="AD25" s="79">
        <v>0</v>
      </c>
      <c r="AE25" s="85" t="s">
        <v>1037</v>
      </c>
      <c r="AF25" s="79" t="b">
        <v>1</v>
      </c>
      <c r="AG25" s="79" t="s">
        <v>1048</v>
      </c>
      <c r="AH25" s="79"/>
      <c r="AI25" s="85" t="s">
        <v>1052</v>
      </c>
      <c r="AJ25" s="79" t="b">
        <v>0</v>
      </c>
      <c r="AK25" s="79">
        <v>3</v>
      </c>
      <c r="AL25" s="85" t="s">
        <v>865</v>
      </c>
      <c r="AM25" s="79" t="s">
        <v>1057</v>
      </c>
      <c r="AN25" s="79" t="b">
        <v>0</v>
      </c>
      <c r="AO25" s="85" t="s">
        <v>865</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c r="BE25" s="49"/>
      <c r="BF25" s="48"/>
      <c r="BG25" s="49"/>
      <c r="BH25" s="48"/>
      <c r="BI25" s="49"/>
      <c r="BJ25" s="48"/>
      <c r="BK25" s="49"/>
      <c r="BL25" s="48"/>
    </row>
    <row r="26" spans="1:64" ht="15">
      <c r="A26" s="64" t="s">
        <v>222</v>
      </c>
      <c r="B26" s="64" t="s">
        <v>335</v>
      </c>
      <c r="C26" s="65" t="s">
        <v>2890</v>
      </c>
      <c r="D26" s="66">
        <v>3</v>
      </c>
      <c r="E26" s="67" t="s">
        <v>132</v>
      </c>
      <c r="F26" s="68">
        <v>35</v>
      </c>
      <c r="G26" s="65"/>
      <c r="H26" s="69"/>
      <c r="I26" s="70"/>
      <c r="J26" s="70"/>
      <c r="K26" s="34" t="s">
        <v>65</v>
      </c>
      <c r="L26" s="77">
        <v>26</v>
      </c>
      <c r="M26" s="77"/>
      <c r="N26" s="72"/>
      <c r="O26" s="79" t="s">
        <v>352</v>
      </c>
      <c r="P26" s="81">
        <v>43626.847546296296</v>
      </c>
      <c r="Q26" s="79" t="s">
        <v>363</v>
      </c>
      <c r="R26" s="79"/>
      <c r="S26" s="79"/>
      <c r="T26" s="79"/>
      <c r="U26" s="79"/>
      <c r="V26" s="83" t="s">
        <v>601</v>
      </c>
      <c r="W26" s="81">
        <v>43626.847546296296</v>
      </c>
      <c r="X26" s="83" t="s">
        <v>690</v>
      </c>
      <c r="Y26" s="79"/>
      <c r="Z26" s="79"/>
      <c r="AA26" s="85" t="s">
        <v>867</v>
      </c>
      <c r="AB26" s="79"/>
      <c r="AC26" s="79" t="b">
        <v>0</v>
      </c>
      <c r="AD26" s="79">
        <v>0</v>
      </c>
      <c r="AE26" s="85" t="s">
        <v>1037</v>
      </c>
      <c r="AF26" s="79" t="b">
        <v>1</v>
      </c>
      <c r="AG26" s="79" t="s">
        <v>1048</v>
      </c>
      <c r="AH26" s="79"/>
      <c r="AI26" s="85" t="s">
        <v>1052</v>
      </c>
      <c r="AJ26" s="79" t="b">
        <v>0</v>
      </c>
      <c r="AK26" s="79">
        <v>3</v>
      </c>
      <c r="AL26" s="85" t="s">
        <v>865</v>
      </c>
      <c r="AM26" s="79" t="s">
        <v>1057</v>
      </c>
      <c r="AN26" s="79" t="b">
        <v>0</v>
      </c>
      <c r="AO26" s="85" t="s">
        <v>865</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c r="BE26" s="49"/>
      <c r="BF26" s="48"/>
      <c r="BG26" s="49"/>
      <c r="BH26" s="48"/>
      <c r="BI26" s="49"/>
      <c r="BJ26" s="48"/>
      <c r="BK26" s="49"/>
      <c r="BL26" s="48"/>
    </row>
    <row r="27" spans="1:64" ht="15">
      <c r="A27" s="64" t="s">
        <v>222</v>
      </c>
      <c r="B27" s="64" t="s">
        <v>333</v>
      </c>
      <c r="C27" s="65" t="s">
        <v>2890</v>
      </c>
      <c r="D27" s="66">
        <v>3</v>
      </c>
      <c r="E27" s="67" t="s">
        <v>132</v>
      </c>
      <c r="F27" s="68">
        <v>35</v>
      </c>
      <c r="G27" s="65"/>
      <c r="H27" s="69"/>
      <c r="I27" s="70"/>
      <c r="J27" s="70"/>
      <c r="K27" s="34" t="s">
        <v>65</v>
      </c>
      <c r="L27" s="77">
        <v>27</v>
      </c>
      <c r="M27" s="77"/>
      <c r="N27" s="72"/>
      <c r="O27" s="79" t="s">
        <v>352</v>
      </c>
      <c r="P27" s="81">
        <v>43626.847546296296</v>
      </c>
      <c r="Q27" s="79" t="s">
        <v>363</v>
      </c>
      <c r="R27" s="79"/>
      <c r="S27" s="79"/>
      <c r="T27" s="79"/>
      <c r="U27" s="79"/>
      <c r="V27" s="83" t="s">
        <v>601</v>
      </c>
      <c r="W27" s="81">
        <v>43626.847546296296</v>
      </c>
      <c r="X27" s="83" t="s">
        <v>690</v>
      </c>
      <c r="Y27" s="79"/>
      <c r="Z27" s="79"/>
      <c r="AA27" s="85" t="s">
        <v>867</v>
      </c>
      <c r="AB27" s="79"/>
      <c r="AC27" s="79" t="b">
        <v>0</v>
      </c>
      <c r="AD27" s="79">
        <v>0</v>
      </c>
      <c r="AE27" s="85" t="s">
        <v>1037</v>
      </c>
      <c r="AF27" s="79" t="b">
        <v>1</v>
      </c>
      <c r="AG27" s="79" t="s">
        <v>1048</v>
      </c>
      <c r="AH27" s="79"/>
      <c r="AI27" s="85" t="s">
        <v>1052</v>
      </c>
      <c r="AJ27" s="79" t="b">
        <v>0</v>
      </c>
      <c r="AK27" s="79">
        <v>3</v>
      </c>
      <c r="AL27" s="85" t="s">
        <v>865</v>
      </c>
      <c r="AM27" s="79" t="s">
        <v>1057</v>
      </c>
      <c r="AN27" s="79" t="b">
        <v>0</v>
      </c>
      <c r="AO27" s="85" t="s">
        <v>865</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c r="BE27" s="49"/>
      <c r="BF27" s="48"/>
      <c r="BG27" s="49"/>
      <c r="BH27" s="48"/>
      <c r="BI27" s="49"/>
      <c r="BJ27" s="48"/>
      <c r="BK27" s="49"/>
      <c r="BL27" s="48"/>
    </row>
    <row r="28" spans="1:64" ht="15">
      <c r="A28" s="64" t="s">
        <v>222</v>
      </c>
      <c r="B28" s="64" t="s">
        <v>304</v>
      </c>
      <c r="C28" s="65" t="s">
        <v>2890</v>
      </c>
      <c r="D28" s="66">
        <v>3</v>
      </c>
      <c r="E28" s="67" t="s">
        <v>132</v>
      </c>
      <c r="F28" s="68">
        <v>35</v>
      </c>
      <c r="G28" s="65"/>
      <c r="H28" s="69"/>
      <c r="I28" s="70"/>
      <c r="J28" s="70"/>
      <c r="K28" s="34" t="s">
        <v>65</v>
      </c>
      <c r="L28" s="77">
        <v>28</v>
      </c>
      <c r="M28" s="77"/>
      <c r="N28" s="72"/>
      <c r="O28" s="79" t="s">
        <v>352</v>
      </c>
      <c r="P28" s="81">
        <v>43626.847546296296</v>
      </c>
      <c r="Q28" s="79" t="s">
        <v>363</v>
      </c>
      <c r="R28" s="79"/>
      <c r="S28" s="79"/>
      <c r="T28" s="79"/>
      <c r="U28" s="79"/>
      <c r="V28" s="83" t="s">
        <v>601</v>
      </c>
      <c r="W28" s="81">
        <v>43626.847546296296</v>
      </c>
      <c r="X28" s="83" t="s">
        <v>690</v>
      </c>
      <c r="Y28" s="79"/>
      <c r="Z28" s="79"/>
      <c r="AA28" s="85" t="s">
        <v>867</v>
      </c>
      <c r="AB28" s="79"/>
      <c r="AC28" s="79" t="b">
        <v>0</v>
      </c>
      <c r="AD28" s="79">
        <v>0</v>
      </c>
      <c r="AE28" s="85" t="s">
        <v>1037</v>
      </c>
      <c r="AF28" s="79" t="b">
        <v>1</v>
      </c>
      <c r="AG28" s="79" t="s">
        <v>1048</v>
      </c>
      <c r="AH28" s="79"/>
      <c r="AI28" s="85" t="s">
        <v>1052</v>
      </c>
      <c r="AJ28" s="79" t="b">
        <v>0</v>
      </c>
      <c r="AK28" s="79">
        <v>3</v>
      </c>
      <c r="AL28" s="85" t="s">
        <v>865</v>
      </c>
      <c r="AM28" s="79" t="s">
        <v>1057</v>
      </c>
      <c r="AN28" s="79" t="b">
        <v>0</v>
      </c>
      <c r="AO28" s="85" t="s">
        <v>865</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2</v>
      </c>
      <c r="BD28" s="48"/>
      <c r="BE28" s="49"/>
      <c r="BF28" s="48"/>
      <c r="BG28" s="49"/>
      <c r="BH28" s="48"/>
      <c r="BI28" s="49"/>
      <c r="BJ28" s="48"/>
      <c r="BK28" s="49"/>
      <c r="BL28" s="48"/>
    </row>
    <row r="29" spans="1:64" ht="15">
      <c r="A29" s="64" t="s">
        <v>222</v>
      </c>
      <c r="B29" s="64" t="s">
        <v>336</v>
      </c>
      <c r="C29" s="65" t="s">
        <v>2890</v>
      </c>
      <c r="D29" s="66">
        <v>3</v>
      </c>
      <c r="E29" s="67" t="s">
        <v>132</v>
      </c>
      <c r="F29" s="68">
        <v>35</v>
      </c>
      <c r="G29" s="65"/>
      <c r="H29" s="69"/>
      <c r="I29" s="70"/>
      <c r="J29" s="70"/>
      <c r="K29" s="34" t="s">
        <v>65</v>
      </c>
      <c r="L29" s="77">
        <v>29</v>
      </c>
      <c r="M29" s="77"/>
      <c r="N29" s="72"/>
      <c r="O29" s="79" t="s">
        <v>352</v>
      </c>
      <c r="P29" s="81">
        <v>43626.847546296296</v>
      </c>
      <c r="Q29" s="79" t="s">
        <v>363</v>
      </c>
      <c r="R29" s="79"/>
      <c r="S29" s="79"/>
      <c r="T29" s="79"/>
      <c r="U29" s="79"/>
      <c r="V29" s="83" t="s">
        <v>601</v>
      </c>
      <c r="W29" s="81">
        <v>43626.847546296296</v>
      </c>
      <c r="X29" s="83" t="s">
        <v>690</v>
      </c>
      <c r="Y29" s="79"/>
      <c r="Z29" s="79"/>
      <c r="AA29" s="85" t="s">
        <v>867</v>
      </c>
      <c r="AB29" s="79"/>
      <c r="AC29" s="79" t="b">
        <v>0</v>
      </c>
      <c r="AD29" s="79">
        <v>0</v>
      </c>
      <c r="AE29" s="85" t="s">
        <v>1037</v>
      </c>
      <c r="AF29" s="79" t="b">
        <v>1</v>
      </c>
      <c r="AG29" s="79" t="s">
        <v>1048</v>
      </c>
      <c r="AH29" s="79"/>
      <c r="AI29" s="85" t="s">
        <v>1052</v>
      </c>
      <c r="AJ29" s="79" t="b">
        <v>0</v>
      </c>
      <c r="AK29" s="79">
        <v>3</v>
      </c>
      <c r="AL29" s="85" t="s">
        <v>865</v>
      </c>
      <c r="AM29" s="79" t="s">
        <v>1057</v>
      </c>
      <c r="AN29" s="79" t="b">
        <v>0</v>
      </c>
      <c r="AO29" s="85" t="s">
        <v>865</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c r="BE29" s="49"/>
      <c r="BF29" s="48"/>
      <c r="BG29" s="49"/>
      <c r="BH29" s="48"/>
      <c r="BI29" s="49"/>
      <c r="BJ29" s="48"/>
      <c r="BK29" s="49"/>
      <c r="BL29" s="48"/>
    </row>
    <row r="30" spans="1:64" ht="15">
      <c r="A30" s="64" t="s">
        <v>222</v>
      </c>
      <c r="B30" s="64" t="s">
        <v>337</v>
      </c>
      <c r="C30" s="65" t="s">
        <v>2890</v>
      </c>
      <c r="D30" s="66">
        <v>3</v>
      </c>
      <c r="E30" s="67" t="s">
        <v>132</v>
      </c>
      <c r="F30" s="68">
        <v>35</v>
      </c>
      <c r="G30" s="65"/>
      <c r="H30" s="69"/>
      <c r="I30" s="70"/>
      <c r="J30" s="70"/>
      <c r="K30" s="34" t="s">
        <v>65</v>
      </c>
      <c r="L30" s="77">
        <v>30</v>
      </c>
      <c r="M30" s="77"/>
      <c r="N30" s="72"/>
      <c r="O30" s="79" t="s">
        <v>352</v>
      </c>
      <c r="P30" s="81">
        <v>43626.847546296296</v>
      </c>
      <c r="Q30" s="79" t="s">
        <v>363</v>
      </c>
      <c r="R30" s="79"/>
      <c r="S30" s="79"/>
      <c r="T30" s="79"/>
      <c r="U30" s="79"/>
      <c r="V30" s="83" t="s">
        <v>601</v>
      </c>
      <c r="W30" s="81">
        <v>43626.847546296296</v>
      </c>
      <c r="X30" s="83" t="s">
        <v>690</v>
      </c>
      <c r="Y30" s="79"/>
      <c r="Z30" s="79"/>
      <c r="AA30" s="85" t="s">
        <v>867</v>
      </c>
      <c r="AB30" s="79"/>
      <c r="AC30" s="79" t="b">
        <v>0</v>
      </c>
      <c r="AD30" s="79">
        <v>0</v>
      </c>
      <c r="AE30" s="85" t="s">
        <v>1037</v>
      </c>
      <c r="AF30" s="79" t="b">
        <v>1</v>
      </c>
      <c r="AG30" s="79" t="s">
        <v>1048</v>
      </c>
      <c r="AH30" s="79"/>
      <c r="AI30" s="85" t="s">
        <v>1052</v>
      </c>
      <c r="AJ30" s="79" t="b">
        <v>0</v>
      </c>
      <c r="AK30" s="79">
        <v>3</v>
      </c>
      <c r="AL30" s="85" t="s">
        <v>865</v>
      </c>
      <c r="AM30" s="79" t="s">
        <v>1057</v>
      </c>
      <c r="AN30" s="79" t="b">
        <v>0</v>
      </c>
      <c r="AO30" s="85" t="s">
        <v>865</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c r="BE30" s="49"/>
      <c r="BF30" s="48"/>
      <c r="BG30" s="49"/>
      <c r="BH30" s="48"/>
      <c r="BI30" s="49"/>
      <c r="BJ30" s="48"/>
      <c r="BK30" s="49"/>
      <c r="BL30" s="48"/>
    </row>
    <row r="31" spans="1:64" ht="15">
      <c r="A31" s="64" t="s">
        <v>222</v>
      </c>
      <c r="B31" s="64" t="s">
        <v>220</v>
      </c>
      <c r="C31" s="65" t="s">
        <v>2890</v>
      </c>
      <c r="D31" s="66">
        <v>3</v>
      </c>
      <c r="E31" s="67" t="s">
        <v>132</v>
      </c>
      <c r="F31" s="68">
        <v>35</v>
      </c>
      <c r="G31" s="65"/>
      <c r="H31" s="69"/>
      <c r="I31" s="70"/>
      <c r="J31" s="70"/>
      <c r="K31" s="34" t="s">
        <v>65</v>
      </c>
      <c r="L31" s="77">
        <v>31</v>
      </c>
      <c r="M31" s="77"/>
      <c r="N31" s="72"/>
      <c r="O31" s="79" t="s">
        <v>352</v>
      </c>
      <c r="P31" s="81">
        <v>43626.847546296296</v>
      </c>
      <c r="Q31" s="79" t="s">
        <v>363</v>
      </c>
      <c r="R31" s="79"/>
      <c r="S31" s="79"/>
      <c r="T31" s="79"/>
      <c r="U31" s="79"/>
      <c r="V31" s="83" t="s">
        <v>601</v>
      </c>
      <c r="W31" s="81">
        <v>43626.847546296296</v>
      </c>
      <c r="X31" s="83" t="s">
        <v>690</v>
      </c>
      <c r="Y31" s="79"/>
      <c r="Z31" s="79"/>
      <c r="AA31" s="85" t="s">
        <v>867</v>
      </c>
      <c r="AB31" s="79"/>
      <c r="AC31" s="79" t="b">
        <v>0</v>
      </c>
      <c r="AD31" s="79">
        <v>0</v>
      </c>
      <c r="AE31" s="85" t="s">
        <v>1037</v>
      </c>
      <c r="AF31" s="79" t="b">
        <v>1</v>
      </c>
      <c r="AG31" s="79" t="s">
        <v>1048</v>
      </c>
      <c r="AH31" s="79"/>
      <c r="AI31" s="85" t="s">
        <v>1052</v>
      </c>
      <c r="AJ31" s="79" t="b">
        <v>0</v>
      </c>
      <c r="AK31" s="79">
        <v>3</v>
      </c>
      <c r="AL31" s="85" t="s">
        <v>865</v>
      </c>
      <c r="AM31" s="79" t="s">
        <v>1057</v>
      </c>
      <c r="AN31" s="79" t="b">
        <v>0</v>
      </c>
      <c r="AO31" s="85" t="s">
        <v>865</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v>0</v>
      </c>
      <c r="BE31" s="49">
        <v>0</v>
      </c>
      <c r="BF31" s="48">
        <v>2</v>
      </c>
      <c r="BG31" s="49">
        <v>10.526315789473685</v>
      </c>
      <c r="BH31" s="48">
        <v>0</v>
      </c>
      <c r="BI31" s="49">
        <v>0</v>
      </c>
      <c r="BJ31" s="48">
        <v>17</v>
      </c>
      <c r="BK31" s="49">
        <v>89.47368421052632</v>
      </c>
      <c r="BL31" s="48">
        <v>19</v>
      </c>
    </row>
    <row r="32" spans="1:64" ht="15">
      <c r="A32" s="64" t="s">
        <v>223</v>
      </c>
      <c r="B32" s="64" t="s">
        <v>304</v>
      </c>
      <c r="C32" s="65" t="s">
        <v>2890</v>
      </c>
      <c r="D32" s="66">
        <v>3</v>
      </c>
      <c r="E32" s="67" t="s">
        <v>132</v>
      </c>
      <c r="F32" s="68">
        <v>35</v>
      </c>
      <c r="G32" s="65"/>
      <c r="H32" s="69"/>
      <c r="I32" s="70"/>
      <c r="J32" s="70"/>
      <c r="K32" s="34" t="s">
        <v>65</v>
      </c>
      <c r="L32" s="77">
        <v>32</v>
      </c>
      <c r="M32" s="77"/>
      <c r="N32" s="72"/>
      <c r="O32" s="79" t="s">
        <v>352</v>
      </c>
      <c r="P32" s="81">
        <v>43626.90974537037</v>
      </c>
      <c r="Q32" s="79" t="s">
        <v>364</v>
      </c>
      <c r="R32" s="83" t="s">
        <v>462</v>
      </c>
      <c r="S32" s="79" t="s">
        <v>498</v>
      </c>
      <c r="T32" s="79" t="s">
        <v>521</v>
      </c>
      <c r="U32" s="83" t="s">
        <v>557</v>
      </c>
      <c r="V32" s="83" t="s">
        <v>557</v>
      </c>
      <c r="W32" s="81">
        <v>43626.90974537037</v>
      </c>
      <c r="X32" s="83" t="s">
        <v>691</v>
      </c>
      <c r="Y32" s="79"/>
      <c r="Z32" s="79"/>
      <c r="AA32" s="85" t="s">
        <v>868</v>
      </c>
      <c r="AB32" s="79"/>
      <c r="AC32" s="79" t="b">
        <v>0</v>
      </c>
      <c r="AD32" s="79">
        <v>1</v>
      </c>
      <c r="AE32" s="85" t="s">
        <v>1037</v>
      </c>
      <c r="AF32" s="79" t="b">
        <v>0</v>
      </c>
      <c r="AG32" s="79" t="s">
        <v>1048</v>
      </c>
      <c r="AH32" s="79"/>
      <c r="AI32" s="85" t="s">
        <v>1037</v>
      </c>
      <c r="AJ32" s="79" t="b">
        <v>0</v>
      </c>
      <c r="AK32" s="79">
        <v>1</v>
      </c>
      <c r="AL32" s="85" t="s">
        <v>1037</v>
      </c>
      <c r="AM32" s="79" t="s">
        <v>1058</v>
      </c>
      <c r="AN32" s="79" t="b">
        <v>0</v>
      </c>
      <c r="AO32" s="85" t="s">
        <v>868</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v>0</v>
      </c>
      <c r="BE32" s="49">
        <v>0</v>
      </c>
      <c r="BF32" s="48">
        <v>0</v>
      </c>
      <c r="BG32" s="49">
        <v>0</v>
      </c>
      <c r="BH32" s="48">
        <v>0</v>
      </c>
      <c r="BI32" s="49">
        <v>0</v>
      </c>
      <c r="BJ32" s="48">
        <v>10</v>
      </c>
      <c r="BK32" s="49">
        <v>100</v>
      </c>
      <c r="BL32" s="48">
        <v>10</v>
      </c>
    </row>
    <row r="33" spans="1:64" ht="15">
      <c r="A33" s="64" t="s">
        <v>224</v>
      </c>
      <c r="B33" s="64" t="s">
        <v>277</v>
      </c>
      <c r="C33" s="65" t="s">
        <v>2890</v>
      </c>
      <c r="D33" s="66">
        <v>3</v>
      </c>
      <c r="E33" s="67" t="s">
        <v>132</v>
      </c>
      <c r="F33" s="68">
        <v>35</v>
      </c>
      <c r="G33" s="65"/>
      <c r="H33" s="69"/>
      <c r="I33" s="70"/>
      <c r="J33" s="70"/>
      <c r="K33" s="34" t="s">
        <v>65</v>
      </c>
      <c r="L33" s="77">
        <v>33</v>
      </c>
      <c r="M33" s="77"/>
      <c r="N33" s="72"/>
      <c r="O33" s="79" t="s">
        <v>352</v>
      </c>
      <c r="P33" s="81">
        <v>43627.66800925926</v>
      </c>
      <c r="Q33" s="79" t="s">
        <v>365</v>
      </c>
      <c r="R33" s="79"/>
      <c r="S33" s="79"/>
      <c r="T33" s="79"/>
      <c r="U33" s="79"/>
      <c r="V33" s="83" t="s">
        <v>602</v>
      </c>
      <c r="W33" s="81">
        <v>43627.66800925926</v>
      </c>
      <c r="X33" s="83" t="s">
        <v>692</v>
      </c>
      <c r="Y33" s="79"/>
      <c r="Z33" s="79"/>
      <c r="AA33" s="85" t="s">
        <v>869</v>
      </c>
      <c r="AB33" s="79"/>
      <c r="AC33" s="79" t="b">
        <v>0</v>
      </c>
      <c r="AD33" s="79">
        <v>0</v>
      </c>
      <c r="AE33" s="85" t="s">
        <v>1037</v>
      </c>
      <c r="AF33" s="79" t="b">
        <v>0</v>
      </c>
      <c r="AG33" s="79" t="s">
        <v>1048</v>
      </c>
      <c r="AH33" s="79"/>
      <c r="AI33" s="85" t="s">
        <v>1037</v>
      </c>
      <c r="AJ33" s="79" t="b">
        <v>0</v>
      </c>
      <c r="AK33" s="79">
        <v>15</v>
      </c>
      <c r="AL33" s="85" t="s">
        <v>936</v>
      </c>
      <c r="AM33" s="79" t="s">
        <v>1054</v>
      </c>
      <c r="AN33" s="79" t="b">
        <v>0</v>
      </c>
      <c r="AO33" s="85" t="s">
        <v>936</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0</v>
      </c>
      <c r="BE33" s="49">
        <v>0</v>
      </c>
      <c r="BF33" s="48">
        <v>2</v>
      </c>
      <c r="BG33" s="49">
        <v>7.6923076923076925</v>
      </c>
      <c r="BH33" s="48">
        <v>0</v>
      </c>
      <c r="BI33" s="49">
        <v>0</v>
      </c>
      <c r="BJ33" s="48">
        <v>24</v>
      </c>
      <c r="BK33" s="49">
        <v>92.3076923076923</v>
      </c>
      <c r="BL33" s="48">
        <v>26</v>
      </c>
    </row>
    <row r="34" spans="1:64" ht="15">
      <c r="A34" s="64" t="s">
        <v>224</v>
      </c>
      <c r="B34" s="64" t="s">
        <v>304</v>
      </c>
      <c r="C34" s="65" t="s">
        <v>2890</v>
      </c>
      <c r="D34" s="66">
        <v>3</v>
      </c>
      <c r="E34" s="67" t="s">
        <v>132</v>
      </c>
      <c r="F34" s="68">
        <v>35</v>
      </c>
      <c r="G34" s="65"/>
      <c r="H34" s="69"/>
      <c r="I34" s="70"/>
      <c r="J34" s="70"/>
      <c r="K34" s="34" t="s">
        <v>65</v>
      </c>
      <c r="L34" s="77">
        <v>34</v>
      </c>
      <c r="M34" s="77"/>
      <c r="N34" s="72"/>
      <c r="O34" s="79" t="s">
        <v>352</v>
      </c>
      <c r="P34" s="81">
        <v>43627.66805555556</v>
      </c>
      <c r="Q34" s="79" t="s">
        <v>366</v>
      </c>
      <c r="R34" s="79"/>
      <c r="S34" s="79"/>
      <c r="T34" s="79"/>
      <c r="U34" s="79"/>
      <c r="V34" s="83" t="s">
        <v>602</v>
      </c>
      <c r="W34" s="81">
        <v>43627.66805555556</v>
      </c>
      <c r="X34" s="83" t="s">
        <v>693</v>
      </c>
      <c r="Y34" s="79"/>
      <c r="Z34" s="79"/>
      <c r="AA34" s="85" t="s">
        <v>870</v>
      </c>
      <c r="AB34" s="85" t="s">
        <v>936</v>
      </c>
      <c r="AC34" s="79" t="b">
        <v>0</v>
      </c>
      <c r="AD34" s="79">
        <v>1</v>
      </c>
      <c r="AE34" s="85" t="s">
        <v>1040</v>
      </c>
      <c r="AF34" s="79" t="b">
        <v>0</v>
      </c>
      <c r="AG34" s="79" t="s">
        <v>1048</v>
      </c>
      <c r="AH34" s="79"/>
      <c r="AI34" s="85" t="s">
        <v>1037</v>
      </c>
      <c r="AJ34" s="79" t="b">
        <v>0</v>
      </c>
      <c r="AK34" s="79">
        <v>0</v>
      </c>
      <c r="AL34" s="85" t="s">
        <v>1037</v>
      </c>
      <c r="AM34" s="79" t="s">
        <v>1054</v>
      </c>
      <c r="AN34" s="79" t="b">
        <v>0</v>
      </c>
      <c r="AO34" s="85" t="s">
        <v>936</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2</v>
      </c>
      <c r="BD34" s="48"/>
      <c r="BE34" s="49"/>
      <c r="BF34" s="48"/>
      <c r="BG34" s="49"/>
      <c r="BH34" s="48"/>
      <c r="BI34" s="49"/>
      <c r="BJ34" s="48"/>
      <c r="BK34" s="49"/>
      <c r="BL34" s="48"/>
    </row>
    <row r="35" spans="1:64" ht="15">
      <c r="A35" s="64" t="s">
        <v>224</v>
      </c>
      <c r="B35" s="64" t="s">
        <v>338</v>
      </c>
      <c r="C35" s="65" t="s">
        <v>2890</v>
      </c>
      <c r="D35" s="66">
        <v>3</v>
      </c>
      <c r="E35" s="67" t="s">
        <v>132</v>
      </c>
      <c r="F35" s="68">
        <v>35</v>
      </c>
      <c r="G35" s="65"/>
      <c r="H35" s="69"/>
      <c r="I35" s="70"/>
      <c r="J35" s="70"/>
      <c r="K35" s="34" t="s">
        <v>65</v>
      </c>
      <c r="L35" s="77">
        <v>35</v>
      </c>
      <c r="M35" s="77"/>
      <c r="N35" s="72"/>
      <c r="O35" s="79" t="s">
        <v>352</v>
      </c>
      <c r="P35" s="81">
        <v>43627.66805555556</v>
      </c>
      <c r="Q35" s="79" t="s">
        <v>366</v>
      </c>
      <c r="R35" s="79"/>
      <c r="S35" s="79"/>
      <c r="T35" s="79"/>
      <c r="U35" s="79"/>
      <c r="V35" s="83" t="s">
        <v>602</v>
      </c>
      <c r="W35" s="81">
        <v>43627.66805555556</v>
      </c>
      <c r="X35" s="83" t="s">
        <v>693</v>
      </c>
      <c r="Y35" s="79"/>
      <c r="Z35" s="79"/>
      <c r="AA35" s="85" t="s">
        <v>870</v>
      </c>
      <c r="AB35" s="85" t="s">
        <v>936</v>
      </c>
      <c r="AC35" s="79" t="b">
        <v>0</v>
      </c>
      <c r="AD35" s="79">
        <v>1</v>
      </c>
      <c r="AE35" s="85" t="s">
        <v>1040</v>
      </c>
      <c r="AF35" s="79" t="b">
        <v>0</v>
      </c>
      <c r="AG35" s="79" t="s">
        <v>1048</v>
      </c>
      <c r="AH35" s="79"/>
      <c r="AI35" s="85" t="s">
        <v>1037</v>
      </c>
      <c r="AJ35" s="79" t="b">
        <v>0</v>
      </c>
      <c r="AK35" s="79">
        <v>0</v>
      </c>
      <c r="AL35" s="85" t="s">
        <v>1037</v>
      </c>
      <c r="AM35" s="79" t="s">
        <v>1054</v>
      </c>
      <c r="AN35" s="79" t="b">
        <v>0</v>
      </c>
      <c r="AO35" s="85" t="s">
        <v>936</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c r="BE35" s="49"/>
      <c r="BF35" s="48"/>
      <c r="BG35" s="49"/>
      <c r="BH35" s="48"/>
      <c r="BI35" s="49"/>
      <c r="BJ35" s="48"/>
      <c r="BK35" s="49"/>
      <c r="BL35" s="48"/>
    </row>
    <row r="36" spans="1:64" ht="15">
      <c r="A36" s="64" t="s">
        <v>224</v>
      </c>
      <c r="B36" s="64" t="s">
        <v>339</v>
      </c>
      <c r="C36" s="65" t="s">
        <v>2890</v>
      </c>
      <c r="D36" s="66">
        <v>3</v>
      </c>
      <c r="E36" s="67" t="s">
        <v>132</v>
      </c>
      <c r="F36" s="68">
        <v>35</v>
      </c>
      <c r="G36" s="65"/>
      <c r="H36" s="69"/>
      <c r="I36" s="70"/>
      <c r="J36" s="70"/>
      <c r="K36" s="34" t="s">
        <v>65</v>
      </c>
      <c r="L36" s="77">
        <v>36</v>
      </c>
      <c r="M36" s="77"/>
      <c r="N36" s="72"/>
      <c r="O36" s="79" t="s">
        <v>352</v>
      </c>
      <c r="P36" s="81">
        <v>43627.66805555556</v>
      </c>
      <c r="Q36" s="79" t="s">
        <v>366</v>
      </c>
      <c r="R36" s="79"/>
      <c r="S36" s="79"/>
      <c r="T36" s="79"/>
      <c r="U36" s="79"/>
      <c r="V36" s="83" t="s">
        <v>602</v>
      </c>
      <c r="W36" s="81">
        <v>43627.66805555556</v>
      </c>
      <c r="X36" s="83" t="s">
        <v>693</v>
      </c>
      <c r="Y36" s="79"/>
      <c r="Z36" s="79"/>
      <c r="AA36" s="85" t="s">
        <v>870</v>
      </c>
      <c r="AB36" s="85" t="s">
        <v>936</v>
      </c>
      <c r="AC36" s="79" t="b">
        <v>0</v>
      </c>
      <c r="AD36" s="79">
        <v>1</v>
      </c>
      <c r="AE36" s="85" t="s">
        <v>1040</v>
      </c>
      <c r="AF36" s="79" t="b">
        <v>0</v>
      </c>
      <c r="AG36" s="79" t="s">
        <v>1048</v>
      </c>
      <c r="AH36" s="79"/>
      <c r="AI36" s="85" t="s">
        <v>1037</v>
      </c>
      <c r="AJ36" s="79" t="b">
        <v>0</v>
      </c>
      <c r="AK36" s="79">
        <v>0</v>
      </c>
      <c r="AL36" s="85" t="s">
        <v>1037</v>
      </c>
      <c r="AM36" s="79" t="s">
        <v>1054</v>
      </c>
      <c r="AN36" s="79" t="b">
        <v>0</v>
      </c>
      <c r="AO36" s="85" t="s">
        <v>936</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1</v>
      </c>
      <c r="BE36" s="49">
        <v>16.666666666666668</v>
      </c>
      <c r="BF36" s="48">
        <v>0</v>
      </c>
      <c r="BG36" s="49">
        <v>0</v>
      </c>
      <c r="BH36" s="48">
        <v>0</v>
      </c>
      <c r="BI36" s="49">
        <v>0</v>
      </c>
      <c r="BJ36" s="48">
        <v>5</v>
      </c>
      <c r="BK36" s="49">
        <v>83.33333333333333</v>
      </c>
      <c r="BL36" s="48">
        <v>6</v>
      </c>
    </row>
    <row r="37" spans="1:64" ht="15">
      <c r="A37" s="64" t="s">
        <v>224</v>
      </c>
      <c r="B37" s="64" t="s">
        <v>277</v>
      </c>
      <c r="C37" s="65" t="s">
        <v>2890</v>
      </c>
      <c r="D37" s="66">
        <v>3</v>
      </c>
      <c r="E37" s="67" t="s">
        <v>132</v>
      </c>
      <c r="F37" s="68">
        <v>35</v>
      </c>
      <c r="G37" s="65"/>
      <c r="H37" s="69"/>
      <c r="I37" s="70"/>
      <c r="J37" s="70"/>
      <c r="K37" s="34" t="s">
        <v>65</v>
      </c>
      <c r="L37" s="77">
        <v>37</v>
      </c>
      <c r="M37" s="77"/>
      <c r="N37" s="72"/>
      <c r="O37" s="79" t="s">
        <v>353</v>
      </c>
      <c r="P37" s="81">
        <v>43627.66805555556</v>
      </c>
      <c r="Q37" s="79" t="s">
        <v>366</v>
      </c>
      <c r="R37" s="79"/>
      <c r="S37" s="79"/>
      <c r="T37" s="79"/>
      <c r="U37" s="79"/>
      <c r="V37" s="83" t="s">
        <v>602</v>
      </c>
      <c r="W37" s="81">
        <v>43627.66805555556</v>
      </c>
      <c r="X37" s="83" t="s">
        <v>693</v>
      </c>
      <c r="Y37" s="79"/>
      <c r="Z37" s="79"/>
      <c r="AA37" s="85" t="s">
        <v>870</v>
      </c>
      <c r="AB37" s="85" t="s">
        <v>936</v>
      </c>
      <c r="AC37" s="79" t="b">
        <v>0</v>
      </c>
      <c r="AD37" s="79">
        <v>1</v>
      </c>
      <c r="AE37" s="85" t="s">
        <v>1040</v>
      </c>
      <c r="AF37" s="79" t="b">
        <v>0</v>
      </c>
      <c r="AG37" s="79" t="s">
        <v>1048</v>
      </c>
      <c r="AH37" s="79"/>
      <c r="AI37" s="85" t="s">
        <v>1037</v>
      </c>
      <c r="AJ37" s="79" t="b">
        <v>0</v>
      </c>
      <c r="AK37" s="79">
        <v>0</v>
      </c>
      <c r="AL37" s="85" t="s">
        <v>1037</v>
      </c>
      <c r="AM37" s="79" t="s">
        <v>1054</v>
      </c>
      <c r="AN37" s="79" t="b">
        <v>0</v>
      </c>
      <c r="AO37" s="85" t="s">
        <v>936</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c r="BE37" s="49"/>
      <c r="BF37" s="48"/>
      <c r="BG37" s="49"/>
      <c r="BH37" s="48"/>
      <c r="BI37" s="49"/>
      <c r="BJ37" s="48"/>
      <c r="BK37" s="49"/>
      <c r="BL37" s="48"/>
    </row>
    <row r="38" spans="1:64" ht="15">
      <c r="A38" s="64" t="s">
        <v>225</v>
      </c>
      <c r="B38" s="64" t="s">
        <v>277</v>
      </c>
      <c r="C38" s="65" t="s">
        <v>2890</v>
      </c>
      <c r="D38" s="66">
        <v>3</v>
      </c>
      <c r="E38" s="67" t="s">
        <v>132</v>
      </c>
      <c r="F38" s="68">
        <v>35</v>
      </c>
      <c r="G38" s="65"/>
      <c r="H38" s="69"/>
      <c r="I38" s="70"/>
      <c r="J38" s="70"/>
      <c r="K38" s="34" t="s">
        <v>65</v>
      </c>
      <c r="L38" s="77">
        <v>38</v>
      </c>
      <c r="M38" s="77"/>
      <c r="N38" s="72"/>
      <c r="O38" s="79" t="s">
        <v>352</v>
      </c>
      <c r="P38" s="81">
        <v>43627.67556712963</v>
      </c>
      <c r="Q38" s="79" t="s">
        <v>365</v>
      </c>
      <c r="R38" s="79"/>
      <c r="S38" s="79"/>
      <c r="T38" s="79"/>
      <c r="U38" s="79"/>
      <c r="V38" s="83" t="s">
        <v>603</v>
      </c>
      <c r="W38" s="81">
        <v>43627.67556712963</v>
      </c>
      <c r="X38" s="83" t="s">
        <v>694</v>
      </c>
      <c r="Y38" s="79"/>
      <c r="Z38" s="79"/>
      <c r="AA38" s="85" t="s">
        <v>871</v>
      </c>
      <c r="AB38" s="79"/>
      <c r="AC38" s="79" t="b">
        <v>0</v>
      </c>
      <c r="AD38" s="79">
        <v>0</v>
      </c>
      <c r="AE38" s="85" t="s">
        <v>1037</v>
      </c>
      <c r="AF38" s="79" t="b">
        <v>0</v>
      </c>
      <c r="AG38" s="79" t="s">
        <v>1048</v>
      </c>
      <c r="AH38" s="79"/>
      <c r="AI38" s="85" t="s">
        <v>1037</v>
      </c>
      <c r="AJ38" s="79" t="b">
        <v>0</v>
      </c>
      <c r="AK38" s="79">
        <v>15</v>
      </c>
      <c r="AL38" s="85" t="s">
        <v>936</v>
      </c>
      <c r="AM38" s="79" t="s">
        <v>1055</v>
      </c>
      <c r="AN38" s="79" t="b">
        <v>0</v>
      </c>
      <c r="AO38" s="85" t="s">
        <v>936</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0</v>
      </c>
      <c r="BE38" s="49">
        <v>0</v>
      </c>
      <c r="BF38" s="48">
        <v>2</v>
      </c>
      <c r="BG38" s="49">
        <v>7.6923076923076925</v>
      </c>
      <c r="BH38" s="48">
        <v>0</v>
      </c>
      <c r="BI38" s="49">
        <v>0</v>
      </c>
      <c r="BJ38" s="48">
        <v>24</v>
      </c>
      <c r="BK38" s="49">
        <v>92.3076923076923</v>
      </c>
      <c r="BL38" s="48">
        <v>26</v>
      </c>
    </row>
    <row r="39" spans="1:64" ht="15">
      <c r="A39" s="64" t="s">
        <v>226</v>
      </c>
      <c r="B39" s="64" t="s">
        <v>277</v>
      </c>
      <c r="C39" s="65" t="s">
        <v>2890</v>
      </c>
      <c r="D39" s="66">
        <v>3</v>
      </c>
      <c r="E39" s="67" t="s">
        <v>132</v>
      </c>
      <c r="F39" s="68">
        <v>35</v>
      </c>
      <c r="G39" s="65"/>
      <c r="H39" s="69"/>
      <c r="I39" s="70"/>
      <c r="J39" s="70"/>
      <c r="K39" s="34" t="s">
        <v>65</v>
      </c>
      <c r="L39" s="77">
        <v>39</v>
      </c>
      <c r="M39" s="77"/>
      <c r="N39" s="72"/>
      <c r="O39" s="79" t="s">
        <v>352</v>
      </c>
      <c r="P39" s="81">
        <v>43627.709814814814</v>
      </c>
      <c r="Q39" s="79" t="s">
        <v>365</v>
      </c>
      <c r="R39" s="79"/>
      <c r="S39" s="79"/>
      <c r="T39" s="79"/>
      <c r="U39" s="79"/>
      <c r="V39" s="83" t="s">
        <v>604</v>
      </c>
      <c r="W39" s="81">
        <v>43627.709814814814</v>
      </c>
      <c r="X39" s="83" t="s">
        <v>695</v>
      </c>
      <c r="Y39" s="79"/>
      <c r="Z39" s="79"/>
      <c r="AA39" s="85" t="s">
        <v>872</v>
      </c>
      <c r="AB39" s="79"/>
      <c r="AC39" s="79" t="b">
        <v>0</v>
      </c>
      <c r="AD39" s="79">
        <v>0</v>
      </c>
      <c r="AE39" s="85" t="s">
        <v>1037</v>
      </c>
      <c r="AF39" s="79" t="b">
        <v>0</v>
      </c>
      <c r="AG39" s="79" t="s">
        <v>1048</v>
      </c>
      <c r="AH39" s="79"/>
      <c r="AI39" s="85" t="s">
        <v>1037</v>
      </c>
      <c r="AJ39" s="79" t="b">
        <v>0</v>
      </c>
      <c r="AK39" s="79">
        <v>15</v>
      </c>
      <c r="AL39" s="85" t="s">
        <v>936</v>
      </c>
      <c r="AM39" s="79" t="s">
        <v>1053</v>
      </c>
      <c r="AN39" s="79" t="b">
        <v>0</v>
      </c>
      <c r="AO39" s="85" t="s">
        <v>936</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2</v>
      </c>
      <c r="BG39" s="49">
        <v>7.6923076923076925</v>
      </c>
      <c r="BH39" s="48">
        <v>0</v>
      </c>
      <c r="BI39" s="49">
        <v>0</v>
      </c>
      <c r="BJ39" s="48">
        <v>24</v>
      </c>
      <c r="BK39" s="49">
        <v>92.3076923076923</v>
      </c>
      <c r="BL39" s="48">
        <v>26</v>
      </c>
    </row>
    <row r="40" spans="1:64" ht="15">
      <c r="A40" s="64" t="s">
        <v>227</v>
      </c>
      <c r="B40" s="64" t="s">
        <v>277</v>
      </c>
      <c r="C40" s="65" t="s">
        <v>2890</v>
      </c>
      <c r="D40" s="66">
        <v>3</v>
      </c>
      <c r="E40" s="67" t="s">
        <v>132</v>
      </c>
      <c r="F40" s="68">
        <v>35</v>
      </c>
      <c r="G40" s="65"/>
      <c r="H40" s="69"/>
      <c r="I40" s="70"/>
      <c r="J40" s="70"/>
      <c r="K40" s="34" t="s">
        <v>65</v>
      </c>
      <c r="L40" s="77">
        <v>40</v>
      </c>
      <c r="M40" s="77"/>
      <c r="N40" s="72"/>
      <c r="O40" s="79" t="s">
        <v>352</v>
      </c>
      <c r="P40" s="81">
        <v>43627.71502314815</v>
      </c>
      <c r="Q40" s="79" t="s">
        <v>365</v>
      </c>
      <c r="R40" s="79"/>
      <c r="S40" s="79"/>
      <c r="T40" s="79"/>
      <c r="U40" s="79"/>
      <c r="V40" s="83" t="s">
        <v>605</v>
      </c>
      <c r="W40" s="81">
        <v>43627.71502314815</v>
      </c>
      <c r="X40" s="83" t="s">
        <v>696</v>
      </c>
      <c r="Y40" s="79"/>
      <c r="Z40" s="79"/>
      <c r="AA40" s="85" t="s">
        <v>873</v>
      </c>
      <c r="AB40" s="79"/>
      <c r="AC40" s="79" t="b">
        <v>0</v>
      </c>
      <c r="AD40" s="79">
        <v>0</v>
      </c>
      <c r="AE40" s="85" t="s">
        <v>1037</v>
      </c>
      <c r="AF40" s="79" t="b">
        <v>0</v>
      </c>
      <c r="AG40" s="79" t="s">
        <v>1048</v>
      </c>
      <c r="AH40" s="79"/>
      <c r="AI40" s="85" t="s">
        <v>1037</v>
      </c>
      <c r="AJ40" s="79" t="b">
        <v>0</v>
      </c>
      <c r="AK40" s="79">
        <v>15</v>
      </c>
      <c r="AL40" s="85" t="s">
        <v>936</v>
      </c>
      <c r="AM40" s="79" t="s">
        <v>1056</v>
      </c>
      <c r="AN40" s="79" t="b">
        <v>0</v>
      </c>
      <c r="AO40" s="85" t="s">
        <v>936</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0</v>
      </c>
      <c r="BE40" s="49">
        <v>0</v>
      </c>
      <c r="BF40" s="48">
        <v>2</v>
      </c>
      <c r="BG40" s="49">
        <v>7.6923076923076925</v>
      </c>
      <c r="BH40" s="48">
        <v>0</v>
      </c>
      <c r="BI40" s="49">
        <v>0</v>
      </c>
      <c r="BJ40" s="48">
        <v>24</v>
      </c>
      <c r="BK40" s="49">
        <v>92.3076923076923</v>
      </c>
      <c r="BL40" s="48">
        <v>26</v>
      </c>
    </row>
    <row r="41" spans="1:64" ht="15">
      <c r="A41" s="64" t="s">
        <v>228</v>
      </c>
      <c r="B41" s="64" t="s">
        <v>277</v>
      </c>
      <c r="C41" s="65" t="s">
        <v>2890</v>
      </c>
      <c r="D41" s="66">
        <v>3</v>
      </c>
      <c r="E41" s="67" t="s">
        <v>132</v>
      </c>
      <c r="F41" s="68">
        <v>35</v>
      </c>
      <c r="G41" s="65"/>
      <c r="H41" s="69"/>
      <c r="I41" s="70"/>
      <c r="J41" s="70"/>
      <c r="K41" s="34" t="s">
        <v>65</v>
      </c>
      <c r="L41" s="77">
        <v>41</v>
      </c>
      <c r="M41" s="77"/>
      <c r="N41" s="72"/>
      <c r="O41" s="79" t="s">
        <v>352</v>
      </c>
      <c r="P41" s="81">
        <v>43627.72935185185</v>
      </c>
      <c r="Q41" s="79" t="s">
        <v>365</v>
      </c>
      <c r="R41" s="79"/>
      <c r="S41" s="79"/>
      <c r="T41" s="79"/>
      <c r="U41" s="79"/>
      <c r="V41" s="83" t="s">
        <v>606</v>
      </c>
      <c r="W41" s="81">
        <v>43627.72935185185</v>
      </c>
      <c r="X41" s="83" t="s">
        <v>697</v>
      </c>
      <c r="Y41" s="79"/>
      <c r="Z41" s="79"/>
      <c r="AA41" s="85" t="s">
        <v>874</v>
      </c>
      <c r="AB41" s="79"/>
      <c r="AC41" s="79" t="b">
        <v>0</v>
      </c>
      <c r="AD41" s="79">
        <v>0</v>
      </c>
      <c r="AE41" s="85" t="s">
        <v>1037</v>
      </c>
      <c r="AF41" s="79" t="b">
        <v>0</v>
      </c>
      <c r="AG41" s="79" t="s">
        <v>1048</v>
      </c>
      <c r="AH41" s="79"/>
      <c r="AI41" s="85" t="s">
        <v>1037</v>
      </c>
      <c r="AJ41" s="79" t="b">
        <v>0</v>
      </c>
      <c r="AK41" s="79">
        <v>15</v>
      </c>
      <c r="AL41" s="85" t="s">
        <v>936</v>
      </c>
      <c r="AM41" s="79" t="s">
        <v>1054</v>
      </c>
      <c r="AN41" s="79" t="b">
        <v>0</v>
      </c>
      <c r="AO41" s="85" t="s">
        <v>936</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0</v>
      </c>
      <c r="BE41" s="49">
        <v>0</v>
      </c>
      <c r="BF41" s="48">
        <v>2</v>
      </c>
      <c r="BG41" s="49">
        <v>7.6923076923076925</v>
      </c>
      <c r="BH41" s="48">
        <v>0</v>
      </c>
      <c r="BI41" s="49">
        <v>0</v>
      </c>
      <c r="BJ41" s="48">
        <v>24</v>
      </c>
      <c r="BK41" s="49">
        <v>92.3076923076923</v>
      </c>
      <c r="BL41" s="48">
        <v>26</v>
      </c>
    </row>
    <row r="42" spans="1:64" ht="15">
      <c r="A42" s="64" t="s">
        <v>229</v>
      </c>
      <c r="B42" s="64" t="s">
        <v>277</v>
      </c>
      <c r="C42" s="65" t="s">
        <v>2890</v>
      </c>
      <c r="D42" s="66">
        <v>3</v>
      </c>
      <c r="E42" s="67" t="s">
        <v>132</v>
      </c>
      <c r="F42" s="68">
        <v>35</v>
      </c>
      <c r="G42" s="65"/>
      <c r="H42" s="69"/>
      <c r="I42" s="70"/>
      <c r="J42" s="70"/>
      <c r="K42" s="34" t="s">
        <v>65</v>
      </c>
      <c r="L42" s="77">
        <v>42</v>
      </c>
      <c r="M42" s="77"/>
      <c r="N42" s="72"/>
      <c r="O42" s="79" t="s">
        <v>352</v>
      </c>
      <c r="P42" s="81">
        <v>43627.84825231481</v>
      </c>
      <c r="Q42" s="79" t="s">
        <v>365</v>
      </c>
      <c r="R42" s="79"/>
      <c r="S42" s="79"/>
      <c r="T42" s="79"/>
      <c r="U42" s="79"/>
      <c r="V42" s="83" t="s">
        <v>607</v>
      </c>
      <c r="W42" s="81">
        <v>43627.84825231481</v>
      </c>
      <c r="X42" s="83" t="s">
        <v>698</v>
      </c>
      <c r="Y42" s="79"/>
      <c r="Z42" s="79"/>
      <c r="AA42" s="85" t="s">
        <v>875</v>
      </c>
      <c r="AB42" s="79"/>
      <c r="AC42" s="79" t="b">
        <v>0</v>
      </c>
      <c r="AD42" s="79">
        <v>0</v>
      </c>
      <c r="AE42" s="85" t="s">
        <v>1037</v>
      </c>
      <c r="AF42" s="79" t="b">
        <v>0</v>
      </c>
      <c r="AG42" s="79" t="s">
        <v>1048</v>
      </c>
      <c r="AH42" s="79"/>
      <c r="AI42" s="85" t="s">
        <v>1037</v>
      </c>
      <c r="AJ42" s="79" t="b">
        <v>0</v>
      </c>
      <c r="AK42" s="79">
        <v>15</v>
      </c>
      <c r="AL42" s="85" t="s">
        <v>936</v>
      </c>
      <c r="AM42" s="79" t="s">
        <v>1055</v>
      </c>
      <c r="AN42" s="79" t="b">
        <v>0</v>
      </c>
      <c r="AO42" s="85" t="s">
        <v>936</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0</v>
      </c>
      <c r="BE42" s="49">
        <v>0</v>
      </c>
      <c r="BF42" s="48">
        <v>2</v>
      </c>
      <c r="BG42" s="49">
        <v>7.6923076923076925</v>
      </c>
      <c r="BH42" s="48">
        <v>0</v>
      </c>
      <c r="BI42" s="49">
        <v>0</v>
      </c>
      <c r="BJ42" s="48">
        <v>24</v>
      </c>
      <c r="BK42" s="49">
        <v>92.3076923076923</v>
      </c>
      <c r="BL42" s="48">
        <v>26</v>
      </c>
    </row>
    <row r="43" spans="1:64" ht="15">
      <c r="A43" s="64" t="s">
        <v>230</v>
      </c>
      <c r="B43" s="64" t="s">
        <v>230</v>
      </c>
      <c r="C43" s="65" t="s">
        <v>2890</v>
      </c>
      <c r="D43" s="66">
        <v>3</v>
      </c>
      <c r="E43" s="67" t="s">
        <v>132</v>
      </c>
      <c r="F43" s="68">
        <v>35</v>
      </c>
      <c r="G43" s="65"/>
      <c r="H43" s="69"/>
      <c r="I43" s="70"/>
      <c r="J43" s="70"/>
      <c r="K43" s="34" t="s">
        <v>65</v>
      </c>
      <c r="L43" s="77">
        <v>43</v>
      </c>
      <c r="M43" s="77"/>
      <c r="N43" s="72"/>
      <c r="O43" s="79" t="s">
        <v>176</v>
      </c>
      <c r="P43" s="81">
        <v>43627.59645833333</v>
      </c>
      <c r="Q43" s="79" t="s">
        <v>367</v>
      </c>
      <c r="R43" s="83" t="s">
        <v>463</v>
      </c>
      <c r="S43" s="79" t="s">
        <v>499</v>
      </c>
      <c r="T43" s="79" t="s">
        <v>522</v>
      </c>
      <c r="U43" s="83" t="s">
        <v>558</v>
      </c>
      <c r="V43" s="83" t="s">
        <v>558</v>
      </c>
      <c r="W43" s="81">
        <v>43627.59645833333</v>
      </c>
      <c r="X43" s="83" t="s">
        <v>699</v>
      </c>
      <c r="Y43" s="79"/>
      <c r="Z43" s="79"/>
      <c r="AA43" s="85" t="s">
        <v>876</v>
      </c>
      <c r="AB43" s="79"/>
      <c r="AC43" s="79" t="b">
        <v>0</v>
      </c>
      <c r="AD43" s="79">
        <v>1</v>
      </c>
      <c r="AE43" s="85" t="s">
        <v>1037</v>
      </c>
      <c r="AF43" s="79" t="b">
        <v>0</v>
      </c>
      <c r="AG43" s="79" t="s">
        <v>1048</v>
      </c>
      <c r="AH43" s="79"/>
      <c r="AI43" s="85" t="s">
        <v>1037</v>
      </c>
      <c r="AJ43" s="79" t="b">
        <v>0</v>
      </c>
      <c r="AK43" s="79">
        <v>1</v>
      </c>
      <c r="AL43" s="85" t="s">
        <v>1037</v>
      </c>
      <c r="AM43" s="79" t="s">
        <v>1053</v>
      </c>
      <c r="AN43" s="79" t="b">
        <v>0</v>
      </c>
      <c r="AO43" s="85" t="s">
        <v>876</v>
      </c>
      <c r="AP43" s="79" t="s">
        <v>176</v>
      </c>
      <c r="AQ43" s="79">
        <v>0</v>
      </c>
      <c r="AR43" s="79">
        <v>0</v>
      </c>
      <c r="AS43" s="79"/>
      <c r="AT43" s="79"/>
      <c r="AU43" s="79"/>
      <c r="AV43" s="79"/>
      <c r="AW43" s="79"/>
      <c r="AX43" s="79"/>
      <c r="AY43" s="79"/>
      <c r="AZ43" s="79"/>
      <c r="BA43">
        <v>1</v>
      </c>
      <c r="BB43" s="78" t="str">
        <f>REPLACE(INDEX(GroupVertices[Group],MATCH(Edges[[#This Row],[Vertex 1]],GroupVertices[Vertex],0)),1,1,"")</f>
        <v>14</v>
      </c>
      <c r="BC43" s="78" t="str">
        <f>REPLACE(INDEX(GroupVertices[Group],MATCH(Edges[[#This Row],[Vertex 2]],GroupVertices[Vertex],0)),1,1,"")</f>
        <v>14</v>
      </c>
      <c r="BD43" s="48">
        <v>1</v>
      </c>
      <c r="BE43" s="49">
        <v>8.333333333333334</v>
      </c>
      <c r="BF43" s="48">
        <v>0</v>
      </c>
      <c r="BG43" s="49">
        <v>0</v>
      </c>
      <c r="BH43" s="48">
        <v>0</v>
      </c>
      <c r="BI43" s="49">
        <v>0</v>
      </c>
      <c r="BJ43" s="48">
        <v>11</v>
      </c>
      <c r="BK43" s="49">
        <v>91.66666666666667</v>
      </c>
      <c r="BL43" s="48">
        <v>12</v>
      </c>
    </row>
    <row r="44" spans="1:64" ht="15">
      <c r="A44" s="64" t="s">
        <v>231</v>
      </c>
      <c r="B44" s="64" t="s">
        <v>230</v>
      </c>
      <c r="C44" s="65" t="s">
        <v>2890</v>
      </c>
      <c r="D44" s="66">
        <v>3</v>
      </c>
      <c r="E44" s="67" t="s">
        <v>132</v>
      </c>
      <c r="F44" s="68">
        <v>35</v>
      </c>
      <c r="G44" s="65"/>
      <c r="H44" s="69"/>
      <c r="I44" s="70"/>
      <c r="J44" s="70"/>
      <c r="K44" s="34" t="s">
        <v>65</v>
      </c>
      <c r="L44" s="77">
        <v>44</v>
      </c>
      <c r="M44" s="77"/>
      <c r="N44" s="72"/>
      <c r="O44" s="79" t="s">
        <v>352</v>
      </c>
      <c r="P44" s="81">
        <v>43627.85302083333</v>
      </c>
      <c r="Q44" s="79" t="s">
        <v>368</v>
      </c>
      <c r="R44" s="79"/>
      <c r="S44" s="79"/>
      <c r="T44" s="79" t="s">
        <v>522</v>
      </c>
      <c r="U44" s="79"/>
      <c r="V44" s="83" t="s">
        <v>608</v>
      </c>
      <c r="W44" s="81">
        <v>43627.85302083333</v>
      </c>
      <c r="X44" s="83" t="s">
        <v>700</v>
      </c>
      <c r="Y44" s="79"/>
      <c r="Z44" s="79"/>
      <c r="AA44" s="85" t="s">
        <v>877</v>
      </c>
      <c r="AB44" s="79"/>
      <c r="AC44" s="79" t="b">
        <v>0</v>
      </c>
      <c r="AD44" s="79">
        <v>0</v>
      </c>
      <c r="AE44" s="85" t="s">
        <v>1037</v>
      </c>
      <c r="AF44" s="79" t="b">
        <v>0</v>
      </c>
      <c r="AG44" s="79" t="s">
        <v>1048</v>
      </c>
      <c r="AH44" s="79"/>
      <c r="AI44" s="85" t="s">
        <v>1037</v>
      </c>
      <c r="AJ44" s="79" t="b">
        <v>0</v>
      </c>
      <c r="AK44" s="79">
        <v>1</v>
      </c>
      <c r="AL44" s="85" t="s">
        <v>876</v>
      </c>
      <c r="AM44" s="79" t="s">
        <v>1053</v>
      </c>
      <c r="AN44" s="79" t="b">
        <v>0</v>
      </c>
      <c r="AO44" s="85" t="s">
        <v>876</v>
      </c>
      <c r="AP44" s="79" t="s">
        <v>176</v>
      </c>
      <c r="AQ44" s="79">
        <v>0</v>
      </c>
      <c r="AR44" s="79">
        <v>0</v>
      </c>
      <c r="AS44" s="79"/>
      <c r="AT44" s="79"/>
      <c r="AU44" s="79"/>
      <c r="AV44" s="79"/>
      <c r="AW44" s="79"/>
      <c r="AX44" s="79"/>
      <c r="AY44" s="79"/>
      <c r="AZ44" s="79"/>
      <c r="BA44">
        <v>1</v>
      </c>
      <c r="BB44" s="78" t="str">
        <f>REPLACE(INDEX(GroupVertices[Group],MATCH(Edges[[#This Row],[Vertex 1]],GroupVertices[Vertex],0)),1,1,"")</f>
        <v>14</v>
      </c>
      <c r="BC44" s="78" t="str">
        <f>REPLACE(INDEX(GroupVertices[Group],MATCH(Edges[[#This Row],[Vertex 2]],GroupVertices[Vertex],0)),1,1,"")</f>
        <v>14</v>
      </c>
      <c r="BD44" s="48">
        <v>1</v>
      </c>
      <c r="BE44" s="49">
        <v>7.142857142857143</v>
      </c>
      <c r="BF44" s="48">
        <v>0</v>
      </c>
      <c r="BG44" s="49">
        <v>0</v>
      </c>
      <c r="BH44" s="48">
        <v>0</v>
      </c>
      <c r="BI44" s="49">
        <v>0</v>
      </c>
      <c r="BJ44" s="48">
        <v>13</v>
      </c>
      <c r="BK44" s="49">
        <v>92.85714285714286</v>
      </c>
      <c r="BL44" s="48">
        <v>14</v>
      </c>
    </row>
    <row r="45" spans="1:64" ht="15">
      <c r="A45" s="64" t="s">
        <v>232</v>
      </c>
      <c r="B45" s="64" t="s">
        <v>277</v>
      </c>
      <c r="C45" s="65" t="s">
        <v>2890</v>
      </c>
      <c r="D45" s="66">
        <v>3</v>
      </c>
      <c r="E45" s="67" t="s">
        <v>132</v>
      </c>
      <c r="F45" s="68">
        <v>35</v>
      </c>
      <c r="G45" s="65"/>
      <c r="H45" s="69"/>
      <c r="I45" s="70"/>
      <c r="J45" s="70"/>
      <c r="K45" s="34" t="s">
        <v>65</v>
      </c>
      <c r="L45" s="77">
        <v>45</v>
      </c>
      <c r="M45" s="77"/>
      <c r="N45" s="72"/>
      <c r="O45" s="79" t="s">
        <v>352</v>
      </c>
      <c r="P45" s="81">
        <v>43628.70575231482</v>
      </c>
      <c r="Q45" s="79" t="s">
        <v>365</v>
      </c>
      <c r="R45" s="79"/>
      <c r="S45" s="79"/>
      <c r="T45" s="79"/>
      <c r="U45" s="79"/>
      <c r="V45" s="83" t="s">
        <v>609</v>
      </c>
      <c r="W45" s="81">
        <v>43628.70575231482</v>
      </c>
      <c r="X45" s="83" t="s">
        <v>701</v>
      </c>
      <c r="Y45" s="79"/>
      <c r="Z45" s="79"/>
      <c r="AA45" s="85" t="s">
        <v>878</v>
      </c>
      <c r="AB45" s="79"/>
      <c r="AC45" s="79" t="b">
        <v>0</v>
      </c>
      <c r="AD45" s="79">
        <v>0</v>
      </c>
      <c r="AE45" s="85" t="s">
        <v>1037</v>
      </c>
      <c r="AF45" s="79" t="b">
        <v>0</v>
      </c>
      <c r="AG45" s="79" t="s">
        <v>1048</v>
      </c>
      <c r="AH45" s="79"/>
      <c r="AI45" s="85" t="s">
        <v>1037</v>
      </c>
      <c r="AJ45" s="79" t="b">
        <v>0</v>
      </c>
      <c r="AK45" s="79">
        <v>17</v>
      </c>
      <c r="AL45" s="85" t="s">
        <v>936</v>
      </c>
      <c r="AM45" s="79" t="s">
        <v>1054</v>
      </c>
      <c r="AN45" s="79" t="b">
        <v>0</v>
      </c>
      <c r="AO45" s="85" t="s">
        <v>936</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0</v>
      </c>
      <c r="BE45" s="49">
        <v>0</v>
      </c>
      <c r="BF45" s="48">
        <v>2</v>
      </c>
      <c r="BG45" s="49">
        <v>7.6923076923076925</v>
      </c>
      <c r="BH45" s="48">
        <v>0</v>
      </c>
      <c r="BI45" s="49">
        <v>0</v>
      </c>
      <c r="BJ45" s="48">
        <v>24</v>
      </c>
      <c r="BK45" s="49">
        <v>92.3076923076923</v>
      </c>
      <c r="BL45" s="48">
        <v>26</v>
      </c>
    </row>
    <row r="46" spans="1:64" ht="15">
      <c r="A46" s="64" t="s">
        <v>233</v>
      </c>
      <c r="B46" s="64" t="s">
        <v>340</v>
      </c>
      <c r="C46" s="65" t="s">
        <v>2890</v>
      </c>
      <c r="D46" s="66">
        <v>3</v>
      </c>
      <c r="E46" s="67" t="s">
        <v>132</v>
      </c>
      <c r="F46" s="68">
        <v>35</v>
      </c>
      <c r="G46" s="65"/>
      <c r="H46" s="69"/>
      <c r="I46" s="70"/>
      <c r="J46" s="70"/>
      <c r="K46" s="34" t="s">
        <v>65</v>
      </c>
      <c r="L46" s="77">
        <v>46</v>
      </c>
      <c r="M46" s="77"/>
      <c r="N46" s="72"/>
      <c r="O46" s="79" t="s">
        <v>353</v>
      </c>
      <c r="P46" s="81">
        <v>43629.585706018515</v>
      </c>
      <c r="Q46" s="79" t="s">
        <v>369</v>
      </c>
      <c r="R46" s="83" t="s">
        <v>464</v>
      </c>
      <c r="S46" s="79" t="s">
        <v>500</v>
      </c>
      <c r="T46" s="79"/>
      <c r="U46" s="83" t="s">
        <v>559</v>
      </c>
      <c r="V46" s="83" t="s">
        <v>559</v>
      </c>
      <c r="W46" s="81">
        <v>43629.585706018515</v>
      </c>
      <c r="X46" s="83" t="s">
        <v>702</v>
      </c>
      <c r="Y46" s="79"/>
      <c r="Z46" s="79"/>
      <c r="AA46" s="85" t="s">
        <v>879</v>
      </c>
      <c r="AB46" s="85" t="s">
        <v>1035</v>
      </c>
      <c r="AC46" s="79" t="b">
        <v>0</v>
      </c>
      <c r="AD46" s="79">
        <v>0</v>
      </c>
      <c r="AE46" s="85" t="s">
        <v>1041</v>
      </c>
      <c r="AF46" s="79" t="b">
        <v>0</v>
      </c>
      <c r="AG46" s="79" t="s">
        <v>1048</v>
      </c>
      <c r="AH46" s="79"/>
      <c r="AI46" s="85" t="s">
        <v>1037</v>
      </c>
      <c r="AJ46" s="79" t="b">
        <v>0</v>
      </c>
      <c r="AK46" s="79">
        <v>0</v>
      </c>
      <c r="AL46" s="85" t="s">
        <v>1037</v>
      </c>
      <c r="AM46" s="79" t="s">
        <v>1053</v>
      </c>
      <c r="AN46" s="79" t="b">
        <v>0</v>
      </c>
      <c r="AO46" s="85" t="s">
        <v>1035</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1</v>
      </c>
      <c r="BE46" s="49">
        <v>8.333333333333334</v>
      </c>
      <c r="BF46" s="48">
        <v>0</v>
      </c>
      <c r="BG46" s="49">
        <v>0</v>
      </c>
      <c r="BH46" s="48">
        <v>0</v>
      </c>
      <c r="BI46" s="49">
        <v>0</v>
      </c>
      <c r="BJ46" s="48">
        <v>11</v>
      </c>
      <c r="BK46" s="49">
        <v>91.66666666666667</v>
      </c>
      <c r="BL46" s="48">
        <v>12</v>
      </c>
    </row>
    <row r="47" spans="1:64" ht="15">
      <c r="A47" s="64" t="s">
        <v>233</v>
      </c>
      <c r="B47" s="64" t="s">
        <v>338</v>
      </c>
      <c r="C47" s="65" t="s">
        <v>2890</v>
      </c>
      <c r="D47" s="66">
        <v>3</v>
      </c>
      <c r="E47" s="67" t="s">
        <v>132</v>
      </c>
      <c r="F47" s="68">
        <v>35</v>
      </c>
      <c r="G47" s="65"/>
      <c r="H47" s="69"/>
      <c r="I47" s="70"/>
      <c r="J47" s="70"/>
      <c r="K47" s="34" t="s">
        <v>65</v>
      </c>
      <c r="L47" s="77">
        <v>47</v>
      </c>
      <c r="M47" s="77"/>
      <c r="N47" s="72"/>
      <c r="O47" s="79" t="s">
        <v>352</v>
      </c>
      <c r="P47" s="81">
        <v>43629.581770833334</v>
      </c>
      <c r="Q47" s="79" t="s">
        <v>370</v>
      </c>
      <c r="R47" s="83" t="s">
        <v>464</v>
      </c>
      <c r="S47" s="79" t="s">
        <v>500</v>
      </c>
      <c r="T47" s="79" t="s">
        <v>523</v>
      </c>
      <c r="U47" s="83" t="s">
        <v>560</v>
      </c>
      <c r="V47" s="83" t="s">
        <v>560</v>
      </c>
      <c r="W47" s="81">
        <v>43629.581770833334</v>
      </c>
      <c r="X47" s="83" t="s">
        <v>703</v>
      </c>
      <c r="Y47" s="79"/>
      <c r="Z47" s="79"/>
      <c r="AA47" s="85" t="s">
        <v>880</v>
      </c>
      <c r="AB47" s="85" t="s">
        <v>936</v>
      </c>
      <c r="AC47" s="79" t="b">
        <v>0</v>
      </c>
      <c r="AD47" s="79">
        <v>0</v>
      </c>
      <c r="AE47" s="85" t="s">
        <v>1040</v>
      </c>
      <c r="AF47" s="79" t="b">
        <v>0</v>
      </c>
      <c r="AG47" s="79" t="s">
        <v>1048</v>
      </c>
      <c r="AH47" s="79"/>
      <c r="AI47" s="85" t="s">
        <v>1037</v>
      </c>
      <c r="AJ47" s="79" t="b">
        <v>0</v>
      </c>
      <c r="AK47" s="79">
        <v>0</v>
      </c>
      <c r="AL47" s="85" t="s">
        <v>1037</v>
      </c>
      <c r="AM47" s="79" t="s">
        <v>1053</v>
      </c>
      <c r="AN47" s="79" t="b">
        <v>0</v>
      </c>
      <c r="AO47" s="85" t="s">
        <v>936</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c r="BE47" s="49"/>
      <c r="BF47" s="48"/>
      <c r="BG47" s="49"/>
      <c r="BH47" s="48"/>
      <c r="BI47" s="49"/>
      <c r="BJ47" s="48"/>
      <c r="BK47" s="49"/>
      <c r="BL47" s="48"/>
    </row>
    <row r="48" spans="1:64" ht="15">
      <c r="A48" s="64" t="s">
        <v>233</v>
      </c>
      <c r="B48" s="64" t="s">
        <v>339</v>
      </c>
      <c r="C48" s="65" t="s">
        <v>2890</v>
      </c>
      <c r="D48" s="66">
        <v>3</v>
      </c>
      <c r="E48" s="67" t="s">
        <v>132</v>
      </c>
      <c r="F48" s="68">
        <v>35</v>
      </c>
      <c r="G48" s="65"/>
      <c r="H48" s="69"/>
      <c r="I48" s="70"/>
      <c r="J48" s="70"/>
      <c r="K48" s="34" t="s">
        <v>65</v>
      </c>
      <c r="L48" s="77">
        <v>48</v>
      </c>
      <c r="M48" s="77"/>
      <c r="N48" s="72"/>
      <c r="O48" s="79" t="s">
        <v>352</v>
      </c>
      <c r="P48" s="81">
        <v>43629.581770833334</v>
      </c>
      <c r="Q48" s="79" t="s">
        <v>370</v>
      </c>
      <c r="R48" s="83" t="s">
        <v>464</v>
      </c>
      <c r="S48" s="79" t="s">
        <v>500</v>
      </c>
      <c r="T48" s="79" t="s">
        <v>523</v>
      </c>
      <c r="U48" s="83" t="s">
        <v>560</v>
      </c>
      <c r="V48" s="83" t="s">
        <v>560</v>
      </c>
      <c r="W48" s="81">
        <v>43629.581770833334</v>
      </c>
      <c r="X48" s="83" t="s">
        <v>703</v>
      </c>
      <c r="Y48" s="79"/>
      <c r="Z48" s="79"/>
      <c r="AA48" s="85" t="s">
        <v>880</v>
      </c>
      <c r="AB48" s="85" t="s">
        <v>936</v>
      </c>
      <c r="AC48" s="79" t="b">
        <v>0</v>
      </c>
      <c r="AD48" s="79">
        <v>0</v>
      </c>
      <c r="AE48" s="85" t="s">
        <v>1040</v>
      </c>
      <c r="AF48" s="79" t="b">
        <v>0</v>
      </c>
      <c r="AG48" s="79" t="s">
        <v>1048</v>
      </c>
      <c r="AH48" s="79"/>
      <c r="AI48" s="85" t="s">
        <v>1037</v>
      </c>
      <c r="AJ48" s="79" t="b">
        <v>0</v>
      </c>
      <c r="AK48" s="79">
        <v>0</v>
      </c>
      <c r="AL48" s="85" t="s">
        <v>1037</v>
      </c>
      <c r="AM48" s="79" t="s">
        <v>1053</v>
      </c>
      <c r="AN48" s="79" t="b">
        <v>0</v>
      </c>
      <c r="AO48" s="85" t="s">
        <v>936</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c r="BE48" s="49"/>
      <c r="BF48" s="48"/>
      <c r="BG48" s="49"/>
      <c r="BH48" s="48"/>
      <c r="BI48" s="49"/>
      <c r="BJ48" s="48"/>
      <c r="BK48" s="49"/>
      <c r="BL48" s="48"/>
    </row>
    <row r="49" spans="1:64" ht="15">
      <c r="A49" s="64" t="s">
        <v>233</v>
      </c>
      <c r="B49" s="64" t="s">
        <v>304</v>
      </c>
      <c r="C49" s="65" t="s">
        <v>2891</v>
      </c>
      <c r="D49" s="66">
        <v>6.5</v>
      </c>
      <c r="E49" s="67" t="s">
        <v>136</v>
      </c>
      <c r="F49" s="68">
        <v>23.5</v>
      </c>
      <c r="G49" s="65"/>
      <c r="H49" s="69"/>
      <c r="I49" s="70"/>
      <c r="J49" s="70"/>
      <c r="K49" s="34" t="s">
        <v>65</v>
      </c>
      <c r="L49" s="77">
        <v>49</v>
      </c>
      <c r="M49" s="77"/>
      <c r="N49" s="72"/>
      <c r="O49" s="79" t="s">
        <v>352</v>
      </c>
      <c r="P49" s="81">
        <v>43629.581770833334</v>
      </c>
      <c r="Q49" s="79" t="s">
        <v>370</v>
      </c>
      <c r="R49" s="83" t="s">
        <v>464</v>
      </c>
      <c r="S49" s="79" t="s">
        <v>500</v>
      </c>
      <c r="T49" s="79" t="s">
        <v>523</v>
      </c>
      <c r="U49" s="83" t="s">
        <v>560</v>
      </c>
      <c r="V49" s="83" t="s">
        <v>560</v>
      </c>
      <c r="W49" s="81">
        <v>43629.581770833334</v>
      </c>
      <c r="X49" s="83" t="s">
        <v>703</v>
      </c>
      <c r="Y49" s="79"/>
      <c r="Z49" s="79"/>
      <c r="AA49" s="85" t="s">
        <v>880</v>
      </c>
      <c r="AB49" s="85" t="s">
        <v>936</v>
      </c>
      <c r="AC49" s="79" t="b">
        <v>0</v>
      </c>
      <c r="AD49" s="79">
        <v>0</v>
      </c>
      <c r="AE49" s="85" t="s">
        <v>1040</v>
      </c>
      <c r="AF49" s="79" t="b">
        <v>0</v>
      </c>
      <c r="AG49" s="79" t="s">
        <v>1048</v>
      </c>
      <c r="AH49" s="79"/>
      <c r="AI49" s="85" t="s">
        <v>1037</v>
      </c>
      <c r="AJ49" s="79" t="b">
        <v>0</v>
      </c>
      <c r="AK49" s="79">
        <v>0</v>
      </c>
      <c r="AL49" s="85" t="s">
        <v>1037</v>
      </c>
      <c r="AM49" s="79" t="s">
        <v>1053</v>
      </c>
      <c r="AN49" s="79" t="b">
        <v>0</v>
      </c>
      <c r="AO49" s="85" t="s">
        <v>936</v>
      </c>
      <c r="AP49" s="79" t="s">
        <v>176</v>
      </c>
      <c r="AQ49" s="79">
        <v>0</v>
      </c>
      <c r="AR49" s="79">
        <v>0</v>
      </c>
      <c r="AS49" s="79"/>
      <c r="AT49" s="79"/>
      <c r="AU49" s="79"/>
      <c r="AV49" s="79"/>
      <c r="AW49" s="79"/>
      <c r="AX49" s="79"/>
      <c r="AY49" s="79"/>
      <c r="AZ49" s="79"/>
      <c r="BA49">
        <v>2</v>
      </c>
      <c r="BB49" s="78" t="str">
        <f>REPLACE(INDEX(GroupVertices[Group],MATCH(Edges[[#This Row],[Vertex 1]],GroupVertices[Vertex],0)),1,1,"")</f>
        <v>1</v>
      </c>
      <c r="BC49" s="78" t="str">
        <f>REPLACE(INDEX(GroupVertices[Group],MATCH(Edges[[#This Row],[Vertex 2]],GroupVertices[Vertex],0)),1,1,"")</f>
        <v>2</v>
      </c>
      <c r="BD49" s="48"/>
      <c r="BE49" s="49"/>
      <c r="BF49" s="48"/>
      <c r="BG49" s="49"/>
      <c r="BH49" s="48"/>
      <c r="BI49" s="49"/>
      <c r="BJ49" s="48"/>
      <c r="BK49" s="49"/>
      <c r="BL49" s="48"/>
    </row>
    <row r="50" spans="1:64" ht="15">
      <c r="A50" s="64" t="s">
        <v>233</v>
      </c>
      <c r="B50" s="64" t="s">
        <v>277</v>
      </c>
      <c r="C50" s="65" t="s">
        <v>2890</v>
      </c>
      <c r="D50" s="66">
        <v>3</v>
      </c>
      <c r="E50" s="67" t="s">
        <v>132</v>
      </c>
      <c r="F50" s="68">
        <v>35</v>
      </c>
      <c r="G50" s="65"/>
      <c r="H50" s="69"/>
      <c r="I50" s="70"/>
      <c r="J50" s="70"/>
      <c r="K50" s="34" t="s">
        <v>65</v>
      </c>
      <c r="L50" s="77">
        <v>50</v>
      </c>
      <c r="M50" s="77"/>
      <c r="N50" s="72"/>
      <c r="O50" s="79" t="s">
        <v>353</v>
      </c>
      <c r="P50" s="81">
        <v>43629.581770833334</v>
      </c>
      <c r="Q50" s="79" t="s">
        <v>370</v>
      </c>
      <c r="R50" s="83" t="s">
        <v>464</v>
      </c>
      <c r="S50" s="79" t="s">
        <v>500</v>
      </c>
      <c r="T50" s="79" t="s">
        <v>523</v>
      </c>
      <c r="U50" s="83" t="s">
        <v>560</v>
      </c>
      <c r="V50" s="83" t="s">
        <v>560</v>
      </c>
      <c r="W50" s="81">
        <v>43629.581770833334</v>
      </c>
      <c r="X50" s="83" t="s">
        <v>703</v>
      </c>
      <c r="Y50" s="79"/>
      <c r="Z50" s="79"/>
      <c r="AA50" s="85" t="s">
        <v>880</v>
      </c>
      <c r="AB50" s="85" t="s">
        <v>936</v>
      </c>
      <c r="AC50" s="79" t="b">
        <v>0</v>
      </c>
      <c r="AD50" s="79">
        <v>0</v>
      </c>
      <c r="AE50" s="85" t="s">
        <v>1040</v>
      </c>
      <c r="AF50" s="79" t="b">
        <v>0</v>
      </c>
      <c r="AG50" s="79" t="s">
        <v>1048</v>
      </c>
      <c r="AH50" s="79"/>
      <c r="AI50" s="85" t="s">
        <v>1037</v>
      </c>
      <c r="AJ50" s="79" t="b">
        <v>0</v>
      </c>
      <c r="AK50" s="79">
        <v>0</v>
      </c>
      <c r="AL50" s="85" t="s">
        <v>1037</v>
      </c>
      <c r="AM50" s="79" t="s">
        <v>1053</v>
      </c>
      <c r="AN50" s="79" t="b">
        <v>0</v>
      </c>
      <c r="AO50" s="85" t="s">
        <v>936</v>
      </c>
      <c r="AP50" s="79" t="s">
        <v>176</v>
      </c>
      <c r="AQ50" s="79">
        <v>0</v>
      </c>
      <c r="AR50" s="79">
        <v>0</v>
      </c>
      <c r="AS50" s="79"/>
      <c r="AT50" s="79"/>
      <c r="AU50" s="79"/>
      <c r="AV50" s="79"/>
      <c r="AW50" s="79"/>
      <c r="AX50" s="79"/>
      <c r="AY50" s="79"/>
      <c r="AZ50" s="79"/>
      <c r="BA50">
        <v>1</v>
      </c>
      <c r="BB50" s="78" t="str">
        <f>REPLACE(INDEX(GroupVertices[Group],MATCH(Edges[[#This Row],[Vertex 1]],GroupVertices[Vertex],0)),1,1,"")</f>
        <v>1</v>
      </c>
      <c r="BC50" s="78" t="str">
        <f>REPLACE(INDEX(GroupVertices[Group],MATCH(Edges[[#This Row],[Vertex 2]],GroupVertices[Vertex],0)),1,1,"")</f>
        <v>1</v>
      </c>
      <c r="BD50" s="48">
        <v>1</v>
      </c>
      <c r="BE50" s="49">
        <v>5.882352941176471</v>
      </c>
      <c r="BF50" s="48">
        <v>0</v>
      </c>
      <c r="BG50" s="49">
        <v>0</v>
      </c>
      <c r="BH50" s="48">
        <v>0</v>
      </c>
      <c r="BI50" s="49">
        <v>0</v>
      </c>
      <c r="BJ50" s="48">
        <v>16</v>
      </c>
      <c r="BK50" s="49">
        <v>94.11764705882354</v>
      </c>
      <c r="BL50" s="48">
        <v>17</v>
      </c>
    </row>
    <row r="51" spans="1:64" ht="15">
      <c r="A51" s="64" t="s">
        <v>233</v>
      </c>
      <c r="B51" s="64" t="s">
        <v>304</v>
      </c>
      <c r="C51" s="65" t="s">
        <v>2891</v>
      </c>
      <c r="D51" s="66">
        <v>6.5</v>
      </c>
      <c r="E51" s="67" t="s">
        <v>136</v>
      </c>
      <c r="F51" s="68">
        <v>23.5</v>
      </c>
      <c r="G51" s="65"/>
      <c r="H51" s="69"/>
      <c r="I51" s="70"/>
      <c r="J51" s="70"/>
      <c r="K51" s="34" t="s">
        <v>65</v>
      </c>
      <c r="L51" s="77">
        <v>51</v>
      </c>
      <c r="M51" s="77"/>
      <c r="N51" s="72"/>
      <c r="O51" s="79" t="s">
        <v>352</v>
      </c>
      <c r="P51" s="81">
        <v>43629.585706018515</v>
      </c>
      <c r="Q51" s="79" t="s">
        <v>369</v>
      </c>
      <c r="R51" s="83" t="s">
        <v>464</v>
      </c>
      <c r="S51" s="79" t="s">
        <v>500</v>
      </c>
      <c r="T51" s="79"/>
      <c r="U51" s="83" t="s">
        <v>559</v>
      </c>
      <c r="V51" s="83" t="s">
        <v>559</v>
      </c>
      <c r="W51" s="81">
        <v>43629.585706018515</v>
      </c>
      <c r="X51" s="83" t="s">
        <v>702</v>
      </c>
      <c r="Y51" s="79"/>
      <c r="Z51" s="79"/>
      <c r="AA51" s="85" t="s">
        <v>879</v>
      </c>
      <c r="AB51" s="85" t="s">
        <v>1035</v>
      </c>
      <c r="AC51" s="79" t="b">
        <v>0</v>
      </c>
      <c r="AD51" s="79">
        <v>0</v>
      </c>
      <c r="AE51" s="85" t="s">
        <v>1041</v>
      </c>
      <c r="AF51" s="79" t="b">
        <v>0</v>
      </c>
      <c r="AG51" s="79" t="s">
        <v>1048</v>
      </c>
      <c r="AH51" s="79"/>
      <c r="AI51" s="85" t="s">
        <v>1037</v>
      </c>
      <c r="AJ51" s="79" t="b">
        <v>0</v>
      </c>
      <c r="AK51" s="79">
        <v>0</v>
      </c>
      <c r="AL51" s="85" t="s">
        <v>1037</v>
      </c>
      <c r="AM51" s="79" t="s">
        <v>1053</v>
      </c>
      <c r="AN51" s="79" t="b">
        <v>0</v>
      </c>
      <c r="AO51" s="85" t="s">
        <v>1035</v>
      </c>
      <c r="AP51" s="79" t="s">
        <v>176</v>
      </c>
      <c r="AQ51" s="79">
        <v>0</v>
      </c>
      <c r="AR51" s="79">
        <v>0</v>
      </c>
      <c r="AS51" s="79"/>
      <c r="AT51" s="79"/>
      <c r="AU51" s="79"/>
      <c r="AV51" s="79"/>
      <c r="AW51" s="79"/>
      <c r="AX51" s="79"/>
      <c r="AY51" s="79"/>
      <c r="AZ51" s="79"/>
      <c r="BA51">
        <v>2</v>
      </c>
      <c r="BB51" s="78" t="str">
        <f>REPLACE(INDEX(GroupVertices[Group],MATCH(Edges[[#This Row],[Vertex 1]],GroupVertices[Vertex],0)),1,1,"")</f>
        <v>1</v>
      </c>
      <c r="BC51" s="78" t="str">
        <f>REPLACE(INDEX(GroupVertices[Group],MATCH(Edges[[#This Row],[Vertex 2]],GroupVertices[Vertex],0)),1,1,"")</f>
        <v>2</v>
      </c>
      <c r="BD51" s="48"/>
      <c r="BE51" s="49"/>
      <c r="BF51" s="48"/>
      <c r="BG51" s="49"/>
      <c r="BH51" s="48"/>
      <c r="BI51" s="49"/>
      <c r="BJ51" s="48"/>
      <c r="BK51" s="49"/>
      <c r="BL51" s="48"/>
    </row>
    <row r="52" spans="1:64" ht="15">
      <c r="A52" s="64" t="s">
        <v>234</v>
      </c>
      <c r="B52" s="64" t="s">
        <v>341</v>
      </c>
      <c r="C52" s="65" t="s">
        <v>2890</v>
      </c>
      <c r="D52" s="66">
        <v>3</v>
      </c>
      <c r="E52" s="67" t="s">
        <v>132</v>
      </c>
      <c r="F52" s="68">
        <v>35</v>
      </c>
      <c r="G52" s="65"/>
      <c r="H52" s="69"/>
      <c r="I52" s="70"/>
      <c r="J52" s="70"/>
      <c r="K52" s="34" t="s">
        <v>65</v>
      </c>
      <c r="L52" s="77">
        <v>52</v>
      </c>
      <c r="M52" s="77"/>
      <c r="N52" s="72"/>
      <c r="O52" s="79" t="s">
        <v>352</v>
      </c>
      <c r="P52" s="81">
        <v>43629.784791666665</v>
      </c>
      <c r="Q52" s="79" t="s">
        <v>371</v>
      </c>
      <c r="R52" s="83" t="s">
        <v>465</v>
      </c>
      <c r="S52" s="79" t="s">
        <v>501</v>
      </c>
      <c r="T52" s="79" t="s">
        <v>524</v>
      </c>
      <c r="U52" s="83" t="s">
        <v>561</v>
      </c>
      <c r="V52" s="83" t="s">
        <v>561</v>
      </c>
      <c r="W52" s="81">
        <v>43629.784791666665</v>
      </c>
      <c r="X52" s="83" t="s">
        <v>704</v>
      </c>
      <c r="Y52" s="79"/>
      <c r="Z52" s="79"/>
      <c r="AA52" s="85" t="s">
        <v>881</v>
      </c>
      <c r="AB52" s="79"/>
      <c r="AC52" s="79" t="b">
        <v>0</v>
      </c>
      <c r="AD52" s="79">
        <v>0</v>
      </c>
      <c r="AE52" s="85" t="s">
        <v>1037</v>
      </c>
      <c r="AF52" s="79" t="b">
        <v>0</v>
      </c>
      <c r="AG52" s="79" t="s">
        <v>1048</v>
      </c>
      <c r="AH52" s="79"/>
      <c r="AI52" s="85" t="s">
        <v>1037</v>
      </c>
      <c r="AJ52" s="79" t="b">
        <v>0</v>
      </c>
      <c r="AK52" s="79">
        <v>0</v>
      </c>
      <c r="AL52" s="85" t="s">
        <v>1037</v>
      </c>
      <c r="AM52" s="79" t="s">
        <v>1059</v>
      </c>
      <c r="AN52" s="79" t="b">
        <v>0</v>
      </c>
      <c r="AO52" s="85" t="s">
        <v>881</v>
      </c>
      <c r="AP52" s="79" t="s">
        <v>176</v>
      </c>
      <c r="AQ52" s="79">
        <v>0</v>
      </c>
      <c r="AR52" s="79">
        <v>0</v>
      </c>
      <c r="AS52" s="79"/>
      <c r="AT52" s="79"/>
      <c r="AU52" s="79"/>
      <c r="AV52" s="79"/>
      <c r="AW52" s="79"/>
      <c r="AX52" s="79"/>
      <c r="AY52" s="79"/>
      <c r="AZ52" s="79"/>
      <c r="BA52">
        <v>1</v>
      </c>
      <c r="BB52" s="78" t="str">
        <f>REPLACE(INDEX(GroupVertices[Group],MATCH(Edges[[#This Row],[Vertex 1]],GroupVertices[Vertex],0)),1,1,"")</f>
        <v>9</v>
      </c>
      <c r="BC52" s="78" t="str">
        <f>REPLACE(INDEX(GroupVertices[Group],MATCH(Edges[[#This Row],[Vertex 2]],GroupVertices[Vertex],0)),1,1,"")</f>
        <v>9</v>
      </c>
      <c r="BD52" s="48"/>
      <c r="BE52" s="49"/>
      <c r="BF52" s="48"/>
      <c r="BG52" s="49"/>
      <c r="BH52" s="48"/>
      <c r="BI52" s="49"/>
      <c r="BJ52" s="48"/>
      <c r="BK52" s="49"/>
      <c r="BL52" s="48"/>
    </row>
    <row r="53" spans="1:64" ht="15">
      <c r="A53" s="64" t="s">
        <v>234</v>
      </c>
      <c r="B53" s="64" t="s">
        <v>342</v>
      </c>
      <c r="C53" s="65" t="s">
        <v>2890</v>
      </c>
      <c r="D53" s="66">
        <v>3</v>
      </c>
      <c r="E53" s="67" t="s">
        <v>132</v>
      </c>
      <c r="F53" s="68">
        <v>35</v>
      </c>
      <c r="G53" s="65"/>
      <c r="H53" s="69"/>
      <c r="I53" s="70"/>
      <c r="J53" s="70"/>
      <c r="K53" s="34" t="s">
        <v>65</v>
      </c>
      <c r="L53" s="77">
        <v>53</v>
      </c>
      <c r="M53" s="77"/>
      <c r="N53" s="72"/>
      <c r="O53" s="79" t="s">
        <v>352</v>
      </c>
      <c r="P53" s="81">
        <v>43629.784791666665</v>
      </c>
      <c r="Q53" s="79" t="s">
        <v>371</v>
      </c>
      <c r="R53" s="83" t="s">
        <v>465</v>
      </c>
      <c r="S53" s="79" t="s">
        <v>501</v>
      </c>
      <c r="T53" s="79" t="s">
        <v>524</v>
      </c>
      <c r="U53" s="83" t="s">
        <v>561</v>
      </c>
      <c r="V53" s="83" t="s">
        <v>561</v>
      </c>
      <c r="W53" s="81">
        <v>43629.784791666665</v>
      </c>
      <c r="X53" s="83" t="s">
        <v>704</v>
      </c>
      <c r="Y53" s="79"/>
      <c r="Z53" s="79"/>
      <c r="AA53" s="85" t="s">
        <v>881</v>
      </c>
      <c r="AB53" s="79"/>
      <c r="AC53" s="79" t="b">
        <v>0</v>
      </c>
      <c r="AD53" s="79">
        <v>0</v>
      </c>
      <c r="AE53" s="85" t="s">
        <v>1037</v>
      </c>
      <c r="AF53" s="79" t="b">
        <v>0</v>
      </c>
      <c r="AG53" s="79" t="s">
        <v>1048</v>
      </c>
      <c r="AH53" s="79"/>
      <c r="AI53" s="85" t="s">
        <v>1037</v>
      </c>
      <c r="AJ53" s="79" t="b">
        <v>0</v>
      </c>
      <c r="AK53" s="79">
        <v>0</v>
      </c>
      <c r="AL53" s="85" t="s">
        <v>1037</v>
      </c>
      <c r="AM53" s="79" t="s">
        <v>1059</v>
      </c>
      <c r="AN53" s="79" t="b">
        <v>0</v>
      </c>
      <c r="AO53" s="85" t="s">
        <v>881</v>
      </c>
      <c r="AP53" s="79" t="s">
        <v>176</v>
      </c>
      <c r="AQ53" s="79">
        <v>0</v>
      </c>
      <c r="AR53" s="79">
        <v>0</v>
      </c>
      <c r="AS53" s="79"/>
      <c r="AT53" s="79"/>
      <c r="AU53" s="79"/>
      <c r="AV53" s="79"/>
      <c r="AW53" s="79"/>
      <c r="AX53" s="79"/>
      <c r="AY53" s="79"/>
      <c r="AZ53" s="79"/>
      <c r="BA53">
        <v>1</v>
      </c>
      <c r="BB53" s="78" t="str">
        <f>REPLACE(INDEX(GroupVertices[Group],MATCH(Edges[[#This Row],[Vertex 1]],GroupVertices[Vertex],0)),1,1,"")</f>
        <v>9</v>
      </c>
      <c r="BC53" s="78" t="str">
        <f>REPLACE(INDEX(GroupVertices[Group],MATCH(Edges[[#This Row],[Vertex 2]],GroupVertices[Vertex],0)),1,1,"")</f>
        <v>9</v>
      </c>
      <c r="BD53" s="48">
        <v>2</v>
      </c>
      <c r="BE53" s="49">
        <v>5.714285714285714</v>
      </c>
      <c r="BF53" s="48">
        <v>0</v>
      </c>
      <c r="BG53" s="49">
        <v>0</v>
      </c>
      <c r="BH53" s="48">
        <v>0</v>
      </c>
      <c r="BI53" s="49">
        <v>0</v>
      </c>
      <c r="BJ53" s="48">
        <v>33</v>
      </c>
      <c r="BK53" s="49">
        <v>94.28571428571429</v>
      </c>
      <c r="BL53" s="48">
        <v>35</v>
      </c>
    </row>
    <row r="54" spans="1:64" ht="15">
      <c r="A54" s="64" t="s">
        <v>235</v>
      </c>
      <c r="B54" s="64" t="s">
        <v>343</v>
      </c>
      <c r="C54" s="65" t="s">
        <v>2890</v>
      </c>
      <c r="D54" s="66">
        <v>3</v>
      </c>
      <c r="E54" s="67" t="s">
        <v>132</v>
      </c>
      <c r="F54" s="68">
        <v>35</v>
      </c>
      <c r="G54" s="65"/>
      <c r="H54" s="69"/>
      <c r="I54" s="70"/>
      <c r="J54" s="70"/>
      <c r="K54" s="34" t="s">
        <v>65</v>
      </c>
      <c r="L54" s="77">
        <v>54</v>
      </c>
      <c r="M54" s="77"/>
      <c r="N54" s="72"/>
      <c r="O54" s="79" t="s">
        <v>352</v>
      </c>
      <c r="P54" s="81">
        <v>43628.57980324074</v>
      </c>
      <c r="Q54" s="79" t="s">
        <v>372</v>
      </c>
      <c r="R54" s="83" t="s">
        <v>466</v>
      </c>
      <c r="S54" s="79" t="s">
        <v>502</v>
      </c>
      <c r="T54" s="79"/>
      <c r="U54" s="79"/>
      <c r="V54" s="83" t="s">
        <v>610</v>
      </c>
      <c r="W54" s="81">
        <v>43628.57980324074</v>
      </c>
      <c r="X54" s="83" t="s">
        <v>705</v>
      </c>
      <c r="Y54" s="79"/>
      <c r="Z54" s="79"/>
      <c r="AA54" s="85" t="s">
        <v>882</v>
      </c>
      <c r="AB54" s="79"/>
      <c r="AC54" s="79" t="b">
        <v>0</v>
      </c>
      <c r="AD54" s="79">
        <v>0</v>
      </c>
      <c r="AE54" s="85" t="s">
        <v>1037</v>
      </c>
      <c r="AF54" s="79" t="b">
        <v>0</v>
      </c>
      <c r="AG54" s="79" t="s">
        <v>1048</v>
      </c>
      <c r="AH54" s="79"/>
      <c r="AI54" s="85" t="s">
        <v>1037</v>
      </c>
      <c r="AJ54" s="79" t="b">
        <v>0</v>
      </c>
      <c r="AK54" s="79">
        <v>0</v>
      </c>
      <c r="AL54" s="85" t="s">
        <v>1037</v>
      </c>
      <c r="AM54" s="79" t="s">
        <v>1053</v>
      </c>
      <c r="AN54" s="79" t="b">
        <v>0</v>
      </c>
      <c r="AO54" s="85" t="s">
        <v>882</v>
      </c>
      <c r="AP54" s="79" t="s">
        <v>176</v>
      </c>
      <c r="AQ54" s="79">
        <v>0</v>
      </c>
      <c r="AR54" s="79">
        <v>0</v>
      </c>
      <c r="AS54" s="79"/>
      <c r="AT54" s="79"/>
      <c r="AU54" s="79"/>
      <c r="AV54" s="79"/>
      <c r="AW54" s="79"/>
      <c r="AX54" s="79"/>
      <c r="AY54" s="79"/>
      <c r="AZ54" s="79"/>
      <c r="BA54">
        <v>1</v>
      </c>
      <c r="BB54" s="78" t="str">
        <f>REPLACE(INDEX(GroupVertices[Group],MATCH(Edges[[#This Row],[Vertex 1]],GroupVertices[Vertex],0)),1,1,"")</f>
        <v>8</v>
      </c>
      <c r="BC54" s="78" t="str">
        <f>REPLACE(INDEX(GroupVertices[Group],MATCH(Edges[[#This Row],[Vertex 2]],GroupVertices[Vertex],0)),1,1,"")</f>
        <v>8</v>
      </c>
      <c r="BD54" s="48">
        <v>1</v>
      </c>
      <c r="BE54" s="49">
        <v>7.142857142857143</v>
      </c>
      <c r="BF54" s="48">
        <v>0</v>
      </c>
      <c r="BG54" s="49">
        <v>0</v>
      </c>
      <c r="BH54" s="48">
        <v>0</v>
      </c>
      <c r="BI54" s="49">
        <v>0</v>
      </c>
      <c r="BJ54" s="48">
        <v>13</v>
      </c>
      <c r="BK54" s="49">
        <v>92.85714285714286</v>
      </c>
      <c r="BL54" s="48">
        <v>14</v>
      </c>
    </row>
    <row r="55" spans="1:64" ht="15">
      <c r="A55" s="64" t="s">
        <v>236</v>
      </c>
      <c r="B55" s="64" t="s">
        <v>343</v>
      </c>
      <c r="C55" s="65" t="s">
        <v>2890</v>
      </c>
      <c r="D55" s="66">
        <v>3</v>
      </c>
      <c r="E55" s="67" t="s">
        <v>132</v>
      </c>
      <c r="F55" s="68">
        <v>35</v>
      </c>
      <c r="G55" s="65"/>
      <c r="H55" s="69"/>
      <c r="I55" s="70"/>
      <c r="J55" s="70"/>
      <c r="K55" s="34" t="s">
        <v>65</v>
      </c>
      <c r="L55" s="77">
        <v>55</v>
      </c>
      <c r="M55" s="77"/>
      <c r="N55" s="72"/>
      <c r="O55" s="79" t="s">
        <v>352</v>
      </c>
      <c r="P55" s="81">
        <v>43629.91353009259</v>
      </c>
      <c r="Q55" s="79" t="s">
        <v>373</v>
      </c>
      <c r="R55" s="83" t="s">
        <v>466</v>
      </c>
      <c r="S55" s="79" t="s">
        <v>502</v>
      </c>
      <c r="T55" s="79"/>
      <c r="U55" s="79"/>
      <c r="V55" s="83" t="s">
        <v>611</v>
      </c>
      <c r="W55" s="81">
        <v>43629.91353009259</v>
      </c>
      <c r="X55" s="83" t="s">
        <v>706</v>
      </c>
      <c r="Y55" s="79"/>
      <c r="Z55" s="79"/>
      <c r="AA55" s="85" t="s">
        <v>883</v>
      </c>
      <c r="AB55" s="79"/>
      <c r="AC55" s="79" t="b">
        <v>0</v>
      </c>
      <c r="AD55" s="79">
        <v>0</v>
      </c>
      <c r="AE55" s="85" t="s">
        <v>1037</v>
      </c>
      <c r="AF55" s="79" t="b">
        <v>0</v>
      </c>
      <c r="AG55" s="79" t="s">
        <v>1048</v>
      </c>
      <c r="AH55" s="79"/>
      <c r="AI55" s="85" t="s">
        <v>1037</v>
      </c>
      <c r="AJ55" s="79" t="b">
        <v>0</v>
      </c>
      <c r="AK55" s="79">
        <v>1</v>
      </c>
      <c r="AL55" s="85" t="s">
        <v>882</v>
      </c>
      <c r="AM55" s="79" t="s">
        <v>1053</v>
      </c>
      <c r="AN55" s="79" t="b">
        <v>0</v>
      </c>
      <c r="AO55" s="85" t="s">
        <v>882</v>
      </c>
      <c r="AP55" s="79" t="s">
        <v>176</v>
      </c>
      <c r="AQ55" s="79">
        <v>0</v>
      </c>
      <c r="AR55" s="79">
        <v>0</v>
      </c>
      <c r="AS55" s="79"/>
      <c r="AT55" s="79"/>
      <c r="AU55" s="79"/>
      <c r="AV55" s="79"/>
      <c r="AW55" s="79"/>
      <c r="AX55" s="79"/>
      <c r="AY55" s="79"/>
      <c r="AZ55" s="79"/>
      <c r="BA55">
        <v>1</v>
      </c>
      <c r="BB55" s="78" t="str">
        <f>REPLACE(INDEX(GroupVertices[Group],MATCH(Edges[[#This Row],[Vertex 1]],GroupVertices[Vertex],0)),1,1,"")</f>
        <v>8</v>
      </c>
      <c r="BC55" s="78" t="str">
        <f>REPLACE(INDEX(GroupVertices[Group],MATCH(Edges[[#This Row],[Vertex 2]],GroupVertices[Vertex],0)),1,1,"")</f>
        <v>8</v>
      </c>
      <c r="BD55" s="48"/>
      <c r="BE55" s="49"/>
      <c r="BF55" s="48"/>
      <c r="BG55" s="49"/>
      <c r="BH55" s="48"/>
      <c r="BI55" s="49"/>
      <c r="BJ55" s="48"/>
      <c r="BK55" s="49"/>
      <c r="BL55" s="48"/>
    </row>
    <row r="56" spans="1:64" ht="15">
      <c r="A56" s="64" t="s">
        <v>235</v>
      </c>
      <c r="B56" s="64" t="s">
        <v>304</v>
      </c>
      <c r="C56" s="65" t="s">
        <v>2890</v>
      </c>
      <c r="D56" s="66">
        <v>3</v>
      </c>
      <c r="E56" s="67" t="s">
        <v>132</v>
      </c>
      <c r="F56" s="68">
        <v>35</v>
      </c>
      <c r="G56" s="65"/>
      <c r="H56" s="69"/>
      <c r="I56" s="70"/>
      <c r="J56" s="70"/>
      <c r="K56" s="34" t="s">
        <v>65</v>
      </c>
      <c r="L56" s="77">
        <v>56</v>
      </c>
      <c r="M56" s="77"/>
      <c r="N56" s="72"/>
      <c r="O56" s="79" t="s">
        <v>352</v>
      </c>
      <c r="P56" s="81">
        <v>43628.57980324074</v>
      </c>
      <c r="Q56" s="79" t="s">
        <v>372</v>
      </c>
      <c r="R56" s="83" t="s">
        <v>466</v>
      </c>
      <c r="S56" s="79" t="s">
        <v>502</v>
      </c>
      <c r="T56" s="79"/>
      <c r="U56" s="79"/>
      <c r="V56" s="83" t="s">
        <v>610</v>
      </c>
      <c r="W56" s="81">
        <v>43628.57980324074</v>
      </c>
      <c r="X56" s="83" t="s">
        <v>705</v>
      </c>
      <c r="Y56" s="79"/>
      <c r="Z56" s="79"/>
      <c r="AA56" s="85" t="s">
        <v>882</v>
      </c>
      <c r="AB56" s="79"/>
      <c r="AC56" s="79" t="b">
        <v>0</v>
      </c>
      <c r="AD56" s="79">
        <v>0</v>
      </c>
      <c r="AE56" s="85" t="s">
        <v>1037</v>
      </c>
      <c r="AF56" s="79" t="b">
        <v>0</v>
      </c>
      <c r="AG56" s="79" t="s">
        <v>1048</v>
      </c>
      <c r="AH56" s="79"/>
      <c r="AI56" s="85" t="s">
        <v>1037</v>
      </c>
      <c r="AJ56" s="79" t="b">
        <v>0</v>
      </c>
      <c r="AK56" s="79">
        <v>0</v>
      </c>
      <c r="AL56" s="85" t="s">
        <v>1037</v>
      </c>
      <c r="AM56" s="79" t="s">
        <v>1053</v>
      </c>
      <c r="AN56" s="79" t="b">
        <v>0</v>
      </c>
      <c r="AO56" s="85" t="s">
        <v>882</v>
      </c>
      <c r="AP56" s="79" t="s">
        <v>176</v>
      </c>
      <c r="AQ56" s="79">
        <v>0</v>
      </c>
      <c r="AR56" s="79">
        <v>0</v>
      </c>
      <c r="AS56" s="79"/>
      <c r="AT56" s="79"/>
      <c r="AU56" s="79"/>
      <c r="AV56" s="79"/>
      <c r="AW56" s="79"/>
      <c r="AX56" s="79"/>
      <c r="AY56" s="79"/>
      <c r="AZ56" s="79"/>
      <c r="BA56">
        <v>1</v>
      </c>
      <c r="BB56" s="78" t="str">
        <f>REPLACE(INDEX(GroupVertices[Group],MATCH(Edges[[#This Row],[Vertex 1]],GroupVertices[Vertex],0)),1,1,"")</f>
        <v>8</v>
      </c>
      <c r="BC56" s="78" t="str">
        <f>REPLACE(INDEX(GroupVertices[Group],MATCH(Edges[[#This Row],[Vertex 2]],GroupVertices[Vertex],0)),1,1,"")</f>
        <v>2</v>
      </c>
      <c r="BD56" s="48"/>
      <c r="BE56" s="49"/>
      <c r="BF56" s="48"/>
      <c r="BG56" s="49"/>
      <c r="BH56" s="48"/>
      <c r="BI56" s="49"/>
      <c r="BJ56" s="48"/>
      <c r="BK56" s="49"/>
      <c r="BL56" s="48"/>
    </row>
    <row r="57" spans="1:64" ht="15">
      <c r="A57" s="64" t="s">
        <v>236</v>
      </c>
      <c r="B57" s="64" t="s">
        <v>235</v>
      </c>
      <c r="C57" s="65" t="s">
        <v>2890</v>
      </c>
      <c r="D57" s="66">
        <v>3</v>
      </c>
      <c r="E57" s="67" t="s">
        <v>132</v>
      </c>
      <c r="F57" s="68">
        <v>35</v>
      </c>
      <c r="G57" s="65"/>
      <c r="H57" s="69"/>
      <c r="I57" s="70"/>
      <c r="J57" s="70"/>
      <c r="K57" s="34" t="s">
        <v>65</v>
      </c>
      <c r="L57" s="77">
        <v>57</v>
      </c>
      <c r="M57" s="77"/>
      <c r="N57" s="72"/>
      <c r="O57" s="79" t="s">
        <v>352</v>
      </c>
      <c r="P57" s="81">
        <v>43629.91353009259</v>
      </c>
      <c r="Q57" s="79" t="s">
        <v>373</v>
      </c>
      <c r="R57" s="83" t="s">
        <v>466</v>
      </c>
      <c r="S57" s="79" t="s">
        <v>502</v>
      </c>
      <c r="T57" s="79"/>
      <c r="U57" s="79"/>
      <c r="V57" s="83" t="s">
        <v>611</v>
      </c>
      <c r="W57" s="81">
        <v>43629.91353009259</v>
      </c>
      <c r="X57" s="83" t="s">
        <v>706</v>
      </c>
      <c r="Y57" s="79"/>
      <c r="Z57" s="79"/>
      <c r="AA57" s="85" t="s">
        <v>883</v>
      </c>
      <c r="AB57" s="79"/>
      <c r="AC57" s="79" t="b">
        <v>0</v>
      </c>
      <c r="AD57" s="79">
        <v>0</v>
      </c>
      <c r="AE57" s="85" t="s">
        <v>1037</v>
      </c>
      <c r="AF57" s="79" t="b">
        <v>0</v>
      </c>
      <c r="AG57" s="79" t="s">
        <v>1048</v>
      </c>
      <c r="AH57" s="79"/>
      <c r="AI57" s="85" t="s">
        <v>1037</v>
      </c>
      <c r="AJ57" s="79" t="b">
        <v>0</v>
      </c>
      <c r="AK57" s="79">
        <v>1</v>
      </c>
      <c r="AL57" s="85" t="s">
        <v>882</v>
      </c>
      <c r="AM57" s="79" t="s">
        <v>1053</v>
      </c>
      <c r="AN57" s="79" t="b">
        <v>0</v>
      </c>
      <c r="AO57" s="85" t="s">
        <v>882</v>
      </c>
      <c r="AP57" s="79" t="s">
        <v>176</v>
      </c>
      <c r="AQ57" s="79">
        <v>0</v>
      </c>
      <c r="AR57" s="79">
        <v>0</v>
      </c>
      <c r="AS57" s="79"/>
      <c r="AT57" s="79"/>
      <c r="AU57" s="79"/>
      <c r="AV57" s="79"/>
      <c r="AW57" s="79"/>
      <c r="AX57" s="79"/>
      <c r="AY57" s="79"/>
      <c r="AZ57" s="79"/>
      <c r="BA57">
        <v>1</v>
      </c>
      <c r="BB57" s="78" t="str">
        <f>REPLACE(INDEX(GroupVertices[Group],MATCH(Edges[[#This Row],[Vertex 1]],GroupVertices[Vertex],0)),1,1,"")</f>
        <v>8</v>
      </c>
      <c r="BC57" s="78" t="str">
        <f>REPLACE(INDEX(GroupVertices[Group],MATCH(Edges[[#This Row],[Vertex 2]],GroupVertices[Vertex],0)),1,1,"")</f>
        <v>8</v>
      </c>
      <c r="BD57" s="48"/>
      <c r="BE57" s="49"/>
      <c r="BF57" s="48"/>
      <c r="BG57" s="49"/>
      <c r="BH57" s="48"/>
      <c r="BI57" s="49"/>
      <c r="BJ57" s="48"/>
      <c r="BK57" s="49"/>
      <c r="BL57" s="48"/>
    </row>
    <row r="58" spans="1:64" ht="15">
      <c r="A58" s="64" t="s">
        <v>236</v>
      </c>
      <c r="B58" s="64" t="s">
        <v>304</v>
      </c>
      <c r="C58" s="65" t="s">
        <v>2890</v>
      </c>
      <c r="D58" s="66">
        <v>3</v>
      </c>
      <c r="E58" s="67" t="s">
        <v>132</v>
      </c>
      <c r="F58" s="68">
        <v>35</v>
      </c>
      <c r="G58" s="65"/>
      <c r="H58" s="69"/>
      <c r="I58" s="70"/>
      <c r="J58" s="70"/>
      <c r="K58" s="34" t="s">
        <v>65</v>
      </c>
      <c r="L58" s="77">
        <v>58</v>
      </c>
      <c r="M58" s="77"/>
      <c r="N58" s="72"/>
      <c r="O58" s="79" t="s">
        <v>352</v>
      </c>
      <c r="P58" s="81">
        <v>43629.91353009259</v>
      </c>
      <c r="Q58" s="79" t="s">
        <v>373</v>
      </c>
      <c r="R58" s="83" t="s">
        <v>466</v>
      </c>
      <c r="S58" s="79" t="s">
        <v>502</v>
      </c>
      <c r="T58" s="79"/>
      <c r="U58" s="79"/>
      <c r="V58" s="83" t="s">
        <v>611</v>
      </c>
      <c r="W58" s="81">
        <v>43629.91353009259</v>
      </c>
      <c r="X58" s="83" t="s">
        <v>706</v>
      </c>
      <c r="Y58" s="79"/>
      <c r="Z58" s="79"/>
      <c r="AA58" s="85" t="s">
        <v>883</v>
      </c>
      <c r="AB58" s="79"/>
      <c r="AC58" s="79" t="b">
        <v>0</v>
      </c>
      <c r="AD58" s="79">
        <v>0</v>
      </c>
      <c r="AE58" s="85" t="s">
        <v>1037</v>
      </c>
      <c r="AF58" s="79" t="b">
        <v>0</v>
      </c>
      <c r="AG58" s="79" t="s">
        <v>1048</v>
      </c>
      <c r="AH58" s="79"/>
      <c r="AI58" s="85" t="s">
        <v>1037</v>
      </c>
      <c r="AJ58" s="79" t="b">
        <v>0</v>
      </c>
      <c r="AK58" s="79">
        <v>1</v>
      </c>
      <c r="AL58" s="85" t="s">
        <v>882</v>
      </c>
      <c r="AM58" s="79" t="s">
        <v>1053</v>
      </c>
      <c r="AN58" s="79" t="b">
        <v>0</v>
      </c>
      <c r="AO58" s="85" t="s">
        <v>882</v>
      </c>
      <c r="AP58" s="79" t="s">
        <v>176</v>
      </c>
      <c r="AQ58" s="79">
        <v>0</v>
      </c>
      <c r="AR58" s="79">
        <v>0</v>
      </c>
      <c r="AS58" s="79"/>
      <c r="AT58" s="79"/>
      <c r="AU58" s="79"/>
      <c r="AV58" s="79"/>
      <c r="AW58" s="79"/>
      <c r="AX58" s="79"/>
      <c r="AY58" s="79"/>
      <c r="AZ58" s="79"/>
      <c r="BA58">
        <v>1</v>
      </c>
      <c r="BB58" s="78" t="str">
        <f>REPLACE(INDEX(GroupVertices[Group],MATCH(Edges[[#This Row],[Vertex 1]],GroupVertices[Vertex],0)),1,1,"")</f>
        <v>8</v>
      </c>
      <c r="BC58" s="78" t="str">
        <f>REPLACE(INDEX(GroupVertices[Group],MATCH(Edges[[#This Row],[Vertex 2]],GroupVertices[Vertex],0)),1,1,"")</f>
        <v>2</v>
      </c>
      <c r="BD58" s="48">
        <v>1</v>
      </c>
      <c r="BE58" s="49">
        <v>6.25</v>
      </c>
      <c r="BF58" s="48">
        <v>0</v>
      </c>
      <c r="BG58" s="49">
        <v>0</v>
      </c>
      <c r="BH58" s="48">
        <v>0</v>
      </c>
      <c r="BI58" s="49">
        <v>0</v>
      </c>
      <c r="BJ58" s="48">
        <v>15</v>
      </c>
      <c r="BK58" s="49">
        <v>93.75</v>
      </c>
      <c r="BL58" s="48">
        <v>16</v>
      </c>
    </row>
    <row r="59" spans="1:64" ht="15">
      <c r="A59" s="64" t="s">
        <v>237</v>
      </c>
      <c r="B59" s="64" t="s">
        <v>304</v>
      </c>
      <c r="C59" s="65" t="s">
        <v>2890</v>
      </c>
      <c r="D59" s="66">
        <v>3</v>
      </c>
      <c r="E59" s="67" t="s">
        <v>132</v>
      </c>
      <c r="F59" s="68">
        <v>35</v>
      </c>
      <c r="G59" s="65"/>
      <c r="H59" s="69"/>
      <c r="I59" s="70"/>
      <c r="J59" s="70"/>
      <c r="K59" s="34" t="s">
        <v>65</v>
      </c>
      <c r="L59" s="77">
        <v>59</v>
      </c>
      <c r="M59" s="77"/>
      <c r="N59" s="72"/>
      <c r="O59" s="79" t="s">
        <v>353</v>
      </c>
      <c r="P59" s="81">
        <v>43629.98082175926</v>
      </c>
      <c r="Q59" s="79" t="s">
        <v>374</v>
      </c>
      <c r="R59" s="79"/>
      <c r="S59" s="79"/>
      <c r="T59" s="79"/>
      <c r="U59" s="79"/>
      <c r="V59" s="83" t="s">
        <v>612</v>
      </c>
      <c r="W59" s="81">
        <v>43629.98082175926</v>
      </c>
      <c r="X59" s="83" t="s">
        <v>707</v>
      </c>
      <c r="Y59" s="79"/>
      <c r="Z59" s="79"/>
      <c r="AA59" s="85" t="s">
        <v>884</v>
      </c>
      <c r="AB59" s="85" t="s">
        <v>1025</v>
      </c>
      <c r="AC59" s="79" t="b">
        <v>0</v>
      </c>
      <c r="AD59" s="79">
        <v>0</v>
      </c>
      <c r="AE59" s="85" t="s">
        <v>1042</v>
      </c>
      <c r="AF59" s="79" t="b">
        <v>0</v>
      </c>
      <c r="AG59" s="79" t="s">
        <v>1048</v>
      </c>
      <c r="AH59" s="79"/>
      <c r="AI59" s="85" t="s">
        <v>1037</v>
      </c>
      <c r="AJ59" s="79" t="b">
        <v>0</v>
      </c>
      <c r="AK59" s="79">
        <v>0</v>
      </c>
      <c r="AL59" s="85" t="s">
        <v>1037</v>
      </c>
      <c r="AM59" s="79" t="s">
        <v>1053</v>
      </c>
      <c r="AN59" s="79" t="b">
        <v>0</v>
      </c>
      <c r="AO59" s="85" t="s">
        <v>1025</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v>0</v>
      </c>
      <c r="BE59" s="49">
        <v>0</v>
      </c>
      <c r="BF59" s="48">
        <v>0</v>
      </c>
      <c r="BG59" s="49">
        <v>0</v>
      </c>
      <c r="BH59" s="48">
        <v>0</v>
      </c>
      <c r="BI59" s="49">
        <v>0</v>
      </c>
      <c r="BJ59" s="48">
        <v>10</v>
      </c>
      <c r="BK59" s="49">
        <v>100</v>
      </c>
      <c r="BL59" s="48">
        <v>10</v>
      </c>
    </row>
    <row r="60" spans="1:64" ht="15">
      <c r="A60" s="64" t="s">
        <v>238</v>
      </c>
      <c r="B60" s="64" t="s">
        <v>315</v>
      </c>
      <c r="C60" s="65" t="s">
        <v>2890</v>
      </c>
      <c r="D60" s="66">
        <v>3</v>
      </c>
      <c r="E60" s="67" t="s">
        <v>132</v>
      </c>
      <c r="F60" s="68">
        <v>35</v>
      </c>
      <c r="G60" s="65"/>
      <c r="H60" s="69"/>
      <c r="I60" s="70"/>
      <c r="J60" s="70"/>
      <c r="K60" s="34" t="s">
        <v>65</v>
      </c>
      <c r="L60" s="77">
        <v>60</v>
      </c>
      <c r="M60" s="77"/>
      <c r="N60" s="72"/>
      <c r="O60" s="79" t="s">
        <v>352</v>
      </c>
      <c r="P60" s="81">
        <v>43630.0284375</v>
      </c>
      <c r="Q60" s="79" t="s">
        <v>375</v>
      </c>
      <c r="R60" s="79"/>
      <c r="S60" s="79"/>
      <c r="T60" s="79"/>
      <c r="U60" s="79"/>
      <c r="V60" s="83" t="s">
        <v>613</v>
      </c>
      <c r="W60" s="81">
        <v>43630.0284375</v>
      </c>
      <c r="X60" s="83" t="s">
        <v>708</v>
      </c>
      <c r="Y60" s="79"/>
      <c r="Z60" s="79"/>
      <c r="AA60" s="85" t="s">
        <v>885</v>
      </c>
      <c r="AB60" s="79"/>
      <c r="AC60" s="79" t="b">
        <v>0</v>
      </c>
      <c r="AD60" s="79">
        <v>0</v>
      </c>
      <c r="AE60" s="85" t="s">
        <v>1037</v>
      </c>
      <c r="AF60" s="79" t="b">
        <v>0</v>
      </c>
      <c r="AG60" s="79" t="s">
        <v>1048</v>
      </c>
      <c r="AH60" s="79"/>
      <c r="AI60" s="85" t="s">
        <v>1037</v>
      </c>
      <c r="AJ60" s="79" t="b">
        <v>0</v>
      </c>
      <c r="AK60" s="79">
        <v>3</v>
      </c>
      <c r="AL60" s="85" t="s">
        <v>996</v>
      </c>
      <c r="AM60" s="79" t="s">
        <v>1054</v>
      </c>
      <c r="AN60" s="79" t="b">
        <v>0</v>
      </c>
      <c r="AO60" s="85" t="s">
        <v>996</v>
      </c>
      <c r="AP60" s="79" t="s">
        <v>176</v>
      </c>
      <c r="AQ60" s="79">
        <v>0</v>
      </c>
      <c r="AR60" s="79">
        <v>0</v>
      </c>
      <c r="AS60" s="79"/>
      <c r="AT60" s="79"/>
      <c r="AU60" s="79"/>
      <c r="AV60" s="79"/>
      <c r="AW60" s="79"/>
      <c r="AX60" s="79"/>
      <c r="AY60" s="79"/>
      <c r="AZ60" s="79"/>
      <c r="BA60">
        <v>1</v>
      </c>
      <c r="BB60" s="78" t="str">
        <f>REPLACE(INDEX(GroupVertices[Group],MATCH(Edges[[#This Row],[Vertex 1]],GroupVertices[Vertex],0)),1,1,"")</f>
        <v>4</v>
      </c>
      <c r="BC60" s="78" t="str">
        <f>REPLACE(INDEX(GroupVertices[Group],MATCH(Edges[[#This Row],[Vertex 2]],GroupVertices[Vertex],0)),1,1,"")</f>
        <v>4</v>
      </c>
      <c r="BD60" s="48">
        <v>0</v>
      </c>
      <c r="BE60" s="49">
        <v>0</v>
      </c>
      <c r="BF60" s="48">
        <v>0</v>
      </c>
      <c r="BG60" s="49">
        <v>0</v>
      </c>
      <c r="BH60" s="48">
        <v>0</v>
      </c>
      <c r="BI60" s="49">
        <v>0</v>
      </c>
      <c r="BJ60" s="48">
        <v>23</v>
      </c>
      <c r="BK60" s="49">
        <v>100</v>
      </c>
      <c r="BL60" s="48">
        <v>23</v>
      </c>
    </row>
    <row r="61" spans="1:64" ht="15">
      <c r="A61" s="64" t="s">
        <v>239</v>
      </c>
      <c r="B61" s="64" t="s">
        <v>304</v>
      </c>
      <c r="C61" s="65" t="s">
        <v>2890</v>
      </c>
      <c r="D61" s="66">
        <v>3</v>
      </c>
      <c r="E61" s="67" t="s">
        <v>132</v>
      </c>
      <c r="F61" s="68">
        <v>35</v>
      </c>
      <c r="G61" s="65"/>
      <c r="H61" s="69"/>
      <c r="I61" s="70"/>
      <c r="J61" s="70"/>
      <c r="K61" s="34" t="s">
        <v>65</v>
      </c>
      <c r="L61" s="77">
        <v>61</v>
      </c>
      <c r="M61" s="77"/>
      <c r="N61" s="72"/>
      <c r="O61" s="79" t="s">
        <v>352</v>
      </c>
      <c r="P61" s="81">
        <v>43627.15282407407</v>
      </c>
      <c r="Q61" s="79" t="s">
        <v>376</v>
      </c>
      <c r="R61" s="79"/>
      <c r="S61" s="79"/>
      <c r="T61" s="79" t="s">
        <v>525</v>
      </c>
      <c r="U61" s="83" t="s">
        <v>562</v>
      </c>
      <c r="V61" s="83" t="s">
        <v>562</v>
      </c>
      <c r="W61" s="81">
        <v>43627.15282407407</v>
      </c>
      <c r="X61" s="83" t="s">
        <v>709</v>
      </c>
      <c r="Y61" s="79"/>
      <c r="Z61" s="79"/>
      <c r="AA61" s="85" t="s">
        <v>886</v>
      </c>
      <c r="AB61" s="79"/>
      <c r="AC61" s="79" t="b">
        <v>0</v>
      </c>
      <c r="AD61" s="79">
        <v>0</v>
      </c>
      <c r="AE61" s="85" t="s">
        <v>1037</v>
      </c>
      <c r="AF61" s="79" t="b">
        <v>0</v>
      </c>
      <c r="AG61" s="79" t="s">
        <v>1049</v>
      </c>
      <c r="AH61" s="79"/>
      <c r="AI61" s="85" t="s">
        <v>1037</v>
      </c>
      <c r="AJ61" s="79" t="b">
        <v>0</v>
      </c>
      <c r="AK61" s="79">
        <v>0</v>
      </c>
      <c r="AL61" s="85" t="s">
        <v>1037</v>
      </c>
      <c r="AM61" s="79" t="s">
        <v>1059</v>
      </c>
      <c r="AN61" s="79" t="b">
        <v>0</v>
      </c>
      <c r="AO61" s="85" t="s">
        <v>886</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v>0</v>
      </c>
      <c r="BE61" s="49">
        <v>0</v>
      </c>
      <c r="BF61" s="48">
        <v>0</v>
      </c>
      <c r="BG61" s="49">
        <v>0</v>
      </c>
      <c r="BH61" s="48">
        <v>0</v>
      </c>
      <c r="BI61" s="49">
        <v>0</v>
      </c>
      <c r="BJ61" s="48">
        <v>3</v>
      </c>
      <c r="BK61" s="49">
        <v>100</v>
      </c>
      <c r="BL61" s="48">
        <v>3</v>
      </c>
    </row>
    <row r="62" spans="1:64" ht="15">
      <c r="A62" s="64" t="s">
        <v>240</v>
      </c>
      <c r="B62" s="64" t="s">
        <v>239</v>
      </c>
      <c r="C62" s="65" t="s">
        <v>2890</v>
      </c>
      <c r="D62" s="66">
        <v>3</v>
      </c>
      <c r="E62" s="67" t="s">
        <v>132</v>
      </c>
      <c r="F62" s="68">
        <v>35</v>
      </c>
      <c r="G62" s="65"/>
      <c r="H62" s="69"/>
      <c r="I62" s="70"/>
      <c r="J62" s="70"/>
      <c r="K62" s="34" t="s">
        <v>65</v>
      </c>
      <c r="L62" s="77">
        <v>62</v>
      </c>
      <c r="M62" s="77"/>
      <c r="N62" s="72"/>
      <c r="O62" s="79" t="s">
        <v>352</v>
      </c>
      <c r="P62" s="81">
        <v>43629.034270833334</v>
      </c>
      <c r="Q62" s="79" t="s">
        <v>377</v>
      </c>
      <c r="R62" s="79"/>
      <c r="S62" s="79"/>
      <c r="T62" s="79" t="s">
        <v>525</v>
      </c>
      <c r="U62" s="83" t="s">
        <v>562</v>
      </c>
      <c r="V62" s="83" t="s">
        <v>562</v>
      </c>
      <c r="W62" s="81">
        <v>43629.034270833334</v>
      </c>
      <c r="X62" s="83" t="s">
        <v>710</v>
      </c>
      <c r="Y62" s="79"/>
      <c r="Z62" s="79"/>
      <c r="AA62" s="85" t="s">
        <v>887</v>
      </c>
      <c r="AB62" s="79"/>
      <c r="AC62" s="79" t="b">
        <v>0</v>
      </c>
      <c r="AD62" s="79">
        <v>0</v>
      </c>
      <c r="AE62" s="85" t="s">
        <v>1037</v>
      </c>
      <c r="AF62" s="79" t="b">
        <v>0</v>
      </c>
      <c r="AG62" s="79" t="s">
        <v>1049</v>
      </c>
      <c r="AH62" s="79"/>
      <c r="AI62" s="85" t="s">
        <v>1037</v>
      </c>
      <c r="AJ62" s="79" t="b">
        <v>0</v>
      </c>
      <c r="AK62" s="79">
        <v>1</v>
      </c>
      <c r="AL62" s="85" t="s">
        <v>886</v>
      </c>
      <c r="AM62" s="79" t="s">
        <v>1056</v>
      </c>
      <c r="AN62" s="79" t="b">
        <v>0</v>
      </c>
      <c r="AO62" s="85" t="s">
        <v>886</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240</v>
      </c>
      <c r="B63" s="64" t="s">
        <v>304</v>
      </c>
      <c r="C63" s="65" t="s">
        <v>2891</v>
      </c>
      <c r="D63" s="66">
        <v>6.5</v>
      </c>
      <c r="E63" s="67" t="s">
        <v>136</v>
      </c>
      <c r="F63" s="68">
        <v>23.5</v>
      </c>
      <c r="G63" s="65"/>
      <c r="H63" s="69"/>
      <c r="I63" s="70"/>
      <c r="J63" s="70"/>
      <c r="K63" s="34" t="s">
        <v>65</v>
      </c>
      <c r="L63" s="77">
        <v>63</v>
      </c>
      <c r="M63" s="77"/>
      <c r="N63" s="72"/>
      <c r="O63" s="79" t="s">
        <v>352</v>
      </c>
      <c r="P63" s="81">
        <v>43629.034270833334</v>
      </c>
      <c r="Q63" s="79" t="s">
        <v>377</v>
      </c>
      <c r="R63" s="79"/>
      <c r="S63" s="79"/>
      <c r="T63" s="79" t="s">
        <v>525</v>
      </c>
      <c r="U63" s="83" t="s">
        <v>562</v>
      </c>
      <c r="V63" s="83" t="s">
        <v>562</v>
      </c>
      <c r="W63" s="81">
        <v>43629.034270833334</v>
      </c>
      <c r="X63" s="83" t="s">
        <v>710</v>
      </c>
      <c r="Y63" s="79"/>
      <c r="Z63" s="79"/>
      <c r="AA63" s="85" t="s">
        <v>887</v>
      </c>
      <c r="AB63" s="79"/>
      <c r="AC63" s="79" t="b">
        <v>0</v>
      </c>
      <c r="AD63" s="79">
        <v>0</v>
      </c>
      <c r="AE63" s="85" t="s">
        <v>1037</v>
      </c>
      <c r="AF63" s="79" t="b">
        <v>0</v>
      </c>
      <c r="AG63" s="79" t="s">
        <v>1049</v>
      </c>
      <c r="AH63" s="79"/>
      <c r="AI63" s="85" t="s">
        <v>1037</v>
      </c>
      <c r="AJ63" s="79" t="b">
        <v>0</v>
      </c>
      <c r="AK63" s="79">
        <v>1</v>
      </c>
      <c r="AL63" s="85" t="s">
        <v>886</v>
      </c>
      <c r="AM63" s="79" t="s">
        <v>1056</v>
      </c>
      <c r="AN63" s="79" t="b">
        <v>0</v>
      </c>
      <c r="AO63" s="85" t="s">
        <v>886</v>
      </c>
      <c r="AP63" s="79" t="s">
        <v>176</v>
      </c>
      <c r="AQ63" s="79">
        <v>0</v>
      </c>
      <c r="AR63" s="79">
        <v>0</v>
      </c>
      <c r="AS63" s="79"/>
      <c r="AT63" s="79"/>
      <c r="AU63" s="79"/>
      <c r="AV63" s="79"/>
      <c r="AW63" s="79"/>
      <c r="AX63" s="79"/>
      <c r="AY63" s="79"/>
      <c r="AZ63" s="79"/>
      <c r="BA63">
        <v>2</v>
      </c>
      <c r="BB63" s="78" t="str">
        <f>REPLACE(INDEX(GroupVertices[Group],MATCH(Edges[[#This Row],[Vertex 1]],GroupVertices[Vertex],0)),1,1,"")</f>
        <v>2</v>
      </c>
      <c r="BC63" s="78" t="str">
        <f>REPLACE(INDEX(GroupVertices[Group],MATCH(Edges[[#This Row],[Vertex 2]],GroupVertices[Vertex],0)),1,1,"")</f>
        <v>2</v>
      </c>
      <c r="BD63" s="48">
        <v>0</v>
      </c>
      <c r="BE63" s="49">
        <v>0</v>
      </c>
      <c r="BF63" s="48">
        <v>0</v>
      </c>
      <c r="BG63" s="49">
        <v>0</v>
      </c>
      <c r="BH63" s="48">
        <v>0</v>
      </c>
      <c r="BI63" s="49">
        <v>0</v>
      </c>
      <c r="BJ63" s="48">
        <v>5</v>
      </c>
      <c r="BK63" s="49">
        <v>100</v>
      </c>
      <c r="BL63" s="48">
        <v>5</v>
      </c>
    </row>
    <row r="64" spans="1:64" ht="15">
      <c r="A64" s="64" t="s">
        <v>240</v>
      </c>
      <c r="B64" s="64" t="s">
        <v>304</v>
      </c>
      <c r="C64" s="65" t="s">
        <v>2891</v>
      </c>
      <c r="D64" s="66">
        <v>6.5</v>
      </c>
      <c r="E64" s="67" t="s">
        <v>136</v>
      </c>
      <c r="F64" s="68">
        <v>23.5</v>
      </c>
      <c r="G64" s="65"/>
      <c r="H64" s="69"/>
      <c r="I64" s="70"/>
      <c r="J64" s="70"/>
      <c r="K64" s="34" t="s">
        <v>65</v>
      </c>
      <c r="L64" s="77">
        <v>64</v>
      </c>
      <c r="M64" s="77"/>
      <c r="N64" s="72"/>
      <c r="O64" s="79" t="s">
        <v>352</v>
      </c>
      <c r="P64" s="81">
        <v>43630.163935185185</v>
      </c>
      <c r="Q64" s="79" t="s">
        <v>378</v>
      </c>
      <c r="R64" s="83" t="s">
        <v>467</v>
      </c>
      <c r="S64" s="79" t="s">
        <v>503</v>
      </c>
      <c r="T64" s="79"/>
      <c r="U64" s="83" t="s">
        <v>563</v>
      </c>
      <c r="V64" s="83" t="s">
        <v>563</v>
      </c>
      <c r="W64" s="81">
        <v>43630.163935185185</v>
      </c>
      <c r="X64" s="83" t="s">
        <v>711</v>
      </c>
      <c r="Y64" s="79"/>
      <c r="Z64" s="79"/>
      <c r="AA64" s="85" t="s">
        <v>888</v>
      </c>
      <c r="AB64" s="79"/>
      <c r="AC64" s="79" t="b">
        <v>0</v>
      </c>
      <c r="AD64" s="79">
        <v>0</v>
      </c>
      <c r="AE64" s="85" t="s">
        <v>1037</v>
      </c>
      <c r="AF64" s="79" t="b">
        <v>0</v>
      </c>
      <c r="AG64" s="79" t="s">
        <v>1048</v>
      </c>
      <c r="AH64" s="79"/>
      <c r="AI64" s="85" t="s">
        <v>1037</v>
      </c>
      <c r="AJ64" s="79" t="b">
        <v>0</v>
      </c>
      <c r="AK64" s="79">
        <v>2</v>
      </c>
      <c r="AL64" s="85" t="s">
        <v>1025</v>
      </c>
      <c r="AM64" s="79" t="s">
        <v>1056</v>
      </c>
      <c r="AN64" s="79" t="b">
        <v>0</v>
      </c>
      <c r="AO64" s="85" t="s">
        <v>1025</v>
      </c>
      <c r="AP64" s="79" t="s">
        <v>176</v>
      </c>
      <c r="AQ64" s="79">
        <v>0</v>
      </c>
      <c r="AR64" s="79">
        <v>0</v>
      </c>
      <c r="AS64" s="79"/>
      <c r="AT64" s="79"/>
      <c r="AU64" s="79"/>
      <c r="AV64" s="79"/>
      <c r="AW64" s="79"/>
      <c r="AX64" s="79"/>
      <c r="AY64" s="79"/>
      <c r="AZ64" s="79"/>
      <c r="BA64">
        <v>2</v>
      </c>
      <c r="BB64" s="78" t="str">
        <f>REPLACE(INDEX(GroupVertices[Group],MATCH(Edges[[#This Row],[Vertex 1]],GroupVertices[Vertex],0)),1,1,"")</f>
        <v>2</v>
      </c>
      <c r="BC64" s="78" t="str">
        <f>REPLACE(INDEX(GroupVertices[Group],MATCH(Edges[[#This Row],[Vertex 2]],GroupVertices[Vertex],0)),1,1,"")</f>
        <v>2</v>
      </c>
      <c r="BD64" s="48">
        <v>0</v>
      </c>
      <c r="BE64" s="49">
        <v>0</v>
      </c>
      <c r="BF64" s="48">
        <v>0</v>
      </c>
      <c r="BG64" s="49">
        <v>0</v>
      </c>
      <c r="BH64" s="48">
        <v>0</v>
      </c>
      <c r="BI64" s="49">
        <v>0</v>
      </c>
      <c r="BJ64" s="48">
        <v>10</v>
      </c>
      <c r="BK64" s="49">
        <v>100</v>
      </c>
      <c r="BL64" s="48">
        <v>10</v>
      </c>
    </row>
    <row r="65" spans="1:64" ht="15">
      <c r="A65" s="64" t="s">
        <v>241</v>
      </c>
      <c r="B65" s="64" t="s">
        <v>304</v>
      </c>
      <c r="C65" s="65" t="s">
        <v>2890</v>
      </c>
      <c r="D65" s="66">
        <v>3</v>
      </c>
      <c r="E65" s="67" t="s">
        <v>132</v>
      </c>
      <c r="F65" s="68">
        <v>35</v>
      </c>
      <c r="G65" s="65"/>
      <c r="H65" s="69"/>
      <c r="I65" s="70"/>
      <c r="J65" s="70"/>
      <c r="K65" s="34" t="s">
        <v>65</v>
      </c>
      <c r="L65" s="77">
        <v>65</v>
      </c>
      <c r="M65" s="77"/>
      <c r="N65" s="72"/>
      <c r="O65" s="79" t="s">
        <v>353</v>
      </c>
      <c r="P65" s="81">
        <v>43630.26719907407</v>
      </c>
      <c r="Q65" s="79" t="s">
        <v>379</v>
      </c>
      <c r="R65" s="79"/>
      <c r="S65" s="79"/>
      <c r="T65" s="79"/>
      <c r="U65" s="79"/>
      <c r="V65" s="83" t="s">
        <v>614</v>
      </c>
      <c r="W65" s="81">
        <v>43630.26719907407</v>
      </c>
      <c r="X65" s="83" t="s">
        <v>712</v>
      </c>
      <c r="Y65" s="79"/>
      <c r="Z65" s="79"/>
      <c r="AA65" s="85" t="s">
        <v>889</v>
      </c>
      <c r="AB65" s="85" t="s">
        <v>1025</v>
      </c>
      <c r="AC65" s="79" t="b">
        <v>0</v>
      </c>
      <c r="AD65" s="79">
        <v>0</v>
      </c>
      <c r="AE65" s="85" t="s">
        <v>1042</v>
      </c>
      <c r="AF65" s="79" t="b">
        <v>0</v>
      </c>
      <c r="AG65" s="79" t="s">
        <v>1048</v>
      </c>
      <c r="AH65" s="79"/>
      <c r="AI65" s="85" t="s">
        <v>1037</v>
      </c>
      <c r="AJ65" s="79" t="b">
        <v>0</v>
      </c>
      <c r="AK65" s="79">
        <v>0</v>
      </c>
      <c r="AL65" s="85" t="s">
        <v>1037</v>
      </c>
      <c r="AM65" s="79" t="s">
        <v>1054</v>
      </c>
      <c r="AN65" s="79" t="b">
        <v>0</v>
      </c>
      <c r="AO65" s="85" t="s">
        <v>1025</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v>0</v>
      </c>
      <c r="BE65" s="49">
        <v>0</v>
      </c>
      <c r="BF65" s="48">
        <v>0</v>
      </c>
      <c r="BG65" s="49">
        <v>0</v>
      </c>
      <c r="BH65" s="48">
        <v>0</v>
      </c>
      <c r="BI65" s="49">
        <v>0</v>
      </c>
      <c r="BJ65" s="48">
        <v>16</v>
      </c>
      <c r="BK65" s="49">
        <v>100</v>
      </c>
      <c r="BL65" s="48">
        <v>16</v>
      </c>
    </row>
    <row r="66" spans="1:64" ht="15">
      <c r="A66" s="64" t="s">
        <v>242</v>
      </c>
      <c r="B66" s="64" t="s">
        <v>304</v>
      </c>
      <c r="C66" s="65" t="s">
        <v>2890</v>
      </c>
      <c r="D66" s="66">
        <v>3</v>
      </c>
      <c r="E66" s="67" t="s">
        <v>132</v>
      </c>
      <c r="F66" s="68">
        <v>35</v>
      </c>
      <c r="G66" s="65"/>
      <c r="H66" s="69"/>
      <c r="I66" s="70"/>
      <c r="J66" s="70"/>
      <c r="K66" s="34" t="s">
        <v>65</v>
      </c>
      <c r="L66" s="77">
        <v>66</v>
      </c>
      <c r="M66" s="77"/>
      <c r="N66" s="72"/>
      <c r="O66" s="79" t="s">
        <v>353</v>
      </c>
      <c r="P66" s="81">
        <v>43630.31240740741</v>
      </c>
      <c r="Q66" s="79" t="s">
        <v>380</v>
      </c>
      <c r="R66" s="79"/>
      <c r="S66" s="79"/>
      <c r="T66" s="79"/>
      <c r="U66" s="79"/>
      <c r="V66" s="83" t="s">
        <v>615</v>
      </c>
      <c r="W66" s="81">
        <v>43630.31240740741</v>
      </c>
      <c r="X66" s="83" t="s">
        <v>713</v>
      </c>
      <c r="Y66" s="79"/>
      <c r="Z66" s="79"/>
      <c r="AA66" s="85" t="s">
        <v>890</v>
      </c>
      <c r="AB66" s="85" t="s">
        <v>1025</v>
      </c>
      <c r="AC66" s="79" t="b">
        <v>0</v>
      </c>
      <c r="AD66" s="79">
        <v>0</v>
      </c>
      <c r="AE66" s="85" t="s">
        <v>1042</v>
      </c>
      <c r="AF66" s="79" t="b">
        <v>0</v>
      </c>
      <c r="AG66" s="79" t="s">
        <v>1048</v>
      </c>
      <c r="AH66" s="79"/>
      <c r="AI66" s="85" t="s">
        <v>1037</v>
      </c>
      <c r="AJ66" s="79" t="b">
        <v>0</v>
      </c>
      <c r="AK66" s="79">
        <v>0</v>
      </c>
      <c r="AL66" s="85" t="s">
        <v>1037</v>
      </c>
      <c r="AM66" s="79" t="s">
        <v>1060</v>
      </c>
      <c r="AN66" s="79" t="b">
        <v>0</v>
      </c>
      <c r="AO66" s="85" t="s">
        <v>1025</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v>2</v>
      </c>
      <c r="BE66" s="49">
        <v>5.2631578947368425</v>
      </c>
      <c r="BF66" s="48">
        <v>0</v>
      </c>
      <c r="BG66" s="49">
        <v>0</v>
      </c>
      <c r="BH66" s="48">
        <v>0</v>
      </c>
      <c r="BI66" s="49">
        <v>0</v>
      </c>
      <c r="BJ66" s="48">
        <v>36</v>
      </c>
      <c r="BK66" s="49">
        <v>94.73684210526316</v>
      </c>
      <c r="BL66" s="48">
        <v>38</v>
      </c>
    </row>
    <row r="67" spans="1:64" ht="15">
      <c r="A67" s="64" t="s">
        <v>243</v>
      </c>
      <c r="B67" s="64" t="s">
        <v>315</v>
      </c>
      <c r="C67" s="65" t="s">
        <v>2890</v>
      </c>
      <c r="D67" s="66">
        <v>3</v>
      </c>
      <c r="E67" s="67" t="s">
        <v>132</v>
      </c>
      <c r="F67" s="68">
        <v>35</v>
      </c>
      <c r="G67" s="65"/>
      <c r="H67" s="69"/>
      <c r="I67" s="70"/>
      <c r="J67" s="70"/>
      <c r="K67" s="34" t="s">
        <v>65</v>
      </c>
      <c r="L67" s="77">
        <v>67</v>
      </c>
      <c r="M67" s="77"/>
      <c r="N67" s="72"/>
      <c r="O67" s="79" t="s">
        <v>352</v>
      </c>
      <c r="P67" s="81">
        <v>43630.63508101852</v>
      </c>
      <c r="Q67" s="79" t="s">
        <v>375</v>
      </c>
      <c r="R67" s="79"/>
      <c r="S67" s="79"/>
      <c r="T67" s="79"/>
      <c r="U67" s="79"/>
      <c r="V67" s="83" t="s">
        <v>616</v>
      </c>
      <c r="W67" s="81">
        <v>43630.63508101852</v>
      </c>
      <c r="X67" s="83" t="s">
        <v>714</v>
      </c>
      <c r="Y67" s="79"/>
      <c r="Z67" s="79"/>
      <c r="AA67" s="85" t="s">
        <v>891</v>
      </c>
      <c r="AB67" s="79"/>
      <c r="AC67" s="79" t="b">
        <v>0</v>
      </c>
      <c r="AD67" s="79">
        <v>0</v>
      </c>
      <c r="AE67" s="85" t="s">
        <v>1037</v>
      </c>
      <c r="AF67" s="79" t="b">
        <v>0</v>
      </c>
      <c r="AG67" s="79" t="s">
        <v>1048</v>
      </c>
      <c r="AH67" s="79"/>
      <c r="AI67" s="85" t="s">
        <v>1037</v>
      </c>
      <c r="AJ67" s="79" t="b">
        <v>0</v>
      </c>
      <c r="AK67" s="79">
        <v>7</v>
      </c>
      <c r="AL67" s="85" t="s">
        <v>996</v>
      </c>
      <c r="AM67" s="79" t="s">
        <v>1053</v>
      </c>
      <c r="AN67" s="79" t="b">
        <v>0</v>
      </c>
      <c r="AO67" s="85" t="s">
        <v>996</v>
      </c>
      <c r="AP67" s="79" t="s">
        <v>176</v>
      </c>
      <c r="AQ67" s="79">
        <v>0</v>
      </c>
      <c r="AR67" s="79">
        <v>0</v>
      </c>
      <c r="AS67" s="79"/>
      <c r="AT67" s="79"/>
      <c r="AU67" s="79"/>
      <c r="AV67" s="79"/>
      <c r="AW67" s="79"/>
      <c r="AX67" s="79"/>
      <c r="AY67" s="79"/>
      <c r="AZ67" s="79"/>
      <c r="BA67">
        <v>1</v>
      </c>
      <c r="BB67" s="78" t="str">
        <f>REPLACE(INDEX(GroupVertices[Group],MATCH(Edges[[#This Row],[Vertex 1]],GroupVertices[Vertex],0)),1,1,"")</f>
        <v>4</v>
      </c>
      <c r="BC67" s="78" t="str">
        <f>REPLACE(INDEX(GroupVertices[Group],MATCH(Edges[[#This Row],[Vertex 2]],GroupVertices[Vertex],0)),1,1,"")</f>
        <v>4</v>
      </c>
      <c r="BD67" s="48">
        <v>0</v>
      </c>
      <c r="BE67" s="49">
        <v>0</v>
      </c>
      <c r="BF67" s="48">
        <v>0</v>
      </c>
      <c r="BG67" s="49">
        <v>0</v>
      </c>
      <c r="BH67" s="48">
        <v>0</v>
      </c>
      <c r="BI67" s="49">
        <v>0</v>
      </c>
      <c r="BJ67" s="48">
        <v>23</v>
      </c>
      <c r="BK67" s="49">
        <v>100</v>
      </c>
      <c r="BL67" s="48">
        <v>23</v>
      </c>
    </row>
    <row r="68" spans="1:64" ht="15">
      <c r="A68" s="64" t="s">
        <v>244</v>
      </c>
      <c r="B68" s="64" t="s">
        <v>304</v>
      </c>
      <c r="C68" s="65" t="s">
        <v>2890</v>
      </c>
      <c r="D68" s="66">
        <v>3</v>
      </c>
      <c r="E68" s="67" t="s">
        <v>132</v>
      </c>
      <c r="F68" s="68">
        <v>35</v>
      </c>
      <c r="G68" s="65"/>
      <c r="H68" s="69"/>
      <c r="I68" s="70"/>
      <c r="J68" s="70"/>
      <c r="K68" s="34" t="s">
        <v>65</v>
      </c>
      <c r="L68" s="77">
        <v>68</v>
      </c>
      <c r="M68" s="77"/>
      <c r="N68" s="72"/>
      <c r="O68" s="79" t="s">
        <v>352</v>
      </c>
      <c r="P68" s="81">
        <v>43630.65974537037</v>
      </c>
      <c r="Q68" s="79" t="s">
        <v>378</v>
      </c>
      <c r="R68" s="83" t="s">
        <v>467</v>
      </c>
      <c r="S68" s="79" t="s">
        <v>503</v>
      </c>
      <c r="T68" s="79"/>
      <c r="U68" s="83" t="s">
        <v>563</v>
      </c>
      <c r="V68" s="83" t="s">
        <v>563</v>
      </c>
      <c r="W68" s="81">
        <v>43630.65974537037</v>
      </c>
      <c r="X68" s="83" t="s">
        <v>715</v>
      </c>
      <c r="Y68" s="79"/>
      <c r="Z68" s="79"/>
      <c r="AA68" s="85" t="s">
        <v>892</v>
      </c>
      <c r="AB68" s="79"/>
      <c r="AC68" s="79" t="b">
        <v>0</v>
      </c>
      <c r="AD68" s="79">
        <v>0</v>
      </c>
      <c r="AE68" s="85" t="s">
        <v>1037</v>
      </c>
      <c r="AF68" s="79" t="b">
        <v>0</v>
      </c>
      <c r="AG68" s="79" t="s">
        <v>1048</v>
      </c>
      <c r="AH68" s="79"/>
      <c r="AI68" s="85" t="s">
        <v>1037</v>
      </c>
      <c r="AJ68" s="79" t="b">
        <v>0</v>
      </c>
      <c r="AK68" s="79">
        <v>4</v>
      </c>
      <c r="AL68" s="85" t="s">
        <v>1025</v>
      </c>
      <c r="AM68" s="79" t="s">
        <v>1056</v>
      </c>
      <c r="AN68" s="79" t="b">
        <v>0</v>
      </c>
      <c r="AO68" s="85" t="s">
        <v>1025</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v>0</v>
      </c>
      <c r="BE68" s="49">
        <v>0</v>
      </c>
      <c r="BF68" s="48">
        <v>0</v>
      </c>
      <c r="BG68" s="49">
        <v>0</v>
      </c>
      <c r="BH68" s="48">
        <v>0</v>
      </c>
      <c r="BI68" s="49">
        <v>0</v>
      </c>
      <c r="BJ68" s="48">
        <v>10</v>
      </c>
      <c r="BK68" s="49">
        <v>100</v>
      </c>
      <c r="BL68" s="48">
        <v>10</v>
      </c>
    </row>
    <row r="69" spans="1:64" ht="15">
      <c r="A69" s="64" t="s">
        <v>245</v>
      </c>
      <c r="B69" s="64" t="s">
        <v>344</v>
      </c>
      <c r="C69" s="65" t="s">
        <v>2890</v>
      </c>
      <c r="D69" s="66">
        <v>3</v>
      </c>
      <c r="E69" s="67" t="s">
        <v>132</v>
      </c>
      <c r="F69" s="68">
        <v>35</v>
      </c>
      <c r="G69" s="65"/>
      <c r="H69" s="69"/>
      <c r="I69" s="70"/>
      <c r="J69" s="70"/>
      <c r="K69" s="34" t="s">
        <v>65</v>
      </c>
      <c r="L69" s="77">
        <v>69</v>
      </c>
      <c r="M69" s="77"/>
      <c r="N69" s="72"/>
      <c r="O69" s="79" t="s">
        <v>352</v>
      </c>
      <c r="P69" s="81">
        <v>43630.69212962963</v>
      </c>
      <c r="Q69" s="79" t="s">
        <v>381</v>
      </c>
      <c r="R69" s="79"/>
      <c r="S69" s="79"/>
      <c r="T69" s="79"/>
      <c r="U69" s="83" t="s">
        <v>564</v>
      </c>
      <c r="V69" s="83" t="s">
        <v>564</v>
      </c>
      <c r="W69" s="81">
        <v>43630.69212962963</v>
      </c>
      <c r="X69" s="83" t="s">
        <v>716</v>
      </c>
      <c r="Y69" s="79"/>
      <c r="Z69" s="79"/>
      <c r="AA69" s="85" t="s">
        <v>893</v>
      </c>
      <c r="AB69" s="79"/>
      <c r="AC69" s="79" t="b">
        <v>0</v>
      </c>
      <c r="AD69" s="79">
        <v>2</v>
      </c>
      <c r="AE69" s="85" t="s">
        <v>1042</v>
      </c>
      <c r="AF69" s="79" t="b">
        <v>0</v>
      </c>
      <c r="AG69" s="79" t="s">
        <v>1048</v>
      </c>
      <c r="AH69" s="79"/>
      <c r="AI69" s="85" t="s">
        <v>1037</v>
      </c>
      <c r="AJ69" s="79" t="b">
        <v>0</v>
      </c>
      <c r="AK69" s="79">
        <v>1</v>
      </c>
      <c r="AL69" s="85" t="s">
        <v>1037</v>
      </c>
      <c r="AM69" s="79" t="s">
        <v>1056</v>
      </c>
      <c r="AN69" s="79" t="b">
        <v>0</v>
      </c>
      <c r="AO69" s="85" t="s">
        <v>893</v>
      </c>
      <c r="AP69" s="79" t="s">
        <v>176</v>
      </c>
      <c r="AQ69" s="79">
        <v>0</v>
      </c>
      <c r="AR69" s="79">
        <v>0</v>
      </c>
      <c r="AS69" s="79" t="s">
        <v>1071</v>
      </c>
      <c r="AT69" s="79" t="s">
        <v>1074</v>
      </c>
      <c r="AU69" s="79" t="s">
        <v>1075</v>
      </c>
      <c r="AV69" s="79" t="s">
        <v>1076</v>
      </c>
      <c r="AW69" s="79" t="s">
        <v>1079</v>
      </c>
      <c r="AX69" s="79" t="s">
        <v>1076</v>
      </c>
      <c r="AY69" s="79" t="s">
        <v>1083</v>
      </c>
      <c r="AZ69" s="83" t="s">
        <v>1085</v>
      </c>
      <c r="BA69">
        <v>1</v>
      </c>
      <c r="BB69" s="78" t="str">
        <f>REPLACE(INDEX(GroupVertices[Group],MATCH(Edges[[#This Row],[Vertex 1]],GroupVertices[Vertex],0)),1,1,"")</f>
        <v>3</v>
      </c>
      <c r="BC69" s="78" t="str">
        <f>REPLACE(INDEX(GroupVertices[Group],MATCH(Edges[[#This Row],[Vertex 2]],GroupVertices[Vertex],0)),1,1,"")</f>
        <v>3</v>
      </c>
      <c r="BD69" s="48">
        <v>1</v>
      </c>
      <c r="BE69" s="49">
        <v>6.666666666666667</v>
      </c>
      <c r="BF69" s="48">
        <v>0</v>
      </c>
      <c r="BG69" s="49">
        <v>0</v>
      </c>
      <c r="BH69" s="48">
        <v>0</v>
      </c>
      <c r="BI69" s="49">
        <v>0</v>
      </c>
      <c r="BJ69" s="48">
        <v>14</v>
      </c>
      <c r="BK69" s="49">
        <v>93.33333333333333</v>
      </c>
      <c r="BL69" s="48">
        <v>15</v>
      </c>
    </row>
    <row r="70" spans="1:64" ht="15">
      <c r="A70" s="64" t="s">
        <v>246</v>
      </c>
      <c r="B70" s="64" t="s">
        <v>344</v>
      </c>
      <c r="C70" s="65" t="s">
        <v>2890</v>
      </c>
      <c r="D70" s="66">
        <v>3</v>
      </c>
      <c r="E70" s="67" t="s">
        <v>132</v>
      </c>
      <c r="F70" s="68">
        <v>35</v>
      </c>
      <c r="G70" s="65"/>
      <c r="H70" s="69"/>
      <c r="I70" s="70"/>
      <c r="J70" s="70"/>
      <c r="K70" s="34" t="s">
        <v>65</v>
      </c>
      <c r="L70" s="77">
        <v>70</v>
      </c>
      <c r="M70" s="77"/>
      <c r="N70" s="72"/>
      <c r="O70" s="79" t="s">
        <v>352</v>
      </c>
      <c r="P70" s="81">
        <v>43630.71962962963</v>
      </c>
      <c r="Q70" s="79" t="s">
        <v>382</v>
      </c>
      <c r="R70" s="79"/>
      <c r="S70" s="79"/>
      <c r="T70" s="79"/>
      <c r="U70" s="79"/>
      <c r="V70" s="83" t="s">
        <v>617</v>
      </c>
      <c r="W70" s="81">
        <v>43630.71962962963</v>
      </c>
      <c r="X70" s="83" t="s">
        <v>717</v>
      </c>
      <c r="Y70" s="79"/>
      <c r="Z70" s="79"/>
      <c r="AA70" s="85" t="s">
        <v>894</v>
      </c>
      <c r="AB70" s="79"/>
      <c r="AC70" s="79" t="b">
        <v>0</v>
      </c>
      <c r="AD70" s="79">
        <v>0</v>
      </c>
      <c r="AE70" s="85" t="s">
        <v>1037</v>
      </c>
      <c r="AF70" s="79" t="b">
        <v>0</v>
      </c>
      <c r="AG70" s="79" t="s">
        <v>1048</v>
      </c>
      <c r="AH70" s="79"/>
      <c r="AI70" s="85" t="s">
        <v>1037</v>
      </c>
      <c r="AJ70" s="79" t="b">
        <v>0</v>
      </c>
      <c r="AK70" s="79">
        <v>1</v>
      </c>
      <c r="AL70" s="85" t="s">
        <v>893</v>
      </c>
      <c r="AM70" s="79" t="s">
        <v>1061</v>
      </c>
      <c r="AN70" s="79" t="b">
        <v>0</v>
      </c>
      <c r="AO70" s="85" t="s">
        <v>893</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c r="BE70" s="49"/>
      <c r="BF70" s="48"/>
      <c r="BG70" s="49"/>
      <c r="BH70" s="48"/>
      <c r="BI70" s="49"/>
      <c r="BJ70" s="48"/>
      <c r="BK70" s="49"/>
      <c r="BL70" s="48"/>
    </row>
    <row r="71" spans="1:64" ht="15">
      <c r="A71" s="64" t="s">
        <v>245</v>
      </c>
      <c r="B71" s="64" t="s">
        <v>333</v>
      </c>
      <c r="C71" s="65" t="s">
        <v>2890</v>
      </c>
      <c r="D71" s="66">
        <v>3</v>
      </c>
      <c r="E71" s="67" t="s">
        <v>132</v>
      </c>
      <c r="F71" s="68">
        <v>35</v>
      </c>
      <c r="G71" s="65"/>
      <c r="H71" s="69"/>
      <c r="I71" s="70"/>
      <c r="J71" s="70"/>
      <c r="K71" s="34" t="s">
        <v>65</v>
      </c>
      <c r="L71" s="77">
        <v>71</v>
      </c>
      <c r="M71" s="77"/>
      <c r="N71" s="72"/>
      <c r="O71" s="79" t="s">
        <v>352</v>
      </c>
      <c r="P71" s="81">
        <v>43630.69212962963</v>
      </c>
      <c r="Q71" s="79" t="s">
        <v>381</v>
      </c>
      <c r="R71" s="79"/>
      <c r="S71" s="79"/>
      <c r="T71" s="79"/>
      <c r="U71" s="83" t="s">
        <v>564</v>
      </c>
      <c r="V71" s="83" t="s">
        <v>564</v>
      </c>
      <c r="W71" s="81">
        <v>43630.69212962963</v>
      </c>
      <c r="X71" s="83" t="s">
        <v>716</v>
      </c>
      <c r="Y71" s="79"/>
      <c r="Z71" s="79"/>
      <c r="AA71" s="85" t="s">
        <v>893</v>
      </c>
      <c r="AB71" s="79"/>
      <c r="AC71" s="79" t="b">
        <v>0</v>
      </c>
      <c r="AD71" s="79">
        <v>2</v>
      </c>
      <c r="AE71" s="85" t="s">
        <v>1042</v>
      </c>
      <c r="AF71" s="79" t="b">
        <v>0</v>
      </c>
      <c r="AG71" s="79" t="s">
        <v>1048</v>
      </c>
      <c r="AH71" s="79"/>
      <c r="AI71" s="85" t="s">
        <v>1037</v>
      </c>
      <c r="AJ71" s="79" t="b">
        <v>0</v>
      </c>
      <c r="AK71" s="79">
        <v>1</v>
      </c>
      <c r="AL71" s="85" t="s">
        <v>1037</v>
      </c>
      <c r="AM71" s="79" t="s">
        <v>1056</v>
      </c>
      <c r="AN71" s="79" t="b">
        <v>0</v>
      </c>
      <c r="AO71" s="85" t="s">
        <v>893</v>
      </c>
      <c r="AP71" s="79" t="s">
        <v>176</v>
      </c>
      <c r="AQ71" s="79">
        <v>0</v>
      </c>
      <c r="AR71" s="79">
        <v>0</v>
      </c>
      <c r="AS71" s="79" t="s">
        <v>1071</v>
      </c>
      <c r="AT71" s="79" t="s">
        <v>1074</v>
      </c>
      <c r="AU71" s="79" t="s">
        <v>1075</v>
      </c>
      <c r="AV71" s="79" t="s">
        <v>1076</v>
      </c>
      <c r="AW71" s="79" t="s">
        <v>1079</v>
      </c>
      <c r="AX71" s="79" t="s">
        <v>1076</v>
      </c>
      <c r="AY71" s="79" t="s">
        <v>1083</v>
      </c>
      <c r="AZ71" s="83" t="s">
        <v>1085</v>
      </c>
      <c r="BA71">
        <v>1</v>
      </c>
      <c r="BB71" s="78" t="str">
        <f>REPLACE(INDEX(GroupVertices[Group],MATCH(Edges[[#This Row],[Vertex 1]],GroupVertices[Vertex],0)),1,1,"")</f>
        <v>3</v>
      </c>
      <c r="BC71" s="78" t="str">
        <f>REPLACE(INDEX(GroupVertices[Group],MATCH(Edges[[#This Row],[Vertex 2]],GroupVertices[Vertex],0)),1,1,"")</f>
        <v>3</v>
      </c>
      <c r="BD71" s="48"/>
      <c r="BE71" s="49"/>
      <c r="BF71" s="48"/>
      <c r="BG71" s="49"/>
      <c r="BH71" s="48"/>
      <c r="BI71" s="49"/>
      <c r="BJ71" s="48"/>
      <c r="BK71" s="49"/>
      <c r="BL71" s="48"/>
    </row>
    <row r="72" spans="1:64" ht="15">
      <c r="A72" s="64" t="s">
        <v>245</v>
      </c>
      <c r="B72" s="64" t="s">
        <v>304</v>
      </c>
      <c r="C72" s="65" t="s">
        <v>2890</v>
      </c>
      <c r="D72" s="66">
        <v>3</v>
      </c>
      <c r="E72" s="67" t="s">
        <v>132</v>
      </c>
      <c r="F72" s="68">
        <v>35</v>
      </c>
      <c r="G72" s="65"/>
      <c r="H72" s="69"/>
      <c r="I72" s="70"/>
      <c r="J72" s="70"/>
      <c r="K72" s="34" t="s">
        <v>65</v>
      </c>
      <c r="L72" s="77">
        <v>72</v>
      </c>
      <c r="M72" s="77"/>
      <c r="N72" s="72"/>
      <c r="O72" s="79" t="s">
        <v>353</v>
      </c>
      <c r="P72" s="81">
        <v>43630.69212962963</v>
      </c>
      <c r="Q72" s="79" t="s">
        <v>381</v>
      </c>
      <c r="R72" s="79"/>
      <c r="S72" s="79"/>
      <c r="T72" s="79"/>
      <c r="U72" s="83" t="s">
        <v>564</v>
      </c>
      <c r="V72" s="83" t="s">
        <v>564</v>
      </c>
      <c r="W72" s="81">
        <v>43630.69212962963</v>
      </c>
      <c r="X72" s="83" t="s">
        <v>716</v>
      </c>
      <c r="Y72" s="79"/>
      <c r="Z72" s="79"/>
      <c r="AA72" s="85" t="s">
        <v>893</v>
      </c>
      <c r="AB72" s="79"/>
      <c r="AC72" s="79" t="b">
        <v>0</v>
      </c>
      <c r="AD72" s="79">
        <v>2</v>
      </c>
      <c r="AE72" s="85" t="s">
        <v>1042</v>
      </c>
      <c r="AF72" s="79" t="b">
        <v>0</v>
      </c>
      <c r="AG72" s="79" t="s">
        <v>1048</v>
      </c>
      <c r="AH72" s="79"/>
      <c r="AI72" s="85" t="s">
        <v>1037</v>
      </c>
      <c r="AJ72" s="79" t="b">
        <v>0</v>
      </c>
      <c r="AK72" s="79">
        <v>1</v>
      </c>
      <c r="AL72" s="85" t="s">
        <v>1037</v>
      </c>
      <c r="AM72" s="79" t="s">
        <v>1056</v>
      </c>
      <c r="AN72" s="79" t="b">
        <v>0</v>
      </c>
      <c r="AO72" s="85" t="s">
        <v>893</v>
      </c>
      <c r="AP72" s="79" t="s">
        <v>176</v>
      </c>
      <c r="AQ72" s="79">
        <v>0</v>
      </c>
      <c r="AR72" s="79">
        <v>0</v>
      </c>
      <c r="AS72" s="79" t="s">
        <v>1071</v>
      </c>
      <c r="AT72" s="79" t="s">
        <v>1074</v>
      </c>
      <c r="AU72" s="79" t="s">
        <v>1075</v>
      </c>
      <c r="AV72" s="79" t="s">
        <v>1076</v>
      </c>
      <c r="AW72" s="79" t="s">
        <v>1079</v>
      </c>
      <c r="AX72" s="79" t="s">
        <v>1076</v>
      </c>
      <c r="AY72" s="79" t="s">
        <v>1083</v>
      </c>
      <c r="AZ72" s="83" t="s">
        <v>1085</v>
      </c>
      <c r="BA72">
        <v>1</v>
      </c>
      <c r="BB72" s="78" t="str">
        <f>REPLACE(INDEX(GroupVertices[Group],MATCH(Edges[[#This Row],[Vertex 1]],GroupVertices[Vertex],0)),1,1,"")</f>
        <v>3</v>
      </c>
      <c r="BC72" s="78" t="str">
        <f>REPLACE(INDEX(GroupVertices[Group],MATCH(Edges[[#This Row],[Vertex 2]],GroupVertices[Vertex],0)),1,1,"")</f>
        <v>2</v>
      </c>
      <c r="BD72" s="48"/>
      <c r="BE72" s="49"/>
      <c r="BF72" s="48"/>
      <c r="BG72" s="49"/>
      <c r="BH72" s="48"/>
      <c r="BI72" s="49"/>
      <c r="BJ72" s="48"/>
      <c r="BK72" s="49"/>
      <c r="BL72" s="48"/>
    </row>
    <row r="73" spans="1:64" ht="15">
      <c r="A73" s="64" t="s">
        <v>246</v>
      </c>
      <c r="B73" s="64" t="s">
        <v>245</v>
      </c>
      <c r="C73" s="65" t="s">
        <v>2890</v>
      </c>
      <c r="D73" s="66">
        <v>3</v>
      </c>
      <c r="E73" s="67" t="s">
        <v>132</v>
      </c>
      <c r="F73" s="68">
        <v>35</v>
      </c>
      <c r="G73" s="65"/>
      <c r="H73" s="69"/>
      <c r="I73" s="70"/>
      <c r="J73" s="70"/>
      <c r="K73" s="34" t="s">
        <v>65</v>
      </c>
      <c r="L73" s="77">
        <v>73</v>
      </c>
      <c r="M73" s="77"/>
      <c r="N73" s="72"/>
      <c r="O73" s="79" t="s">
        <v>352</v>
      </c>
      <c r="P73" s="81">
        <v>43630.71962962963</v>
      </c>
      <c r="Q73" s="79" t="s">
        <v>382</v>
      </c>
      <c r="R73" s="79"/>
      <c r="S73" s="79"/>
      <c r="T73" s="79"/>
      <c r="U73" s="79"/>
      <c r="V73" s="83" t="s">
        <v>617</v>
      </c>
      <c r="W73" s="81">
        <v>43630.71962962963</v>
      </c>
      <c r="X73" s="83" t="s">
        <v>717</v>
      </c>
      <c r="Y73" s="79"/>
      <c r="Z73" s="79"/>
      <c r="AA73" s="85" t="s">
        <v>894</v>
      </c>
      <c r="AB73" s="79"/>
      <c r="AC73" s="79" t="b">
        <v>0</v>
      </c>
      <c r="AD73" s="79">
        <v>0</v>
      </c>
      <c r="AE73" s="85" t="s">
        <v>1037</v>
      </c>
      <c r="AF73" s="79" t="b">
        <v>0</v>
      </c>
      <c r="AG73" s="79" t="s">
        <v>1048</v>
      </c>
      <c r="AH73" s="79"/>
      <c r="AI73" s="85" t="s">
        <v>1037</v>
      </c>
      <c r="AJ73" s="79" t="b">
        <v>0</v>
      </c>
      <c r="AK73" s="79">
        <v>1</v>
      </c>
      <c r="AL73" s="85" t="s">
        <v>893</v>
      </c>
      <c r="AM73" s="79" t="s">
        <v>1061</v>
      </c>
      <c r="AN73" s="79" t="b">
        <v>0</v>
      </c>
      <c r="AO73" s="85" t="s">
        <v>893</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c r="BE73" s="49"/>
      <c r="BF73" s="48"/>
      <c r="BG73" s="49"/>
      <c r="BH73" s="48"/>
      <c r="BI73" s="49"/>
      <c r="BJ73" s="48"/>
      <c r="BK73" s="49"/>
      <c r="BL73" s="48"/>
    </row>
    <row r="74" spans="1:64" ht="15">
      <c r="A74" s="64" t="s">
        <v>246</v>
      </c>
      <c r="B74" s="64" t="s">
        <v>333</v>
      </c>
      <c r="C74" s="65" t="s">
        <v>2890</v>
      </c>
      <c r="D74" s="66">
        <v>3</v>
      </c>
      <c r="E74" s="67" t="s">
        <v>132</v>
      </c>
      <c r="F74" s="68">
        <v>35</v>
      </c>
      <c r="G74" s="65"/>
      <c r="H74" s="69"/>
      <c r="I74" s="70"/>
      <c r="J74" s="70"/>
      <c r="K74" s="34" t="s">
        <v>65</v>
      </c>
      <c r="L74" s="77">
        <v>74</v>
      </c>
      <c r="M74" s="77"/>
      <c r="N74" s="72"/>
      <c r="O74" s="79" t="s">
        <v>352</v>
      </c>
      <c r="P74" s="81">
        <v>43630.71962962963</v>
      </c>
      <c r="Q74" s="79" t="s">
        <v>382</v>
      </c>
      <c r="R74" s="79"/>
      <c r="S74" s="79"/>
      <c r="T74" s="79"/>
      <c r="U74" s="79"/>
      <c r="V74" s="83" t="s">
        <v>617</v>
      </c>
      <c r="W74" s="81">
        <v>43630.71962962963</v>
      </c>
      <c r="X74" s="83" t="s">
        <v>717</v>
      </c>
      <c r="Y74" s="79"/>
      <c r="Z74" s="79"/>
      <c r="AA74" s="85" t="s">
        <v>894</v>
      </c>
      <c r="AB74" s="79"/>
      <c r="AC74" s="79" t="b">
        <v>0</v>
      </c>
      <c r="AD74" s="79">
        <v>0</v>
      </c>
      <c r="AE74" s="85" t="s">
        <v>1037</v>
      </c>
      <c r="AF74" s="79" t="b">
        <v>0</v>
      </c>
      <c r="AG74" s="79" t="s">
        <v>1048</v>
      </c>
      <c r="AH74" s="79"/>
      <c r="AI74" s="85" t="s">
        <v>1037</v>
      </c>
      <c r="AJ74" s="79" t="b">
        <v>0</v>
      </c>
      <c r="AK74" s="79">
        <v>1</v>
      </c>
      <c r="AL74" s="85" t="s">
        <v>893</v>
      </c>
      <c r="AM74" s="79" t="s">
        <v>1061</v>
      </c>
      <c r="AN74" s="79" t="b">
        <v>0</v>
      </c>
      <c r="AO74" s="85" t="s">
        <v>893</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246</v>
      </c>
      <c r="B75" s="64" t="s">
        <v>304</v>
      </c>
      <c r="C75" s="65" t="s">
        <v>2890</v>
      </c>
      <c r="D75" s="66">
        <v>3</v>
      </c>
      <c r="E75" s="67" t="s">
        <v>132</v>
      </c>
      <c r="F75" s="68">
        <v>35</v>
      </c>
      <c r="G75" s="65"/>
      <c r="H75" s="69"/>
      <c r="I75" s="70"/>
      <c r="J75" s="70"/>
      <c r="K75" s="34" t="s">
        <v>65</v>
      </c>
      <c r="L75" s="77">
        <v>75</v>
      </c>
      <c r="M75" s="77"/>
      <c r="N75" s="72"/>
      <c r="O75" s="79" t="s">
        <v>352</v>
      </c>
      <c r="P75" s="81">
        <v>43630.71962962963</v>
      </c>
      <c r="Q75" s="79" t="s">
        <v>382</v>
      </c>
      <c r="R75" s="79"/>
      <c r="S75" s="79"/>
      <c r="T75" s="79"/>
      <c r="U75" s="79"/>
      <c r="V75" s="83" t="s">
        <v>617</v>
      </c>
      <c r="W75" s="81">
        <v>43630.71962962963</v>
      </c>
      <c r="X75" s="83" t="s">
        <v>717</v>
      </c>
      <c r="Y75" s="79"/>
      <c r="Z75" s="79"/>
      <c r="AA75" s="85" t="s">
        <v>894</v>
      </c>
      <c r="AB75" s="79"/>
      <c r="AC75" s="79" t="b">
        <v>0</v>
      </c>
      <c r="AD75" s="79">
        <v>0</v>
      </c>
      <c r="AE75" s="85" t="s">
        <v>1037</v>
      </c>
      <c r="AF75" s="79" t="b">
        <v>0</v>
      </c>
      <c r="AG75" s="79" t="s">
        <v>1048</v>
      </c>
      <c r="AH75" s="79"/>
      <c r="AI75" s="85" t="s">
        <v>1037</v>
      </c>
      <c r="AJ75" s="79" t="b">
        <v>0</v>
      </c>
      <c r="AK75" s="79">
        <v>1</v>
      </c>
      <c r="AL75" s="85" t="s">
        <v>893</v>
      </c>
      <c r="AM75" s="79" t="s">
        <v>1061</v>
      </c>
      <c r="AN75" s="79" t="b">
        <v>0</v>
      </c>
      <c r="AO75" s="85" t="s">
        <v>893</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2</v>
      </c>
      <c r="BD75" s="48">
        <v>1</v>
      </c>
      <c r="BE75" s="49">
        <v>5.882352941176471</v>
      </c>
      <c r="BF75" s="48">
        <v>0</v>
      </c>
      <c r="BG75" s="49">
        <v>0</v>
      </c>
      <c r="BH75" s="48">
        <v>0</v>
      </c>
      <c r="BI75" s="49">
        <v>0</v>
      </c>
      <c r="BJ75" s="48">
        <v>16</v>
      </c>
      <c r="BK75" s="49">
        <v>94.11764705882354</v>
      </c>
      <c r="BL75" s="48">
        <v>17</v>
      </c>
    </row>
    <row r="76" spans="1:64" ht="15">
      <c r="A76" s="64" t="s">
        <v>247</v>
      </c>
      <c r="B76" s="64" t="s">
        <v>304</v>
      </c>
      <c r="C76" s="65" t="s">
        <v>2890</v>
      </c>
      <c r="D76" s="66">
        <v>3</v>
      </c>
      <c r="E76" s="67" t="s">
        <v>132</v>
      </c>
      <c r="F76" s="68">
        <v>35</v>
      </c>
      <c r="G76" s="65"/>
      <c r="H76" s="69"/>
      <c r="I76" s="70"/>
      <c r="J76" s="70"/>
      <c r="K76" s="34" t="s">
        <v>65</v>
      </c>
      <c r="L76" s="77">
        <v>76</v>
      </c>
      <c r="M76" s="77"/>
      <c r="N76" s="72"/>
      <c r="O76" s="79" t="s">
        <v>352</v>
      </c>
      <c r="P76" s="81">
        <v>43630.145208333335</v>
      </c>
      <c r="Q76" s="79" t="s">
        <v>383</v>
      </c>
      <c r="R76" s="79"/>
      <c r="S76" s="79"/>
      <c r="T76" s="79"/>
      <c r="U76" s="79"/>
      <c r="V76" s="83" t="s">
        <v>618</v>
      </c>
      <c r="W76" s="81">
        <v>43630.145208333335</v>
      </c>
      <c r="X76" s="83" t="s">
        <v>718</v>
      </c>
      <c r="Y76" s="79"/>
      <c r="Z76" s="79"/>
      <c r="AA76" s="85" t="s">
        <v>895</v>
      </c>
      <c r="AB76" s="85" t="s">
        <v>931</v>
      </c>
      <c r="AC76" s="79" t="b">
        <v>0</v>
      </c>
      <c r="AD76" s="79">
        <v>0</v>
      </c>
      <c r="AE76" s="85" t="s">
        <v>1043</v>
      </c>
      <c r="AF76" s="79" t="b">
        <v>0</v>
      </c>
      <c r="AG76" s="79" t="s">
        <v>1048</v>
      </c>
      <c r="AH76" s="79"/>
      <c r="AI76" s="85" t="s">
        <v>1037</v>
      </c>
      <c r="AJ76" s="79" t="b">
        <v>0</v>
      </c>
      <c r="AK76" s="79">
        <v>0</v>
      </c>
      <c r="AL76" s="85" t="s">
        <v>1037</v>
      </c>
      <c r="AM76" s="79" t="s">
        <v>1056</v>
      </c>
      <c r="AN76" s="79" t="b">
        <v>0</v>
      </c>
      <c r="AO76" s="85" t="s">
        <v>931</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247</v>
      </c>
      <c r="B77" s="64" t="s">
        <v>248</v>
      </c>
      <c r="C77" s="65" t="s">
        <v>2890</v>
      </c>
      <c r="D77" s="66">
        <v>3</v>
      </c>
      <c r="E77" s="67" t="s">
        <v>132</v>
      </c>
      <c r="F77" s="68">
        <v>35</v>
      </c>
      <c r="G77" s="65"/>
      <c r="H77" s="69"/>
      <c r="I77" s="70"/>
      <c r="J77" s="70"/>
      <c r="K77" s="34" t="s">
        <v>66</v>
      </c>
      <c r="L77" s="77">
        <v>77</v>
      </c>
      <c r="M77" s="77"/>
      <c r="N77" s="72"/>
      <c r="O77" s="79" t="s">
        <v>353</v>
      </c>
      <c r="P77" s="81">
        <v>43630.145208333335</v>
      </c>
      <c r="Q77" s="79" t="s">
        <v>383</v>
      </c>
      <c r="R77" s="79"/>
      <c r="S77" s="79"/>
      <c r="T77" s="79"/>
      <c r="U77" s="79"/>
      <c r="V77" s="83" t="s">
        <v>618</v>
      </c>
      <c r="W77" s="81">
        <v>43630.145208333335</v>
      </c>
      <c r="X77" s="83" t="s">
        <v>718</v>
      </c>
      <c r="Y77" s="79"/>
      <c r="Z77" s="79"/>
      <c r="AA77" s="85" t="s">
        <v>895</v>
      </c>
      <c r="AB77" s="85" t="s">
        <v>931</v>
      </c>
      <c r="AC77" s="79" t="b">
        <v>0</v>
      </c>
      <c r="AD77" s="79">
        <v>0</v>
      </c>
      <c r="AE77" s="85" t="s">
        <v>1043</v>
      </c>
      <c r="AF77" s="79" t="b">
        <v>0</v>
      </c>
      <c r="AG77" s="79" t="s">
        <v>1048</v>
      </c>
      <c r="AH77" s="79"/>
      <c r="AI77" s="85" t="s">
        <v>1037</v>
      </c>
      <c r="AJ77" s="79" t="b">
        <v>0</v>
      </c>
      <c r="AK77" s="79">
        <v>0</v>
      </c>
      <c r="AL77" s="85" t="s">
        <v>1037</v>
      </c>
      <c r="AM77" s="79" t="s">
        <v>1056</v>
      </c>
      <c r="AN77" s="79" t="b">
        <v>0</v>
      </c>
      <c r="AO77" s="85" t="s">
        <v>931</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v>1</v>
      </c>
      <c r="BE77" s="49">
        <v>8.333333333333334</v>
      </c>
      <c r="BF77" s="48">
        <v>2</v>
      </c>
      <c r="BG77" s="49">
        <v>16.666666666666668</v>
      </c>
      <c r="BH77" s="48">
        <v>0</v>
      </c>
      <c r="BI77" s="49">
        <v>0</v>
      </c>
      <c r="BJ77" s="48">
        <v>9</v>
      </c>
      <c r="BK77" s="49">
        <v>75</v>
      </c>
      <c r="BL77" s="48">
        <v>12</v>
      </c>
    </row>
    <row r="78" spans="1:64" ht="15">
      <c r="A78" s="64" t="s">
        <v>248</v>
      </c>
      <c r="B78" s="64" t="s">
        <v>247</v>
      </c>
      <c r="C78" s="65" t="s">
        <v>2890</v>
      </c>
      <c r="D78" s="66">
        <v>3</v>
      </c>
      <c r="E78" s="67" t="s">
        <v>132</v>
      </c>
      <c r="F78" s="68">
        <v>35</v>
      </c>
      <c r="G78" s="65"/>
      <c r="H78" s="69"/>
      <c r="I78" s="70"/>
      <c r="J78" s="70"/>
      <c r="K78" s="34" t="s">
        <v>66</v>
      </c>
      <c r="L78" s="77">
        <v>78</v>
      </c>
      <c r="M78" s="77"/>
      <c r="N78" s="72"/>
      <c r="O78" s="79" t="s">
        <v>353</v>
      </c>
      <c r="P78" s="81">
        <v>43630.14771990741</v>
      </c>
      <c r="Q78" s="79" t="s">
        <v>384</v>
      </c>
      <c r="R78" s="79"/>
      <c r="S78" s="79"/>
      <c r="T78" s="79"/>
      <c r="U78" s="79"/>
      <c r="V78" s="83" t="s">
        <v>619</v>
      </c>
      <c r="W78" s="81">
        <v>43630.14771990741</v>
      </c>
      <c r="X78" s="83" t="s">
        <v>719</v>
      </c>
      <c r="Y78" s="79"/>
      <c r="Z78" s="79"/>
      <c r="AA78" s="85" t="s">
        <v>896</v>
      </c>
      <c r="AB78" s="85" t="s">
        <v>895</v>
      </c>
      <c r="AC78" s="79" t="b">
        <v>0</v>
      </c>
      <c r="AD78" s="79">
        <v>1</v>
      </c>
      <c r="AE78" s="85" t="s">
        <v>1044</v>
      </c>
      <c r="AF78" s="79" t="b">
        <v>0</v>
      </c>
      <c r="AG78" s="79" t="s">
        <v>1048</v>
      </c>
      <c r="AH78" s="79"/>
      <c r="AI78" s="85" t="s">
        <v>1037</v>
      </c>
      <c r="AJ78" s="79" t="b">
        <v>0</v>
      </c>
      <c r="AK78" s="79">
        <v>0</v>
      </c>
      <c r="AL78" s="85" t="s">
        <v>1037</v>
      </c>
      <c r="AM78" s="79" t="s">
        <v>1056</v>
      </c>
      <c r="AN78" s="79" t="b">
        <v>0</v>
      </c>
      <c r="AO78" s="85" t="s">
        <v>895</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249</v>
      </c>
      <c r="B79" s="64" t="s">
        <v>304</v>
      </c>
      <c r="C79" s="65" t="s">
        <v>2890</v>
      </c>
      <c r="D79" s="66">
        <v>3</v>
      </c>
      <c r="E79" s="67" t="s">
        <v>132</v>
      </c>
      <c r="F79" s="68">
        <v>35</v>
      </c>
      <c r="G79" s="65"/>
      <c r="H79" s="69"/>
      <c r="I79" s="70"/>
      <c r="J79" s="70"/>
      <c r="K79" s="34" t="s">
        <v>65</v>
      </c>
      <c r="L79" s="77">
        <v>79</v>
      </c>
      <c r="M79" s="77"/>
      <c r="N79" s="72"/>
      <c r="O79" s="79" t="s">
        <v>352</v>
      </c>
      <c r="P79" s="81">
        <v>43630.76052083333</v>
      </c>
      <c r="Q79" s="79" t="s">
        <v>385</v>
      </c>
      <c r="R79" s="79"/>
      <c r="S79" s="79"/>
      <c r="T79" s="79"/>
      <c r="U79" s="79"/>
      <c r="V79" s="83" t="s">
        <v>620</v>
      </c>
      <c r="W79" s="81">
        <v>43630.76052083333</v>
      </c>
      <c r="X79" s="83" t="s">
        <v>720</v>
      </c>
      <c r="Y79" s="79"/>
      <c r="Z79" s="79"/>
      <c r="AA79" s="85" t="s">
        <v>897</v>
      </c>
      <c r="AB79" s="85" t="s">
        <v>931</v>
      </c>
      <c r="AC79" s="79" t="b">
        <v>0</v>
      </c>
      <c r="AD79" s="79">
        <v>1</v>
      </c>
      <c r="AE79" s="85" t="s">
        <v>1043</v>
      </c>
      <c r="AF79" s="79" t="b">
        <v>0</v>
      </c>
      <c r="AG79" s="79" t="s">
        <v>1048</v>
      </c>
      <c r="AH79" s="79"/>
      <c r="AI79" s="85" t="s">
        <v>1037</v>
      </c>
      <c r="AJ79" s="79" t="b">
        <v>0</v>
      </c>
      <c r="AK79" s="79">
        <v>0</v>
      </c>
      <c r="AL79" s="85" t="s">
        <v>1037</v>
      </c>
      <c r="AM79" s="79" t="s">
        <v>1054</v>
      </c>
      <c r="AN79" s="79" t="b">
        <v>0</v>
      </c>
      <c r="AO79" s="85" t="s">
        <v>931</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249</v>
      </c>
      <c r="B80" s="64" t="s">
        <v>248</v>
      </c>
      <c r="C80" s="65" t="s">
        <v>2890</v>
      </c>
      <c r="D80" s="66">
        <v>3</v>
      </c>
      <c r="E80" s="67" t="s">
        <v>132</v>
      </c>
      <c r="F80" s="68">
        <v>35</v>
      </c>
      <c r="G80" s="65"/>
      <c r="H80" s="69"/>
      <c r="I80" s="70"/>
      <c r="J80" s="70"/>
      <c r="K80" s="34" t="s">
        <v>66</v>
      </c>
      <c r="L80" s="77">
        <v>80</v>
      </c>
      <c r="M80" s="77"/>
      <c r="N80" s="72"/>
      <c r="O80" s="79" t="s">
        <v>353</v>
      </c>
      <c r="P80" s="81">
        <v>43630.76052083333</v>
      </c>
      <c r="Q80" s="79" t="s">
        <v>385</v>
      </c>
      <c r="R80" s="79"/>
      <c r="S80" s="79"/>
      <c r="T80" s="79"/>
      <c r="U80" s="79"/>
      <c r="V80" s="83" t="s">
        <v>620</v>
      </c>
      <c r="W80" s="81">
        <v>43630.76052083333</v>
      </c>
      <c r="X80" s="83" t="s">
        <v>720</v>
      </c>
      <c r="Y80" s="79"/>
      <c r="Z80" s="79"/>
      <c r="AA80" s="85" t="s">
        <v>897</v>
      </c>
      <c r="AB80" s="85" t="s">
        <v>931</v>
      </c>
      <c r="AC80" s="79" t="b">
        <v>0</v>
      </c>
      <c r="AD80" s="79">
        <v>1</v>
      </c>
      <c r="AE80" s="85" t="s">
        <v>1043</v>
      </c>
      <c r="AF80" s="79" t="b">
        <v>0</v>
      </c>
      <c r="AG80" s="79" t="s">
        <v>1048</v>
      </c>
      <c r="AH80" s="79"/>
      <c r="AI80" s="85" t="s">
        <v>1037</v>
      </c>
      <c r="AJ80" s="79" t="b">
        <v>0</v>
      </c>
      <c r="AK80" s="79">
        <v>0</v>
      </c>
      <c r="AL80" s="85" t="s">
        <v>1037</v>
      </c>
      <c r="AM80" s="79" t="s">
        <v>1054</v>
      </c>
      <c r="AN80" s="79" t="b">
        <v>0</v>
      </c>
      <c r="AO80" s="85" t="s">
        <v>931</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v>0</v>
      </c>
      <c r="BE80" s="49">
        <v>0</v>
      </c>
      <c r="BF80" s="48">
        <v>0</v>
      </c>
      <c r="BG80" s="49">
        <v>0</v>
      </c>
      <c r="BH80" s="48">
        <v>0</v>
      </c>
      <c r="BI80" s="49">
        <v>0</v>
      </c>
      <c r="BJ80" s="48">
        <v>28</v>
      </c>
      <c r="BK80" s="49">
        <v>100</v>
      </c>
      <c r="BL80" s="48">
        <v>28</v>
      </c>
    </row>
    <row r="81" spans="1:64" ht="15">
      <c r="A81" s="64" t="s">
        <v>248</v>
      </c>
      <c r="B81" s="64" t="s">
        <v>249</v>
      </c>
      <c r="C81" s="65" t="s">
        <v>2890</v>
      </c>
      <c r="D81" s="66">
        <v>3</v>
      </c>
      <c r="E81" s="67" t="s">
        <v>132</v>
      </c>
      <c r="F81" s="68">
        <v>35</v>
      </c>
      <c r="G81" s="65"/>
      <c r="H81" s="69"/>
      <c r="I81" s="70"/>
      <c r="J81" s="70"/>
      <c r="K81" s="34" t="s">
        <v>66</v>
      </c>
      <c r="L81" s="77">
        <v>81</v>
      </c>
      <c r="M81" s="77"/>
      <c r="N81" s="72"/>
      <c r="O81" s="79" t="s">
        <v>353</v>
      </c>
      <c r="P81" s="81">
        <v>43630.782118055555</v>
      </c>
      <c r="Q81" s="79" t="s">
        <v>386</v>
      </c>
      <c r="R81" s="79"/>
      <c r="S81" s="79"/>
      <c r="T81" s="79"/>
      <c r="U81" s="79"/>
      <c r="V81" s="83" t="s">
        <v>619</v>
      </c>
      <c r="W81" s="81">
        <v>43630.782118055555</v>
      </c>
      <c r="X81" s="83" t="s">
        <v>721</v>
      </c>
      <c r="Y81" s="79"/>
      <c r="Z81" s="79"/>
      <c r="AA81" s="85" t="s">
        <v>898</v>
      </c>
      <c r="AB81" s="85" t="s">
        <v>897</v>
      </c>
      <c r="AC81" s="79" t="b">
        <v>0</v>
      </c>
      <c r="AD81" s="79">
        <v>0</v>
      </c>
      <c r="AE81" s="85" t="s">
        <v>1045</v>
      </c>
      <c r="AF81" s="79" t="b">
        <v>0</v>
      </c>
      <c r="AG81" s="79" t="s">
        <v>1048</v>
      </c>
      <c r="AH81" s="79"/>
      <c r="AI81" s="85" t="s">
        <v>1037</v>
      </c>
      <c r="AJ81" s="79" t="b">
        <v>0</v>
      </c>
      <c r="AK81" s="79">
        <v>0</v>
      </c>
      <c r="AL81" s="85" t="s">
        <v>1037</v>
      </c>
      <c r="AM81" s="79" t="s">
        <v>1056</v>
      </c>
      <c r="AN81" s="79" t="b">
        <v>0</v>
      </c>
      <c r="AO81" s="85" t="s">
        <v>897</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v>1</v>
      </c>
      <c r="BE81" s="49">
        <v>14.285714285714286</v>
      </c>
      <c r="BF81" s="48">
        <v>0</v>
      </c>
      <c r="BG81" s="49">
        <v>0</v>
      </c>
      <c r="BH81" s="48">
        <v>0</v>
      </c>
      <c r="BI81" s="49">
        <v>0</v>
      </c>
      <c r="BJ81" s="48">
        <v>6</v>
      </c>
      <c r="BK81" s="49">
        <v>85.71428571428571</v>
      </c>
      <c r="BL81" s="48">
        <v>7</v>
      </c>
    </row>
    <row r="82" spans="1:64" ht="15">
      <c r="A82" s="64" t="s">
        <v>248</v>
      </c>
      <c r="B82" s="64" t="s">
        <v>250</v>
      </c>
      <c r="C82" s="65" t="s">
        <v>2890</v>
      </c>
      <c r="D82" s="66">
        <v>3</v>
      </c>
      <c r="E82" s="67" t="s">
        <v>132</v>
      </c>
      <c r="F82" s="68">
        <v>35</v>
      </c>
      <c r="G82" s="65"/>
      <c r="H82" s="69"/>
      <c r="I82" s="70"/>
      <c r="J82" s="70"/>
      <c r="K82" s="34" t="s">
        <v>66</v>
      </c>
      <c r="L82" s="77">
        <v>82</v>
      </c>
      <c r="M82" s="77"/>
      <c r="N82" s="72"/>
      <c r="O82" s="79" t="s">
        <v>353</v>
      </c>
      <c r="P82" s="81">
        <v>43631.11283564815</v>
      </c>
      <c r="Q82" s="79" t="s">
        <v>387</v>
      </c>
      <c r="R82" s="79"/>
      <c r="S82" s="79"/>
      <c r="T82" s="79"/>
      <c r="U82" s="79"/>
      <c r="V82" s="83" t="s">
        <v>619</v>
      </c>
      <c r="W82" s="81">
        <v>43631.11283564815</v>
      </c>
      <c r="X82" s="83" t="s">
        <v>722</v>
      </c>
      <c r="Y82" s="79"/>
      <c r="Z82" s="79"/>
      <c r="AA82" s="85" t="s">
        <v>899</v>
      </c>
      <c r="AB82" s="85" t="s">
        <v>900</v>
      </c>
      <c r="AC82" s="79" t="b">
        <v>0</v>
      </c>
      <c r="AD82" s="79">
        <v>1</v>
      </c>
      <c r="AE82" s="85" t="s">
        <v>1046</v>
      </c>
      <c r="AF82" s="79" t="b">
        <v>0</v>
      </c>
      <c r="AG82" s="79" t="s">
        <v>1048</v>
      </c>
      <c r="AH82" s="79"/>
      <c r="AI82" s="85" t="s">
        <v>1037</v>
      </c>
      <c r="AJ82" s="79" t="b">
        <v>0</v>
      </c>
      <c r="AK82" s="79">
        <v>0</v>
      </c>
      <c r="AL82" s="85" t="s">
        <v>1037</v>
      </c>
      <c r="AM82" s="79" t="s">
        <v>1056</v>
      </c>
      <c r="AN82" s="79" t="b">
        <v>0</v>
      </c>
      <c r="AO82" s="85" t="s">
        <v>900</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v>0</v>
      </c>
      <c r="BE82" s="49">
        <v>0</v>
      </c>
      <c r="BF82" s="48">
        <v>2</v>
      </c>
      <c r="BG82" s="49">
        <v>25</v>
      </c>
      <c r="BH82" s="48">
        <v>0</v>
      </c>
      <c r="BI82" s="49">
        <v>0</v>
      </c>
      <c r="BJ82" s="48">
        <v>6</v>
      </c>
      <c r="BK82" s="49">
        <v>75</v>
      </c>
      <c r="BL82" s="48">
        <v>8</v>
      </c>
    </row>
    <row r="83" spans="1:64" ht="15">
      <c r="A83" s="64" t="s">
        <v>250</v>
      </c>
      <c r="B83" s="64" t="s">
        <v>304</v>
      </c>
      <c r="C83" s="65" t="s">
        <v>2891</v>
      </c>
      <c r="D83" s="66">
        <v>6.5</v>
      </c>
      <c r="E83" s="67" t="s">
        <v>136</v>
      </c>
      <c r="F83" s="68">
        <v>23.5</v>
      </c>
      <c r="G83" s="65"/>
      <c r="H83" s="69"/>
      <c r="I83" s="70"/>
      <c r="J83" s="70"/>
      <c r="K83" s="34" t="s">
        <v>65</v>
      </c>
      <c r="L83" s="77">
        <v>83</v>
      </c>
      <c r="M83" s="77"/>
      <c r="N83" s="72"/>
      <c r="O83" s="79" t="s">
        <v>352</v>
      </c>
      <c r="P83" s="81">
        <v>43631.112280092595</v>
      </c>
      <c r="Q83" s="79" t="s">
        <v>388</v>
      </c>
      <c r="R83" s="79"/>
      <c r="S83" s="79"/>
      <c r="T83" s="79"/>
      <c r="U83" s="79"/>
      <c r="V83" s="83" t="s">
        <v>621</v>
      </c>
      <c r="W83" s="81">
        <v>43631.112280092595</v>
      </c>
      <c r="X83" s="83" t="s">
        <v>723</v>
      </c>
      <c r="Y83" s="79"/>
      <c r="Z83" s="79"/>
      <c r="AA83" s="85" t="s">
        <v>900</v>
      </c>
      <c r="AB83" s="85" t="s">
        <v>931</v>
      </c>
      <c r="AC83" s="79" t="b">
        <v>0</v>
      </c>
      <c r="AD83" s="79">
        <v>1</v>
      </c>
      <c r="AE83" s="85" t="s">
        <v>1043</v>
      </c>
      <c r="AF83" s="79" t="b">
        <v>0</v>
      </c>
      <c r="AG83" s="79" t="s">
        <v>1048</v>
      </c>
      <c r="AH83" s="79"/>
      <c r="AI83" s="85" t="s">
        <v>1037</v>
      </c>
      <c r="AJ83" s="79" t="b">
        <v>0</v>
      </c>
      <c r="AK83" s="79">
        <v>0</v>
      </c>
      <c r="AL83" s="85" t="s">
        <v>1037</v>
      </c>
      <c r="AM83" s="79" t="s">
        <v>1056</v>
      </c>
      <c r="AN83" s="79" t="b">
        <v>0</v>
      </c>
      <c r="AO83" s="85" t="s">
        <v>931</v>
      </c>
      <c r="AP83" s="79" t="s">
        <v>176</v>
      </c>
      <c r="AQ83" s="79">
        <v>0</v>
      </c>
      <c r="AR83" s="79">
        <v>0</v>
      </c>
      <c r="AS83" s="79"/>
      <c r="AT83" s="79"/>
      <c r="AU83" s="79"/>
      <c r="AV83" s="79"/>
      <c r="AW83" s="79"/>
      <c r="AX83" s="79"/>
      <c r="AY83" s="79"/>
      <c r="AZ83" s="79"/>
      <c r="BA83">
        <v>2</v>
      </c>
      <c r="BB83" s="78" t="str">
        <f>REPLACE(INDEX(GroupVertices[Group],MATCH(Edges[[#This Row],[Vertex 1]],GroupVertices[Vertex],0)),1,1,"")</f>
        <v>2</v>
      </c>
      <c r="BC83" s="78" t="str">
        <f>REPLACE(INDEX(GroupVertices[Group],MATCH(Edges[[#This Row],[Vertex 2]],GroupVertices[Vertex],0)),1,1,"")</f>
        <v>2</v>
      </c>
      <c r="BD83" s="48"/>
      <c r="BE83" s="49"/>
      <c r="BF83" s="48"/>
      <c r="BG83" s="49"/>
      <c r="BH83" s="48"/>
      <c r="BI83" s="49"/>
      <c r="BJ83" s="48"/>
      <c r="BK83" s="49"/>
      <c r="BL83" s="48"/>
    </row>
    <row r="84" spans="1:64" ht="15">
      <c r="A84" s="64" t="s">
        <v>250</v>
      </c>
      <c r="B84" s="64" t="s">
        <v>248</v>
      </c>
      <c r="C84" s="65" t="s">
        <v>2891</v>
      </c>
      <c r="D84" s="66">
        <v>6.5</v>
      </c>
      <c r="E84" s="67" t="s">
        <v>136</v>
      </c>
      <c r="F84" s="68">
        <v>23.5</v>
      </c>
      <c r="G84" s="65"/>
      <c r="H84" s="69"/>
      <c r="I84" s="70"/>
      <c r="J84" s="70"/>
      <c r="K84" s="34" t="s">
        <v>66</v>
      </c>
      <c r="L84" s="77">
        <v>84</v>
      </c>
      <c r="M84" s="77"/>
      <c r="N84" s="72"/>
      <c r="O84" s="79" t="s">
        <v>353</v>
      </c>
      <c r="P84" s="81">
        <v>43631.112280092595</v>
      </c>
      <c r="Q84" s="79" t="s">
        <v>388</v>
      </c>
      <c r="R84" s="79"/>
      <c r="S84" s="79"/>
      <c r="T84" s="79"/>
      <c r="U84" s="79"/>
      <c r="V84" s="83" t="s">
        <v>621</v>
      </c>
      <c r="W84" s="81">
        <v>43631.112280092595</v>
      </c>
      <c r="X84" s="83" t="s">
        <v>723</v>
      </c>
      <c r="Y84" s="79"/>
      <c r="Z84" s="79"/>
      <c r="AA84" s="85" t="s">
        <v>900</v>
      </c>
      <c r="AB84" s="85" t="s">
        <v>931</v>
      </c>
      <c r="AC84" s="79" t="b">
        <v>0</v>
      </c>
      <c r="AD84" s="79">
        <v>1</v>
      </c>
      <c r="AE84" s="85" t="s">
        <v>1043</v>
      </c>
      <c r="AF84" s="79" t="b">
        <v>0</v>
      </c>
      <c r="AG84" s="79" t="s">
        <v>1048</v>
      </c>
      <c r="AH84" s="79"/>
      <c r="AI84" s="85" t="s">
        <v>1037</v>
      </c>
      <c r="AJ84" s="79" t="b">
        <v>0</v>
      </c>
      <c r="AK84" s="79">
        <v>0</v>
      </c>
      <c r="AL84" s="85" t="s">
        <v>1037</v>
      </c>
      <c r="AM84" s="79" t="s">
        <v>1056</v>
      </c>
      <c r="AN84" s="79" t="b">
        <v>0</v>
      </c>
      <c r="AO84" s="85" t="s">
        <v>931</v>
      </c>
      <c r="AP84" s="79" t="s">
        <v>176</v>
      </c>
      <c r="AQ84" s="79">
        <v>0</v>
      </c>
      <c r="AR84" s="79">
        <v>0</v>
      </c>
      <c r="AS84" s="79"/>
      <c r="AT84" s="79"/>
      <c r="AU84" s="79"/>
      <c r="AV84" s="79"/>
      <c r="AW84" s="79"/>
      <c r="AX84" s="79"/>
      <c r="AY84" s="79"/>
      <c r="AZ84" s="79"/>
      <c r="BA84">
        <v>2</v>
      </c>
      <c r="BB84" s="78" t="str">
        <f>REPLACE(INDEX(GroupVertices[Group],MATCH(Edges[[#This Row],[Vertex 1]],GroupVertices[Vertex],0)),1,1,"")</f>
        <v>2</v>
      </c>
      <c r="BC84" s="78" t="str">
        <f>REPLACE(INDEX(GroupVertices[Group],MATCH(Edges[[#This Row],[Vertex 2]],GroupVertices[Vertex],0)),1,1,"")</f>
        <v>2</v>
      </c>
      <c r="BD84" s="48">
        <v>1</v>
      </c>
      <c r="BE84" s="49">
        <v>5.555555555555555</v>
      </c>
      <c r="BF84" s="48">
        <v>1</v>
      </c>
      <c r="BG84" s="49">
        <v>5.555555555555555</v>
      </c>
      <c r="BH84" s="48">
        <v>0</v>
      </c>
      <c r="BI84" s="49">
        <v>0</v>
      </c>
      <c r="BJ84" s="48">
        <v>16</v>
      </c>
      <c r="BK84" s="49">
        <v>88.88888888888889</v>
      </c>
      <c r="BL84" s="48">
        <v>18</v>
      </c>
    </row>
    <row r="85" spans="1:64" ht="15">
      <c r="A85" s="64" t="s">
        <v>250</v>
      </c>
      <c r="B85" s="64" t="s">
        <v>304</v>
      </c>
      <c r="C85" s="65" t="s">
        <v>2891</v>
      </c>
      <c r="D85" s="66">
        <v>6.5</v>
      </c>
      <c r="E85" s="67" t="s">
        <v>136</v>
      </c>
      <c r="F85" s="68">
        <v>23.5</v>
      </c>
      <c r="G85" s="65"/>
      <c r="H85" s="69"/>
      <c r="I85" s="70"/>
      <c r="J85" s="70"/>
      <c r="K85" s="34" t="s">
        <v>65</v>
      </c>
      <c r="L85" s="77">
        <v>85</v>
      </c>
      <c r="M85" s="77"/>
      <c r="N85" s="72"/>
      <c r="O85" s="79" t="s">
        <v>352</v>
      </c>
      <c r="P85" s="81">
        <v>43631.11376157407</v>
      </c>
      <c r="Q85" s="79" t="s">
        <v>389</v>
      </c>
      <c r="R85" s="79"/>
      <c r="S85" s="79"/>
      <c r="T85" s="79"/>
      <c r="U85" s="83" t="s">
        <v>565</v>
      </c>
      <c r="V85" s="83" t="s">
        <v>565</v>
      </c>
      <c r="W85" s="81">
        <v>43631.11376157407</v>
      </c>
      <c r="X85" s="83" t="s">
        <v>724</v>
      </c>
      <c r="Y85" s="79"/>
      <c r="Z85" s="79"/>
      <c r="AA85" s="85" t="s">
        <v>901</v>
      </c>
      <c r="AB85" s="85" t="s">
        <v>899</v>
      </c>
      <c r="AC85" s="79" t="b">
        <v>0</v>
      </c>
      <c r="AD85" s="79">
        <v>1</v>
      </c>
      <c r="AE85" s="85" t="s">
        <v>1043</v>
      </c>
      <c r="AF85" s="79" t="b">
        <v>0</v>
      </c>
      <c r="AG85" s="79" t="s">
        <v>1048</v>
      </c>
      <c r="AH85" s="79"/>
      <c r="AI85" s="85" t="s">
        <v>1037</v>
      </c>
      <c r="AJ85" s="79" t="b">
        <v>0</v>
      </c>
      <c r="AK85" s="79">
        <v>0</v>
      </c>
      <c r="AL85" s="85" t="s">
        <v>1037</v>
      </c>
      <c r="AM85" s="79" t="s">
        <v>1056</v>
      </c>
      <c r="AN85" s="79" t="b">
        <v>0</v>
      </c>
      <c r="AO85" s="85" t="s">
        <v>899</v>
      </c>
      <c r="AP85" s="79" t="s">
        <v>176</v>
      </c>
      <c r="AQ85" s="79">
        <v>0</v>
      </c>
      <c r="AR85" s="79">
        <v>0</v>
      </c>
      <c r="AS85" s="79"/>
      <c r="AT85" s="79"/>
      <c r="AU85" s="79"/>
      <c r="AV85" s="79"/>
      <c r="AW85" s="79"/>
      <c r="AX85" s="79"/>
      <c r="AY85" s="79"/>
      <c r="AZ85" s="79"/>
      <c r="BA85">
        <v>2</v>
      </c>
      <c r="BB85" s="78" t="str">
        <f>REPLACE(INDEX(GroupVertices[Group],MATCH(Edges[[#This Row],[Vertex 1]],GroupVertices[Vertex],0)),1,1,"")</f>
        <v>2</v>
      </c>
      <c r="BC85" s="78" t="str">
        <f>REPLACE(INDEX(GroupVertices[Group],MATCH(Edges[[#This Row],[Vertex 2]],GroupVertices[Vertex],0)),1,1,"")</f>
        <v>2</v>
      </c>
      <c r="BD85" s="48"/>
      <c r="BE85" s="49"/>
      <c r="BF85" s="48"/>
      <c r="BG85" s="49"/>
      <c r="BH85" s="48"/>
      <c r="BI85" s="49"/>
      <c r="BJ85" s="48"/>
      <c r="BK85" s="49"/>
      <c r="BL85" s="48"/>
    </row>
    <row r="86" spans="1:64" ht="15">
      <c r="A86" s="64" t="s">
        <v>250</v>
      </c>
      <c r="B86" s="64" t="s">
        <v>248</v>
      </c>
      <c r="C86" s="65" t="s">
        <v>2891</v>
      </c>
      <c r="D86" s="66">
        <v>6.5</v>
      </c>
      <c r="E86" s="67" t="s">
        <v>136</v>
      </c>
      <c r="F86" s="68">
        <v>23.5</v>
      </c>
      <c r="G86" s="65"/>
      <c r="H86" s="69"/>
      <c r="I86" s="70"/>
      <c r="J86" s="70"/>
      <c r="K86" s="34" t="s">
        <v>66</v>
      </c>
      <c r="L86" s="77">
        <v>86</v>
      </c>
      <c r="M86" s="77"/>
      <c r="N86" s="72"/>
      <c r="O86" s="79" t="s">
        <v>353</v>
      </c>
      <c r="P86" s="81">
        <v>43631.11376157407</v>
      </c>
      <c r="Q86" s="79" t="s">
        <v>389</v>
      </c>
      <c r="R86" s="79"/>
      <c r="S86" s="79"/>
      <c r="T86" s="79"/>
      <c r="U86" s="83" t="s">
        <v>565</v>
      </c>
      <c r="V86" s="83" t="s">
        <v>565</v>
      </c>
      <c r="W86" s="81">
        <v>43631.11376157407</v>
      </c>
      <c r="X86" s="83" t="s">
        <v>724</v>
      </c>
      <c r="Y86" s="79"/>
      <c r="Z86" s="79"/>
      <c r="AA86" s="85" t="s">
        <v>901</v>
      </c>
      <c r="AB86" s="85" t="s">
        <v>899</v>
      </c>
      <c r="AC86" s="79" t="b">
        <v>0</v>
      </c>
      <c r="AD86" s="79">
        <v>1</v>
      </c>
      <c r="AE86" s="85" t="s">
        <v>1043</v>
      </c>
      <c r="AF86" s="79" t="b">
        <v>0</v>
      </c>
      <c r="AG86" s="79" t="s">
        <v>1048</v>
      </c>
      <c r="AH86" s="79"/>
      <c r="AI86" s="85" t="s">
        <v>1037</v>
      </c>
      <c r="AJ86" s="79" t="b">
        <v>0</v>
      </c>
      <c r="AK86" s="79">
        <v>0</v>
      </c>
      <c r="AL86" s="85" t="s">
        <v>1037</v>
      </c>
      <c r="AM86" s="79" t="s">
        <v>1056</v>
      </c>
      <c r="AN86" s="79" t="b">
        <v>0</v>
      </c>
      <c r="AO86" s="85" t="s">
        <v>899</v>
      </c>
      <c r="AP86" s="79" t="s">
        <v>176</v>
      </c>
      <c r="AQ86" s="79">
        <v>0</v>
      </c>
      <c r="AR86" s="79">
        <v>0</v>
      </c>
      <c r="AS86" s="79"/>
      <c r="AT86" s="79"/>
      <c r="AU86" s="79"/>
      <c r="AV86" s="79"/>
      <c r="AW86" s="79"/>
      <c r="AX86" s="79"/>
      <c r="AY86" s="79"/>
      <c r="AZ86" s="79"/>
      <c r="BA86">
        <v>2</v>
      </c>
      <c r="BB86" s="78" t="str">
        <f>REPLACE(INDEX(GroupVertices[Group],MATCH(Edges[[#This Row],[Vertex 1]],GroupVertices[Vertex],0)),1,1,"")</f>
        <v>2</v>
      </c>
      <c r="BC86" s="78" t="str">
        <f>REPLACE(INDEX(GroupVertices[Group],MATCH(Edges[[#This Row],[Vertex 2]],GroupVertices[Vertex],0)),1,1,"")</f>
        <v>2</v>
      </c>
      <c r="BD86" s="48">
        <v>0</v>
      </c>
      <c r="BE86" s="49">
        <v>0</v>
      </c>
      <c r="BF86" s="48">
        <v>0</v>
      </c>
      <c r="BG86" s="49">
        <v>0</v>
      </c>
      <c r="BH86" s="48">
        <v>0</v>
      </c>
      <c r="BI86" s="49">
        <v>0</v>
      </c>
      <c r="BJ86" s="48">
        <v>13</v>
      </c>
      <c r="BK86" s="49">
        <v>100</v>
      </c>
      <c r="BL86" s="48">
        <v>13</v>
      </c>
    </row>
    <row r="87" spans="1:64" ht="15">
      <c r="A87" s="64" t="s">
        <v>251</v>
      </c>
      <c r="B87" s="64" t="s">
        <v>304</v>
      </c>
      <c r="C87" s="65" t="s">
        <v>2890</v>
      </c>
      <c r="D87" s="66">
        <v>3</v>
      </c>
      <c r="E87" s="67" t="s">
        <v>132</v>
      </c>
      <c r="F87" s="68">
        <v>35</v>
      </c>
      <c r="G87" s="65"/>
      <c r="H87" s="69"/>
      <c r="I87" s="70"/>
      <c r="J87" s="70"/>
      <c r="K87" s="34" t="s">
        <v>65</v>
      </c>
      <c r="L87" s="77">
        <v>87</v>
      </c>
      <c r="M87" s="77"/>
      <c r="N87" s="72"/>
      <c r="O87" s="79" t="s">
        <v>352</v>
      </c>
      <c r="P87" s="81">
        <v>43631.95164351852</v>
      </c>
      <c r="Q87" s="79" t="s">
        <v>390</v>
      </c>
      <c r="R87" s="79"/>
      <c r="S87" s="79"/>
      <c r="T87" s="79"/>
      <c r="U87" s="79"/>
      <c r="V87" s="83" t="s">
        <v>622</v>
      </c>
      <c r="W87" s="81">
        <v>43631.95164351852</v>
      </c>
      <c r="X87" s="83" t="s">
        <v>725</v>
      </c>
      <c r="Y87" s="79"/>
      <c r="Z87" s="79"/>
      <c r="AA87" s="85" t="s">
        <v>902</v>
      </c>
      <c r="AB87" s="85" t="s">
        <v>1036</v>
      </c>
      <c r="AC87" s="79" t="b">
        <v>0</v>
      </c>
      <c r="AD87" s="79">
        <v>0</v>
      </c>
      <c r="AE87" s="85" t="s">
        <v>1047</v>
      </c>
      <c r="AF87" s="79" t="b">
        <v>0</v>
      </c>
      <c r="AG87" s="79" t="s">
        <v>1048</v>
      </c>
      <c r="AH87" s="79"/>
      <c r="AI87" s="85" t="s">
        <v>1037</v>
      </c>
      <c r="AJ87" s="79" t="b">
        <v>0</v>
      </c>
      <c r="AK87" s="79">
        <v>0</v>
      </c>
      <c r="AL87" s="85" t="s">
        <v>1037</v>
      </c>
      <c r="AM87" s="79" t="s">
        <v>1056</v>
      </c>
      <c r="AN87" s="79" t="b">
        <v>0</v>
      </c>
      <c r="AO87" s="85" t="s">
        <v>1036</v>
      </c>
      <c r="AP87" s="79" t="s">
        <v>176</v>
      </c>
      <c r="AQ87" s="79">
        <v>0</v>
      </c>
      <c r="AR87" s="79">
        <v>0</v>
      </c>
      <c r="AS87" s="79"/>
      <c r="AT87" s="79"/>
      <c r="AU87" s="79"/>
      <c r="AV87" s="79"/>
      <c r="AW87" s="79"/>
      <c r="AX87" s="79"/>
      <c r="AY87" s="79"/>
      <c r="AZ87" s="79"/>
      <c r="BA87">
        <v>1</v>
      </c>
      <c r="BB87" s="78" t="str">
        <f>REPLACE(INDEX(GroupVertices[Group],MATCH(Edges[[#This Row],[Vertex 1]],GroupVertices[Vertex],0)),1,1,"")</f>
        <v>7</v>
      </c>
      <c r="BC87" s="78" t="str">
        <f>REPLACE(INDEX(GroupVertices[Group],MATCH(Edges[[#This Row],[Vertex 2]],GroupVertices[Vertex],0)),1,1,"")</f>
        <v>2</v>
      </c>
      <c r="BD87" s="48"/>
      <c r="BE87" s="49"/>
      <c r="BF87" s="48"/>
      <c r="BG87" s="49"/>
      <c r="BH87" s="48"/>
      <c r="BI87" s="49"/>
      <c r="BJ87" s="48"/>
      <c r="BK87" s="49"/>
      <c r="BL87" s="48"/>
    </row>
    <row r="88" spans="1:64" ht="15">
      <c r="A88" s="64" t="s">
        <v>251</v>
      </c>
      <c r="B88" s="64" t="s">
        <v>345</v>
      </c>
      <c r="C88" s="65" t="s">
        <v>2890</v>
      </c>
      <c r="D88" s="66">
        <v>3</v>
      </c>
      <c r="E88" s="67" t="s">
        <v>132</v>
      </c>
      <c r="F88" s="68">
        <v>35</v>
      </c>
      <c r="G88" s="65"/>
      <c r="H88" s="69"/>
      <c r="I88" s="70"/>
      <c r="J88" s="70"/>
      <c r="K88" s="34" t="s">
        <v>65</v>
      </c>
      <c r="L88" s="77">
        <v>88</v>
      </c>
      <c r="M88" s="77"/>
      <c r="N88" s="72"/>
      <c r="O88" s="79" t="s">
        <v>353</v>
      </c>
      <c r="P88" s="81">
        <v>43631.95164351852</v>
      </c>
      <c r="Q88" s="79" t="s">
        <v>390</v>
      </c>
      <c r="R88" s="79"/>
      <c r="S88" s="79"/>
      <c r="T88" s="79"/>
      <c r="U88" s="79"/>
      <c r="V88" s="83" t="s">
        <v>622</v>
      </c>
      <c r="W88" s="81">
        <v>43631.95164351852</v>
      </c>
      <c r="X88" s="83" t="s">
        <v>725</v>
      </c>
      <c r="Y88" s="79"/>
      <c r="Z88" s="79"/>
      <c r="AA88" s="85" t="s">
        <v>902</v>
      </c>
      <c r="AB88" s="85" t="s">
        <v>1036</v>
      </c>
      <c r="AC88" s="79" t="b">
        <v>0</v>
      </c>
      <c r="AD88" s="79">
        <v>0</v>
      </c>
      <c r="AE88" s="85" t="s">
        <v>1047</v>
      </c>
      <c r="AF88" s="79" t="b">
        <v>0</v>
      </c>
      <c r="AG88" s="79" t="s">
        <v>1048</v>
      </c>
      <c r="AH88" s="79"/>
      <c r="AI88" s="85" t="s">
        <v>1037</v>
      </c>
      <c r="AJ88" s="79" t="b">
        <v>0</v>
      </c>
      <c r="AK88" s="79">
        <v>0</v>
      </c>
      <c r="AL88" s="85" t="s">
        <v>1037</v>
      </c>
      <c r="AM88" s="79" t="s">
        <v>1056</v>
      </c>
      <c r="AN88" s="79" t="b">
        <v>0</v>
      </c>
      <c r="AO88" s="85" t="s">
        <v>1036</v>
      </c>
      <c r="AP88" s="79" t="s">
        <v>176</v>
      </c>
      <c r="AQ88" s="79">
        <v>0</v>
      </c>
      <c r="AR88" s="79">
        <v>0</v>
      </c>
      <c r="AS88" s="79"/>
      <c r="AT88" s="79"/>
      <c r="AU88" s="79"/>
      <c r="AV88" s="79"/>
      <c r="AW88" s="79"/>
      <c r="AX88" s="79"/>
      <c r="AY88" s="79"/>
      <c r="AZ88" s="79"/>
      <c r="BA88">
        <v>1</v>
      </c>
      <c r="BB88" s="78" t="str">
        <f>REPLACE(INDEX(GroupVertices[Group],MATCH(Edges[[#This Row],[Vertex 1]],GroupVertices[Vertex],0)),1,1,"")</f>
        <v>7</v>
      </c>
      <c r="BC88" s="78" t="str">
        <f>REPLACE(INDEX(GroupVertices[Group],MATCH(Edges[[#This Row],[Vertex 2]],GroupVertices[Vertex],0)),1,1,"")</f>
        <v>7</v>
      </c>
      <c r="BD88" s="48">
        <v>3</v>
      </c>
      <c r="BE88" s="49">
        <v>5.769230769230769</v>
      </c>
      <c r="BF88" s="48">
        <v>0</v>
      </c>
      <c r="BG88" s="49">
        <v>0</v>
      </c>
      <c r="BH88" s="48">
        <v>0</v>
      </c>
      <c r="BI88" s="49">
        <v>0</v>
      </c>
      <c r="BJ88" s="48">
        <v>49</v>
      </c>
      <c r="BK88" s="49">
        <v>94.23076923076923</v>
      </c>
      <c r="BL88" s="48">
        <v>52</v>
      </c>
    </row>
    <row r="89" spans="1:64" ht="15">
      <c r="A89" s="64" t="s">
        <v>252</v>
      </c>
      <c r="B89" s="64" t="s">
        <v>304</v>
      </c>
      <c r="C89" s="65" t="s">
        <v>2890</v>
      </c>
      <c r="D89" s="66">
        <v>3</v>
      </c>
      <c r="E89" s="67" t="s">
        <v>132</v>
      </c>
      <c r="F89" s="68">
        <v>35</v>
      </c>
      <c r="G89" s="65"/>
      <c r="H89" s="69"/>
      <c r="I89" s="70"/>
      <c r="J89" s="70"/>
      <c r="K89" s="34" t="s">
        <v>65</v>
      </c>
      <c r="L89" s="77">
        <v>89</v>
      </c>
      <c r="M89" s="77"/>
      <c r="N89" s="72"/>
      <c r="O89" s="79" t="s">
        <v>352</v>
      </c>
      <c r="P89" s="81">
        <v>43632.45664351852</v>
      </c>
      <c r="Q89" s="79" t="s">
        <v>391</v>
      </c>
      <c r="R89" s="79"/>
      <c r="S89" s="79"/>
      <c r="T89" s="79"/>
      <c r="U89" s="79"/>
      <c r="V89" s="83" t="s">
        <v>623</v>
      </c>
      <c r="W89" s="81">
        <v>43632.45664351852</v>
      </c>
      <c r="X89" s="83" t="s">
        <v>726</v>
      </c>
      <c r="Y89" s="79"/>
      <c r="Z89" s="79"/>
      <c r="AA89" s="85" t="s">
        <v>903</v>
      </c>
      <c r="AB89" s="79"/>
      <c r="AC89" s="79" t="b">
        <v>0</v>
      </c>
      <c r="AD89" s="79">
        <v>0</v>
      </c>
      <c r="AE89" s="85" t="s">
        <v>1037</v>
      </c>
      <c r="AF89" s="79" t="b">
        <v>0</v>
      </c>
      <c r="AG89" s="79" t="s">
        <v>1048</v>
      </c>
      <c r="AH89" s="79"/>
      <c r="AI89" s="85" t="s">
        <v>1037</v>
      </c>
      <c r="AJ89" s="79" t="b">
        <v>0</v>
      </c>
      <c r="AK89" s="79">
        <v>1</v>
      </c>
      <c r="AL89" s="85" t="s">
        <v>931</v>
      </c>
      <c r="AM89" s="79" t="s">
        <v>1054</v>
      </c>
      <c r="AN89" s="79" t="b">
        <v>0</v>
      </c>
      <c r="AO89" s="85" t="s">
        <v>931</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c r="BE89" s="49"/>
      <c r="BF89" s="48"/>
      <c r="BG89" s="49"/>
      <c r="BH89" s="48"/>
      <c r="BI89" s="49"/>
      <c r="BJ89" s="48"/>
      <c r="BK89" s="49"/>
      <c r="BL89" s="48"/>
    </row>
    <row r="90" spans="1:64" ht="15">
      <c r="A90" s="64" t="s">
        <v>252</v>
      </c>
      <c r="B90" s="64" t="s">
        <v>248</v>
      </c>
      <c r="C90" s="65" t="s">
        <v>2890</v>
      </c>
      <c r="D90" s="66">
        <v>3</v>
      </c>
      <c r="E90" s="67" t="s">
        <v>132</v>
      </c>
      <c r="F90" s="68">
        <v>35</v>
      </c>
      <c r="G90" s="65"/>
      <c r="H90" s="69"/>
      <c r="I90" s="70"/>
      <c r="J90" s="70"/>
      <c r="K90" s="34" t="s">
        <v>65</v>
      </c>
      <c r="L90" s="77">
        <v>90</v>
      </c>
      <c r="M90" s="77"/>
      <c r="N90" s="72"/>
      <c r="O90" s="79" t="s">
        <v>352</v>
      </c>
      <c r="P90" s="81">
        <v>43632.45664351852</v>
      </c>
      <c r="Q90" s="79" t="s">
        <v>391</v>
      </c>
      <c r="R90" s="79"/>
      <c r="S90" s="79"/>
      <c r="T90" s="79"/>
      <c r="U90" s="79"/>
      <c r="V90" s="83" t="s">
        <v>623</v>
      </c>
      <c r="W90" s="81">
        <v>43632.45664351852</v>
      </c>
      <c r="X90" s="83" t="s">
        <v>726</v>
      </c>
      <c r="Y90" s="79"/>
      <c r="Z90" s="79"/>
      <c r="AA90" s="85" t="s">
        <v>903</v>
      </c>
      <c r="AB90" s="79"/>
      <c r="AC90" s="79" t="b">
        <v>0</v>
      </c>
      <c r="AD90" s="79">
        <v>0</v>
      </c>
      <c r="AE90" s="85" t="s">
        <v>1037</v>
      </c>
      <c r="AF90" s="79" t="b">
        <v>0</v>
      </c>
      <c r="AG90" s="79" t="s">
        <v>1048</v>
      </c>
      <c r="AH90" s="79"/>
      <c r="AI90" s="85" t="s">
        <v>1037</v>
      </c>
      <c r="AJ90" s="79" t="b">
        <v>0</v>
      </c>
      <c r="AK90" s="79">
        <v>1</v>
      </c>
      <c r="AL90" s="85" t="s">
        <v>931</v>
      </c>
      <c r="AM90" s="79" t="s">
        <v>1054</v>
      </c>
      <c r="AN90" s="79" t="b">
        <v>0</v>
      </c>
      <c r="AO90" s="85" t="s">
        <v>931</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v>1</v>
      </c>
      <c r="BE90" s="49">
        <v>4.3478260869565215</v>
      </c>
      <c r="BF90" s="48">
        <v>0</v>
      </c>
      <c r="BG90" s="49">
        <v>0</v>
      </c>
      <c r="BH90" s="48">
        <v>0</v>
      </c>
      <c r="BI90" s="49">
        <v>0</v>
      </c>
      <c r="BJ90" s="48">
        <v>22</v>
      </c>
      <c r="BK90" s="49">
        <v>95.65217391304348</v>
      </c>
      <c r="BL90" s="48">
        <v>23</v>
      </c>
    </row>
    <row r="91" spans="1:64" ht="15">
      <c r="A91" s="64" t="s">
        <v>253</v>
      </c>
      <c r="B91" s="64" t="s">
        <v>304</v>
      </c>
      <c r="C91" s="65" t="s">
        <v>2890</v>
      </c>
      <c r="D91" s="66">
        <v>3</v>
      </c>
      <c r="E91" s="67" t="s">
        <v>132</v>
      </c>
      <c r="F91" s="68">
        <v>35</v>
      </c>
      <c r="G91" s="65"/>
      <c r="H91" s="69"/>
      <c r="I91" s="70"/>
      <c r="J91" s="70"/>
      <c r="K91" s="34" t="s">
        <v>65</v>
      </c>
      <c r="L91" s="77">
        <v>91</v>
      </c>
      <c r="M91" s="77"/>
      <c r="N91" s="72"/>
      <c r="O91" s="79" t="s">
        <v>353</v>
      </c>
      <c r="P91" s="81">
        <v>43632.72425925926</v>
      </c>
      <c r="Q91" s="79" t="s">
        <v>392</v>
      </c>
      <c r="R91" s="79"/>
      <c r="S91" s="79"/>
      <c r="T91" s="79" t="s">
        <v>526</v>
      </c>
      <c r="U91" s="83" t="s">
        <v>566</v>
      </c>
      <c r="V91" s="83" t="s">
        <v>566</v>
      </c>
      <c r="W91" s="81">
        <v>43632.72425925926</v>
      </c>
      <c r="X91" s="83" t="s">
        <v>727</v>
      </c>
      <c r="Y91" s="79"/>
      <c r="Z91" s="79"/>
      <c r="AA91" s="85" t="s">
        <v>904</v>
      </c>
      <c r="AB91" s="79"/>
      <c r="AC91" s="79" t="b">
        <v>0</v>
      </c>
      <c r="AD91" s="79">
        <v>1</v>
      </c>
      <c r="AE91" s="85" t="s">
        <v>1042</v>
      </c>
      <c r="AF91" s="79" t="b">
        <v>0</v>
      </c>
      <c r="AG91" s="79" t="s">
        <v>1048</v>
      </c>
      <c r="AH91" s="79"/>
      <c r="AI91" s="85" t="s">
        <v>1037</v>
      </c>
      <c r="AJ91" s="79" t="b">
        <v>0</v>
      </c>
      <c r="AK91" s="79">
        <v>0</v>
      </c>
      <c r="AL91" s="85" t="s">
        <v>1037</v>
      </c>
      <c r="AM91" s="79" t="s">
        <v>1056</v>
      </c>
      <c r="AN91" s="79" t="b">
        <v>0</v>
      </c>
      <c r="AO91" s="85" t="s">
        <v>904</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2</v>
      </c>
      <c r="BD91" s="48">
        <v>1</v>
      </c>
      <c r="BE91" s="49">
        <v>20</v>
      </c>
      <c r="BF91" s="48">
        <v>0</v>
      </c>
      <c r="BG91" s="49">
        <v>0</v>
      </c>
      <c r="BH91" s="48">
        <v>0</v>
      </c>
      <c r="BI91" s="49">
        <v>0</v>
      </c>
      <c r="BJ91" s="48">
        <v>4</v>
      </c>
      <c r="BK91" s="49">
        <v>80</v>
      </c>
      <c r="BL91" s="48">
        <v>5</v>
      </c>
    </row>
    <row r="92" spans="1:64" ht="15">
      <c r="A92" s="64" t="s">
        <v>254</v>
      </c>
      <c r="B92" s="64" t="s">
        <v>277</v>
      </c>
      <c r="C92" s="65" t="s">
        <v>2890</v>
      </c>
      <c r="D92" s="66">
        <v>3</v>
      </c>
      <c r="E92" s="67" t="s">
        <v>132</v>
      </c>
      <c r="F92" s="68">
        <v>35</v>
      </c>
      <c r="G92" s="65"/>
      <c r="H92" s="69"/>
      <c r="I92" s="70"/>
      <c r="J92" s="70"/>
      <c r="K92" s="34" t="s">
        <v>65</v>
      </c>
      <c r="L92" s="77">
        <v>92</v>
      </c>
      <c r="M92" s="77"/>
      <c r="N92" s="72"/>
      <c r="O92" s="79" t="s">
        <v>352</v>
      </c>
      <c r="P92" s="81">
        <v>43633.62295138889</v>
      </c>
      <c r="Q92" s="79" t="s">
        <v>393</v>
      </c>
      <c r="R92" s="79"/>
      <c r="S92" s="79"/>
      <c r="T92" s="79" t="s">
        <v>527</v>
      </c>
      <c r="U92" s="79"/>
      <c r="V92" s="83" t="s">
        <v>624</v>
      </c>
      <c r="W92" s="81">
        <v>43633.62295138889</v>
      </c>
      <c r="X92" s="83" t="s">
        <v>728</v>
      </c>
      <c r="Y92" s="79"/>
      <c r="Z92" s="79"/>
      <c r="AA92" s="85" t="s">
        <v>905</v>
      </c>
      <c r="AB92" s="79"/>
      <c r="AC92" s="79" t="b">
        <v>0</v>
      </c>
      <c r="AD92" s="79">
        <v>0</v>
      </c>
      <c r="AE92" s="85" t="s">
        <v>1037</v>
      </c>
      <c r="AF92" s="79" t="b">
        <v>0</v>
      </c>
      <c r="AG92" s="79" t="s">
        <v>1048</v>
      </c>
      <c r="AH92" s="79"/>
      <c r="AI92" s="85" t="s">
        <v>1037</v>
      </c>
      <c r="AJ92" s="79" t="b">
        <v>0</v>
      </c>
      <c r="AK92" s="79">
        <v>23</v>
      </c>
      <c r="AL92" s="85" t="s">
        <v>946</v>
      </c>
      <c r="AM92" s="79" t="s">
        <v>1053</v>
      </c>
      <c r="AN92" s="79" t="b">
        <v>0</v>
      </c>
      <c r="AO92" s="85" t="s">
        <v>946</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24</v>
      </c>
      <c r="BK92" s="49">
        <v>100</v>
      </c>
      <c r="BL92" s="48">
        <v>24</v>
      </c>
    </row>
    <row r="93" spans="1:64" ht="15">
      <c r="A93" s="64" t="s">
        <v>255</v>
      </c>
      <c r="B93" s="64" t="s">
        <v>255</v>
      </c>
      <c r="C93" s="65" t="s">
        <v>2890</v>
      </c>
      <c r="D93" s="66">
        <v>3</v>
      </c>
      <c r="E93" s="67" t="s">
        <v>132</v>
      </c>
      <c r="F93" s="68">
        <v>35</v>
      </c>
      <c r="G93" s="65"/>
      <c r="H93" s="69"/>
      <c r="I93" s="70"/>
      <c r="J93" s="70"/>
      <c r="K93" s="34" t="s">
        <v>65</v>
      </c>
      <c r="L93" s="77">
        <v>93</v>
      </c>
      <c r="M93" s="77"/>
      <c r="N93" s="72"/>
      <c r="O93" s="79" t="s">
        <v>176</v>
      </c>
      <c r="P93" s="81">
        <v>43633.62892361111</v>
      </c>
      <c r="Q93" s="79" t="s">
        <v>394</v>
      </c>
      <c r="R93" s="79"/>
      <c r="S93" s="79"/>
      <c r="T93" s="79" t="s">
        <v>528</v>
      </c>
      <c r="U93" s="79"/>
      <c r="V93" s="83" t="s">
        <v>625</v>
      </c>
      <c r="W93" s="81">
        <v>43633.62892361111</v>
      </c>
      <c r="X93" s="83" t="s">
        <v>729</v>
      </c>
      <c r="Y93" s="79"/>
      <c r="Z93" s="79"/>
      <c r="AA93" s="85" t="s">
        <v>906</v>
      </c>
      <c r="AB93" s="79"/>
      <c r="AC93" s="79" t="b">
        <v>0</v>
      </c>
      <c r="AD93" s="79">
        <v>0</v>
      </c>
      <c r="AE93" s="85" t="s">
        <v>1037</v>
      </c>
      <c r="AF93" s="79" t="b">
        <v>0</v>
      </c>
      <c r="AG93" s="79" t="s">
        <v>1048</v>
      </c>
      <c r="AH93" s="79"/>
      <c r="AI93" s="85" t="s">
        <v>1037</v>
      </c>
      <c r="AJ93" s="79" t="b">
        <v>0</v>
      </c>
      <c r="AK93" s="79">
        <v>0</v>
      </c>
      <c r="AL93" s="85" t="s">
        <v>1037</v>
      </c>
      <c r="AM93" s="79" t="s">
        <v>1062</v>
      </c>
      <c r="AN93" s="79" t="b">
        <v>0</v>
      </c>
      <c r="AO93" s="85" t="s">
        <v>906</v>
      </c>
      <c r="AP93" s="79" t="s">
        <v>176</v>
      </c>
      <c r="AQ93" s="79">
        <v>0</v>
      </c>
      <c r="AR93" s="79">
        <v>0</v>
      </c>
      <c r="AS93" s="79"/>
      <c r="AT93" s="79"/>
      <c r="AU93" s="79"/>
      <c r="AV93" s="79"/>
      <c r="AW93" s="79"/>
      <c r="AX93" s="79"/>
      <c r="AY93" s="79"/>
      <c r="AZ93" s="79"/>
      <c r="BA93">
        <v>1</v>
      </c>
      <c r="BB93" s="78" t="str">
        <f>REPLACE(INDEX(GroupVertices[Group],MATCH(Edges[[#This Row],[Vertex 1]],GroupVertices[Vertex],0)),1,1,"")</f>
        <v>5</v>
      </c>
      <c r="BC93" s="78" t="str">
        <f>REPLACE(INDEX(GroupVertices[Group],MATCH(Edges[[#This Row],[Vertex 2]],GroupVertices[Vertex],0)),1,1,"")</f>
        <v>5</v>
      </c>
      <c r="BD93" s="48">
        <v>3</v>
      </c>
      <c r="BE93" s="49">
        <v>6.666666666666667</v>
      </c>
      <c r="BF93" s="48">
        <v>1</v>
      </c>
      <c r="BG93" s="49">
        <v>2.2222222222222223</v>
      </c>
      <c r="BH93" s="48">
        <v>0</v>
      </c>
      <c r="BI93" s="49">
        <v>0</v>
      </c>
      <c r="BJ93" s="48">
        <v>41</v>
      </c>
      <c r="BK93" s="49">
        <v>91.11111111111111</v>
      </c>
      <c r="BL93" s="48">
        <v>45</v>
      </c>
    </row>
    <row r="94" spans="1:64" ht="15">
      <c r="A94" s="64" t="s">
        <v>256</v>
      </c>
      <c r="B94" s="64" t="s">
        <v>277</v>
      </c>
      <c r="C94" s="65" t="s">
        <v>2890</v>
      </c>
      <c r="D94" s="66">
        <v>3</v>
      </c>
      <c r="E94" s="67" t="s">
        <v>132</v>
      </c>
      <c r="F94" s="68">
        <v>35</v>
      </c>
      <c r="G94" s="65"/>
      <c r="H94" s="69"/>
      <c r="I94" s="70"/>
      <c r="J94" s="70"/>
      <c r="K94" s="34" t="s">
        <v>65</v>
      </c>
      <c r="L94" s="77">
        <v>94</v>
      </c>
      <c r="M94" s="77"/>
      <c r="N94" s="72"/>
      <c r="O94" s="79" t="s">
        <v>352</v>
      </c>
      <c r="P94" s="81">
        <v>43633.6327662037</v>
      </c>
      <c r="Q94" s="79" t="s">
        <v>393</v>
      </c>
      <c r="R94" s="79"/>
      <c r="S94" s="79"/>
      <c r="T94" s="79" t="s">
        <v>527</v>
      </c>
      <c r="U94" s="79"/>
      <c r="V94" s="83" t="s">
        <v>626</v>
      </c>
      <c r="W94" s="81">
        <v>43633.6327662037</v>
      </c>
      <c r="X94" s="83" t="s">
        <v>730</v>
      </c>
      <c r="Y94" s="79"/>
      <c r="Z94" s="79"/>
      <c r="AA94" s="85" t="s">
        <v>907</v>
      </c>
      <c r="AB94" s="79"/>
      <c r="AC94" s="79" t="b">
        <v>0</v>
      </c>
      <c r="AD94" s="79">
        <v>0</v>
      </c>
      <c r="AE94" s="85" t="s">
        <v>1037</v>
      </c>
      <c r="AF94" s="79" t="b">
        <v>0</v>
      </c>
      <c r="AG94" s="79" t="s">
        <v>1048</v>
      </c>
      <c r="AH94" s="79"/>
      <c r="AI94" s="85" t="s">
        <v>1037</v>
      </c>
      <c r="AJ94" s="79" t="b">
        <v>0</v>
      </c>
      <c r="AK94" s="79">
        <v>23</v>
      </c>
      <c r="AL94" s="85" t="s">
        <v>946</v>
      </c>
      <c r="AM94" s="79" t="s">
        <v>1056</v>
      </c>
      <c r="AN94" s="79" t="b">
        <v>0</v>
      </c>
      <c r="AO94" s="85" t="s">
        <v>946</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0</v>
      </c>
      <c r="BE94" s="49">
        <v>0</v>
      </c>
      <c r="BF94" s="48">
        <v>0</v>
      </c>
      <c r="BG94" s="49">
        <v>0</v>
      </c>
      <c r="BH94" s="48">
        <v>0</v>
      </c>
      <c r="BI94" s="49">
        <v>0</v>
      </c>
      <c r="BJ94" s="48">
        <v>24</v>
      </c>
      <c r="BK94" s="49">
        <v>100</v>
      </c>
      <c r="BL94" s="48">
        <v>24</v>
      </c>
    </row>
    <row r="95" spans="1:64" ht="15">
      <c r="A95" s="64" t="s">
        <v>257</v>
      </c>
      <c r="B95" s="64" t="s">
        <v>346</v>
      </c>
      <c r="C95" s="65" t="s">
        <v>2890</v>
      </c>
      <c r="D95" s="66">
        <v>3</v>
      </c>
      <c r="E95" s="67" t="s">
        <v>132</v>
      </c>
      <c r="F95" s="68">
        <v>35</v>
      </c>
      <c r="G95" s="65"/>
      <c r="H95" s="69"/>
      <c r="I95" s="70"/>
      <c r="J95" s="70"/>
      <c r="K95" s="34" t="s">
        <v>65</v>
      </c>
      <c r="L95" s="77">
        <v>95</v>
      </c>
      <c r="M95" s="77"/>
      <c r="N95" s="72"/>
      <c r="O95" s="79" t="s">
        <v>352</v>
      </c>
      <c r="P95" s="81">
        <v>43633.64957175926</v>
      </c>
      <c r="Q95" s="79" t="s">
        <v>395</v>
      </c>
      <c r="R95" s="79"/>
      <c r="S95" s="79"/>
      <c r="T95" s="79"/>
      <c r="U95" s="79"/>
      <c r="V95" s="83" t="s">
        <v>627</v>
      </c>
      <c r="W95" s="81">
        <v>43633.64957175926</v>
      </c>
      <c r="X95" s="83" t="s">
        <v>731</v>
      </c>
      <c r="Y95" s="79"/>
      <c r="Z95" s="79"/>
      <c r="AA95" s="85" t="s">
        <v>908</v>
      </c>
      <c r="AB95" s="79"/>
      <c r="AC95" s="79" t="b">
        <v>0</v>
      </c>
      <c r="AD95" s="79">
        <v>0</v>
      </c>
      <c r="AE95" s="85" t="s">
        <v>1037</v>
      </c>
      <c r="AF95" s="79" t="b">
        <v>0</v>
      </c>
      <c r="AG95" s="79" t="s">
        <v>1048</v>
      </c>
      <c r="AH95" s="79"/>
      <c r="AI95" s="85" t="s">
        <v>1037</v>
      </c>
      <c r="AJ95" s="79" t="b">
        <v>0</v>
      </c>
      <c r="AK95" s="79">
        <v>2</v>
      </c>
      <c r="AL95" s="85" t="s">
        <v>984</v>
      </c>
      <c r="AM95" s="79" t="s">
        <v>1054</v>
      </c>
      <c r="AN95" s="79" t="b">
        <v>0</v>
      </c>
      <c r="AO95" s="85" t="s">
        <v>984</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c r="BE95" s="49"/>
      <c r="BF95" s="48"/>
      <c r="BG95" s="49"/>
      <c r="BH95" s="48"/>
      <c r="BI95" s="49"/>
      <c r="BJ95" s="48"/>
      <c r="BK95" s="49"/>
      <c r="BL95" s="48"/>
    </row>
    <row r="96" spans="1:64" ht="15">
      <c r="A96" s="64" t="s">
        <v>257</v>
      </c>
      <c r="B96" s="64" t="s">
        <v>347</v>
      </c>
      <c r="C96" s="65" t="s">
        <v>2890</v>
      </c>
      <c r="D96" s="66">
        <v>3</v>
      </c>
      <c r="E96" s="67" t="s">
        <v>132</v>
      </c>
      <c r="F96" s="68">
        <v>35</v>
      </c>
      <c r="G96" s="65"/>
      <c r="H96" s="69"/>
      <c r="I96" s="70"/>
      <c r="J96" s="70"/>
      <c r="K96" s="34" t="s">
        <v>65</v>
      </c>
      <c r="L96" s="77">
        <v>96</v>
      </c>
      <c r="M96" s="77"/>
      <c r="N96" s="72"/>
      <c r="O96" s="79" t="s">
        <v>352</v>
      </c>
      <c r="P96" s="81">
        <v>43633.64957175926</v>
      </c>
      <c r="Q96" s="79" t="s">
        <v>395</v>
      </c>
      <c r="R96" s="79"/>
      <c r="S96" s="79"/>
      <c r="T96" s="79"/>
      <c r="U96" s="79"/>
      <c r="V96" s="83" t="s">
        <v>627</v>
      </c>
      <c r="W96" s="81">
        <v>43633.64957175926</v>
      </c>
      <c r="X96" s="83" t="s">
        <v>731</v>
      </c>
      <c r="Y96" s="79"/>
      <c r="Z96" s="79"/>
      <c r="AA96" s="85" t="s">
        <v>908</v>
      </c>
      <c r="AB96" s="79"/>
      <c r="AC96" s="79" t="b">
        <v>0</v>
      </c>
      <c r="AD96" s="79">
        <v>0</v>
      </c>
      <c r="AE96" s="85" t="s">
        <v>1037</v>
      </c>
      <c r="AF96" s="79" t="b">
        <v>0</v>
      </c>
      <c r="AG96" s="79" t="s">
        <v>1048</v>
      </c>
      <c r="AH96" s="79"/>
      <c r="AI96" s="85" t="s">
        <v>1037</v>
      </c>
      <c r="AJ96" s="79" t="b">
        <v>0</v>
      </c>
      <c r="AK96" s="79">
        <v>2</v>
      </c>
      <c r="AL96" s="85" t="s">
        <v>984</v>
      </c>
      <c r="AM96" s="79" t="s">
        <v>1054</v>
      </c>
      <c r="AN96" s="79" t="b">
        <v>0</v>
      </c>
      <c r="AO96" s="85" t="s">
        <v>984</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v>3</v>
      </c>
      <c r="BE96" s="49">
        <v>13.636363636363637</v>
      </c>
      <c r="BF96" s="48">
        <v>0</v>
      </c>
      <c r="BG96" s="49">
        <v>0</v>
      </c>
      <c r="BH96" s="48">
        <v>0</v>
      </c>
      <c r="BI96" s="49">
        <v>0</v>
      </c>
      <c r="BJ96" s="48">
        <v>19</v>
      </c>
      <c r="BK96" s="49">
        <v>86.36363636363636</v>
      </c>
      <c r="BL96" s="48">
        <v>22</v>
      </c>
    </row>
    <row r="97" spans="1:64" ht="15">
      <c r="A97" s="64" t="s">
        <v>257</v>
      </c>
      <c r="B97" s="64" t="s">
        <v>304</v>
      </c>
      <c r="C97" s="65" t="s">
        <v>2890</v>
      </c>
      <c r="D97" s="66">
        <v>3</v>
      </c>
      <c r="E97" s="67" t="s">
        <v>132</v>
      </c>
      <c r="F97" s="68">
        <v>35</v>
      </c>
      <c r="G97" s="65"/>
      <c r="H97" s="69"/>
      <c r="I97" s="70"/>
      <c r="J97" s="70"/>
      <c r="K97" s="34" t="s">
        <v>65</v>
      </c>
      <c r="L97" s="77">
        <v>97</v>
      </c>
      <c r="M97" s="77"/>
      <c r="N97" s="72"/>
      <c r="O97" s="79" t="s">
        <v>352</v>
      </c>
      <c r="P97" s="81">
        <v>43633.64957175926</v>
      </c>
      <c r="Q97" s="79" t="s">
        <v>395</v>
      </c>
      <c r="R97" s="79"/>
      <c r="S97" s="79"/>
      <c r="T97" s="79"/>
      <c r="U97" s="79"/>
      <c r="V97" s="83" t="s">
        <v>627</v>
      </c>
      <c r="W97" s="81">
        <v>43633.64957175926</v>
      </c>
      <c r="X97" s="83" t="s">
        <v>731</v>
      </c>
      <c r="Y97" s="79"/>
      <c r="Z97" s="79"/>
      <c r="AA97" s="85" t="s">
        <v>908</v>
      </c>
      <c r="AB97" s="79"/>
      <c r="AC97" s="79" t="b">
        <v>0</v>
      </c>
      <c r="AD97" s="79">
        <v>0</v>
      </c>
      <c r="AE97" s="85" t="s">
        <v>1037</v>
      </c>
      <c r="AF97" s="79" t="b">
        <v>0</v>
      </c>
      <c r="AG97" s="79" t="s">
        <v>1048</v>
      </c>
      <c r="AH97" s="79"/>
      <c r="AI97" s="85" t="s">
        <v>1037</v>
      </c>
      <c r="AJ97" s="79" t="b">
        <v>0</v>
      </c>
      <c r="AK97" s="79">
        <v>2</v>
      </c>
      <c r="AL97" s="85" t="s">
        <v>984</v>
      </c>
      <c r="AM97" s="79" t="s">
        <v>1054</v>
      </c>
      <c r="AN97" s="79" t="b">
        <v>0</v>
      </c>
      <c r="AO97" s="85" t="s">
        <v>984</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c r="BE97" s="49"/>
      <c r="BF97" s="48"/>
      <c r="BG97" s="49"/>
      <c r="BH97" s="48"/>
      <c r="BI97" s="49"/>
      <c r="BJ97" s="48"/>
      <c r="BK97" s="49"/>
      <c r="BL97" s="48"/>
    </row>
    <row r="98" spans="1:64" ht="15">
      <c r="A98" s="64" t="s">
        <v>258</v>
      </c>
      <c r="B98" s="64" t="s">
        <v>277</v>
      </c>
      <c r="C98" s="65" t="s">
        <v>2890</v>
      </c>
      <c r="D98" s="66">
        <v>3</v>
      </c>
      <c r="E98" s="67" t="s">
        <v>132</v>
      </c>
      <c r="F98" s="68">
        <v>35</v>
      </c>
      <c r="G98" s="65"/>
      <c r="H98" s="69"/>
      <c r="I98" s="70"/>
      <c r="J98" s="70"/>
      <c r="K98" s="34" t="s">
        <v>65</v>
      </c>
      <c r="L98" s="77">
        <v>98</v>
      </c>
      <c r="M98" s="77"/>
      <c r="N98" s="72"/>
      <c r="O98" s="79" t="s">
        <v>352</v>
      </c>
      <c r="P98" s="81">
        <v>43633.6987037037</v>
      </c>
      <c r="Q98" s="79" t="s">
        <v>393</v>
      </c>
      <c r="R98" s="79"/>
      <c r="S98" s="79"/>
      <c r="T98" s="79" t="s">
        <v>527</v>
      </c>
      <c r="U98" s="79"/>
      <c r="V98" s="83" t="s">
        <v>628</v>
      </c>
      <c r="W98" s="81">
        <v>43633.6987037037</v>
      </c>
      <c r="X98" s="83" t="s">
        <v>732</v>
      </c>
      <c r="Y98" s="79"/>
      <c r="Z98" s="79"/>
      <c r="AA98" s="85" t="s">
        <v>909</v>
      </c>
      <c r="AB98" s="79"/>
      <c r="AC98" s="79" t="b">
        <v>0</v>
      </c>
      <c r="AD98" s="79">
        <v>0</v>
      </c>
      <c r="AE98" s="85" t="s">
        <v>1037</v>
      </c>
      <c r="AF98" s="79" t="b">
        <v>0</v>
      </c>
      <c r="AG98" s="79" t="s">
        <v>1048</v>
      </c>
      <c r="AH98" s="79"/>
      <c r="AI98" s="85" t="s">
        <v>1037</v>
      </c>
      <c r="AJ98" s="79" t="b">
        <v>0</v>
      </c>
      <c r="AK98" s="79">
        <v>23</v>
      </c>
      <c r="AL98" s="85" t="s">
        <v>946</v>
      </c>
      <c r="AM98" s="79" t="s">
        <v>1056</v>
      </c>
      <c r="AN98" s="79" t="b">
        <v>0</v>
      </c>
      <c r="AO98" s="85" t="s">
        <v>946</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24</v>
      </c>
      <c r="BK98" s="49">
        <v>100</v>
      </c>
      <c r="BL98" s="48">
        <v>24</v>
      </c>
    </row>
    <row r="99" spans="1:64" ht="15">
      <c r="A99" s="64" t="s">
        <v>259</v>
      </c>
      <c r="B99" s="64" t="s">
        <v>277</v>
      </c>
      <c r="C99" s="65" t="s">
        <v>2891</v>
      </c>
      <c r="D99" s="66">
        <v>6.5</v>
      </c>
      <c r="E99" s="67" t="s">
        <v>136</v>
      </c>
      <c r="F99" s="68">
        <v>23.5</v>
      </c>
      <c r="G99" s="65"/>
      <c r="H99" s="69"/>
      <c r="I99" s="70"/>
      <c r="J99" s="70"/>
      <c r="K99" s="34" t="s">
        <v>65</v>
      </c>
      <c r="L99" s="77">
        <v>99</v>
      </c>
      <c r="M99" s="77"/>
      <c r="N99" s="72"/>
      <c r="O99" s="79" t="s">
        <v>352</v>
      </c>
      <c r="P99" s="81">
        <v>43627.67702546297</v>
      </c>
      <c r="Q99" s="79" t="s">
        <v>365</v>
      </c>
      <c r="R99" s="79"/>
      <c r="S99" s="79"/>
      <c r="T99" s="79"/>
      <c r="U99" s="79"/>
      <c r="V99" s="83" t="s">
        <v>629</v>
      </c>
      <c r="W99" s="81">
        <v>43627.67702546297</v>
      </c>
      <c r="X99" s="83" t="s">
        <v>733</v>
      </c>
      <c r="Y99" s="79"/>
      <c r="Z99" s="79"/>
      <c r="AA99" s="85" t="s">
        <v>910</v>
      </c>
      <c r="AB99" s="79"/>
      <c r="AC99" s="79" t="b">
        <v>0</v>
      </c>
      <c r="AD99" s="79">
        <v>0</v>
      </c>
      <c r="AE99" s="85" t="s">
        <v>1037</v>
      </c>
      <c r="AF99" s="79" t="b">
        <v>0</v>
      </c>
      <c r="AG99" s="79" t="s">
        <v>1048</v>
      </c>
      <c r="AH99" s="79"/>
      <c r="AI99" s="85" t="s">
        <v>1037</v>
      </c>
      <c r="AJ99" s="79" t="b">
        <v>0</v>
      </c>
      <c r="AK99" s="79">
        <v>15</v>
      </c>
      <c r="AL99" s="85" t="s">
        <v>936</v>
      </c>
      <c r="AM99" s="79" t="s">
        <v>1054</v>
      </c>
      <c r="AN99" s="79" t="b">
        <v>0</v>
      </c>
      <c r="AO99" s="85" t="s">
        <v>936</v>
      </c>
      <c r="AP99" s="79" t="s">
        <v>176</v>
      </c>
      <c r="AQ99" s="79">
        <v>0</v>
      </c>
      <c r="AR99" s="79">
        <v>0</v>
      </c>
      <c r="AS99" s="79"/>
      <c r="AT99" s="79"/>
      <c r="AU99" s="79"/>
      <c r="AV99" s="79"/>
      <c r="AW99" s="79"/>
      <c r="AX99" s="79"/>
      <c r="AY99" s="79"/>
      <c r="AZ99" s="79"/>
      <c r="BA99">
        <v>2</v>
      </c>
      <c r="BB99" s="78" t="str">
        <f>REPLACE(INDEX(GroupVertices[Group],MATCH(Edges[[#This Row],[Vertex 1]],GroupVertices[Vertex],0)),1,1,"")</f>
        <v>1</v>
      </c>
      <c r="BC99" s="78" t="str">
        <f>REPLACE(INDEX(GroupVertices[Group],MATCH(Edges[[#This Row],[Vertex 2]],GroupVertices[Vertex],0)),1,1,"")</f>
        <v>1</v>
      </c>
      <c r="BD99" s="48">
        <v>0</v>
      </c>
      <c r="BE99" s="49">
        <v>0</v>
      </c>
      <c r="BF99" s="48">
        <v>2</v>
      </c>
      <c r="BG99" s="49">
        <v>7.6923076923076925</v>
      </c>
      <c r="BH99" s="48">
        <v>0</v>
      </c>
      <c r="BI99" s="49">
        <v>0</v>
      </c>
      <c r="BJ99" s="48">
        <v>24</v>
      </c>
      <c r="BK99" s="49">
        <v>92.3076923076923</v>
      </c>
      <c r="BL99" s="48">
        <v>26</v>
      </c>
    </row>
    <row r="100" spans="1:64" ht="15">
      <c r="A100" s="64" t="s">
        <v>259</v>
      </c>
      <c r="B100" s="64" t="s">
        <v>304</v>
      </c>
      <c r="C100" s="65" t="s">
        <v>2891</v>
      </c>
      <c r="D100" s="66">
        <v>6.5</v>
      </c>
      <c r="E100" s="67" t="s">
        <v>136</v>
      </c>
      <c r="F100" s="68">
        <v>23.5</v>
      </c>
      <c r="G100" s="65"/>
      <c r="H100" s="69"/>
      <c r="I100" s="70"/>
      <c r="J100" s="70"/>
      <c r="K100" s="34" t="s">
        <v>65</v>
      </c>
      <c r="L100" s="77">
        <v>100</v>
      </c>
      <c r="M100" s="77"/>
      <c r="N100" s="72"/>
      <c r="O100" s="79" t="s">
        <v>352</v>
      </c>
      <c r="P100" s="81">
        <v>43627.67706018518</v>
      </c>
      <c r="Q100" s="79" t="s">
        <v>396</v>
      </c>
      <c r="R100" s="79"/>
      <c r="S100" s="79"/>
      <c r="T100" s="79"/>
      <c r="U100" s="79"/>
      <c r="V100" s="83" t="s">
        <v>629</v>
      </c>
      <c r="W100" s="81">
        <v>43627.67706018518</v>
      </c>
      <c r="X100" s="83" t="s">
        <v>734</v>
      </c>
      <c r="Y100" s="79"/>
      <c r="Z100" s="79"/>
      <c r="AA100" s="85" t="s">
        <v>911</v>
      </c>
      <c r="AB100" s="85" t="s">
        <v>936</v>
      </c>
      <c r="AC100" s="79" t="b">
        <v>0</v>
      </c>
      <c r="AD100" s="79">
        <v>1</v>
      </c>
      <c r="AE100" s="85" t="s">
        <v>1040</v>
      </c>
      <c r="AF100" s="79" t="b">
        <v>0</v>
      </c>
      <c r="AG100" s="79" t="s">
        <v>1049</v>
      </c>
      <c r="AH100" s="79"/>
      <c r="AI100" s="85" t="s">
        <v>1037</v>
      </c>
      <c r="AJ100" s="79" t="b">
        <v>0</v>
      </c>
      <c r="AK100" s="79">
        <v>0</v>
      </c>
      <c r="AL100" s="85" t="s">
        <v>1037</v>
      </c>
      <c r="AM100" s="79" t="s">
        <v>1054</v>
      </c>
      <c r="AN100" s="79" t="b">
        <v>0</v>
      </c>
      <c r="AO100" s="85" t="s">
        <v>936</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1</v>
      </c>
      <c r="BC100" s="78" t="str">
        <f>REPLACE(INDEX(GroupVertices[Group],MATCH(Edges[[#This Row],[Vertex 2]],GroupVertices[Vertex],0)),1,1,"")</f>
        <v>2</v>
      </c>
      <c r="BD100" s="48"/>
      <c r="BE100" s="49"/>
      <c r="BF100" s="48"/>
      <c r="BG100" s="49"/>
      <c r="BH100" s="48"/>
      <c r="BI100" s="49"/>
      <c r="BJ100" s="48"/>
      <c r="BK100" s="49"/>
      <c r="BL100" s="48"/>
    </row>
    <row r="101" spans="1:64" ht="15">
      <c r="A101" s="64" t="s">
        <v>259</v>
      </c>
      <c r="B101" s="64" t="s">
        <v>338</v>
      </c>
      <c r="C101" s="65" t="s">
        <v>2890</v>
      </c>
      <c r="D101" s="66">
        <v>3</v>
      </c>
      <c r="E101" s="67" t="s">
        <v>132</v>
      </c>
      <c r="F101" s="68">
        <v>35</v>
      </c>
      <c r="G101" s="65"/>
      <c r="H101" s="69"/>
      <c r="I101" s="70"/>
      <c r="J101" s="70"/>
      <c r="K101" s="34" t="s">
        <v>65</v>
      </c>
      <c r="L101" s="77">
        <v>101</v>
      </c>
      <c r="M101" s="77"/>
      <c r="N101" s="72"/>
      <c r="O101" s="79" t="s">
        <v>352</v>
      </c>
      <c r="P101" s="81">
        <v>43627.67706018518</v>
      </c>
      <c r="Q101" s="79" t="s">
        <v>396</v>
      </c>
      <c r="R101" s="79"/>
      <c r="S101" s="79"/>
      <c r="T101" s="79"/>
      <c r="U101" s="79"/>
      <c r="V101" s="83" t="s">
        <v>629</v>
      </c>
      <c r="W101" s="81">
        <v>43627.67706018518</v>
      </c>
      <c r="X101" s="83" t="s">
        <v>734</v>
      </c>
      <c r="Y101" s="79"/>
      <c r="Z101" s="79"/>
      <c r="AA101" s="85" t="s">
        <v>911</v>
      </c>
      <c r="AB101" s="85" t="s">
        <v>936</v>
      </c>
      <c r="AC101" s="79" t="b">
        <v>0</v>
      </c>
      <c r="AD101" s="79">
        <v>1</v>
      </c>
      <c r="AE101" s="85" t="s">
        <v>1040</v>
      </c>
      <c r="AF101" s="79" t="b">
        <v>0</v>
      </c>
      <c r="AG101" s="79" t="s">
        <v>1049</v>
      </c>
      <c r="AH101" s="79"/>
      <c r="AI101" s="85" t="s">
        <v>1037</v>
      </c>
      <c r="AJ101" s="79" t="b">
        <v>0</v>
      </c>
      <c r="AK101" s="79">
        <v>0</v>
      </c>
      <c r="AL101" s="85" t="s">
        <v>1037</v>
      </c>
      <c r="AM101" s="79" t="s">
        <v>1054</v>
      </c>
      <c r="AN101" s="79" t="b">
        <v>0</v>
      </c>
      <c r="AO101" s="85" t="s">
        <v>936</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c r="BE101" s="49"/>
      <c r="BF101" s="48"/>
      <c r="BG101" s="49"/>
      <c r="BH101" s="48"/>
      <c r="BI101" s="49"/>
      <c r="BJ101" s="48"/>
      <c r="BK101" s="49"/>
      <c r="BL101" s="48"/>
    </row>
    <row r="102" spans="1:64" ht="15">
      <c r="A102" s="64" t="s">
        <v>259</v>
      </c>
      <c r="B102" s="64" t="s">
        <v>339</v>
      </c>
      <c r="C102" s="65" t="s">
        <v>2890</v>
      </c>
      <c r="D102" s="66">
        <v>3</v>
      </c>
      <c r="E102" s="67" t="s">
        <v>132</v>
      </c>
      <c r="F102" s="68">
        <v>35</v>
      </c>
      <c r="G102" s="65"/>
      <c r="H102" s="69"/>
      <c r="I102" s="70"/>
      <c r="J102" s="70"/>
      <c r="K102" s="34" t="s">
        <v>65</v>
      </c>
      <c r="L102" s="77">
        <v>102</v>
      </c>
      <c r="M102" s="77"/>
      <c r="N102" s="72"/>
      <c r="O102" s="79" t="s">
        <v>352</v>
      </c>
      <c r="P102" s="81">
        <v>43627.67706018518</v>
      </c>
      <c r="Q102" s="79" t="s">
        <v>396</v>
      </c>
      <c r="R102" s="79"/>
      <c r="S102" s="79"/>
      <c r="T102" s="79"/>
      <c r="U102" s="79"/>
      <c r="V102" s="83" t="s">
        <v>629</v>
      </c>
      <c r="W102" s="81">
        <v>43627.67706018518</v>
      </c>
      <c r="X102" s="83" t="s">
        <v>734</v>
      </c>
      <c r="Y102" s="79"/>
      <c r="Z102" s="79"/>
      <c r="AA102" s="85" t="s">
        <v>911</v>
      </c>
      <c r="AB102" s="85" t="s">
        <v>936</v>
      </c>
      <c r="AC102" s="79" t="b">
        <v>0</v>
      </c>
      <c r="AD102" s="79">
        <v>1</v>
      </c>
      <c r="AE102" s="85" t="s">
        <v>1040</v>
      </c>
      <c r="AF102" s="79" t="b">
        <v>0</v>
      </c>
      <c r="AG102" s="79" t="s">
        <v>1049</v>
      </c>
      <c r="AH102" s="79"/>
      <c r="AI102" s="85" t="s">
        <v>1037</v>
      </c>
      <c r="AJ102" s="79" t="b">
        <v>0</v>
      </c>
      <c r="AK102" s="79">
        <v>0</v>
      </c>
      <c r="AL102" s="85" t="s">
        <v>1037</v>
      </c>
      <c r="AM102" s="79" t="s">
        <v>1054</v>
      </c>
      <c r="AN102" s="79" t="b">
        <v>0</v>
      </c>
      <c r="AO102" s="85" t="s">
        <v>936</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259</v>
      </c>
      <c r="B103" s="64" t="s">
        <v>277</v>
      </c>
      <c r="C103" s="65" t="s">
        <v>2891</v>
      </c>
      <c r="D103" s="66">
        <v>6.5</v>
      </c>
      <c r="E103" s="67" t="s">
        <v>136</v>
      </c>
      <c r="F103" s="68">
        <v>23.5</v>
      </c>
      <c r="G103" s="65"/>
      <c r="H103" s="69"/>
      <c r="I103" s="70"/>
      <c r="J103" s="70"/>
      <c r="K103" s="34" t="s">
        <v>65</v>
      </c>
      <c r="L103" s="77">
        <v>103</v>
      </c>
      <c r="M103" s="77"/>
      <c r="N103" s="72"/>
      <c r="O103" s="79" t="s">
        <v>353</v>
      </c>
      <c r="P103" s="81">
        <v>43627.67706018518</v>
      </c>
      <c r="Q103" s="79" t="s">
        <v>396</v>
      </c>
      <c r="R103" s="79"/>
      <c r="S103" s="79"/>
      <c r="T103" s="79"/>
      <c r="U103" s="79"/>
      <c r="V103" s="83" t="s">
        <v>629</v>
      </c>
      <c r="W103" s="81">
        <v>43627.67706018518</v>
      </c>
      <c r="X103" s="83" t="s">
        <v>734</v>
      </c>
      <c r="Y103" s="79"/>
      <c r="Z103" s="79"/>
      <c r="AA103" s="85" t="s">
        <v>911</v>
      </c>
      <c r="AB103" s="85" t="s">
        <v>936</v>
      </c>
      <c r="AC103" s="79" t="b">
        <v>0</v>
      </c>
      <c r="AD103" s="79">
        <v>1</v>
      </c>
      <c r="AE103" s="85" t="s">
        <v>1040</v>
      </c>
      <c r="AF103" s="79" t="b">
        <v>0</v>
      </c>
      <c r="AG103" s="79" t="s">
        <v>1049</v>
      </c>
      <c r="AH103" s="79"/>
      <c r="AI103" s="85" t="s">
        <v>1037</v>
      </c>
      <c r="AJ103" s="79" t="b">
        <v>0</v>
      </c>
      <c r="AK103" s="79">
        <v>0</v>
      </c>
      <c r="AL103" s="85" t="s">
        <v>1037</v>
      </c>
      <c r="AM103" s="79" t="s">
        <v>1054</v>
      </c>
      <c r="AN103" s="79" t="b">
        <v>0</v>
      </c>
      <c r="AO103" s="85" t="s">
        <v>936</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1</v>
      </c>
      <c r="BC103" s="78" t="str">
        <f>REPLACE(INDEX(GroupVertices[Group],MATCH(Edges[[#This Row],[Vertex 2]],GroupVertices[Vertex],0)),1,1,"")</f>
        <v>1</v>
      </c>
      <c r="BD103" s="48">
        <v>1</v>
      </c>
      <c r="BE103" s="49">
        <v>20</v>
      </c>
      <c r="BF103" s="48">
        <v>0</v>
      </c>
      <c r="BG103" s="49">
        <v>0</v>
      </c>
      <c r="BH103" s="48">
        <v>0</v>
      </c>
      <c r="BI103" s="49">
        <v>0</v>
      </c>
      <c r="BJ103" s="48">
        <v>4</v>
      </c>
      <c r="BK103" s="49">
        <v>80</v>
      </c>
      <c r="BL103" s="48">
        <v>5</v>
      </c>
    </row>
    <row r="104" spans="1:64" ht="15">
      <c r="A104" s="64" t="s">
        <v>259</v>
      </c>
      <c r="B104" s="64" t="s">
        <v>277</v>
      </c>
      <c r="C104" s="65" t="s">
        <v>2891</v>
      </c>
      <c r="D104" s="66">
        <v>6.5</v>
      </c>
      <c r="E104" s="67" t="s">
        <v>136</v>
      </c>
      <c r="F104" s="68">
        <v>23.5</v>
      </c>
      <c r="G104" s="65"/>
      <c r="H104" s="69"/>
      <c r="I104" s="70"/>
      <c r="J104" s="70"/>
      <c r="K104" s="34" t="s">
        <v>65</v>
      </c>
      <c r="L104" s="77">
        <v>104</v>
      </c>
      <c r="M104" s="77"/>
      <c r="N104" s="72"/>
      <c r="O104" s="79" t="s">
        <v>352</v>
      </c>
      <c r="P104" s="81">
        <v>43633.71053240741</v>
      </c>
      <c r="Q104" s="79" t="s">
        <v>393</v>
      </c>
      <c r="R104" s="79"/>
      <c r="S104" s="79"/>
      <c r="T104" s="79" t="s">
        <v>527</v>
      </c>
      <c r="U104" s="79"/>
      <c r="V104" s="83" t="s">
        <v>629</v>
      </c>
      <c r="W104" s="81">
        <v>43633.71053240741</v>
      </c>
      <c r="X104" s="83" t="s">
        <v>735</v>
      </c>
      <c r="Y104" s="79"/>
      <c r="Z104" s="79"/>
      <c r="AA104" s="85" t="s">
        <v>912</v>
      </c>
      <c r="AB104" s="79"/>
      <c r="AC104" s="79" t="b">
        <v>0</v>
      </c>
      <c r="AD104" s="79">
        <v>0</v>
      </c>
      <c r="AE104" s="85" t="s">
        <v>1037</v>
      </c>
      <c r="AF104" s="79" t="b">
        <v>0</v>
      </c>
      <c r="AG104" s="79" t="s">
        <v>1048</v>
      </c>
      <c r="AH104" s="79"/>
      <c r="AI104" s="85" t="s">
        <v>1037</v>
      </c>
      <c r="AJ104" s="79" t="b">
        <v>0</v>
      </c>
      <c r="AK104" s="79">
        <v>23</v>
      </c>
      <c r="AL104" s="85" t="s">
        <v>946</v>
      </c>
      <c r="AM104" s="79" t="s">
        <v>1054</v>
      </c>
      <c r="AN104" s="79" t="b">
        <v>0</v>
      </c>
      <c r="AO104" s="85" t="s">
        <v>946</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24</v>
      </c>
      <c r="BK104" s="49">
        <v>100</v>
      </c>
      <c r="BL104" s="48">
        <v>24</v>
      </c>
    </row>
    <row r="105" spans="1:64" ht="15">
      <c r="A105" s="64" t="s">
        <v>259</v>
      </c>
      <c r="B105" s="64" t="s">
        <v>304</v>
      </c>
      <c r="C105" s="65" t="s">
        <v>2891</v>
      </c>
      <c r="D105" s="66">
        <v>6.5</v>
      </c>
      <c r="E105" s="67" t="s">
        <v>136</v>
      </c>
      <c r="F105" s="68">
        <v>23.5</v>
      </c>
      <c r="G105" s="65"/>
      <c r="H105" s="69"/>
      <c r="I105" s="70"/>
      <c r="J105" s="70"/>
      <c r="K105" s="34" t="s">
        <v>65</v>
      </c>
      <c r="L105" s="77">
        <v>105</v>
      </c>
      <c r="M105" s="77"/>
      <c r="N105" s="72"/>
      <c r="O105" s="79" t="s">
        <v>352</v>
      </c>
      <c r="P105" s="81">
        <v>43633.71059027778</v>
      </c>
      <c r="Q105" s="79" t="s">
        <v>397</v>
      </c>
      <c r="R105" s="79"/>
      <c r="S105" s="79"/>
      <c r="T105" s="79"/>
      <c r="U105" s="79"/>
      <c r="V105" s="83" t="s">
        <v>629</v>
      </c>
      <c r="W105" s="81">
        <v>43633.71059027778</v>
      </c>
      <c r="X105" s="83" t="s">
        <v>736</v>
      </c>
      <c r="Y105" s="79"/>
      <c r="Z105" s="79"/>
      <c r="AA105" s="85" t="s">
        <v>913</v>
      </c>
      <c r="AB105" s="85" t="s">
        <v>946</v>
      </c>
      <c r="AC105" s="79" t="b">
        <v>0</v>
      </c>
      <c r="AD105" s="79">
        <v>0</v>
      </c>
      <c r="AE105" s="85" t="s">
        <v>1040</v>
      </c>
      <c r="AF105" s="79" t="b">
        <v>0</v>
      </c>
      <c r="AG105" s="79" t="s">
        <v>1048</v>
      </c>
      <c r="AH105" s="79"/>
      <c r="AI105" s="85" t="s">
        <v>1037</v>
      </c>
      <c r="AJ105" s="79" t="b">
        <v>0</v>
      </c>
      <c r="AK105" s="79">
        <v>0</v>
      </c>
      <c r="AL105" s="85" t="s">
        <v>1037</v>
      </c>
      <c r="AM105" s="79" t="s">
        <v>1054</v>
      </c>
      <c r="AN105" s="79" t="b">
        <v>0</v>
      </c>
      <c r="AO105" s="85" t="s">
        <v>946</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1</v>
      </c>
      <c r="BC105" s="78" t="str">
        <f>REPLACE(INDEX(GroupVertices[Group],MATCH(Edges[[#This Row],[Vertex 2]],GroupVertices[Vertex],0)),1,1,"")</f>
        <v>2</v>
      </c>
      <c r="BD105" s="48"/>
      <c r="BE105" s="49"/>
      <c r="BF105" s="48"/>
      <c r="BG105" s="49"/>
      <c r="BH105" s="48"/>
      <c r="BI105" s="49"/>
      <c r="BJ105" s="48"/>
      <c r="BK105" s="49"/>
      <c r="BL105" s="48"/>
    </row>
    <row r="106" spans="1:64" ht="15">
      <c r="A106" s="64" t="s">
        <v>259</v>
      </c>
      <c r="B106" s="64" t="s">
        <v>282</v>
      </c>
      <c r="C106" s="65" t="s">
        <v>2890</v>
      </c>
      <c r="D106" s="66">
        <v>3</v>
      </c>
      <c r="E106" s="67" t="s">
        <v>132</v>
      </c>
      <c r="F106" s="68">
        <v>35</v>
      </c>
      <c r="G106" s="65"/>
      <c r="H106" s="69"/>
      <c r="I106" s="70"/>
      <c r="J106" s="70"/>
      <c r="K106" s="34" t="s">
        <v>65</v>
      </c>
      <c r="L106" s="77">
        <v>106</v>
      </c>
      <c r="M106" s="77"/>
      <c r="N106" s="72"/>
      <c r="O106" s="79" t="s">
        <v>352</v>
      </c>
      <c r="P106" s="81">
        <v>43633.71059027778</v>
      </c>
      <c r="Q106" s="79" t="s">
        <v>397</v>
      </c>
      <c r="R106" s="79"/>
      <c r="S106" s="79"/>
      <c r="T106" s="79"/>
      <c r="U106" s="79"/>
      <c r="V106" s="83" t="s">
        <v>629</v>
      </c>
      <c r="W106" s="81">
        <v>43633.71059027778</v>
      </c>
      <c r="X106" s="83" t="s">
        <v>736</v>
      </c>
      <c r="Y106" s="79"/>
      <c r="Z106" s="79"/>
      <c r="AA106" s="85" t="s">
        <v>913</v>
      </c>
      <c r="AB106" s="85" t="s">
        <v>946</v>
      </c>
      <c r="AC106" s="79" t="b">
        <v>0</v>
      </c>
      <c r="AD106" s="79">
        <v>0</v>
      </c>
      <c r="AE106" s="85" t="s">
        <v>1040</v>
      </c>
      <c r="AF106" s="79" t="b">
        <v>0</v>
      </c>
      <c r="AG106" s="79" t="s">
        <v>1048</v>
      </c>
      <c r="AH106" s="79"/>
      <c r="AI106" s="85" t="s">
        <v>1037</v>
      </c>
      <c r="AJ106" s="79" t="b">
        <v>0</v>
      </c>
      <c r="AK106" s="79">
        <v>0</v>
      </c>
      <c r="AL106" s="85" t="s">
        <v>1037</v>
      </c>
      <c r="AM106" s="79" t="s">
        <v>1054</v>
      </c>
      <c r="AN106" s="79" t="b">
        <v>0</v>
      </c>
      <c r="AO106" s="85" t="s">
        <v>946</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5</v>
      </c>
      <c r="BK106" s="49">
        <v>100</v>
      </c>
      <c r="BL106" s="48">
        <v>5</v>
      </c>
    </row>
    <row r="107" spans="1:64" ht="15">
      <c r="A107" s="64" t="s">
        <v>259</v>
      </c>
      <c r="B107" s="64" t="s">
        <v>277</v>
      </c>
      <c r="C107" s="65" t="s">
        <v>2891</v>
      </c>
      <c r="D107" s="66">
        <v>6.5</v>
      </c>
      <c r="E107" s="67" t="s">
        <v>136</v>
      </c>
      <c r="F107" s="68">
        <v>23.5</v>
      </c>
      <c r="G107" s="65"/>
      <c r="H107" s="69"/>
      <c r="I107" s="70"/>
      <c r="J107" s="70"/>
      <c r="K107" s="34" t="s">
        <v>65</v>
      </c>
      <c r="L107" s="77">
        <v>107</v>
      </c>
      <c r="M107" s="77"/>
      <c r="N107" s="72"/>
      <c r="O107" s="79" t="s">
        <v>353</v>
      </c>
      <c r="P107" s="81">
        <v>43633.71059027778</v>
      </c>
      <c r="Q107" s="79" t="s">
        <v>397</v>
      </c>
      <c r="R107" s="79"/>
      <c r="S107" s="79"/>
      <c r="T107" s="79"/>
      <c r="U107" s="79"/>
      <c r="V107" s="83" t="s">
        <v>629</v>
      </c>
      <c r="W107" s="81">
        <v>43633.71059027778</v>
      </c>
      <c r="X107" s="83" t="s">
        <v>736</v>
      </c>
      <c r="Y107" s="79"/>
      <c r="Z107" s="79"/>
      <c r="AA107" s="85" t="s">
        <v>913</v>
      </c>
      <c r="AB107" s="85" t="s">
        <v>946</v>
      </c>
      <c r="AC107" s="79" t="b">
        <v>0</v>
      </c>
      <c r="AD107" s="79">
        <v>0</v>
      </c>
      <c r="AE107" s="85" t="s">
        <v>1040</v>
      </c>
      <c r="AF107" s="79" t="b">
        <v>0</v>
      </c>
      <c r="AG107" s="79" t="s">
        <v>1048</v>
      </c>
      <c r="AH107" s="79"/>
      <c r="AI107" s="85" t="s">
        <v>1037</v>
      </c>
      <c r="AJ107" s="79" t="b">
        <v>0</v>
      </c>
      <c r="AK107" s="79">
        <v>0</v>
      </c>
      <c r="AL107" s="85" t="s">
        <v>1037</v>
      </c>
      <c r="AM107" s="79" t="s">
        <v>1054</v>
      </c>
      <c r="AN107" s="79" t="b">
        <v>0</v>
      </c>
      <c r="AO107" s="85" t="s">
        <v>946</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260</v>
      </c>
      <c r="B108" s="64" t="s">
        <v>277</v>
      </c>
      <c r="C108" s="65" t="s">
        <v>2890</v>
      </c>
      <c r="D108" s="66">
        <v>3</v>
      </c>
      <c r="E108" s="67" t="s">
        <v>132</v>
      </c>
      <c r="F108" s="68">
        <v>35</v>
      </c>
      <c r="G108" s="65"/>
      <c r="H108" s="69"/>
      <c r="I108" s="70"/>
      <c r="J108" s="70"/>
      <c r="K108" s="34" t="s">
        <v>65</v>
      </c>
      <c r="L108" s="77">
        <v>108</v>
      </c>
      <c r="M108" s="77"/>
      <c r="N108" s="72"/>
      <c r="O108" s="79" t="s">
        <v>352</v>
      </c>
      <c r="P108" s="81">
        <v>43633.75293981482</v>
      </c>
      <c r="Q108" s="79" t="s">
        <v>393</v>
      </c>
      <c r="R108" s="79"/>
      <c r="S108" s="79"/>
      <c r="T108" s="79" t="s">
        <v>527</v>
      </c>
      <c r="U108" s="79"/>
      <c r="V108" s="83" t="s">
        <v>630</v>
      </c>
      <c r="W108" s="81">
        <v>43633.75293981482</v>
      </c>
      <c r="X108" s="83" t="s">
        <v>737</v>
      </c>
      <c r="Y108" s="79"/>
      <c r="Z108" s="79"/>
      <c r="AA108" s="85" t="s">
        <v>914</v>
      </c>
      <c r="AB108" s="79"/>
      <c r="AC108" s="79" t="b">
        <v>0</v>
      </c>
      <c r="AD108" s="79">
        <v>0</v>
      </c>
      <c r="AE108" s="85" t="s">
        <v>1037</v>
      </c>
      <c r="AF108" s="79" t="b">
        <v>0</v>
      </c>
      <c r="AG108" s="79" t="s">
        <v>1048</v>
      </c>
      <c r="AH108" s="79"/>
      <c r="AI108" s="85" t="s">
        <v>1037</v>
      </c>
      <c r="AJ108" s="79" t="b">
        <v>0</v>
      </c>
      <c r="AK108" s="79">
        <v>23</v>
      </c>
      <c r="AL108" s="85" t="s">
        <v>946</v>
      </c>
      <c r="AM108" s="79" t="s">
        <v>1060</v>
      </c>
      <c r="AN108" s="79" t="b">
        <v>0</v>
      </c>
      <c r="AO108" s="85" t="s">
        <v>946</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24</v>
      </c>
      <c r="BK108" s="49">
        <v>100</v>
      </c>
      <c r="BL108" s="48">
        <v>24</v>
      </c>
    </row>
    <row r="109" spans="1:64" ht="15">
      <c r="A109" s="64" t="s">
        <v>261</v>
      </c>
      <c r="B109" s="64" t="s">
        <v>346</v>
      </c>
      <c r="C109" s="65" t="s">
        <v>2890</v>
      </c>
      <c r="D109" s="66">
        <v>3</v>
      </c>
      <c r="E109" s="67" t="s">
        <v>132</v>
      </c>
      <c r="F109" s="68">
        <v>35</v>
      </c>
      <c r="G109" s="65"/>
      <c r="H109" s="69"/>
      <c r="I109" s="70"/>
      <c r="J109" s="70"/>
      <c r="K109" s="34" t="s">
        <v>65</v>
      </c>
      <c r="L109" s="77">
        <v>109</v>
      </c>
      <c r="M109" s="77"/>
      <c r="N109" s="72"/>
      <c r="O109" s="79" t="s">
        <v>352</v>
      </c>
      <c r="P109" s="81">
        <v>43633.75510416667</v>
      </c>
      <c r="Q109" s="79" t="s">
        <v>395</v>
      </c>
      <c r="R109" s="79"/>
      <c r="S109" s="79"/>
      <c r="T109" s="79"/>
      <c r="U109" s="79"/>
      <c r="V109" s="83" t="s">
        <v>631</v>
      </c>
      <c r="W109" s="81">
        <v>43633.75510416667</v>
      </c>
      <c r="X109" s="83" t="s">
        <v>738</v>
      </c>
      <c r="Y109" s="79"/>
      <c r="Z109" s="79"/>
      <c r="AA109" s="85" t="s">
        <v>915</v>
      </c>
      <c r="AB109" s="79"/>
      <c r="AC109" s="79" t="b">
        <v>0</v>
      </c>
      <c r="AD109" s="79">
        <v>0</v>
      </c>
      <c r="AE109" s="85" t="s">
        <v>1037</v>
      </c>
      <c r="AF109" s="79" t="b">
        <v>0</v>
      </c>
      <c r="AG109" s="79" t="s">
        <v>1048</v>
      </c>
      <c r="AH109" s="79"/>
      <c r="AI109" s="85" t="s">
        <v>1037</v>
      </c>
      <c r="AJ109" s="79" t="b">
        <v>0</v>
      </c>
      <c r="AK109" s="79">
        <v>2</v>
      </c>
      <c r="AL109" s="85" t="s">
        <v>984</v>
      </c>
      <c r="AM109" s="79" t="s">
        <v>1053</v>
      </c>
      <c r="AN109" s="79" t="b">
        <v>0</v>
      </c>
      <c r="AO109" s="85" t="s">
        <v>984</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c r="BE109" s="49"/>
      <c r="BF109" s="48"/>
      <c r="BG109" s="49"/>
      <c r="BH109" s="48"/>
      <c r="BI109" s="49"/>
      <c r="BJ109" s="48"/>
      <c r="BK109" s="49"/>
      <c r="BL109" s="48"/>
    </row>
    <row r="110" spans="1:64" ht="15">
      <c r="A110" s="64" t="s">
        <v>261</v>
      </c>
      <c r="B110" s="64" t="s">
        <v>347</v>
      </c>
      <c r="C110" s="65" t="s">
        <v>2890</v>
      </c>
      <c r="D110" s="66">
        <v>3</v>
      </c>
      <c r="E110" s="67" t="s">
        <v>132</v>
      </c>
      <c r="F110" s="68">
        <v>35</v>
      </c>
      <c r="G110" s="65"/>
      <c r="H110" s="69"/>
      <c r="I110" s="70"/>
      <c r="J110" s="70"/>
      <c r="K110" s="34" t="s">
        <v>65</v>
      </c>
      <c r="L110" s="77">
        <v>110</v>
      </c>
      <c r="M110" s="77"/>
      <c r="N110" s="72"/>
      <c r="O110" s="79" t="s">
        <v>352</v>
      </c>
      <c r="P110" s="81">
        <v>43633.75510416667</v>
      </c>
      <c r="Q110" s="79" t="s">
        <v>395</v>
      </c>
      <c r="R110" s="79"/>
      <c r="S110" s="79"/>
      <c r="T110" s="79"/>
      <c r="U110" s="79"/>
      <c r="V110" s="83" t="s">
        <v>631</v>
      </c>
      <c r="W110" s="81">
        <v>43633.75510416667</v>
      </c>
      <c r="X110" s="83" t="s">
        <v>738</v>
      </c>
      <c r="Y110" s="79"/>
      <c r="Z110" s="79"/>
      <c r="AA110" s="85" t="s">
        <v>915</v>
      </c>
      <c r="AB110" s="79"/>
      <c r="AC110" s="79" t="b">
        <v>0</v>
      </c>
      <c r="AD110" s="79">
        <v>0</v>
      </c>
      <c r="AE110" s="85" t="s">
        <v>1037</v>
      </c>
      <c r="AF110" s="79" t="b">
        <v>0</v>
      </c>
      <c r="AG110" s="79" t="s">
        <v>1048</v>
      </c>
      <c r="AH110" s="79"/>
      <c r="AI110" s="85" t="s">
        <v>1037</v>
      </c>
      <c r="AJ110" s="79" t="b">
        <v>0</v>
      </c>
      <c r="AK110" s="79">
        <v>2</v>
      </c>
      <c r="AL110" s="85" t="s">
        <v>984</v>
      </c>
      <c r="AM110" s="79" t="s">
        <v>1053</v>
      </c>
      <c r="AN110" s="79" t="b">
        <v>0</v>
      </c>
      <c r="AO110" s="85" t="s">
        <v>984</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261</v>
      </c>
      <c r="B111" s="64" t="s">
        <v>304</v>
      </c>
      <c r="C111" s="65" t="s">
        <v>2890</v>
      </c>
      <c r="D111" s="66">
        <v>3</v>
      </c>
      <c r="E111" s="67" t="s">
        <v>132</v>
      </c>
      <c r="F111" s="68">
        <v>35</v>
      </c>
      <c r="G111" s="65"/>
      <c r="H111" s="69"/>
      <c r="I111" s="70"/>
      <c r="J111" s="70"/>
      <c r="K111" s="34" t="s">
        <v>65</v>
      </c>
      <c r="L111" s="77">
        <v>111</v>
      </c>
      <c r="M111" s="77"/>
      <c r="N111" s="72"/>
      <c r="O111" s="79" t="s">
        <v>352</v>
      </c>
      <c r="P111" s="81">
        <v>43633.75510416667</v>
      </c>
      <c r="Q111" s="79" t="s">
        <v>395</v>
      </c>
      <c r="R111" s="79"/>
      <c r="S111" s="79"/>
      <c r="T111" s="79"/>
      <c r="U111" s="79"/>
      <c r="V111" s="83" t="s">
        <v>631</v>
      </c>
      <c r="W111" s="81">
        <v>43633.75510416667</v>
      </c>
      <c r="X111" s="83" t="s">
        <v>738</v>
      </c>
      <c r="Y111" s="79"/>
      <c r="Z111" s="79"/>
      <c r="AA111" s="85" t="s">
        <v>915</v>
      </c>
      <c r="AB111" s="79"/>
      <c r="AC111" s="79" t="b">
        <v>0</v>
      </c>
      <c r="AD111" s="79">
        <v>0</v>
      </c>
      <c r="AE111" s="85" t="s">
        <v>1037</v>
      </c>
      <c r="AF111" s="79" t="b">
        <v>0</v>
      </c>
      <c r="AG111" s="79" t="s">
        <v>1048</v>
      </c>
      <c r="AH111" s="79"/>
      <c r="AI111" s="85" t="s">
        <v>1037</v>
      </c>
      <c r="AJ111" s="79" t="b">
        <v>0</v>
      </c>
      <c r="AK111" s="79">
        <v>2</v>
      </c>
      <c r="AL111" s="85" t="s">
        <v>984</v>
      </c>
      <c r="AM111" s="79" t="s">
        <v>1053</v>
      </c>
      <c r="AN111" s="79" t="b">
        <v>0</v>
      </c>
      <c r="AO111" s="85" t="s">
        <v>984</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v>3</v>
      </c>
      <c r="BE111" s="49">
        <v>13.636363636363637</v>
      </c>
      <c r="BF111" s="48">
        <v>0</v>
      </c>
      <c r="BG111" s="49">
        <v>0</v>
      </c>
      <c r="BH111" s="48">
        <v>0</v>
      </c>
      <c r="BI111" s="49">
        <v>0</v>
      </c>
      <c r="BJ111" s="48">
        <v>19</v>
      </c>
      <c r="BK111" s="49">
        <v>86.36363636363636</v>
      </c>
      <c r="BL111" s="48">
        <v>22</v>
      </c>
    </row>
    <row r="112" spans="1:64" ht="15">
      <c r="A112" s="64" t="s">
        <v>262</v>
      </c>
      <c r="B112" s="64" t="s">
        <v>345</v>
      </c>
      <c r="C112" s="65" t="s">
        <v>2890</v>
      </c>
      <c r="D112" s="66">
        <v>3</v>
      </c>
      <c r="E112" s="67" t="s">
        <v>132</v>
      </c>
      <c r="F112" s="68">
        <v>35</v>
      </c>
      <c r="G112" s="65"/>
      <c r="H112" s="69"/>
      <c r="I112" s="70"/>
      <c r="J112" s="70"/>
      <c r="K112" s="34" t="s">
        <v>65</v>
      </c>
      <c r="L112" s="77">
        <v>112</v>
      </c>
      <c r="M112" s="77"/>
      <c r="N112" s="72"/>
      <c r="O112" s="79" t="s">
        <v>353</v>
      </c>
      <c r="P112" s="81">
        <v>43633.798101851855</v>
      </c>
      <c r="Q112" s="79" t="s">
        <v>398</v>
      </c>
      <c r="R112" s="79"/>
      <c r="S112" s="79"/>
      <c r="T112" s="79"/>
      <c r="U112" s="79"/>
      <c r="V112" s="83" t="s">
        <v>632</v>
      </c>
      <c r="W112" s="81">
        <v>43633.798101851855</v>
      </c>
      <c r="X112" s="83" t="s">
        <v>739</v>
      </c>
      <c r="Y112" s="79"/>
      <c r="Z112" s="79"/>
      <c r="AA112" s="85" t="s">
        <v>916</v>
      </c>
      <c r="AB112" s="85" t="s">
        <v>1036</v>
      </c>
      <c r="AC112" s="79" t="b">
        <v>0</v>
      </c>
      <c r="AD112" s="79">
        <v>1</v>
      </c>
      <c r="AE112" s="85" t="s">
        <v>1047</v>
      </c>
      <c r="AF112" s="79" t="b">
        <v>0</v>
      </c>
      <c r="AG112" s="79" t="s">
        <v>1048</v>
      </c>
      <c r="AH112" s="79"/>
      <c r="AI112" s="85" t="s">
        <v>1037</v>
      </c>
      <c r="AJ112" s="79" t="b">
        <v>0</v>
      </c>
      <c r="AK112" s="79">
        <v>0</v>
      </c>
      <c r="AL112" s="85" t="s">
        <v>1037</v>
      </c>
      <c r="AM112" s="79" t="s">
        <v>1056</v>
      </c>
      <c r="AN112" s="79" t="b">
        <v>0</v>
      </c>
      <c r="AO112" s="85" t="s">
        <v>1036</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7</v>
      </c>
      <c r="BC112" s="78" t="str">
        <f>REPLACE(INDEX(GroupVertices[Group],MATCH(Edges[[#This Row],[Vertex 2]],GroupVertices[Vertex],0)),1,1,"")</f>
        <v>7</v>
      </c>
      <c r="BD112" s="48">
        <v>1</v>
      </c>
      <c r="BE112" s="49">
        <v>5.2631578947368425</v>
      </c>
      <c r="BF112" s="48">
        <v>1</v>
      </c>
      <c r="BG112" s="49">
        <v>5.2631578947368425</v>
      </c>
      <c r="BH112" s="48">
        <v>0</v>
      </c>
      <c r="BI112" s="49">
        <v>0</v>
      </c>
      <c r="BJ112" s="48">
        <v>17</v>
      </c>
      <c r="BK112" s="49">
        <v>89.47368421052632</v>
      </c>
      <c r="BL112" s="48">
        <v>19</v>
      </c>
    </row>
    <row r="113" spans="1:64" ht="15">
      <c r="A113" s="64" t="s">
        <v>263</v>
      </c>
      <c r="B113" s="64" t="s">
        <v>277</v>
      </c>
      <c r="C113" s="65" t="s">
        <v>2890</v>
      </c>
      <c r="D113" s="66">
        <v>3</v>
      </c>
      <c r="E113" s="67" t="s">
        <v>132</v>
      </c>
      <c r="F113" s="68">
        <v>35</v>
      </c>
      <c r="G113" s="65"/>
      <c r="H113" s="69"/>
      <c r="I113" s="70"/>
      <c r="J113" s="70"/>
      <c r="K113" s="34" t="s">
        <v>65</v>
      </c>
      <c r="L113" s="77">
        <v>113</v>
      </c>
      <c r="M113" s="77"/>
      <c r="N113" s="72"/>
      <c r="O113" s="79" t="s">
        <v>352</v>
      </c>
      <c r="P113" s="81">
        <v>43633.81869212963</v>
      </c>
      <c r="Q113" s="79" t="s">
        <v>393</v>
      </c>
      <c r="R113" s="79"/>
      <c r="S113" s="79"/>
      <c r="T113" s="79" t="s">
        <v>527</v>
      </c>
      <c r="U113" s="79"/>
      <c r="V113" s="83" t="s">
        <v>633</v>
      </c>
      <c r="W113" s="81">
        <v>43633.81869212963</v>
      </c>
      <c r="X113" s="83" t="s">
        <v>740</v>
      </c>
      <c r="Y113" s="79"/>
      <c r="Z113" s="79"/>
      <c r="AA113" s="85" t="s">
        <v>917</v>
      </c>
      <c r="AB113" s="79"/>
      <c r="AC113" s="79" t="b">
        <v>0</v>
      </c>
      <c r="AD113" s="79">
        <v>0</v>
      </c>
      <c r="AE113" s="85" t="s">
        <v>1037</v>
      </c>
      <c r="AF113" s="79" t="b">
        <v>0</v>
      </c>
      <c r="AG113" s="79" t="s">
        <v>1048</v>
      </c>
      <c r="AH113" s="79"/>
      <c r="AI113" s="85" t="s">
        <v>1037</v>
      </c>
      <c r="AJ113" s="79" t="b">
        <v>0</v>
      </c>
      <c r="AK113" s="79">
        <v>23</v>
      </c>
      <c r="AL113" s="85" t="s">
        <v>946</v>
      </c>
      <c r="AM113" s="79" t="s">
        <v>1054</v>
      </c>
      <c r="AN113" s="79" t="b">
        <v>0</v>
      </c>
      <c r="AO113" s="85" t="s">
        <v>946</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24</v>
      </c>
      <c r="BK113" s="49">
        <v>100</v>
      </c>
      <c r="BL113" s="48">
        <v>24</v>
      </c>
    </row>
    <row r="114" spans="1:64" ht="15">
      <c r="A114" s="64" t="s">
        <v>264</v>
      </c>
      <c r="B114" s="64" t="s">
        <v>277</v>
      </c>
      <c r="C114" s="65" t="s">
        <v>2890</v>
      </c>
      <c r="D114" s="66">
        <v>3</v>
      </c>
      <c r="E114" s="67" t="s">
        <v>132</v>
      </c>
      <c r="F114" s="68">
        <v>35</v>
      </c>
      <c r="G114" s="65"/>
      <c r="H114" s="69"/>
      <c r="I114" s="70"/>
      <c r="J114" s="70"/>
      <c r="K114" s="34" t="s">
        <v>65</v>
      </c>
      <c r="L114" s="77">
        <v>114</v>
      </c>
      <c r="M114" s="77"/>
      <c r="N114" s="72"/>
      <c r="O114" s="79" t="s">
        <v>352</v>
      </c>
      <c r="P114" s="81">
        <v>43633.84122685185</v>
      </c>
      <c r="Q114" s="79" t="s">
        <v>393</v>
      </c>
      <c r="R114" s="79"/>
      <c r="S114" s="79"/>
      <c r="T114" s="79" t="s">
        <v>527</v>
      </c>
      <c r="U114" s="79"/>
      <c r="V114" s="83" t="s">
        <v>634</v>
      </c>
      <c r="W114" s="81">
        <v>43633.84122685185</v>
      </c>
      <c r="X114" s="83" t="s">
        <v>741</v>
      </c>
      <c r="Y114" s="79"/>
      <c r="Z114" s="79"/>
      <c r="AA114" s="85" t="s">
        <v>918</v>
      </c>
      <c r="AB114" s="79"/>
      <c r="AC114" s="79" t="b">
        <v>0</v>
      </c>
      <c r="AD114" s="79">
        <v>0</v>
      </c>
      <c r="AE114" s="85" t="s">
        <v>1037</v>
      </c>
      <c r="AF114" s="79" t="b">
        <v>0</v>
      </c>
      <c r="AG114" s="79" t="s">
        <v>1048</v>
      </c>
      <c r="AH114" s="79"/>
      <c r="AI114" s="85" t="s">
        <v>1037</v>
      </c>
      <c r="AJ114" s="79" t="b">
        <v>0</v>
      </c>
      <c r="AK114" s="79">
        <v>23</v>
      </c>
      <c r="AL114" s="85" t="s">
        <v>946</v>
      </c>
      <c r="AM114" s="79" t="s">
        <v>1054</v>
      </c>
      <c r="AN114" s="79" t="b">
        <v>0</v>
      </c>
      <c r="AO114" s="85" t="s">
        <v>946</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24</v>
      </c>
      <c r="BK114" s="49">
        <v>100</v>
      </c>
      <c r="BL114" s="48">
        <v>24</v>
      </c>
    </row>
    <row r="115" spans="1:64" ht="15">
      <c r="A115" s="64" t="s">
        <v>265</v>
      </c>
      <c r="B115" s="64" t="s">
        <v>277</v>
      </c>
      <c r="C115" s="65" t="s">
        <v>2891</v>
      </c>
      <c r="D115" s="66">
        <v>6.5</v>
      </c>
      <c r="E115" s="67" t="s">
        <v>136</v>
      </c>
      <c r="F115" s="68">
        <v>23.5</v>
      </c>
      <c r="G115" s="65"/>
      <c r="H115" s="69"/>
      <c r="I115" s="70"/>
      <c r="J115" s="70"/>
      <c r="K115" s="34" t="s">
        <v>65</v>
      </c>
      <c r="L115" s="77">
        <v>115</v>
      </c>
      <c r="M115" s="77"/>
      <c r="N115" s="72"/>
      <c r="O115" s="79" t="s">
        <v>352</v>
      </c>
      <c r="P115" s="81">
        <v>43627.89586805556</v>
      </c>
      <c r="Q115" s="79" t="s">
        <v>365</v>
      </c>
      <c r="R115" s="79"/>
      <c r="S115" s="79"/>
      <c r="T115" s="79"/>
      <c r="U115" s="79"/>
      <c r="V115" s="83" t="s">
        <v>635</v>
      </c>
      <c r="W115" s="81">
        <v>43627.89586805556</v>
      </c>
      <c r="X115" s="83" t="s">
        <v>742</v>
      </c>
      <c r="Y115" s="79"/>
      <c r="Z115" s="79"/>
      <c r="AA115" s="85" t="s">
        <v>919</v>
      </c>
      <c r="AB115" s="79"/>
      <c r="AC115" s="79" t="b">
        <v>0</v>
      </c>
      <c r="AD115" s="79">
        <v>0</v>
      </c>
      <c r="AE115" s="85" t="s">
        <v>1037</v>
      </c>
      <c r="AF115" s="79" t="b">
        <v>0</v>
      </c>
      <c r="AG115" s="79" t="s">
        <v>1048</v>
      </c>
      <c r="AH115" s="79"/>
      <c r="AI115" s="85" t="s">
        <v>1037</v>
      </c>
      <c r="AJ115" s="79" t="b">
        <v>0</v>
      </c>
      <c r="AK115" s="79">
        <v>15</v>
      </c>
      <c r="AL115" s="85" t="s">
        <v>936</v>
      </c>
      <c r="AM115" s="79" t="s">
        <v>1053</v>
      </c>
      <c r="AN115" s="79" t="b">
        <v>0</v>
      </c>
      <c r="AO115" s="85" t="s">
        <v>936</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1</v>
      </c>
      <c r="BC115" s="78" t="str">
        <f>REPLACE(INDEX(GroupVertices[Group],MATCH(Edges[[#This Row],[Vertex 2]],GroupVertices[Vertex],0)),1,1,"")</f>
        <v>1</v>
      </c>
      <c r="BD115" s="48">
        <v>0</v>
      </c>
      <c r="BE115" s="49">
        <v>0</v>
      </c>
      <c r="BF115" s="48">
        <v>2</v>
      </c>
      <c r="BG115" s="49">
        <v>7.6923076923076925</v>
      </c>
      <c r="BH115" s="48">
        <v>0</v>
      </c>
      <c r="BI115" s="49">
        <v>0</v>
      </c>
      <c r="BJ115" s="48">
        <v>24</v>
      </c>
      <c r="BK115" s="49">
        <v>92.3076923076923</v>
      </c>
      <c r="BL115" s="48">
        <v>26</v>
      </c>
    </row>
    <row r="116" spans="1:64" ht="15">
      <c r="A116" s="64" t="s">
        <v>265</v>
      </c>
      <c r="B116" s="64" t="s">
        <v>277</v>
      </c>
      <c r="C116" s="65" t="s">
        <v>2891</v>
      </c>
      <c r="D116" s="66">
        <v>6.5</v>
      </c>
      <c r="E116" s="67" t="s">
        <v>136</v>
      </c>
      <c r="F116" s="68">
        <v>23.5</v>
      </c>
      <c r="G116" s="65"/>
      <c r="H116" s="69"/>
      <c r="I116" s="70"/>
      <c r="J116" s="70"/>
      <c r="K116" s="34" t="s">
        <v>65</v>
      </c>
      <c r="L116" s="77">
        <v>116</v>
      </c>
      <c r="M116" s="77"/>
      <c r="N116" s="72"/>
      <c r="O116" s="79" t="s">
        <v>352</v>
      </c>
      <c r="P116" s="81">
        <v>43633.8434837963</v>
      </c>
      <c r="Q116" s="79" t="s">
        <v>393</v>
      </c>
      <c r="R116" s="79"/>
      <c r="S116" s="79"/>
      <c r="T116" s="79" t="s">
        <v>527</v>
      </c>
      <c r="U116" s="79"/>
      <c r="V116" s="83" t="s">
        <v>635</v>
      </c>
      <c r="W116" s="81">
        <v>43633.8434837963</v>
      </c>
      <c r="X116" s="83" t="s">
        <v>743</v>
      </c>
      <c r="Y116" s="79"/>
      <c r="Z116" s="79"/>
      <c r="AA116" s="85" t="s">
        <v>920</v>
      </c>
      <c r="AB116" s="79"/>
      <c r="AC116" s="79" t="b">
        <v>0</v>
      </c>
      <c r="AD116" s="79">
        <v>0</v>
      </c>
      <c r="AE116" s="85" t="s">
        <v>1037</v>
      </c>
      <c r="AF116" s="79" t="b">
        <v>0</v>
      </c>
      <c r="AG116" s="79" t="s">
        <v>1048</v>
      </c>
      <c r="AH116" s="79"/>
      <c r="AI116" s="85" t="s">
        <v>1037</v>
      </c>
      <c r="AJ116" s="79" t="b">
        <v>0</v>
      </c>
      <c r="AK116" s="79">
        <v>23</v>
      </c>
      <c r="AL116" s="85" t="s">
        <v>946</v>
      </c>
      <c r="AM116" s="79" t="s">
        <v>1053</v>
      </c>
      <c r="AN116" s="79" t="b">
        <v>0</v>
      </c>
      <c r="AO116" s="85" t="s">
        <v>946</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24</v>
      </c>
      <c r="BK116" s="49">
        <v>100</v>
      </c>
      <c r="BL116" s="48">
        <v>24</v>
      </c>
    </row>
    <row r="117" spans="1:64" ht="15">
      <c r="A117" s="64" t="s">
        <v>266</v>
      </c>
      <c r="B117" s="64" t="s">
        <v>277</v>
      </c>
      <c r="C117" s="65" t="s">
        <v>2890</v>
      </c>
      <c r="D117" s="66">
        <v>3</v>
      </c>
      <c r="E117" s="67" t="s">
        <v>132</v>
      </c>
      <c r="F117" s="68">
        <v>35</v>
      </c>
      <c r="G117" s="65"/>
      <c r="H117" s="69"/>
      <c r="I117" s="70"/>
      <c r="J117" s="70"/>
      <c r="K117" s="34" t="s">
        <v>65</v>
      </c>
      <c r="L117" s="77">
        <v>117</v>
      </c>
      <c r="M117" s="77"/>
      <c r="N117" s="72"/>
      <c r="O117" s="79" t="s">
        <v>352</v>
      </c>
      <c r="P117" s="81">
        <v>43633.84517361111</v>
      </c>
      <c r="Q117" s="79" t="s">
        <v>393</v>
      </c>
      <c r="R117" s="79"/>
      <c r="S117" s="79"/>
      <c r="T117" s="79" t="s">
        <v>527</v>
      </c>
      <c r="U117" s="79"/>
      <c r="V117" s="83" t="s">
        <v>636</v>
      </c>
      <c r="W117" s="81">
        <v>43633.84517361111</v>
      </c>
      <c r="X117" s="83" t="s">
        <v>744</v>
      </c>
      <c r="Y117" s="79"/>
      <c r="Z117" s="79"/>
      <c r="AA117" s="85" t="s">
        <v>921</v>
      </c>
      <c r="AB117" s="79"/>
      <c r="AC117" s="79" t="b">
        <v>0</v>
      </c>
      <c r="AD117" s="79">
        <v>0</v>
      </c>
      <c r="AE117" s="85" t="s">
        <v>1037</v>
      </c>
      <c r="AF117" s="79" t="b">
        <v>0</v>
      </c>
      <c r="AG117" s="79" t="s">
        <v>1048</v>
      </c>
      <c r="AH117" s="79"/>
      <c r="AI117" s="85" t="s">
        <v>1037</v>
      </c>
      <c r="AJ117" s="79" t="b">
        <v>0</v>
      </c>
      <c r="AK117" s="79">
        <v>23</v>
      </c>
      <c r="AL117" s="85" t="s">
        <v>946</v>
      </c>
      <c r="AM117" s="79" t="s">
        <v>1056</v>
      </c>
      <c r="AN117" s="79" t="b">
        <v>0</v>
      </c>
      <c r="AO117" s="85" t="s">
        <v>946</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24</v>
      </c>
      <c r="BK117" s="49">
        <v>100</v>
      </c>
      <c r="BL117" s="48">
        <v>24</v>
      </c>
    </row>
    <row r="118" spans="1:64" ht="15">
      <c r="A118" s="64" t="s">
        <v>267</v>
      </c>
      <c r="B118" s="64" t="s">
        <v>277</v>
      </c>
      <c r="C118" s="65" t="s">
        <v>2890</v>
      </c>
      <c r="D118" s="66">
        <v>3</v>
      </c>
      <c r="E118" s="67" t="s">
        <v>132</v>
      </c>
      <c r="F118" s="68">
        <v>35</v>
      </c>
      <c r="G118" s="65"/>
      <c r="H118" s="69"/>
      <c r="I118" s="70"/>
      <c r="J118" s="70"/>
      <c r="K118" s="34" t="s">
        <v>65</v>
      </c>
      <c r="L118" s="77">
        <v>118</v>
      </c>
      <c r="M118" s="77"/>
      <c r="N118" s="72"/>
      <c r="O118" s="79" t="s">
        <v>352</v>
      </c>
      <c r="P118" s="81">
        <v>43633.86435185185</v>
      </c>
      <c r="Q118" s="79" t="s">
        <v>393</v>
      </c>
      <c r="R118" s="79"/>
      <c r="S118" s="79"/>
      <c r="T118" s="79" t="s">
        <v>527</v>
      </c>
      <c r="U118" s="79"/>
      <c r="V118" s="83" t="s">
        <v>637</v>
      </c>
      <c r="W118" s="81">
        <v>43633.86435185185</v>
      </c>
      <c r="X118" s="83" t="s">
        <v>745</v>
      </c>
      <c r="Y118" s="79"/>
      <c r="Z118" s="79"/>
      <c r="AA118" s="85" t="s">
        <v>922</v>
      </c>
      <c r="AB118" s="79"/>
      <c r="AC118" s="79" t="b">
        <v>0</v>
      </c>
      <c r="AD118" s="79">
        <v>0</v>
      </c>
      <c r="AE118" s="85" t="s">
        <v>1037</v>
      </c>
      <c r="AF118" s="79" t="b">
        <v>0</v>
      </c>
      <c r="AG118" s="79" t="s">
        <v>1048</v>
      </c>
      <c r="AH118" s="79"/>
      <c r="AI118" s="85" t="s">
        <v>1037</v>
      </c>
      <c r="AJ118" s="79" t="b">
        <v>0</v>
      </c>
      <c r="AK118" s="79">
        <v>23</v>
      </c>
      <c r="AL118" s="85" t="s">
        <v>946</v>
      </c>
      <c r="AM118" s="79" t="s">
        <v>1053</v>
      </c>
      <c r="AN118" s="79" t="b">
        <v>0</v>
      </c>
      <c r="AO118" s="85" t="s">
        <v>946</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24</v>
      </c>
      <c r="BK118" s="49">
        <v>100</v>
      </c>
      <c r="BL118" s="48">
        <v>24</v>
      </c>
    </row>
    <row r="119" spans="1:64" ht="15">
      <c r="A119" s="64" t="s">
        <v>268</v>
      </c>
      <c r="B119" s="64" t="s">
        <v>277</v>
      </c>
      <c r="C119" s="65" t="s">
        <v>2890</v>
      </c>
      <c r="D119" s="66">
        <v>3</v>
      </c>
      <c r="E119" s="67" t="s">
        <v>132</v>
      </c>
      <c r="F119" s="68">
        <v>35</v>
      </c>
      <c r="G119" s="65"/>
      <c r="H119" s="69"/>
      <c r="I119" s="70"/>
      <c r="J119" s="70"/>
      <c r="K119" s="34" t="s">
        <v>65</v>
      </c>
      <c r="L119" s="77">
        <v>119</v>
      </c>
      <c r="M119" s="77"/>
      <c r="N119" s="72"/>
      <c r="O119" s="79" t="s">
        <v>352</v>
      </c>
      <c r="P119" s="81">
        <v>43633.90920138889</v>
      </c>
      <c r="Q119" s="79" t="s">
        <v>393</v>
      </c>
      <c r="R119" s="79"/>
      <c r="S119" s="79"/>
      <c r="T119" s="79" t="s">
        <v>527</v>
      </c>
      <c r="U119" s="79"/>
      <c r="V119" s="83" t="s">
        <v>638</v>
      </c>
      <c r="W119" s="81">
        <v>43633.90920138889</v>
      </c>
      <c r="X119" s="83" t="s">
        <v>746</v>
      </c>
      <c r="Y119" s="79"/>
      <c r="Z119" s="79"/>
      <c r="AA119" s="85" t="s">
        <v>923</v>
      </c>
      <c r="AB119" s="79"/>
      <c r="AC119" s="79" t="b">
        <v>0</v>
      </c>
      <c r="AD119" s="79">
        <v>0</v>
      </c>
      <c r="AE119" s="85" t="s">
        <v>1037</v>
      </c>
      <c r="AF119" s="79" t="b">
        <v>0</v>
      </c>
      <c r="AG119" s="79" t="s">
        <v>1048</v>
      </c>
      <c r="AH119" s="79"/>
      <c r="AI119" s="85" t="s">
        <v>1037</v>
      </c>
      <c r="AJ119" s="79" t="b">
        <v>0</v>
      </c>
      <c r="AK119" s="79">
        <v>23</v>
      </c>
      <c r="AL119" s="85" t="s">
        <v>946</v>
      </c>
      <c r="AM119" s="79" t="s">
        <v>1056</v>
      </c>
      <c r="AN119" s="79" t="b">
        <v>0</v>
      </c>
      <c r="AO119" s="85" t="s">
        <v>946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0</v>
      </c>
      <c r="BE119" s="49">
        <v>0</v>
      </c>
      <c r="BF119" s="48">
        <v>0</v>
      </c>
      <c r="BG119" s="49">
        <v>0</v>
      </c>
      <c r="BH119" s="48">
        <v>0</v>
      </c>
      <c r="BI119" s="49">
        <v>0</v>
      </c>
      <c r="BJ119" s="48">
        <v>24</v>
      </c>
      <c r="BK119" s="49">
        <v>100</v>
      </c>
      <c r="BL119" s="48">
        <v>24</v>
      </c>
    </row>
    <row r="120" spans="1:64" ht="15">
      <c r="A120" s="64" t="s">
        <v>269</v>
      </c>
      <c r="B120" s="64" t="s">
        <v>277</v>
      </c>
      <c r="C120" s="65" t="s">
        <v>2890</v>
      </c>
      <c r="D120" s="66">
        <v>3</v>
      </c>
      <c r="E120" s="67" t="s">
        <v>132</v>
      </c>
      <c r="F120" s="68">
        <v>35</v>
      </c>
      <c r="G120" s="65"/>
      <c r="H120" s="69"/>
      <c r="I120" s="70"/>
      <c r="J120" s="70"/>
      <c r="K120" s="34" t="s">
        <v>65</v>
      </c>
      <c r="L120" s="77">
        <v>120</v>
      </c>
      <c r="M120" s="77"/>
      <c r="N120" s="72"/>
      <c r="O120" s="79" t="s">
        <v>352</v>
      </c>
      <c r="P120" s="81">
        <v>43634.039872685185</v>
      </c>
      <c r="Q120" s="79" t="s">
        <v>393</v>
      </c>
      <c r="R120" s="79"/>
      <c r="S120" s="79"/>
      <c r="T120" s="79" t="s">
        <v>527</v>
      </c>
      <c r="U120" s="79"/>
      <c r="V120" s="83" t="s">
        <v>639</v>
      </c>
      <c r="W120" s="81">
        <v>43634.039872685185</v>
      </c>
      <c r="X120" s="83" t="s">
        <v>747</v>
      </c>
      <c r="Y120" s="79"/>
      <c r="Z120" s="79"/>
      <c r="AA120" s="85" t="s">
        <v>924</v>
      </c>
      <c r="AB120" s="79"/>
      <c r="AC120" s="79" t="b">
        <v>0</v>
      </c>
      <c r="AD120" s="79">
        <v>0</v>
      </c>
      <c r="AE120" s="85" t="s">
        <v>1037</v>
      </c>
      <c r="AF120" s="79" t="b">
        <v>0</v>
      </c>
      <c r="AG120" s="79" t="s">
        <v>1048</v>
      </c>
      <c r="AH120" s="79"/>
      <c r="AI120" s="85" t="s">
        <v>1037</v>
      </c>
      <c r="AJ120" s="79" t="b">
        <v>0</v>
      </c>
      <c r="AK120" s="79">
        <v>23</v>
      </c>
      <c r="AL120" s="85" t="s">
        <v>946</v>
      </c>
      <c r="AM120" s="79" t="s">
        <v>1054</v>
      </c>
      <c r="AN120" s="79" t="b">
        <v>0</v>
      </c>
      <c r="AO120" s="85" t="s">
        <v>946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24</v>
      </c>
      <c r="BK120" s="49">
        <v>100</v>
      </c>
      <c r="BL120" s="48">
        <v>24</v>
      </c>
    </row>
    <row r="121" spans="1:64" ht="15">
      <c r="A121" s="64" t="s">
        <v>270</v>
      </c>
      <c r="B121" s="64" t="s">
        <v>277</v>
      </c>
      <c r="C121" s="65" t="s">
        <v>2890</v>
      </c>
      <c r="D121" s="66">
        <v>3</v>
      </c>
      <c r="E121" s="67" t="s">
        <v>132</v>
      </c>
      <c r="F121" s="68">
        <v>35</v>
      </c>
      <c r="G121" s="65"/>
      <c r="H121" s="69"/>
      <c r="I121" s="70"/>
      <c r="J121" s="70"/>
      <c r="K121" s="34" t="s">
        <v>65</v>
      </c>
      <c r="L121" s="77">
        <v>121</v>
      </c>
      <c r="M121" s="77"/>
      <c r="N121" s="72"/>
      <c r="O121" s="79" t="s">
        <v>352</v>
      </c>
      <c r="P121" s="81">
        <v>43634.07140046296</v>
      </c>
      <c r="Q121" s="79" t="s">
        <v>393</v>
      </c>
      <c r="R121" s="79"/>
      <c r="S121" s="79"/>
      <c r="T121" s="79" t="s">
        <v>527</v>
      </c>
      <c r="U121" s="79"/>
      <c r="V121" s="83" t="s">
        <v>640</v>
      </c>
      <c r="W121" s="81">
        <v>43634.07140046296</v>
      </c>
      <c r="X121" s="83" t="s">
        <v>748</v>
      </c>
      <c r="Y121" s="79"/>
      <c r="Z121" s="79"/>
      <c r="AA121" s="85" t="s">
        <v>925</v>
      </c>
      <c r="AB121" s="79"/>
      <c r="AC121" s="79" t="b">
        <v>0</v>
      </c>
      <c r="AD121" s="79">
        <v>0</v>
      </c>
      <c r="AE121" s="85" t="s">
        <v>1037</v>
      </c>
      <c r="AF121" s="79" t="b">
        <v>0</v>
      </c>
      <c r="AG121" s="79" t="s">
        <v>1048</v>
      </c>
      <c r="AH121" s="79"/>
      <c r="AI121" s="85" t="s">
        <v>1037</v>
      </c>
      <c r="AJ121" s="79" t="b">
        <v>0</v>
      </c>
      <c r="AK121" s="79">
        <v>23</v>
      </c>
      <c r="AL121" s="85" t="s">
        <v>946</v>
      </c>
      <c r="AM121" s="79" t="s">
        <v>1054</v>
      </c>
      <c r="AN121" s="79" t="b">
        <v>0</v>
      </c>
      <c r="AO121" s="85" t="s">
        <v>946</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24</v>
      </c>
      <c r="BK121" s="49">
        <v>100</v>
      </c>
      <c r="BL121" s="48">
        <v>24</v>
      </c>
    </row>
    <row r="122" spans="1:64" ht="15">
      <c r="A122" s="64" t="s">
        <v>271</v>
      </c>
      <c r="B122" s="64" t="s">
        <v>277</v>
      </c>
      <c r="C122" s="65" t="s">
        <v>2890</v>
      </c>
      <c r="D122" s="66">
        <v>3</v>
      </c>
      <c r="E122" s="67" t="s">
        <v>132</v>
      </c>
      <c r="F122" s="68">
        <v>35</v>
      </c>
      <c r="G122" s="65"/>
      <c r="H122" s="69"/>
      <c r="I122" s="70"/>
      <c r="J122" s="70"/>
      <c r="K122" s="34" t="s">
        <v>65</v>
      </c>
      <c r="L122" s="77">
        <v>122</v>
      </c>
      <c r="M122" s="77"/>
      <c r="N122" s="72"/>
      <c r="O122" s="79" t="s">
        <v>352</v>
      </c>
      <c r="P122" s="81">
        <v>43634.09799768519</v>
      </c>
      <c r="Q122" s="79" t="s">
        <v>393</v>
      </c>
      <c r="R122" s="79"/>
      <c r="S122" s="79"/>
      <c r="T122" s="79" t="s">
        <v>527</v>
      </c>
      <c r="U122" s="79"/>
      <c r="V122" s="83" t="s">
        <v>641</v>
      </c>
      <c r="W122" s="81">
        <v>43634.09799768519</v>
      </c>
      <c r="X122" s="83" t="s">
        <v>749</v>
      </c>
      <c r="Y122" s="79"/>
      <c r="Z122" s="79"/>
      <c r="AA122" s="85" t="s">
        <v>926</v>
      </c>
      <c r="AB122" s="79"/>
      <c r="AC122" s="79" t="b">
        <v>0</v>
      </c>
      <c r="AD122" s="79">
        <v>0</v>
      </c>
      <c r="AE122" s="85" t="s">
        <v>1037</v>
      </c>
      <c r="AF122" s="79" t="b">
        <v>0</v>
      </c>
      <c r="AG122" s="79" t="s">
        <v>1048</v>
      </c>
      <c r="AH122" s="79"/>
      <c r="AI122" s="85" t="s">
        <v>1037</v>
      </c>
      <c r="AJ122" s="79" t="b">
        <v>0</v>
      </c>
      <c r="AK122" s="79">
        <v>23</v>
      </c>
      <c r="AL122" s="85" t="s">
        <v>946</v>
      </c>
      <c r="AM122" s="79" t="s">
        <v>1053</v>
      </c>
      <c r="AN122" s="79" t="b">
        <v>0</v>
      </c>
      <c r="AO122" s="85" t="s">
        <v>946</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24</v>
      </c>
      <c r="BK122" s="49">
        <v>100</v>
      </c>
      <c r="BL122" s="48">
        <v>24</v>
      </c>
    </row>
    <row r="123" spans="1:64" ht="15">
      <c r="A123" s="64" t="s">
        <v>272</v>
      </c>
      <c r="B123" s="64" t="s">
        <v>277</v>
      </c>
      <c r="C123" s="65" t="s">
        <v>2890</v>
      </c>
      <c r="D123" s="66">
        <v>3</v>
      </c>
      <c r="E123" s="67" t="s">
        <v>132</v>
      </c>
      <c r="F123" s="68">
        <v>35</v>
      </c>
      <c r="G123" s="65"/>
      <c r="H123" s="69"/>
      <c r="I123" s="70"/>
      <c r="J123" s="70"/>
      <c r="K123" s="34" t="s">
        <v>65</v>
      </c>
      <c r="L123" s="77">
        <v>123</v>
      </c>
      <c r="M123" s="77"/>
      <c r="N123" s="72"/>
      <c r="O123" s="79" t="s">
        <v>352</v>
      </c>
      <c r="P123" s="81">
        <v>43634.23607638889</v>
      </c>
      <c r="Q123" s="79" t="s">
        <v>393</v>
      </c>
      <c r="R123" s="79"/>
      <c r="S123" s="79"/>
      <c r="T123" s="79" t="s">
        <v>527</v>
      </c>
      <c r="U123" s="79"/>
      <c r="V123" s="83" t="s">
        <v>642</v>
      </c>
      <c r="W123" s="81">
        <v>43634.23607638889</v>
      </c>
      <c r="X123" s="83" t="s">
        <v>750</v>
      </c>
      <c r="Y123" s="79"/>
      <c r="Z123" s="79"/>
      <c r="AA123" s="85" t="s">
        <v>927</v>
      </c>
      <c r="AB123" s="79"/>
      <c r="AC123" s="79" t="b">
        <v>0</v>
      </c>
      <c r="AD123" s="79">
        <v>0</v>
      </c>
      <c r="AE123" s="85" t="s">
        <v>1037</v>
      </c>
      <c r="AF123" s="79" t="b">
        <v>0</v>
      </c>
      <c r="AG123" s="79" t="s">
        <v>1048</v>
      </c>
      <c r="AH123" s="79"/>
      <c r="AI123" s="85" t="s">
        <v>1037</v>
      </c>
      <c r="AJ123" s="79" t="b">
        <v>0</v>
      </c>
      <c r="AK123" s="79">
        <v>33</v>
      </c>
      <c r="AL123" s="85" t="s">
        <v>946</v>
      </c>
      <c r="AM123" s="79" t="s">
        <v>1054</v>
      </c>
      <c r="AN123" s="79" t="b">
        <v>0</v>
      </c>
      <c r="AO123" s="85" t="s">
        <v>946</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24</v>
      </c>
      <c r="BK123" s="49">
        <v>100</v>
      </c>
      <c r="BL123" s="48">
        <v>24</v>
      </c>
    </row>
    <row r="124" spans="1:64" ht="15">
      <c r="A124" s="64" t="s">
        <v>273</v>
      </c>
      <c r="B124" s="64" t="s">
        <v>277</v>
      </c>
      <c r="C124" s="65" t="s">
        <v>2891</v>
      </c>
      <c r="D124" s="66">
        <v>6.5</v>
      </c>
      <c r="E124" s="67" t="s">
        <v>136</v>
      </c>
      <c r="F124" s="68">
        <v>23.5</v>
      </c>
      <c r="G124" s="65"/>
      <c r="H124" s="69"/>
      <c r="I124" s="70"/>
      <c r="J124" s="70"/>
      <c r="K124" s="34" t="s">
        <v>65</v>
      </c>
      <c r="L124" s="77">
        <v>124</v>
      </c>
      <c r="M124" s="77"/>
      <c r="N124" s="72"/>
      <c r="O124" s="79" t="s">
        <v>352</v>
      </c>
      <c r="P124" s="81">
        <v>43627.910949074074</v>
      </c>
      <c r="Q124" s="79" t="s">
        <v>365</v>
      </c>
      <c r="R124" s="79"/>
      <c r="S124" s="79"/>
      <c r="T124" s="79"/>
      <c r="U124" s="79"/>
      <c r="V124" s="83" t="s">
        <v>643</v>
      </c>
      <c r="W124" s="81">
        <v>43627.910949074074</v>
      </c>
      <c r="X124" s="83" t="s">
        <v>751</v>
      </c>
      <c r="Y124" s="79"/>
      <c r="Z124" s="79"/>
      <c r="AA124" s="85" t="s">
        <v>928</v>
      </c>
      <c r="AB124" s="79"/>
      <c r="AC124" s="79" t="b">
        <v>0</v>
      </c>
      <c r="AD124" s="79">
        <v>0</v>
      </c>
      <c r="AE124" s="85" t="s">
        <v>1037</v>
      </c>
      <c r="AF124" s="79" t="b">
        <v>0</v>
      </c>
      <c r="AG124" s="79" t="s">
        <v>1048</v>
      </c>
      <c r="AH124" s="79"/>
      <c r="AI124" s="85" t="s">
        <v>1037</v>
      </c>
      <c r="AJ124" s="79" t="b">
        <v>0</v>
      </c>
      <c r="AK124" s="79">
        <v>15</v>
      </c>
      <c r="AL124" s="85" t="s">
        <v>936</v>
      </c>
      <c r="AM124" s="79" t="s">
        <v>1060</v>
      </c>
      <c r="AN124" s="79" t="b">
        <v>0</v>
      </c>
      <c r="AO124" s="85" t="s">
        <v>936</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1</v>
      </c>
      <c r="BC124" s="78" t="str">
        <f>REPLACE(INDEX(GroupVertices[Group],MATCH(Edges[[#This Row],[Vertex 2]],GroupVertices[Vertex],0)),1,1,"")</f>
        <v>1</v>
      </c>
      <c r="BD124" s="48">
        <v>0</v>
      </c>
      <c r="BE124" s="49">
        <v>0</v>
      </c>
      <c r="BF124" s="48">
        <v>2</v>
      </c>
      <c r="BG124" s="49">
        <v>7.6923076923076925</v>
      </c>
      <c r="BH124" s="48">
        <v>0</v>
      </c>
      <c r="BI124" s="49">
        <v>0</v>
      </c>
      <c r="BJ124" s="48">
        <v>24</v>
      </c>
      <c r="BK124" s="49">
        <v>92.3076923076923</v>
      </c>
      <c r="BL124" s="48">
        <v>26</v>
      </c>
    </row>
    <row r="125" spans="1:64" ht="15">
      <c r="A125" s="64" t="s">
        <v>273</v>
      </c>
      <c r="B125" s="64" t="s">
        <v>277</v>
      </c>
      <c r="C125" s="65" t="s">
        <v>2891</v>
      </c>
      <c r="D125" s="66">
        <v>6.5</v>
      </c>
      <c r="E125" s="67" t="s">
        <v>136</v>
      </c>
      <c r="F125" s="68">
        <v>23.5</v>
      </c>
      <c r="G125" s="65"/>
      <c r="H125" s="69"/>
      <c r="I125" s="70"/>
      <c r="J125" s="70"/>
      <c r="K125" s="34" t="s">
        <v>65</v>
      </c>
      <c r="L125" s="77">
        <v>125</v>
      </c>
      <c r="M125" s="77"/>
      <c r="N125" s="72"/>
      <c r="O125" s="79" t="s">
        <v>352</v>
      </c>
      <c r="P125" s="81">
        <v>43634.252534722225</v>
      </c>
      <c r="Q125" s="79" t="s">
        <v>393</v>
      </c>
      <c r="R125" s="79"/>
      <c r="S125" s="79"/>
      <c r="T125" s="79" t="s">
        <v>527</v>
      </c>
      <c r="U125" s="79"/>
      <c r="V125" s="83" t="s">
        <v>643</v>
      </c>
      <c r="W125" s="81">
        <v>43634.252534722225</v>
      </c>
      <c r="X125" s="83" t="s">
        <v>752</v>
      </c>
      <c r="Y125" s="79"/>
      <c r="Z125" s="79"/>
      <c r="AA125" s="85" t="s">
        <v>929</v>
      </c>
      <c r="AB125" s="79"/>
      <c r="AC125" s="79" t="b">
        <v>0</v>
      </c>
      <c r="AD125" s="79">
        <v>0</v>
      </c>
      <c r="AE125" s="85" t="s">
        <v>1037</v>
      </c>
      <c r="AF125" s="79" t="b">
        <v>0</v>
      </c>
      <c r="AG125" s="79" t="s">
        <v>1048</v>
      </c>
      <c r="AH125" s="79"/>
      <c r="AI125" s="85" t="s">
        <v>1037</v>
      </c>
      <c r="AJ125" s="79" t="b">
        <v>0</v>
      </c>
      <c r="AK125" s="79">
        <v>33</v>
      </c>
      <c r="AL125" s="85" t="s">
        <v>946</v>
      </c>
      <c r="AM125" s="79" t="s">
        <v>1060</v>
      </c>
      <c r="AN125" s="79" t="b">
        <v>0</v>
      </c>
      <c r="AO125" s="85" t="s">
        <v>946</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24</v>
      </c>
      <c r="BK125" s="49">
        <v>100</v>
      </c>
      <c r="BL125" s="48">
        <v>24</v>
      </c>
    </row>
    <row r="126" spans="1:64" ht="15">
      <c r="A126" s="64" t="s">
        <v>274</v>
      </c>
      <c r="B126" s="64" t="s">
        <v>277</v>
      </c>
      <c r="C126" s="65" t="s">
        <v>2890</v>
      </c>
      <c r="D126" s="66">
        <v>3</v>
      </c>
      <c r="E126" s="67" t="s">
        <v>132</v>
      </c>
      <c r="F126" s="68">
        <v>35</v>
      </c>
      <c r="G126" s="65"/>
      <c r="H126" s="69"/>
      <c r="I126" s="70"/>
      <c r="J126" s="70"/>
      <c r="K126" s="34" t="s">
        <v>65</v>
      </c>
      <c r="L126" s="77">
        <v>126</v>
      </c>
      <c r="M126" s="77"/>
      <c r="N126" s="72"/>
      <c r="O126" s="79" t="s">
        <v>352</v>
      </c>
      <c r="P126" s="81">
        <v>43634.30300925926</v>
      </c>
      <c r="Q126" s="79" t="s">
        <v>393</v>
      </c>
      <c r="R126" s="79"/>
      <c r="S126" s="79"/>
      <c r="T126" s="79" t="s">
        <v>527</v>
      </c>
      <c r="U126" s="79"/>
      <c r="V126" s="83" t="s">
        <v>644</v>
      </c>
      <c r="W126" s="81">
        <v>43634.30300925926</v>
      </c>
      <c r="X126" s="83" t="s">
        <v>753</v>
      </c>
      <c r="Y126" s="79"/>
      <c r="Z126" s="79"/>
      <c r="AA126" s="85" t="s">
        <v>930</v>
      </c>
      <c r="AB126" s="79"/>
      <c r="AC126" s="79" t="b">
        <v>0</v>
      </c>
      <c r="AD126" s="79">
        <v>0</v>
      </c>
      <c r="AE126" s="85" t="s">
        <v>1037</v>
      </c>
      <c r="AF126" s="79" t="b">
        <v>0</v>
      </c>
      <c r="AG126" s="79" t="s">
        <v>1048</v>
      </c>
      <c r="AH126" s="79"/>
      <c r="AI126" s="85" t="s">
        <v>1037</v>
      </c>
      <c r="AJ126" s="79" t="b">
        <v>0</v>
      </c>
      <c r="AK126" s="79">
        <v>33</v>
      </c>
      <c r="AL126" s="85" t="s">
        <v>946</v>
      </c>
      <c r="AM126" s="79" t="s">
        <v>1054</v>
      </c>
      <c r="AN126" s="79" t="b">
        <v>0</v>
      </c>
      <c r="AO126" s="85" t="s">
        <v>946</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v>0</v>
      </c>
      <c r="BE126" s="49">
        <v>0</v>
      </c>
      <c r="BF126" s="48">
        <v>0</v>
      </c>
      <c r="BG126" s="49">
        <v>0</v>
      </c>
      <c r="BH126" s="48">
        <v>0</v>
      </c>
      <c r="BI126" s="49">
        <v>0</v>
      </c>
      <c r="BJ126" s="48">
        <v>24</v>
      </c>
      <c r="BK126" s="49">
        <v>100</v>
      </c>
      <c r="BL126" s="48">
        <v>24</v>
      </c>
    </row>
    <row r="127" spans="1:64" ht="15">
      <c r="A127" s="64" t="s">
        <v>248</v>
      </c>
      <c r="B127" s="64" t="s">
        <v>304</v>
      </c>
      <c r="C127" s="65" t="s">
        <v>2892</v>
      </c>
      <c r="D127" s="66">
        <v>10</v>
      </c>
      <c r="E127" s="67" t="s">
        <v>136</v>
      </c>
      <c r="F127" s="68">
        <v>12</v>
      </c>
      <c r="G127" s="65"/>
      <c r="H127" s="69"/>
      <c r="I127" s="70"/>
      <c r="J127" s="70"/>
      <c r="K127" s="34" t="s">
        <v>65</v>
      </c>
      <c r="L127" s="77">
        <v>127</v>
      </c>
      <c r="M127" s="77"/>
      <c r="N127" s="72"/>
      <c r="O127" s="79" t="s">
        <v>352</v>
      </c>
      <c r="P127" s="81">
        <v>43630.13730324074</v>
      </c>
      <c r="Q127" s="79" t="s">
        <v>399</v>
      </c>
      <c r="R127" s="79"/>
      <c r="S127" s="79"/>
      <c r="T127" s="79"/>
      <c r="U127" s="83" t="s">
        <v>567</v>
      </c>
      <c r="V127" s="83" t="s">
        <v>567</v>
      </c>
      <c r="W127" s="81">
        <v>43630.13730324074</v>
      </c>
      <c r="X127" s="83" t="s">
        <v>754</v>
      </c>
      <c r="Y127" s="79"/>
      <c r="Z127" s="79"/>
      <c r="AA127" s="85" t="s">
        <v>931</v>
      </c>
      <c r="AB127" s="79"/>
      <c r="AC127" s="79" t="b">
        <v>0</v>
      </c>
      <c r="AD127" s="79">
        <v>5</v>
      </c>
      <c r="AE127" s="85" t="s">
        <v>1037</v>
      </c>
      <c r="AF127" s="79" t="b">
        <v>0</v>
      </c>
      <c r="AG127" s="79" t="s">
        <v>1048</v>
      </c>
      <c r="AH127" s="79"/>
      <c r="AI127" s="85" t="s">
        <v>1037</v>
      </c>
      <c r="AJ127" s="79" t="b">
        <v>0</v>
      </c>
      <c r="AK127" s="79">
        <v>0</v>
      </c>
      <c r="AL127" s="85" t="s">
        <v>1037</v>
      </c>
      <c r="AM127" s="79" t="s">
        <v>1056</v>
      </c>
      <c r="AN127" s="79" t="b">
        <v>0</v>
      </c>
      <c r="AO127" s="85" t="s">
        <v>931</v>
      </c>
      <c r="AP127" s="79" t="s">
        <v>176</v>
      </c>
      <c r="AQ127" s="79">
        <v>0</v>
      </c>
      <c r="AR127" s="79">
        <v>0</v>
      </c>
      <c r="AS127" s="79"/>
      <c r="AT127" s="79"/>
      <c r="AU127" s="79"/>
      <c r="AV127" s="79"/>
      <c r="AW127" s="79"/>
      <c r="AX127" s="79"/>
      <c r="AY127" s="79"/>
      <c r="AZ127" s="79"/>
      <c r="BA127">
        <v>4</v>
      </c>
      <c r="BB127" s="78" t="str">
        <f>REPLACE(INDEX(GroupVertices[Group],MATCH(Edges[[#This Row],[Vertex 1]],GroupVertices[Vertex],0)),1,1,"")</f>
        <v>2</v>
      </c>
      <c r="BC127" s="78" t="str">
        <f>REPLACE(INDEX(GroupVertices[Group],MATCH(Edges[[#This Row],[Vertex 2]],GroupVertices[Vertex],0)),1,1,"")</f>
        <v>2</v>
      </c>
      <c r="BD127" s="48">
        <v>1</v>
      </c>
      <c r="BE127" s="49">
        <v>3.8461538461538463</v>
      </c>
      <c r="BF127" s="48">
        <v>0</v>
      </c>
      <c r="BG127" s="49">
        <v>0</v>
      </c>
      <c r="BH127" s="48">
        <v>0</v>
      </c>
      <c r="BI127" s="49">
        <v>0</v>
      </c>
      <c r="BJ127" s="48">
        <v>25</v>
      </c>
      <c r="BK127" s="49">
        <v>96.15384615384616</v>
      </c>
      <c r="BL127" s="48">
        <v>26</v>
      </c>
    </row>
    <row r="128" spans="1:64" ht="15">
      <c r="A128" s="64" t="s">
        <v>248</v>
      </c>
      <c r="B128" s="64" t="s">
        <v>304</v>
      </c>
      <c r="C128" s="65" t="s">
        <v>2892</v>
      </c>
      <c r="D128" s="66">
        <v>10</v>
      </c>
      <c r="E128" s="67" t="s">
        <v>136</v>
      </c>
      <c r="F128" s="68">
        <v>12</v>
      </c>
      <c r="G128" s="65"/>
      <c r="H128" s="69"/>
      <c r="I128" s="70"/>
      <c r="J128" s="70"/>
      <c r="K128" s="34" t="s">
        <v>65</v>
      </c>
      <c r="L128" s="77">
        <v>128</v>
      </c>
      <c r="M128" s="77"/>
      <c r="N128" s="72"/>
      <c r="O128" s="79" t="s">
        <v>352</v>
      </c>
      <c r="P128" s="81">
        <v>43630.14771990741</v>
      </c>
      <c r="Q128" s="79" t="s">
        <v>384</v>
      </c>
      <c r="R128" s="79"/>
      <c r="S128" s="79"/>
      <c r="T128" s="79"/>
      <c r="U128" s="79"/>
      <c r="V128" s="83" t="s">
        <v>619</v>
      </c>
      <c r="W128" s="81">
        <v>43630.14771990741</v>
      </c>
      <c r="X128" s="83" t="s">
        <v>719</v>
      </c>
      <c r="Y128" s="79"/>
      <c r="Z128" s="79"/>
      <c r="AA128" s="85" t="s">
        <v>896</v>
      </c>
      <c r="AB128" s="85" t="s">
        <v>895</v>
      </c>
      <c r="AC128" s="79" t="b">
        <v>0</v>
      </c>
      <c r="AD128" s="79">
        <v>1</v>
      </c>
      <c r="AE128" s="85" t="s">
        <v>1044</v>
      </c>
      <c r="AF128" s="79" t="b">
        <v>0</v>
      </c>
      <c r="AG128" s="79" t="s">
        <v>1048</v>
      </c>
      <c r="AH128" s="79"/>
      <c r="AI128" s="85" t="s">
        <v>1037</v>
      </c>
      <c r="AJ128" s="79" t="b">
        <v>0</v>
      </c>
      <c r="AK128" s="79">
        <v>0</v>
      </c>
      <c r="AL128" s="85" t="s">
        <v>1037</v>
      </c>
      <c r="AM128" s="79" t="s">
        <v>1056</v>
      </c>
      <c r="AN128" s="79" t="b">
        <v>0</v>
      </c>
      <c r="AO128" s="85" t="s">
        <v>895</v>
      </c>
      <c r="AP128" s="79" t="s">
        <v>176</v>
      </c>
      <c r="AQ128" s="79">
        <v>0</v>
      </c>
      <c r="AR128" s="79">
        <v>0</v>
      </c>
      <c r="AS128" s="79"/>
      <c r="AT128" s="79"/>
      <c r="AU128" s="79"/>
      <c r="AV128" s="79"/>
      <c r="AW128" s="79"/>
      <c r="AX128" s="79"/>
      <c r="AY128" s="79"/>
      <c r="AZ128" s="79"/>
      <c r="BA128">
        <v>4</v>
      </c>
      <c r="BB128" s="78" t="str">
        <f>REPLACE(INDEX(GroupVertices[Group],MATCH(Edges[[#This Row],[Vertex 1]],GroupVertices[Vertex],0)),1,1,"")</f>
        <v>2</v>
      </c>
      <c r="BC128" s="78" t="str">
        <f>REPLACE(INDEX(GroupVertices[Group],MATCH(Edges[[#This Row],[Vertex 2]],GroupVertices[Vertex],0)),1,1,"")</f>
        <v>2</v>
      </c>
      <c r="BD128" s="48">
        <v>0</v>
      </c>
      <c r="BE128" s="49">
        <v>0</v>
      </c>
      <c r="BF128" s="48">
        <v>1</v>
      </c>
      <c r="BG128" s="49">
        <v>16.666666666666668</v>
      </c>
      <c r="BH128" s="48">
        <v>0</v>
      </c>
      <c r="BI128" s="49">
        <v>0</v>
      </c>
      <c r="BJ128" s="48">
        <v>5</v>
      </c>
      <c r="BK128" s="49">
        <v>83.33333333333333</v>
      </c>
      <c r="BL128" s="48">
        <v>6</v>
      </c>
    </row>
    <row r="129" spans="1:64" ht="15">
      <c r="A129" s="64" t="s">
        <v>248</v>
      </c>
      <c r="B129" s="64" t="s">
        <v>304</v>
      </c>
      <c r="C129" s="65" t="s">
        <v>2892</v>
      </c>
      <c r="D129" s="66">
        <v>10</v>
      </c>
      <c r="E129" s="67" t="s">
        <v>136</v>
      </c>
      <c r="F129" s="68">
        <v>12</v>
      </c>
      <c r="G129" s="65"/>
      <c r="H129" s="69"/>
      <c r="I129" s="70"/>
      <c r="J129" s="70"/>
      <c r="K129" s="34" t="s">
        <v>65</v>
      </c>
      <c r="L129" s="77">
        <v>129</v>
      </c>
      <c r="M129" s="77"/>
      <c r="N129" s="72"/>
      <c r="O129" s="79" t="s">
        <v>352</v>
      </c>
      <c r="P129" s="81">
        <v>43630.782118055555</v>
      </c>
      <c r="Q129" s="79" t="s">
        <v>386</v>
      </c>
      <c r="R129" s="79"/>
      <c r="S129" s="79"/>
      <c r="T129" s="79"/>
      <c r="U129" s="79"/>
      <c r="V129" s="83" t="s">
        <v>619</v>
      </c>
      <c r="W129" s="81">
        <v>43630.782118055555</v>
      </c>
      <c r="X129" s="83" t="s">
        <v>721</v>
      </c>
      <c r="Y129" s="79"/>
      <c r="Z129" s="79"/>
      <c r="AA129" s="85" t="s">
        <v>898</v>
      </c>
      <c r="AB129" s="85" t="s">
        <v>897</v>
      </c>
      <c r="AC129" s="79" t="b">
        <v>0</v>
      </c>
      <c r="AD129" s="79">
        <v>0</v>
      </c>
      <c r="AE129" s="85" t="s">
        <v>1045</v>
      </c>
      <c r="AF129" s="79" t="b">
        <v>0</v>
      </c>
      <c r="AG129" s="79" t="s">
        <v>1048</v>
      </c>
      <c r="AH129" s="79"/>
      <c r="AI129" s="85" t="s">
        <v>1037</v>
      </c>
      <c r="AJ129" s="79" t="b">
        <v>0</v>
      </c>
      <c r="AK129" s="79">
        <v>0</v>
      </c>
      <c r="AL129" s="85" t="s">
        <v>1037</v>
      </c>
      <c r="AM129" s="79" t="s">
        <v>1056</v>
      </c>
      <c r="AN129" s="79" t="b">
        <v>0</v>
      </c>
      <c r="AO129" s="85" t="s">
        <v>897</v>
      </c>
      <c r="AP129" s="79" t="s">
        <v>176</v>
      </c>
      <c r="AQ129" s="79">
        <v>0</v>
      </c>
      <c r="AR129" s="79">
        <v>0</v>
      </c>
      <c r="AS129" s="79"/>
      <c r="AT129" s="79"/>
      <c r="AU129" s="79"/>
      <c r="AV129" s="79"/>
      <c r="AW129" s="79"/>
      <c r="AX129" s="79"/>
      <c r="AY129" s="79"/>
      <c r="AZ129" s="79"/>
      <c r="BA129">
        <v>4</v>
      </c>
      <c r="BB129" s="78" t="str">
        <f>REPLACE(INDEX(GroupVertices[Group],MATCH(Edges[[#This Row],[Vertex 1]],GroupVertices[Vertex],0)),1,1,"")</f>
        <v>2</v>
      </c>
      <c r="BC129" s="78" t="str">
        <f>REPLACE(INDEX(GroupVertices[Group],MATCH(Edges[[#This Row],[Vertex 2]],GroupVertices[Vertex],0)),1,1,"")</f>
        <v>2</v>
      </c>
      <c r="BD129" s="48"/>
      <c r="BE129" s="49"/>
      <c r="BF129" s="48"/>
      <c r="BG129" s="49"/>
      <c r="BH129" s="48"/>
      <c r="BI129" s="49"/>
      <c r="BJ129" s="48"/>
      <c r="BK129" s="49"/>
      <c r="BL129" s="48"/>
    </row>
    <row r="130" spans="1:64" ht="15">
      <c r="A130" s="64" t="s">
        <v>248</v>
      </c>
      <c r="B130" s="64" t="s">
        <v>304</v>
      </c>
      <c r="C130" s="65" t="s">
        <v>2892</v>
      </c>
      <c r="D130" s="66">
        <v>10</v>
      </c>
      <c r="E130" s="67" t="s">
        <v>136</v>
      </c>
      <c r="F130" s="68">
        <v>12</v>
      </c>
      <c r="G130" s="65"/>
      <c r="H130" s="69"/>
      <c r="I130" s="70"/>
      <c r="J130" s="70"/>
      <c r="K130" s="34" t="s">
        <v>65</v>
      </c>
      <c r="L130" s="77">
        <v>130</v>
      </c>
      <c r="M130" s="77"/>
      <c r="N130" s="72"/>
      <c r="O130" s="79" t="s">
        <v>352</v>
      </c>
      <c r="P130" s="81">
        <v>43631.11283564815</v>
      </c>
      <c r="Q130" s="79" t="s">
        <v>387</v>
      </c>
      <c r="R130" s="79"/>
      <c r="S130" s="79"/>
      <c r="T130" s="79"/>
      <c r="U130" s="79"/>
      <c r="V130" s="83" t="s">
        <v>619</v>
      </c>
      <c r="W130" s="81">
        <v>43631.11283564815</v>
      </c>
      <c r="X130" s="83" t="s">
        <v>722</v>
      </c>
      <c r="Y130" s="79"/>
      <c r="Z130" s="79"/>
      <c r="AA130" s="85" t="s">
        <v>899</v>
      </c>
      <c r="AB130" s="85" t="s">
        <v>900</v>
      </c>
      <c r="AC130" s="79" t="b">
        <v>0</v>
      </c>
      <c r="AD130" s="79">
        <v>1</v>
      </c>
      <c r="AE130" s="85" t="s">
        <v>1046</v>
      </c>
      <c r="AF130" s="79" t="b">
        <v>0</v>
      </c>
      <c r="AG130" s="79" t="s">
        <v>1048</v>
      </c>
      <c r="AH130" s="79"/>
      <c r="AI130" s="85" t="s">
        <v>1037</v>
      </c>
      <c r="AJ130" s="79" t="b">
        <v>0</v>
      </c>
      <c r="AK130" s="79">
        <v>0</v>
      </c>
      <c r="AL130" s="85" t="s">
        <v>1037</v>
      </c>
      <c r="AM130" s="79" t="s">
        <v>1056</v>
      </c>
      <c r="AN130" s="79" t="b">
        <v>0</v>
      </c>
      <c r="AO130" s="85" t="s">
        <v>900</v>
      </c>
      <c r="AP130" s="79" t="s">
        <v>176</v>
      </c>
      <c r="AQ130" s="79">
        <v>0</v>
      </c>
      <c r="AR130" s="79">
        <v>0</v>
      </c>
      <c r="AS130" s="79"/>
      <c r="AT130" s="79"/>
      <c r="AU130" s="79"/>
      <c r="AV130" s="79"/>
      <c r="AW130" s="79"/>
      <c r="AX130" s="79"/>
      <c r="AY130" s="79"/>
      <c r="AZ130" s="79"/>
      <c r="BA130">
        <v>4</v>
      </c>
      <c r="BB130" s="78" t="str">
        <f>REPLACE(INDEX(GroupVertices[Group],MATCH(Edges[[#This Row],[Vertex 1]],GroupVertices[Vertex],0)),1,1,"")</f>
        <v>2</v>
      </c>
      <c r="BC130" s="78" t="str">
        <f>REPLACE(INDEX(GroupVertices[Group],MATCH(Edges[[#This Row],[Vertex 2]],GroupVertices[Vertex],0)),1,1,"")</f>
        <v>2</v>
      </c>
      <c r="BD130" s="48"/>
      <c r="BE130" s="49"/>
      <c r="BF130" s="48"/>
      <c r="BG130" s="49"/>
      <c r="BH130" s="48"/>
      <c r="BI130" s="49"/>
      <c r="BJ130" s="48"/>
      <c r="BK130" s="49"/>
      <c r="BL130" s="48"/>
    </row>
    <row r="131" spans="1:64" ht="15">
      <c r="A131" s="64" t="s">
        <v>275</v>
      </c>
      <c r="B131" s="64" t="s">
        <v>248</v>
      </c>
      <c r="C131" s="65" t="s">
        <v>2890</v>
      </c>
      <c r="D131" s="66">
        <v>3</v>
      </c>
      <c r="E131" s="67" t="s">
        <v>132</v>
      </c>
      <c r="F131" s="68">
        <v>35</v>
      </c>
      <c r="G131" s="65"/>
      <c r="H131" s="69"/>
      <c r="I131" s="70"/>
      <c r="J131" s="70"/>
      <c r="K131" s="34" t="s">
        <v>65</v>
      </c>
      <c r="L131" s="77">
        <v>131</v>
      </c>
      <c r="M131" s="77"/>
      <c r="N131" s="72"/>
      <c r="O131" s="79" t="s">
        <v>353</v>
      </c>
      <c r="P131" s="81">
        <v>43634.58053240741</v>
      </c>
      <c r="Q131" s="79" t="s">
        <v>400</v>
      </c>
      <c r="R131" s="79"/>
      <c r="S131" s="79"/>
      <c r="T131" s="79"/>
      <c r="U131" s="79"/>
      <c r="V131" s="83" t="s">
        <v>645</v>
      </c>
      <c r="W131" s="81">
        <v>43634.58053240741</v>
      </c>
      <c r="X131" s="83" t="s">
        <v>755</v>
      </c>
      <c r="Y131" s="79"/>
      <c r="Z131" s="79"/>
      <c r="AA131" s="85" t="s">
        <v>932</v>
      </c>
      <c r="AB131" s="85" t="s">
        <v>931</v>
      </c>
      <c r="AC131" s="79" t="b">
        <v>0</v>
      </c>
      <c r="AD131" s="79">
        <v>0</v>
      </c>
      <c r="AE131" s="85" t="s">
        <v>1043</v>
      </c>
      <c r="AF131" s="79" t="b">
        <v>0</v>
      </c>
      <c r="AG131" s="79" t="s">
        <v>1048</v>
      </c>
      <c r="AH131" s="79"/>
      <c r="AI131" s="85" t="s">
        <v>1037</v>
      </c>
      <c r="AJ131" s="79" t="b">
        <v>0</v>
      </c>
      <c r="AK131" s="79">
        <v>0</v>
      </c>
      <c r="AL131" s="85" t="s">
        <v>1037</v>
      </c>
      <c r="AM131" s="79" t="s">
        <v>1056</v>
      </c>
      <c r="AN131" s="79" t="b">
        <v>0</v>
      </c>
      <c r="AO131" s="85" t="s">
        <v>931</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2</v>
      </c>
      <c r="BD131" s="48"/>
      <c r="BE131" s="49"/>
      <c r="BF131" s="48"/>
      <c r="BG131" s="49"/>
      <c r="BH131" s="48"/>
      <c r="BI131" s="49"/>
      <c r="BJ131" s="48"/>
      <c r="BK131" s="49"/>
      <c r="BL131" s="48"/>
    </row>
    <row r="132" spans="1:64" ht="15">
      <c r="A132" s="64" t="s">
        <v>275</v>
      </c>
      <c r="B132" s="64" t="s">
        <v>304</v>
      </c>
      <c r="C132" s="65" t="s">
        <v>2890</v>
      </c>
      <c r="D132" s="66">
        <v>3</v>
      </c>
      <c r="E132" s="67" t="s">
        <v>132</v>
      </c>
      <c r="F132" s="68">
        <v>35</v>
      </c>
      <c r="G132" s="65"/>
      <c r="H132" s="69"/>
      <c r="I132" s="70"/>
      <c r="J132" s="70"/>
      <c r="K132" s="34" t="s">
        <v>65</v>
      </c>
      <c r="L132" s="77">
        <v>132</v>
      </c>
      <c r="M132" s="77"/>
      <c r="N132" s="72"/>
      <c r="O132" s="79" t="s">
        <v>352</v>
      </c>
      <c r="P132" s="81">
        <v>43634.58053240741</v>
      </c>
      <c r="Q132" s="79" t="s">
        <v>400</v>
      </c>
      <c r="R132" s="79"/>
      <c r="S132" s="79"/>
      <c r="T132" s="79"/>
      <c r="U132" s="79"/>
      <c r="V132" s="83" t="s">
        <v>645</v>
      </c>
      <c r="W132" s="81">
        <v>43634.58053240741</v>
      </c>
      <c r="X132" s="83" t="s">
        <v>755</v>
      </c>
      <c r="Y132" s="79"/>
      <c r="Z132" s="79"/>
      <c r="AA132" s="85" t="s">
        <v>932</v>
      </c>
      <c r="AB132" s="85" t="s">
        <v>931</v>
      </c>
      <c r="AC132" s="79" t="b">
        <v>0</v>
      </c>
      <c r="AD132" s="79">
        <v>0</v>
      </c>
      <c r="AE132" s="85" t="s">
        <v>1043</v>
      </c>
      <c r="AF132" s="79" t="b">
        <v>0</v>
      </c>
      <c r="AG132" s="79" t="s">
        <v>1048</v>
      </c>
      <c r="AH132" s="79"/>
      <c r="AI132" s="85" t="s">
        <v>1037</v>
      </c>
      <c r="AJ132" s="79" t="b">
        <v>0</v>
      </c>
      <c r="AK132" s="79">
        <v>0</v>
      </c>
      <c r="AL132" s="85" t="s">
        <v>1037</v>
      </c>
      <c r="AM132" s="79" t="s">
        <v>1056</v>
      </c>
      <c r="AN132" s="79" t="b">
        <v>0</v>
      </c>
      <c r="AO132" s="85" t="s">
        <v>931</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v>0</v>
      </c>
      <c r="BE132" s="49">
        <v>0</v>
      </c>
      <c r="BF132" s="48">
        <v>0</v>
      </c>
      <c r="BG132" s="49">
        <v>0</v>
      </c>
      <c r="BH132" s="48">
        <v>0</v>
      </c>
      <c r="BI132" s="49">
        <v>0</v>
      </c>
      <c r="BJ132" s="48">
        <v>6</v>
      </c>
      <c r="BK132" s="49">
        <v>100</v>
      </c>
      <c r="BL132" s="48">
        <v>6</v>
      </c>
    </row>
    <row r="133" spans="1:64" ht="15">
      <c r="A133" s="64" t="s">
        <v>276</v>
      </c>
      <c r="B133" s="64" t="s">
        <v>277</v>
      </c>
      <c r="C133" s="65" t="s">
        <v>2891</v>
      </c>
      <c r="D133" s="66">
        <v>6.5</v>
      </c>
      <c r="E133" s="67" t="s">
        <v>136</v>
      </c>
      <c r="F133" s="68">
        <v>23.5</v>
      </c>
      <c r="G133" s="65"/>
      <c r="H133" s="69"/>
      <c r="I133" s="70"/>
      <c r="J133" s="70"/>
      <c r="K133" s="34" t="s">
        <v>65</v>
      </c>
      <c r="L133" s="77">
        <v>133</v>
      </c>
      <c r="M133" s="77"/>
      <c r="N133" s="72"/>
      <c r="O133" s="79" t="s">
        <v>352</v>
      </c>
      <c r="P133" s="81">
        <v>43627.63613425926</v>
      </c>
      <c r="Q133" s="79" t="s">
        <v>365</v>
      </c>
      <c r="R133" s="79"/>
      <c r="S133" s="79"/>
      <c r="T133" s="79"/>
      <c r="U133" s="79"/>
      <c r="V133" s="83" t="s">
        <v>646</v>
      </c>
      <c r="W133" s="81">
        <v>43627.63613425926</v>
      </c>
      <c r="X133" s="83" t="s">
        <v>756</v>
      </c>
      <c r="Y133" s="79"/>
      <c r="Z133" s="79"/>
      <c r="AA133" s="85" t="s">
        <v>933</v>
      </c>
      <c r="AB133" s="79"/>
      <c r="AC133" s="79" t="b">
        <v>0</v>
      </c>
      <c r="AD133" s="79">
        <v>0</v>
      </c>
      <c r="AE133" s="85" t="s">
        <v>1037</v>
      </c>
      <c r="AF133" s="79" t="b">
        <v>0</v>
      </c>
      <c r="AG133" s="79" t="s">
        <v>1048</v>
      </c>
      <c r="AH133" s="79"/>
      <c r="AI133" s="85" t="s">
        <v>1037</v>
      </c>
      <c r="AJ133" s="79" t="b">
        <v>0</v>
      </c>
      <c r="AK133" s="79">
        <v>15</v>
      </c>
      <c r="AL133" s="85" t="s">
        <v>936</v>
      </c>
      <c r="AM133" s="79" t="s">
        <v>1053</v>
      </c>
      <c r="AN133" s="79" t="b">
        <v>0</v>
      </c>
      <c r="AO133" s="85" t="s">
        <v>936</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4</v>
      </c>
      <c r="BC133" s="78" t="str">
        <f>REPLACE(INDEX(GroupVertices[Group],MATCH(Edges[[#This Row],[Vertex 2]],GroupVertices[Vertex],0)),1,1,"")</f>
        <v>1</v>
      </c>
      <c r="BD133" s="48">
        <v>0</v>
      </c>
      <c r="BE133" s="49">
        <v>0</v>
      </c>
      <c r="BF133" s="48">
        <v>2</v>
      </c>
      <c r="BG133" s="49">
        <v>7.6923076923076925</v>
      </c>
      <c r="BH133" s="48">
        <v>0</v>
      </c>
      <c r="BI133" s="49">
        <v>0</v>
      </c>
      <c r="BJ133" s="48">
        <v>24</v>
      </c>
      <c r="BK133" s="49">
        <v>92.3076923076923</v>
      </c>
      <c r="BL133" s="48">
        <v>26</v>
      </c>
    </row>
    <row r="134" spans="1:64" ht="15">
      <c r="A134" s="64" t="s">
        <v>276</v>
      </c>
      <c r="B134" s="64" t="s">
        <v>315</v>
      </c>
      <c r="C134" s="65" t="s">
        <v>2890</v>
      </c>
      <c r="D134" s="66">
        <v>3</v>
      </c>
      <c r="E134" s="67" t="s">
        <v>132</v>
      </c>
      <c r="F134" s="68">
        <v>35</v>
      </c>
      <c r="G134" s="65"/>
      <c r="H134" s="69"/>
      <c r="I134" s="70"/>
      <c r="J134" s="70"/>
      <c r="K134" s="34" t="s">
        <v>65</v>
      </c>
      <c r="L134" s="77">
        <v>134</v>
      </c>
      <c r="M134" s="77"/>
      <c r="N134" s="72"/>
      <c r="O134" s="79" t="s">
        <v>352</v>
      </c>
      <c r="P134" s="81">
        <v>43630.637407407405</v>
      </c>
      <c r="Q134" s="79" t="s">
        <v>375</v>
      </c>
      <c r="R134" s="79"/>
      <c r="S134" s="79"/>
      <c r="T134" s="79"/>
      <c r="U134" s="79"/>
      <c r="V134" s="83" t="s">
        <v>646</v>
      </c>
      <c r="W134" s="81">
        <v>43630.637407407405</v>
      </c>
      <c r="X134" s="83" t="s">
        <v>757</v>
      </c>
      <c r="Y134" s="79"/>
      <c r="Z134" s="79"/>
      <c r="AA134" s="85" t="s">
        <v>934</v>
      </c>
      <c r="AB134" s="79"/>
      <c r="AC134" s="79" t="b">
        <v>0</v>
      </c>
      <c r="AD134" s="79">
        <v>0</v>
      </c>
      <c r="AE134" s="85" t="s">
        <v>1037</v>
      </c>
      <c r="AF134" s="79" t="b">
        <v>0</v>
      </c>
      <c r="AG134" s="79" t="s">
        <v>1048</v>
      </c>
      <c r="AH134" s="79"/>
      <c r="AI134" s="85" t="s">
        <v>1037</v>
      </c>
      <c r="AJ134" s="79" t="b">
        <v>0</v>
      </c>
      <c r="AK134" s="79">
        <v>7</v>
      </c>
      <c r="AL134" s="85" t="s">
        <v>996</v>
      </c>
      <c r="AM134" s="79" t="s">
        <v>1053</v>
      </c>
      <c r="AN134" s="79" t="b">
        <v>0</v>
      </c>
      <c r="AO134" s="85" t="s">
        <v>996</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4</v>
      </c>
      <c r="BC134" s="78" t="str">
        <f>REPLACE(INDEX(GroupVertices[Group],MATCH(Edges[[#This Row],[Vertex 2]],GroupVertices[Vertex],0)),1,1,"")</f>
        <v>4</v>
      </c>
      <c r="BD134" s="48">
        <v>0</v>
      </c>
      <c r="BE134" s="49">
        <v>0</v>
      </c>
      <c r="BF134" s="48">
        <v>0</v>
      </c>
      <c r="BG134" s="49">
        <v>0</v>
      </c>
      <c r="BH134" s="48">
        <v>0</v>
      </c>
      <c r="BI134" s="49">
        <v>0</v>
      </c>
      <c r="BJ134" s="48">
        <v>23</v>
      </c>
      <c r="BK134" s="49">
        <v>100</v>
      </c>
      <c r="BL134" s="48">
        <v>23</v>
      </c>
    </row>
    <row r="135" spans="1:64" ht="15">
      <c r="A135" s="64" t="s">
        <v>276</v>
      </c>
      <c r="B135" s="64" t="s">
        <v>277</v>
      </c>
      <c r="C135" s="65" t="s">
        <v>2891</v>
      </c>
      <c r="D135" s="66">
        <v>6.5</v>
      </c>
      <c r="E135" s="67" t="s">
        <v>136</v>
      </c>
      <c r="F135" s="68">
        <v>23.5</v>
      </c>
      <c r="G135" s="65"/>
      <c r="H135" s="69"/>
      <c r="I135" s="70"/>
      <c r="J135" s="70"/>
      <c r="K135" s="34" t="s">
        <v>65</v>
      </c>
      <c r="L135" s="77">
        <v>135</v>
      </c>
      <c r="M135" s="77"/>
      <c r="N135" s="72"/>
      <c r="O135" s="79" t="s">
        <v>352</v>
      </c>
      <c r="P135" s="81">
        <v>43634.580925925926</v>
      </c>
      <c r="Q135" s="79" t="s">
        <v>393</v>
      </c>
      <c r="R135" s="79"/>
      <c r="S135" s="79"/>
      <c r="T135" s="79" t="s">
        <v>527</v>
      </c>
      <c r="U135" s="79"/>
      <c r="V135" s="83" t="s">
        <v>646</v>
      </c>
      <c r="W135" s="81">
        <v>43634.580925925926</v>
      </c>
      <c r="X135" s="83" t="s">
        <v>758</v>
      </c>
      <c r="Y135" s="79"/>
      <c r="Z135" s="79"/>
      <c r="AA135" s="85" t="s">
        <v>935</v>
      </c>
      <c r="AB135" s="79"/>
      <c r="AC135" s="79" t="b">
        <v>0</v>
      </c>
      <c r="AD135" s="79">
        <v>0</v>
      </c>
      <c r="AE135" s="85" t="s">
        <v>1037</v>
      </c>
      <c r="AF135" s="79" t="b">
        <v>0</v>
      </c>
      <c r="AG135" s="79" t="s">
        <v>1048</v>
      </c>
      <c r="AH135" s="79"/>
      <c r="AI135" s="85" t="s">
        <v>1037</v>
      </c>
      <c r="AJ135" s="79" t="b">
        <v>0</v>
      </c>
      <c r="AK135" s="79">
        <v>33</v>
      </c>
      <c r="AL135" s="85" t="s">
        <v>946</v>
      </c>
      <c r="AM135" s="79" t="s">
        <v>1053</v>
      </c>
      <c r="AN135" s="79" t="b">
        <v>0</v>
      </c>
      <c r="AO135" s="85" t="s">
        <v>946</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4</v>
      </c>
      <c r="BC135" s="78" t="str">
        <f>REPLACE(INDEX(GroupVertices[Group],MATCH(Edges[[#This Row],[Vertex 2]],GroupVertices[Vertex],0)),1,1,"")</f>
        <v>1</v>
      </c>
      <c r="BD135" s="48">
        <v>0</v>
      </c>
      <c r="BE135" s="49">
        <v>0</v>
      </c>
      <c r="BF135" s="48">
        <v>0</v>
      </c>
      <c r="BG135" s="49">
        <v>0</v>
      </c>
      <c r="BH135" s="48">
        <v>0</v>
      </c>
      <c r="BI135" s="49">
        <v>0</v>
      </c>
      <c r="BJ135" s="48">
        <v>24</v>
      </c>
      <c r="BK135" s="49">
        <v>100</v>
      </c>
      <c r="BL135" s="48">
        <v>24</v>
      </c>
    </row>
    <row r="136" spans="1:64" ht="15">
      <c r="A136" s="64" t="s">
        <v>277</v>
      </c>
      <c r="B136" s="64" t="s">
        <v>338</v>
      </c>
      <c r="C136" s="65" t="s">
        <v>2890</v>
      </c>
      <c r="D136" s="66">
        <v>3</v>
      </c>
      <c r="E136" s="67" t="s">
        <v>132</v>
      </c>
      <c r="F136" s="68">
        <v>35</v>
      </c>
      <c r="G136" s="65"/>
      <c r="H136" s="69"/>
      <c r="I136" s="70"/>
      <c r="J136" s="70"/>
      <c r="K136" s="34" t="s">
        <v>65</v>
      </c>
      <c r="L136" s="77">
        <v>136</v>
      </c>
      <c r="M136" s="77"/>
      <c r="N136" s="72"/>
      <c r="O136" s="79" t="s">
        <v>352</v>
      </c>
      <c r="P136" s="81">
        <v>43627.6102662037</v>
      </c>
      <c r="Q136" s="79" t="s">
        <v>401</v>
      </c>
      <c r="R136" s="83" t="s">
        <v>468</v>
      </c>
      <c r="S136" s="79" t="s">
        <v>504</v>
      </c>
      <c r="T136" s="79" t="s">
        <v>518</v>
      </c>
      <c r="U136" s="79"/>
      <c r="V136" s="83" t="s">
        <v>647</v>
      </c>
      <c r="W136" s="81">
        <v>43627.6102662037</v>
      </c>
      <c r="X136" s="83" t="s">
        <v>759</v>
      </c>
      <c r="Y136" s="79"/>
      <c r="Z136" s="79"/>
      <c r="AA136" s="85" t="s">
        <v>936</v>
      </c>
      <c r="AB136" s="79"/>
      <c r="AC136" s="79" t="b">
        <v>0</v>
      </c>
      <c r="AD136" s="79">
        <v>27</v>
      </c>
      <c r="AE136" s="85" t="s">
        <v>1037</v>
      </c>
      <c r="AF136" s="79" t="b">
        <v>0</v>
      </c>
      <c r="AG136" s="79" t="s">
        <v>1048</v>
      </c>
      <c r="AH136" s="79"/>
      <c r="AI136" s="85" t="s">
        <v>1037</v>
      </c>
      <c r="AJ136" s="79" t="b">
        <v>0</v>
      </c>
      <c r="AK136" s="79">
        <v>15</v>
      </c>
      <c r="AL136" s="85" t="s">
        <v>1037</v>
      </c>
      <c r="AM136" s="79" t="s">
        <v>1055</v>
      </c>
      <c r="AN136" s="79" t="b">
        <v>0</v>
      </c>
      <c r="AO136" s="85" t="s">
        <v>936</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277</v>
      </c>
      <c r="B137" s="64" t="s">
        <v>339</v>
      </c>
      <c r="C137" s="65" t="s">
        <v>2890</v>
      </c>
      <c r="D137" s="66">
        <v>3</v>
      </c>
      <c r="E137" s="67" t="s">
        <v>132</v>
      </c>
      <c r="F137" s="68">
        <v>35</v>
      </c>
      <c r="G137" s="65"/>
      <c r="H137" s="69"/>
      <c r="I137" s="70"/>
      <c r="J137" s="70"/>
      <c r="K137" s="34" t="s">
        <v>65</v>
      </c>
      <c r="L137" s="77">
        <v>137</v>
      </c>
      <c r="M137" s="77"/>
      <c r="N137" s="72"/>
      <c r="O137" s="79" t="s">
        <v>352</v>
      </c>
      <c r="P137" s="81">
        <v>43627.6102662037</v>
      </c>
      <c r="Q137" s="79" t="s">
        <v>401</v>
      </c>
      <c r="R137" s="83" t="s">
        <v>468</v>
      </c>
      <c r="S137" s="79" t="s">
        <v>504</v>
      </c>
      <c r="T137" s="79" t="s">
        <v>518</v>
      </c>
      <c r="U137" s="79"/>
      <c r="V137" s="83" t="s">
        <v>647</v>
      </c>
      <c r="W137" s="81">
        <v>43627.6102662037</v>
      </c>
      <c r="X137" s="83" t="s">
        <v>759</v>
      </c>
      <c r="Y137" s="79"/>
      <c r="Z137" s="79"/>
      <c r="AA137" s="85" t="s">
        <v>936</v>
      </c>
      <c r="AB137" s="79"/>
      <c r="AC137" s="79" t="b">
        <v>0</v>
      </c>
      <c r="AD137" s="79">
        <v>27</v>
      </c>
      <c r="AE137" s="85" t="s">
        <v>1037</v>
      </c>
      <c r="AF137" s="79" t="b">
        <v>0</v>
      </c>
      <c r="AG137" s="79" t="s">
        <v>1048</v>
      </c>
      <c r="AH137" s="79"/>
      <c r="AI137" s="85" t="s">
        <v>1037</v>
      </c>
      <c r="AJ137" s="79" t="b">
        <v>0</v>
      </c>
      <c r="AK137" s="79">
        <v>15</v>
      </c>
      <c r="AL137" s="85" t="s">
        <v>1037</v>
      </c>
      <c r="AM137" s="79" t="s">
        <v>1055</v>
      </c>
      <c r="AN137" s="79" t="b">
        <v>0</v>
      </c>
      <c r="AO137" s="85" t="s">
        <v>936</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v>2</v>
      </c>
      <c r="BE137" s="49">
        <v>5.555555555555555</v>
      </c>
      <c r="BF137" s="48">
        <v>2</v>
      </c>
      <c r="BG137" s="49">
        <v>5.555555555555555</v>
      </c>
      <c r="BH137" s="48">
        <v>0</v>
      </c>
      <c r="BI137" s="49">
        <v>0</v>
      </c>
      <c r="BJ137" s="48">
        <v>32</v>
      </c>
      <c r="BK137" s="49">
        <v>88.88888888888889</v>
      </c>
      <c r="BL137" s="48">
        <v>36</v>
      </c>
    </row>
    <row r="138" spans="1:64" ht="15">
      <c r="A138" s="64" t="s">
        <v>278</v>
      </c>
      <c r="B138" s="64" t="s">
        <v>277</v>
      </c>
      <c r="C138" s="65" t="s">
        <v>2890</v>
      </c>
      <c r="D138" s="66">
        <v>3</v>
      </c>
      <c r="E138" s="67" t="s">
        <v>132</v>
      </c>
      <c r="F138" s="68">
        <v>35</v>
      </c>
      <c r="G138" s="65"/>
      <c r="H138" s="69"/>
      <c r="I138" s="70"/>
      <c r="J138" s="70"/>
      <c r="K138" s="34" t="s">
        <v>65</v>
      </c>
      <c r="L138" s="77">
        <v>138</v>
      </c>
      <c r="M138" s="77"/>
      <c r="N138" s="72"/>
      <c r="O138" s="79" t="s">
        <v>352</v>
      </c>
      <c r="P138" s="81">
        <v>43634.6578125</v>
      </c>
      <c r="Q138" s="79" t="s">
        <v>402</v>
      </c>
      <c r="R138" s="79"/>
      <c r="S138" s="79"/>
      <c r="T138" s="79" t="s">
        <v>529</v>
      </c>
      <c r="U138" s="79"/>
      <c r="V138" s="83" t="s">
        <v>648</v>
      </c>
      <c r="W138" s="81">
        <v>43634.6578125</v>
      </c>
      <c r="X138" s="83" t="s">
        <v>760</v>
      </c>
      <c r="Y138" s="79"/>
      <c r="Z138" s="79"/>
      <c r="AA138" s="85" t="s">
        <v>937</v>
      </c>
      <c r="AB138" s="79"/>
      <c r="AC138" s="79" t="b">
        <v>0</v>
      </c>
      <c r="AD138" s="79">
        <v>0</v>
      </c>
      <c r="AE138" s="85" t="s">
        <v>1037</v>
      </c>
      <c r="AF138" s="79" t="b">
        <v>0</v>
      </c>
      <c r="AG138" s="79" t="s">
        <v>1048</v>
      </c>
      <c r="AH138" s="79"/>
      <c r="AI138" s="85" t="s">
        <v>1037</v>
      </c>
      <c r="AJ138" s="79" t="b">
        <v>0</v>
      </c>
      <c r="AK138" s="79">
        <v>13</v>
      </c>
      <c r="AL138" s="85" t="s">
        <v>947</v>
      </c>
      <c r="AM138" s="79" t="s">
        <v>1054</v>
      </c>
      <c r="AN138" s="79" t="b">
        <v>0</v>
      </c>
      <c r="AO138" s="85" t="s">
        <v>947</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1</v>
      </c>
      <c r="BE138" s="49">
        <v>4.3478260869565215</v>
      </c>
      <c r="BF138" s="48">
        <v>0</v>
      </c>
      <c r="BG138" s="49">
        <v>0</v>
      </c>
      <c r="BH138" s="48">
        <v>0</v>
      </c>
      <c r="BI138" s="49">
        <v>0</v>
      </c>
      <c r="BJ138" s="48">
        <v>22</v>
      </c>
      <c r="BK138" s="49">
        <v>95.65217391304348</v>
      </c>
      <c r="BL138" s="48">
        <v>23</v>
      </c>
    </row>
    <row r="139" spans="1:64" ht="15">
      <c r="A139" s="64" t="s">
        <v>279</v>
      </c>
      <c r="B139" s="64" t="s">
        <v>277</v>
      </c>
      <c r="C139" s="65" t="s">
        <v>2891</v>
      </c>
      <c r="D139" s="66">
        <v>6.5</v>
      </c>
      <c r="E139" s="67" t="s">
        <v>136</v>
      </c>
      <c r="F139" s="68">
        <v>23.5</v>
      </c>
      <c r="G139" s="65"/>
      <c r="H139" s="69"/>
      <c r="I139" s="70"/>
      <c r="J139" s="70"/>
      <c r="K139" s="34" t="s">
        <v>65</v>
      </c>
      <c r="L139" s="77">
        <v>139</v>
      </c>
      <c r="M139" s="77"/>
      <c r="N139" s="72"/>
      <c r="O139" s="79" t="s">
        <v>352</v>
      </c>
      <c r="P139" s="81">
        <v>43627.67008101852</v>
      </c>
      <c r="Q139" s="79" t="s">
        <v>365</v>
      </c>
      <c r="R139" s="79"/>
      <c r="S139" s="79"/>
      <c r="T139" s="79"/>
      <c r="U139" s="79"/>
      <c r="V139" s="83" t="s">
        <v>649</v>
      </c>
      <c r="W139" s="81">
        <v>43627.67008101852</v>
      </c>
      <c r="X139" s="83" t="s">
        <v>761</v>
      </c>
      <c r="Y139" s="79"/>
      <c r="Z139" s="79"/>
      <c r="AA139" s="85" t="s">
        <v>938</v>
      </c>
      <c r="AB139" s="79"/>
      <c r="AC139" s="79" t="b">
        <v>0</v>
      </c>
      <c r="AD139" s="79">
        <v>0</v>
      </c>
      <c r="AE139" s="85" t="s">
        <v>1037</v>
      </c>
      <c r="AF139" s="79" t="b">
        <v>0</v>
      </c>
      <c r="AG139" s="79" t="s">
        <v>1048</v>
      </c>
      <c r="AH139" s="79"/>
      <c r="AI139" s="85" t="s">
        <v>1037</v>
      </c>
      <c r="AJ139" s="79" t="b">
        <v>0</v>
      </c>
      <c r="AK139" s="79">
        <v>15</v>
      </c>
      <c r="AL139" s="85" t="s">
        <v>936</v>
      </c>
      <c r="AM139" s="79" t="s">
        <v>1056</v>
      </c>
      <c r="AN139" s="79" t="b">
        <v>0</v>
      </c>
      <c r="AO139" s="85" t="s">
        <v>936</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1</v>
      </c>
      <c r="BC139" s="78" t="str">
        <f>REPLACE(INDEX(GroupVertices[Group],MATCH(Edges[[#This Row],[Vertex 2]],GroupVertices[Vertex],0)),1,1,"")</f>
        <v>1</v>
      </c>
      <c r="BD139" s="48">
        <v>0</v>
      </c>
      <c r="BE139" s="49">
        <v>0</v>
      </c>
      <c r="BF139" s="48">
        <v>2</v>
      </c>
      <c r="BG139" s="49">
        <v>7.6923076923076925</v>
      </c>
      <c r="BH139" s="48">
        <v>0</v>
      </c>
      <c r="BI139" s="49">
        <v>0</v>
      </c>
      <c r="BJ139" s="48">
        <v>24</v>
      </c>
      <c r="BK139" s="49">
        <v>92.3076923076923</v>
      </c>
      <c r="BL139" s="48">
        <v>26</v>
      </c>
    </row>
    <row r="140" spans="1:64" ht="15">
      <c r="A140" s="64" t="s">
        <v>279</v>
      </c>
      <c r="B140" s="64" t="s">
        <v>277</v>
      </c>
      <c r="C140" s="65" t="s">
        <v>2891</v>
      </c>
      <c r="D140" s="66">
        <v>6.5</v>
      </c>
      <c r="E140" s="67" t="s">
        <v>136</v>
      </c>
      <c r="F140" s="68">
        <v>23.5</v>
      </c>
      <c r="G140" s="65"/>
      <c r="H140" s="69"/>
      <c r="I140" s="70"/>
      <c r="J140" s="70"/>
      <c r="K140" s="34" t="s">
        <v>65</v>
      </c>
      <c r="L140" s="77">
        <v>140</v>
      </c>
      <c r="M140" s="77"/>
      <c r="N140" s="72"/>
      <c r="O140" s="79" t="s">
        <v>352</v>
      </c>
      <c r="P140" s="81">
        <v>43634.663518518515</v>
      </c>
      <c r="Q140" s="79" t="s">
        <v>402</v>
      </c>
      <c r="R140" s="79"/>
      <c r="S140" s="79"/>
      <c r="T140" s="79" t="s">
        <v>529</v>
      </c>
      <c r="U140" s="79"/>
      <c r="V140" s="83" t="s">
        <v>649</v>
      </c>
      <c r="W140" s="81">
        <v>43634.663518518515</v>
      </c>
      <c r="X140" s="83" t="s">
        <v>762</v>
      </c>
      <c r="Y140" s="79"/>
      <c r="Z140" s="79"/>
      <c r="AA140" s="85" t="s">
        <v>939</v>
      </c>
      <c r="AB140" s="79"/>
      <c r="AC140" s="79" t="b">
        <v>0</v>
      </c>
      <c r="AD140" s="79">
        <v>0</v>
      </c>
      <c r="AE140" s="85" t="s">
        <v>1037</v>
      </c>
      <c r="AF140" s="79" t="b">
        <v>0</v>
      </c>
      <c r="AG140" s="79" t="s">
        <v>1048</v>
      </c>
      <c r="AH140" s="79"/>
      <c r="AI140" s="85" t="s">
        <v>1037</v>
      </c>
      <c r="AJ140" s="79" t="b">
        <v>0</v>
      </c>
      <c r="AK140" s="79">
        <v>13</v>
      </c>
      <c r="AL140" s="85" t="s">
        <v>947</v>
      </c>
      <c r="AM140" s="79" t="s">
        <v>1056</v>
      </c>
      <c r="AN140" s="79" t="b">
        <v>0</v>
      </c>
      <c r="AO140" s="85" t="s">
        <v>947</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1</v>
      </c>
      <c r="BC140" s="78" t="str">
        <f>REPLACE(INDEX(GroupVertices[Group],MATCH(Edges[[#This Row],[Vertex 2]],GroupVertices[Vertex],0)),1,1,"")</f>
        <v>1</v>
      </c>
      <c r="BD140" s="48">
        <v>1</v>
      </c>
      <c r="BE140" s="49">
        <v>4.3478260869565215</v>
      </c>
      <c r="BF140" s="48">
        <v>0</v>
      </c>
      <c r="BG140" s="49">
        <v>0</v>
      </c>
      <c r="BH140" s="48">
        <v>0</v>
      </c>
      <c r="BI140" s="49">
        <v>0</v>
      </c>
      <c r="BJ140" s="48">
        <v>22</v>
      </c>
      <c r="BK140" s="49">
        <v>95.65217391304348</v>
      </c>
      <c r="BL140" s="48">
        <v>23</v>
      </c>
    </row>
    <row r="141" spans="1:64" ht="15">
      <c r="A141" s="64" t="s">
        <v>280</v>
      </c>
      <c r="B141" s="64" t="s">
        <v>277</v>
      </c>
      <c r="C141" s="65" t="s">
        <v>2890</v>
      </c>
      <c r="D141" s="66">
        <v>3</v>
      </c>
      <c r="E141" s="67" t="s">
        <v>132</v>
      </c>
      <c r="F141" s="68">
        <v>35</v>
      </c>
      <c r="G141" s="65"/>
      <c r="H141" s="69"/>
      <c r="I141" s="70"/>
      <c r="J141" s="70"/>
      <c r="K141" s="34" t="s">
        <v>65</v>
      </c>
      <c r="L141" s="77">
        <v>141</v>
      </c>
      <c r="M141" s="77"/>
      <c r="N141" s="72"/>
      <c r="O141" s="79" t="s">
        <v>352</v>
      </c>
      <c r="P141" s="81">
        <v>43634.66386574074</v>
      </c>
      <c r="Q141" s="79" t="s">
        <v>402</v>
      </c>
      <c r="R141" s="79"/>
      <c r="S141" s="79"/>
      <c r="T141" s="79" t="s">
        <v>529</v>
      </c>
      <c r="U141" s="79"/>
      <c r="V141" s="83" t="s">
        <v>650</v>
      </c>
      <c r="W141" s="81">
        <v>43634.66386574074</v>
      </c>
      <c r="X141" s="83" t="s">
        <v>763</v>
      </c>
      <c r="Y141" s="79"/>
      <c r="Z141" s="79"/>
      <c r="AA141" s="85" t="s">
        <v>940</v>
      </c>
      <c r="AB141" s="79"/>
      <c r="AC141" s="79" t="b">
        <v>0</v>
      </c>
      <c r="AD141" s="79">
        <v>0</v>
      </c>
      <c r="AE141" s="85" t="s">
        <v>1037</v>
      </c>
      <c r="AF141" s="79" t="b">
        <v>0</v>
      </c>
      <c r="AG141" s="79" t="s">
        <v>1048</v>
      </c>
      <c r="AH141" s="79"/>
      <c r="AI141" s="85" t="s">
        <v>1037</v>
      </c>
      <c r="AJ141" s="79" t="b">
        <v>0</v>
      </c>
      <c r="AK141" s="79">
        <v>13</v>
      </c>
      <c r="AL141" s="85" t="s">
        <v>947</v>
      </c>
      <c r="AM141" s="79" t="s">
        <v>1053</v>
      </c>
      <c r="AN141" s="79" t="b">
        <v>0</v>
      </c>
      <c r="AO141" s="85" t="s">
        <v>947</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1</v>
      </c>
      <c r="BE141" s="49">
        <v>4.3478260869565215</v>
      </c>
      <c r="BF141" s="48">
        <v>0</v>
      </c>
      <c r="BG141" s="49">
        <v>0</v>
      </c>
      <c r="BH141" s="48">
        <v>0</v>
      </c>
      <c r="BI141" s="49">
        <v>0</v>
      </c>
      <c r="BJ141" s="48">
        <v>22</v>
      </c>
      <c r="BK141" s="49">
        <v>95.65217391304348</v>
      </c>
      <c r="BL141" s="48">
        <v>23</v>
      </c>
    </row>
    <row r="142" spans="1:64" ht="15">
      <c r="A142" s="64" t="s">
        <v>281</v>
      </c>
      <c r="B142" s="64" t="s">
        <v>277</v>
      </c>
      <c r="C142" s="65" t="s">
        <v>2891</v>
      </c>
      <c r="D142" s="66">
        <v>6.5</v>
      </c>
      <c r="E142" s="67" t="s">
        <v>136</v>
      </c>
      <c r="F142" s="68">
        <v>23.5</v>
      </c>
      <c r="G142" s="65"/>
      <c r="H142" s="69"/>
      <c r="I142" s="70"/>
      <c r="J142" s="70"/>
      <c r="K142" s="34" t="s">
        <v>65</v>
      </c>
      <c r="L142" s="77">
        <v>142</v>
      </c>
      <c r="M142" s="77"/>
      <c r="N142" s="72"/>
      <c r="O142" s="79" t="s">
        <v>352</v>
      </c>
      <c r="P142" s="81">
        <v>43633.707025462965</v>
      </c>
      <c r="Q142" s="79" t="s">
        <v>393</v>
      </c>
      <c r="R142" s="79"/>
      <c r="S142" s="79"/>
      <c r="T142" s="79" t="s">
        <v>527</v>
      </c>
      <c r="U142" s="79"/>
      <c r="V142" s="83" t="s">
        <v>651</v>
      </c>
      <c r="W142" s="81">
        <v>43633.707025462965</v>
      </c>
      <c r="X142" s="83" t="s">
        <v>764</v>
      </c>
      <c r="Y142" s="79"/>
      <c r="Z142" s="79"/>
      <c r="AA142" s="85" t="s">
        <v>941</v>
      </c>
      <c r="AB142" s="79"/>
      <c r="AC142" s="79" t="b">
        <v>0</v>
      </c>
      <c r="AD142" s="79">
        <v>0</v>
      </c>
      <c r="AE142" s="85" t="s">
        <v>1037</v>
      </c>
      <c r="AF142" s="79" t="b">
        <v>0</v>
      </c>
      <c r="AG142" s="79" t="s">
        <v>1048</v>
      </c>
      <c r="AH142" s="79"/>
      <c r="AI142" s="85" t="s">
        <v>1037</v>
      </c>
      <c r="AJ142" s="79" t="b">
        <v>0</v>
      </c>
      <c r="AK142" s="79">
        <v>23</v>
      </c>
      <c r="AL142" s="85" t="s">
        <v>946</v>
      </c>
      <c r="AM142" s="79" t="s">
        <v>1054</v>
      </c>
      <c r="AN142" s="79" t="b">
        <v>0</v>
      </c>
      <c r="AO142" s="85" t="s">
        <v>946</v>
      </c>
      <c r="AP142" s="79" t="s">
        <v>176</v>
      </c>
      <c r="AQ142" s="79">
        <v>0</v>
      </c>
      <c r="AR142" s="79">
        <v>0</v>
      </c>
      <c r="AS142" s="79"/>
      <c r="AT142" s="79"/>
      <c r="AU142" s="79"/>
      <c r="AV142" s="79"/>
      <c r="AW142" s="79"/>
      <c r="AX142" s="79"/>
      <c r="AY142" s="79"/>
      <c r="AZ142" s="79"/>
      <c r="BA142">
        <v>2</v>
      </c>
      <c r="BB142" s="78" t="str">
        <f>REPLACE(INDEX(GroupVertices[Group],MATCH(Edges[[#This Row],[Vertex 1]],GroupVertices[Vertex],0)),1,1,"")</f>
        <v>1</v>
      </c>
      <c r="BC142" s="78" t="str">
        <f>REPLACE(INDEX(GroupVertices[Group],MATCH(Edges[[#This Row],[Vertex 2]],GroupVertices[Vertex],0)),1,1,"")</f>
        <v>1</v>
      </c>
      <c r="BD142" s="48">
        <v>0</v>
      </c>
      <c r="BE142" s="49">
        <v>0</v>
      </c>
      <c r="BF142" s="48">
        <v>0</v>
      </c>
      <c r="BG142" s="49">
        <v>0</v>
      </c>
      <c r="BH142" s="48">
        <v>0</v>
      </c>
      <c r="BI142" s="49">
        <v>0</v>
      </c>
      <c r="BJ142" s="48">
        <v>24</v>
      </c>
      <c r="BK142" s="49">
        <v>100</v>
      </c>
      <c r="BL142" s="48">
        <v>24</v>
      </c>
    </row>
    <row r="143" spans="1:64" ht="15">
      <c r="A143" s="64" t="s">
        <v>281</v>
      </c>
      <c r="B143" s="64" t="s">
        <v>304</v>
      </c>
      <c r="C143" s="65" t="s">
        <v>2891</v>
      </c>
      <c r="D143" s="66">
        <v>6.5</v>
      </c>
      <c r="E143" s="67" t="s">
        <v>136</v>
      </c>
      <c r="F143" s="68">
        <v>23.5</v>
      </c>
      <c r="G143" s="65"/>
      <c r="H143" s="69"/>
      <c r="I143" s="70"/>
      <c r="J143" s="70"/>
      <c r="K143" s="34" t="s">
        <v>65</v>
      </c>
      <c r="L143" s="77">
        <v>143</v>
      </c>
      <c r="M143" s="77"/>
      <c r="N143" s="72"/>
      <c r="O143" s="79" t="s">
        <v>352</v>
      </c>
      <c r="P143" s="81">
        <v>43633.70706018519</v>
      </c>
      <c r="Q143" s="79" t="s">
        <v>403</v>
      </c>
      <c r="R143" s="79"/>
      <c r="S143" s="79"/>
      <c r="T143" s="79"/>
      <c r="U143" s="79"/>
      <c r="V143" s="83" t="s">
        <v>651</v>
      </c>
      <c r="W143" s="81">
        <v>43633.70706018519</v>
      </c>
      <c r="X143" s="83" t="s">
        <v>765</v>
      </c>
      <c r="Y143" s="79"/>
      <c r="Z143" s="79"/>
      <c r="AA143" s="85" t="s">
        <v>942</v>
      </c>
      <c r="AB143" s="85" t="s">
        <v>946</v>
      </c>
      <c r="AC143" s="79" t="b">
        <v>0</v>
      </c>
      <c r="AD143" s="79">
        <v>0</v>
      </c>
      <c r="AE143" s="85" t="s">
        <v>1040</v>
      </c>
      <c r="AF143" s="79" t="b">
        <v>0</v>
      </c>
      <c r="AG143" s="79" t="s">
        <v>1049</v>
      </c>
      <c r="AH143" s="79"/>
      <c r="AI143" s="85" t="s">
        <v>1037</v>
      </c>
      <c r="AJ143" s="79" t="b">
        <v>0</v>
      </c>
      <c r="AK143" s="79">
        <v>0</v>
      </c>
      <c r="AL143" s="85" t="s">
        <v>1037</v>
      </c>
      <c r="AM143" s="79" t="s">
        <v>1054</v>
      </c>
      <c r="AN143" s="79" t="b">
        <v>0</v>
      </c>
      <c r="AO143" s="85" t="s">
        <v>946</v>
      </c>
      <c r="AP143" s="79" t="s">
        <v>176</v>
      </c>
      <c r="AQ143" s="79">
        <v>0</v>
      </c>
      <c r="AR143" s="79">
        <v>0</v>
      </c>
      <c r="AS143" s="79"/>
      <c r="AT143" s="79"/>
      <c r="AU143" s="79"/>
      <c r="AV143" s="79"/>
      <c r="AW143" s="79"/>
      <c r="AX143" s="79"/>
      <c r="AY143" s="79"/>
      <c r="AZ143" s="79"/>
      <c r="BA143">
        <v>2</v>
      </c>
      <c r="BB143" s="78" t="str">
        <f>REPLACE(INDEX(GroupVertices[Group],MATCH(Edges[[#This Row],[Vertex 1]],GroupVertices[Vertex],0)),1,1,"")</f>
        <v>1</v>
      </c>
      <c r="BC143" s="78" t="str">
        <f>REPLACE(INDEX(GroupVertices[Group],MATCH(Edges[[#This Row],[Vertex 2]],GroupVertices[Vertex],0)),1,1,"")</f>
        <v>2</v>
      </c>
      <c r="BD143" s="48"/>
      <c r="BE143" s="49"/>
      <c r="BF143" s="48"/>
      <c r="BG143" s="49"/>
      <c r="BH143" s="48"/>
      <c r="BI143" s="49"/>
      <c r="BJ143" s="48"/>
      <c r="BK143" s="49"/>
      <c r="BL143" s="48"/>
    </row>
    <row r="144" spans="1:64" ht="15">
      <c r="A144" s="64" t="s">
        <v>281</v>
      </c>
      <c r="B144" s="64" t="s">
        <v>282</v>
      </c>
      <c r="C144" s="65" t="s">
        <v>2891</v>
      </c>
      <c r="D144" s="66">
        <v>6.5</v>
      </c>
      <c r="E144" s="67" t="s">
        <v>136</v>
      </c>
      <c r="F144" s="68">
        <v>23.5</v>
      </c>
      <c r="G144" s="65"/>
      <c r="H144" s="69"/>
      <c r="I144" s="70"/>
      <c r="J144" s="70"/>
      <c r="K144" s="34" t="s">
        <v>65</v>
      </c>
      <c r="L144" s="77">
        <v>144</v>
      </c>
      <c r="M144" s="77"/>
      <c r="N144" s="72"/>
      <c r="O144" s="79" t="s">
        <v>352</v>
      </c>
      <c r="P144" s="81">
        <v>43633.70706018519</v>
      </c>
      <c r="Q144" s="79" t="s">
        <v>403</v>
      </c>
      <c r="R144" s="79"/>
      <c r="S144" s="79"/>
      <c r="T144" s="79"/>
      <c r="U144" s="79"/>
      <c r="V144" s="83" t="s">
        <v>651</v>
      </c>
      <c r="W144" s="81">
        <v>43633.70706018519</v>
      </c>
      <c r="X144" s="83" t="s">
        <v>765</v>
      </c>
      <c r="Y144" s="79"/>
      <c r="Z144" s="79"/>
      <c r="AA144" s="85" t="s">
        <v>942</v>
      </c>
      <c r="AB144" s="85" t="s">
        <v>946</v>
      </c>
      <c r="AC144" s="79" t="b">
        <v>0</v>
      </c>
      <c r="AD144" s="79">
        <v>0</v>
      </c>
      <c r="AE144" s="85" t="s">
        <v>1040</v>
      </c>
      <c r="AF144" s="79" t="b">
        <v>0</v>
      </c>
      <c r="AG144" s="79" t="s">
        <v>1049</v>
      </c>
      <c r="AH144" s="79"/>
      <c r="AI144" s="85" t="s">
        <v>1037</v>
      </c>
      <c r="AJ144" s="79" t="b">
        <v>0</v>
      </c>
      <c r="AK144" s="79">
        <v>0</v>
      </c>
      <c r="AL144" s="85" t="s">
        <v>1037</v>
      </c>
      <c r="AM144" s="79" t="s">
        <v>1054</v>
      </c>
      <c r="AN144" s="79" t="b">
        <v>0</v>
      </c>
      <c r="AO144" s="85" t="s">
        <v>946</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281</v>
      </c>
      <c r="B145" s="64" t="s">
        <v>277</v>
      </c>
      <c r="C145" s="65" t="s">
        <v>2891</v>
      </c>
      <c r="D145" s="66">
        <v>6.5</v>
      </c>
      <c r="E145" s="67" t="s">
        <v>136</v>
      </c>
      <c r="F145" s="68">
        <v>23.5</v>
      </c>
      <c r="G145" s="65"/>
      <c r="H145" s="69"/>
      <c r="I145" s="70"/>
      <c r="J145" s="70"/>
      <c r="K145" s="34" t="s">
        <v>65</v>
      </c>
      <c r="L145" s="77">
        <v>145</v>
      </c>
      <c r="M145" s="77"/>
      <c r="N145" s="72"/>
      <c r="O145" s="79" t="s">
        <v>353</v>
      </c>
      <c r="P145" s="81">
        <v>43633.70706018519</v>
      </c>
      <c r="Q145" s="79" t="s">
        <v>403</v>
      </c>
      <c r="R145" s="79"/>
      <c r="S145" s="79"/>
      <c r="T145" s="79"/>
      <c r="U145" s="79"/>
      <c r="V145" s="83" t="s">
        <v>651</v>
      </c>
      <c r="W145" s="81">
        <v>43633.70706018519</v>
      </c>
      <c r="X145" s="83" t="s">
        <v>765</v>
      </c>
      <c r="Y145" s="79"/>
      <c r="Z145" s="79"/>
      <c r="AA145" s="85" t="s">
        <v>942</v>
      </c>
      <c r="AB145" s="85" t="s">
        <v>946</v>
      </c>
      <c r="AC145" s="79" t="b">
        <v>0</v>
      </c>
      <c r="AD145" s="79">
        <v>0</v>
      </c>
      <c r="AE145" s="85" t="s">
        <v>1040</v>
      </c>
      <c r="AF145" s="79" t="b">
        <v>0</v>
      </c>
      <c r="AG145" s="79" t="s">
        <v>1049</v>
      </c>
      <c r="AH145" s="79"/>
      <c r="AI145" s="85" t="s">
        <v>1037</v>
      </c>
      <c r="AJ145" s="79" t="b">
        <v>0</v>
      </c>
      <c r="AK145" s="79">
        <v>0</v>
      </c>
      <c r="AL145" s="85" t="s">
        <v>1037</v>
      </c>
      <c r="AM145" s="79" t="s">
        <v>1054</v>
      </c>
      <c r="AN145" s="79" t="b">
        <v>0</v>
      </c>
      <c r="AO145" s="85" t="s">
        <v>946</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1</v>
      </c>
      <c r="BC145" s="78" t="str">
        <f>REPLACE(INDEX(GroupVertices[Group],MATCH(Edges[[#This Row],[Vertex 2]],GroupVertices[Vertex],0)),1,1,"")</f>
        <v>1</v>
      </c>
      <c r="BD145" s="48">
        <v>0</v>
      </c>
      <c r="BE145" s="49">
        <v>0</v>
      </c>
      <c r="BF145" s="48">
        <v>0</v>
      </c>
      <c r="BG145" s="49">
        <v>0</v>
      </c>
      <c r="BH145" s="48">
        <v>0</v>
      </c>
      <c r="BI145" s="49">
        <v>0</v>
      </c>
      <c r="BJ145" s="48">
        <v>4</v>
      </c>
      <c r="BK145" s="49">
        <v>100</v>
      </c>
      <c r="BL145" s="48">
        <v>4</v>
      </c>
    </row>
    <row r="146" spans="1:64" ht="15">
      <c r="A146" s="64" t="s">
        <v>281</v>
      </c>
      <c r="B146" s="64" t="s">
        <v>277</v>
      </c>
      <c r="C146" s="65" t="s">
        <v>2891</v>
      </c>
      <c r="D146" s="66">
        <v>6.5</v>
      </c>
      <c r="E146" s="67" t="s">
        <v>136</v>
      </c>
      <c r="F146" s="68">
        <v>23.5</v>
      </c>
      <c r="G146" s="65"/>
      <c r="H146" s="69"/>
      <c r="I146" s="70"/>
      <c r="J146" s="70"/>
      <c r="K146" s="34" t="s">
        <v>65</v>
      </c>
      <c r="L146" s="77">
        <v>146</v>
      </c>
      <c r="M146" s="77"/>
      <c r="N146" s="72"/>
      <c r="O146" s="79" t="s">
        <v>352</v>
      </c>
      <c r="P146" s="81">
        <v>43634.6808912037</v>
      </c>
      <c r="Q146" s="79" t="s">
        <v>402</v>
      </c>
      <c r="R146" s="79"/>
      <c r="S146" s="79"/>
      <c r="T146" s="79" t="s">
        <v>529</v>
      </c>
      <c r="U146" s="79"/>
      <c r="V146" s="83" t="s">
        <v>651</v>
      </c>
      <c r="W146" s="81">
        <v>43634.6808912037</v>
      </c>
      <c r="X146" s="83" t="s">
        <v>766</v>
      </c>
      <c r="Y146" s="79"/>
      <c r="Z146" s="79"/>
      <c r="AA146" s="85" t="s">
        <v>943</v>
      </c>
      <c r="AB146" s="79"/>
      <c r="AC146" s="79" t="b">
        <v>0</v>
      </c>
      <c r="AD146" s="79">
        <v>0</v>
      </c>
      <c r="AE146" s="85" t="s">
        <v>1037</v>
      </c>
      <c r="AF146" s="79" t="b">
        <v>0</v>
      </c>
      <c r="AG146" s="79" t="s">
        <v>1048</v>
      </c>
      <c r="AH146" s="79"/>
      <c r="AI146" s="85" t="s">
        <v>1037</v>
      </c>
      <c r="AJ146" s="79" t="b">
        <v>0</v>
      </c>
      <c r="AK146" s="79">
        <v>13</v>
      </c>
      <c r="AL146" s="85" t="s">
        <v>947</v>
      </c>
      <c r="AM146" s="79" t="s">
        <v>1054</v>
      </c>
      <c r="AN146" s="79" t="b">
        <v>0</v>
      </c>
      <c r="AO146" s="85" t="s">
        <v>947</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1</v>
      </c>
      <c r="BC146" s="78" t="str">
        <f>REPLACE(INDEX(GroupVertices[Group],MATCH(Edges[[#This Row],[Vertex 2]],GroupVertices[Vertex],0)),1,1,"")</f>
        <v>1</v>
      </c>
      <c r="BD146" s="48">
        <v>1</v>
      </c>
      <c r="BE146" s="49">
        <v>4.3478260869565215</v>
      </c>
      <c r="BF146" s="48">
        <v>0</v>
      </c>
      <c r="BG146" s="49">
        <v>0</v>
      </c>
      <c r="BH146" s="48">
        <v>0</v>
      </c>
      <c r="BI146" s="49">
        <v>0</v>
      </c>
      <c r="BJ146" s="48">
        <v>22</v>
      </c>
      <c r="BK146" s="49">
        <v>95.65217391304348</v>
      </c>
      <c r="BL146" s="48">
        <v>23</v>
      </c>
    </row>
    <row r="147" spans="1:64" ht="15">
      <c r="A147" s="64" t="s">
        <v>281</v>
      </c>
      <c r="B147" s="64" t="s">
        <v>304</v>
      </c>
      <c r="C147" s="65" t="s">
        <v>2891</v>
      </c>
      <c r="D147" s="66">
        <v>6.5</v>
      </c>
      <c r="E147" s="67" t="s">
        <v>136</v>
      </c>
      <c r="F147" s="68">
        <v>23.5</v>
      </c>
      <c r="G147" s="65"/>
      <c r="H147" s="69"/>
      <c r="I147" s="70"/>
      <c r="J147" s="70"/>
      <c r="K147" s="34" t="s">
        <v>65</v>
      </c>
      <c r="L147" s="77">
        <v>147</v>
      </c>
      <c r="M147" s="77"/>
      <c r="N147" s="72"/>
      <c r="O147" s="79" t="s">
        <v>352</v>
      </c>
      <c r="P147" s="81">
        <v>43634.680925925924</v>
      </c>
      <c r="Q147" s="79" t="s">
        <v>404</v>
      </c>
      <c r="R147" s="79"/>
      <c r="S147" s="79"/>
      <c r="T147" s="79"/>
      <c r="U147" s="79"/>
      <c r="V147" s="83" t="s">
        <v>651</v>
      </c>
      <c r="W147" s="81">
        <v>43634.680925925924</v>
      </c>
      <c r="X147" s="83" t="s">
        <v>767</v>
      </c>
      <c r="Y147" s="79"/>
      <c r="Z147" s="79"/>
      <c r="AA147" s="85" t="s">
        <v>944</v>
      </c>
      <c r="AB147" s="85" t="s">
        <v>947</v>
      </c>
      <c r="AC147" s="79" t="b">
        <v>0</v>
      </c>
      <c r="AD147" s="79">
        <v>0</v>
      </c>
      <c r="AE147" s="85" t="s">
        <v>1040</v>
      </c>
      <c r="AF147" s="79" t="b">
        <v>0</v>
      </c>
      <c r="AG147" s="79" t="s">
        <v>1048</v>
      </c>
      <c r="AH147" s="79"/>
      <c r="AI147" s="85" t="s">
        <v>1037</v>
      </c>
      <c r="AJ147" s="79" t="b">
        <v>0</v>
      </c>
      <c r="AK147" s="79">
        <v>0</v>
      </c>
      <c r="AL147" s="85" t="s">
        <v>1037</v>
      </c>
      <c r="AM147" s="79" t="s">
        <v>1054</v>
      </c>
      <c r="AN147" s="79" t="b">
        <v>0</v>
      </c>
      <c r="AO147" s="85" t="s">
        <v>947</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1</v>
      </c>
      <c r="BC147" s="78" t="str">
        <f>REPLACE(INDEX(GroupVertices[Group],MATCH(Edges[[#This Row],[Vertex 2]],GroupVertices[Vertex],0)),1,1,"")</f>
        <v>2</v>
      </c>
      <c r="BD147" s="48"/>
      <c r="BE147" s="49"/>
      <c r="BF147" s="48"/>
      <c r="BG147" s="49"/>
      <c r="BH147" s="48"/>
      <c r="BI147" s="49"/>
      <c r="BJ147" s="48"/>
      <c r="BK147" s="49"/>
      <c r="BL147" s="48"/>
    </row>
    <row r="148" spans="1:64" ht="15">
      <c r="A148" s="64" t="s">
        <v>281</v>
      </c>
      <c r="B148" s="64" t="s">
        <v>282</v>
      </c>
      <c r="C148" s="65" t="s">
        <v>2891</v>
      </c>
      <c r="D148" s="66">
        <v>6.5</v>
      </c>
      <c r="E148" s="67" t="s">
        <v>136</v>
      </c>
      <c r="F148" s="68">
        <v>23.5</v>
      </c>
      <c r="G148" s="65"/>
      <c r="H148" s="69"/>
      <c r="I148" s="70"/>
      <c r="J148" s="70"/>
      <c r="K148" s="34" t="s">
        <v>65</v>
      </c>
      <c r="L148" s="77">
        <v>148</v>
      </c>
      <c r="M148" s="77"/>
      <c r="N148" s="72"/>
      <c r="O148" s="79" t="s">
        <v>352</v>
      </c>
      <c r="P148" s="81">
        <v>43634.680925925924</v>
      </c>
      <c r="Q148" s="79" t="s">
        <v>404</v>
      </c>
      <c r="R148" s="79"/>
      <c r="S148" s="79"/>
      <c r="T148" s="79"/>
      <c r="U148" s="79"/>
      <c r="V148" s="83" t="s">
        <v>651</v>
      </c>
      <c r="W148" s="81">
        <v>43634.680925925924</v>
      </c>
      <c r="X148" s="83" t="s">
        <v>767</v>
      </c>
      <c r="Y148" s="79"/>
      <c r="Z148" s="79"/>
      <c r="AA148" s="85" t="s">
        <v>944</v>
      </c>
      <c r="AB148" s="85" t="s">
        <v>947</v>
      </c>
      <c r="AC148" s="79" t="b">
        <v>0</v>
      </c>
      <c r="AD148" s="79">
        <v>0</v>
      </c>
      <c r="AE148" s="85" t="s">
        <v>1040</v>
      </c>
      <c r="AF148" s="79" t="b">
        <v>0</v>
      </c>
      <c r="AG148" s="79" t="s">
        <v>1048</v>
      </c>
      <c r="AH148" s="79"/>
      <c r="AI148" s="85" t="s">
        <v>1037</v>
      </c>
      <c r="AJ148" s="79" t="b">
        <v>0</v>
      </c>
      <c r="AK148" s="79">
        <v>0</v>
      </c>
      <c r="AL148" s="85" t="s">
        <v>1037</v>
      </c>
      <c r="AM148" s="79" t="s">
        <v>1054</v>
      </c>
      <c r="AN148" s="79" t="b">
        <v>0</v>
      </c>
      <c r="AO148" s="85" t="s">
        <v>947</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281</v>
      </c>
      <c r="B149" s="64" t="s">
        <v>277</v>
      </c>
      <c r="C149" s="65" t="s">
        <v>2891</v>
      </c>
      <c r="D149" s="66">
        <v>6.5</v>
      </c>
      <c r="E149" s="67" t="s">
        <v>136</v>
      </c>
      <c r="F149" s="68">
        <v>23.5</v>
      </c>
      <c r="G149" s="65"/>
      <c r="H149" s="69"/>
      <c r="I149" s="70"/>
      <c r="J149" s="70"/>
      <c r="K149" s="34" t="s">
        <v>65</v>
      </c>
      <c r="L149" s="77">
        <v>149</v>
      </c>
      <c r="M149" s="77"/>
      <c r="N149" s="72"/>
      <c r="O149" s="79" t="s">
        <v>353</v>
      </c>
      <c r="P149" s="81">
        <v>43634.680925925924</v>
      </c>
      <c r="Q149" s="79" t="s">
        <v>404</v>
      </c>
      <c r="R149" s="79"/>
      <c r="S149" s="79"/>
      <c r="T149" s="79"/>
      <c r="U149" s="79"/>
      <c r="V149" s="83" t="s">
        <v>651</v>
      </c>
      <c r="W149" s="81">
        <v>43634.680925925924</v>
      </c>
      <c r="X149" s="83" t="s">
        <v>767</v>
      </c>
      <c r="Y149" s="79"/>
      <c r="Z149" s="79"/>
      <c r="AA149" s="85" t="s">
        <v>944</v>
      </c>
      <c r="AB149" s="85" t="s">
        <v>947</v>
      </c>
      <c r="AC149" s="79" t="b">
        <v>0</v>
      </c>
      <c r="AD149" s="79">
        <v>0</v>
      </c>
      <c r="AE149" s="85" t="s">
        <v>1040</v>
      </c>
      <c r="AF149" s="79" t="b">
        <v>0</v>
      </c>
      <c r="AG149" s="79" t="s">
        <v>1048</v>
      </c>
      <c r="AH149" s="79"/>
      <c r="AI149" s="85" t="s">
        <v>1037</v>
      </c>
      <c r="AJ149" s="79" t="b">
        <v>0</v>
      </c>
      <c r="AK149" s="79">
        <v>0</v>
      </c>
      <c r="AL149" s="85" t="s">
        <v>1037</v>
      </c>
      <c r="AM149" s="79" t="s">
        <v>1054</v>
      </c>
      <c r="AN149" s="79" t="b">
        <v>0</v>
      </c>
      <c r="AO149" s="85" t="s">
        <v>947</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1</v>
      </c>
      <c r="BC149" s="78" t="str">
        <f>REPLACE(INDEX(GroupVertices[Group],MATCH(Edges[[#This Row],[Vertex 2]],GroupVertices[Vertex],0)),1,1,"")</f>
        <v>1</v>
      </c>
      <c r="BD149" s="48">
        <v>1</v>
      </c>
      <c r="BE149" s="49">
        <v>25</v>
      </c>
      <c r="BF149" s="48">
        <v>0</v>
      </c>
      <c r="BG149" s="49">
        <v>0</v>
      </c>
      <c r="BH149" s="48">
        <v>0</v>
      </c>
      <c r="BI149" s="49">
        <v>0</v>
      </c>
      <c r="BJ149" s="48">
        <v>3</v>
      </c>
      <c r="BK149" s="49">
        <v>75</v>
      </c>
      <c r="BL149" s="48">
        <v>4</v>
      </c>
    </row>
    <row r="150" spans="1:64" ht="15">
      <c r="A150" s="64" t="s">
        <v>282</v>
      </c>
      <c r="B150" s="64" t="s">
        <v>277</v>
      </c>
      <c r="C150" s="65" t="s">
        <v>2890</v>
      </c>
      <c r="D150" s="66">
        <v>3</v>
      </c>
      <c r="E150" s="67" t="s">
        <v>132</v>
      </c>
      <c r="F150" s="68">
        <v>35</v>
      </c>
      <c r="G150" s="65"/>
      <c r="H150" s="69"/>
      <c r="I150" s="70"/>
      <c r="J150" s="70"/>
      <c r="K150" s="34" t="s">
        <v>66</v>
      </c>
      <c r="L150" s="77">
        <v>150</v>
      </c>
      <c r="M150" s="77"/>
      <c r="N150" s="72"/>
      <c r="O150" s="79" t="s">
        <v>352</v>
      </c>
      <c r="P150" s="81">
        <v>43633.62876157407</v>
      </c>
      <c r="Q150" s="79" t="s">
        <v>393</v>
      </c>
      <c r="R150" s="79"/>
      <c r="S150" s="79"/>
      <c r="T150" s="79" t="s">
        <v>527</v>
      </c>
      <c r="U150" s="79"/>
      <c r="V150" s="83" t="s">
        <v>652</v>
      </c>
      <c r="W150" s="81">
        <v>43633.62876157407</v>
      </c>
      <c r="X150" s="83" t="s">
        <v>768</v>
      </c>
      <c r="Y150" s="79"/>
      <c r="Z150" s="79"/>
      <c r="AA150" s="85" t="s">
        <v>945</v>
      </c>
      <c r="AB150" s="79"/>
      <c r="AC150" s="79" t="b">
        <v>0</v>
      </c>
      <c r="AD150" s="79">
        <v>0</v>
      </c>
      <c r="AE150" s="85" t="s">
        <v>1037</v>
      </c>
      <c r="AF150" s="79" t="b">
        <v>0</v>
      </c>
      <c r="AG150" s="79" t="s">
        <v>1048</v>
      </c>
      <c r="AH150" s="79"/>
      <c r="AI150" s="85" t="s">
        <v>1037</v>
      </c>
      <c r="AJ150" s="79" t="b">
        <v>0</v>
      </c>
      <c r="AK150" s="79">
        <v>23</v>
      </c>
      <c r="AL150" s="85" t="s">
        <v>946</v>
      </c>
      <c r="AM150" s="79" t="s">
        <v>1055</v>
      </c>
      <c r="AN150" s="79" t="b">
        <v>0</v>
      </c>
      <c r="AO150" s="85" t="s">
        <v>946</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24</v>
      </c>
      <c r="BK150" s="49">
        <v>100</v>
      </c>
      <c r="BL150" s="48">
        <v>24</v>
      </c>
    </row>
    <row r="151" spans="1:64" ht="15">
      <c r="A151" s="64" t="s">
        <v>277</v>
      </c>
      <c r="B151" s="64" t="s">
        <v>282</v>
      </c>
      <c r="C151" s="65" t="s">
        <v>2891</v>
      </c>
      <c r="D151" s="66">
        <v>6.5</v>
      </c>
      <c r="E151" s="67" t="s">
        <v>136</v>
      </c>
      <c r="F151" s="68">
        <v>23.5</v>
      </c>
      <c r="G151" s="65"/>
      <c r="H151" s="69"/>
      <c r="I151" s="70"/>
      <c r="J151" s="70"/>
      <c r="K151" s="34" t="s">
        <v>66</v>
      </c>
      <c r="L151" s="77">
        <v>151</v>
      </c>
      <c r="M151" s="77"/>
      <c r="N151" s="72"/>
      <c r="O151" s="79" t="s">
        <v>352</v>
      </c>
      <c r="P151" s="81">
        <v>43633.615208333336</v>
      </c>
      <c r="Q151" s="79" t="s">
        <v>405</v>
      </c>
      <c r="R151" s="83" t="s">
        <v>469</v>
      </c>
      <c r="S151" s="79" t="s">
        <v>504</v>
      </c>
      <c r="T151" s="79" t="s">
        <v>528</v>
      </c>
      <c r="U151" s="79"/>
      <c r="V151" s="83" t="s">
        <v>647</v>
      </c>
      <c r="W151" s="81">
        <v>43633.615208333336</v>
      </c>
      <c r="X151" s="83" t="s">
        <v>769</v>
      </c>
      <c r="Y151" s="79"/>
      <c r="Z151" s="79"/>
      <c r="AA151" s="85" t="s">
        <v>946</v>
      </c>
      <c r="AB151" s="79"/>
      <c r="AC151" s="79" t="b">
        <v>0</v>
      </c>
      <c r="AD151" s="79">
        <v>73</v>
      </c>
      <c r="AE151" s="85" t="s">
        <v>1037</v>
      </c>
      <c r="AF151" s="79" t="b">
        <v>0</v>
      </c>
      <c r="AG151" s="79" t="s">
        <v>1048</v>
      </c>
      <c r="AH151" s="79"/>
      <c r="AI151" s="85" t="s">
        <v>1037</v>
      </c>
      <c r="AJ151" s="79" t="b">
        <v>0</v>
      </c>
      <c r="AK151" s="79">
        <v>23</v>
      </c>
      <c r="AL151" s="85" t="s">
        <v>1037</v>
      </c>
      <c r="AM151" s="79" t="s">
        <v>1055</v>
      </c>
      <c r="AN151" s="79" t="b">
        <v>0</v>
      </c>
      <c r="AO151" s="85" t="s">
        <v>946</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1</v>
      </c>
      <c r="BC151" s="78" t="str">
        <f>REPLACE(INDEX(GroupVertices[Group],MATCH(Edges[[#This Row],[Vertex 2]],GroupVertices[Vertex],0)),1,1,"")</f>
        <v>1</v>
      </c>
      <c r="BD151" s="48">
        <v>3</v>
      </c>
      <c r="BE151" s="49">
        <v>6.976744186046512</v>
      </c>
      <c r="BF151" s="48">
        <v>1</v>
      </c>
      <c r="BG151" s="49">
        <v>2.3255813953488373</v>
      </c>
      <c r="BH151" s="48">
        <v>0</v>
      </c>
      <c r="BI151" s="49">
        <v>0</v>
      </c>
      <c r="BJ151" s="48">
        <v>39</v>
      </c>
      <c r="BK151" s="49">
        <v>90.69767441860465</v>
      </c>
      <c r="BL151" s="48">
        <v>43</v>
      </c>
    </row>
    <row r="152" spans="1:64" ht="15">
      <c r="A152" s="64" t="s">
        <v>277</v>
      </c>
      <c r="B152" s="64" t="s">
        <v>282</v>
      </c>
      <c r="C152" s="65" t="s">
        <v>2891</v>
      </c>
      <c r="D152" s="66">
        <v>6.5</v>
      </c>
      <c r="E152" s="67" t="s">
        <v>136</v>
      </c>
      <c r="F152" s="68">
        <v>23.5</v>
      </c>
      <c r="G152" s="65"/>
      <c r="H152" s="69"/>
      <c r="I152" s="70"/>
      <c r="J152" s="70"/>
      <c r="K152" s="34" t="s">
        <v>66</v>
      </c>
      <c r="L152" s="77">
        <v>152</v>
      </c>
      <c r="M152" s="77"/>
      <c r="N152" s="72"/>
      <c r="O152" s="79" t="s">
        <v>352</v>
      </c>
      <c r="P152" s="81">
        <v>43634.65054398148</v>
      </c>
      <c r="Q152" s="79" t="s">
        <v>406</v>
      </c>
      <c r="R152" s="79"/>
      <c r="S152" s="79"/>
      <c r="T152" s="79" t="s">
        <v>529</v>
      </c>
      <c r="U152" s="83" t="s">
        <v>568</v>
      </c>
      <c r="V152" s="83" t="s">
        <v>568</v>
      </c>
      <c r="W152" s="81">
        <v>43634.65054398148</v>
      </c>
      <c r="X152" s="83" t="s">
        <v>770</v>
      </c>
      <c r="Y152" s="79"/>
      <c r="Z152" s="79"/>
      <c r="AA152" s="85" t="s">
        <v>947</v>
      </c>
      <c r="AB152" s="79"/>
      <c r="AC152" s="79" t="b">
        <v>0</v>
      </c>
      <c r="AD152" s="79">
        <v>83</v>
      </c>
      <c r="AE152" s="85" t="s">
        <v>1037</v>
      </c>
      <c r="AF152" s="79" t="b">
        <v>0</v>
      </c>
      <c r="AG152" s="79" t="s">
        <v>1048</v>
      </c>
      <c r="AH152" s="79"/>
      <c r="AI152" s="85" t="s">
        <v>1037</v>
      </c>
      <c r="AJ152" s="79" t="b">
        <v>0</v>
      </c>
      <c r="AK152" s="79">
        <v>13</v>
      </c>
      <c r="AL152" s="85" t="s">
        <v>1037</v>
      </c>
      <c r="AM152" s="79" t="s">
        <v>1055</v>
      </c>
      <c r="AN152" s="79" t="b">
        <v>0</v>
      </c>
      <c r="AO152" s="85" t="s">
        <v>947</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1</v>
      </c>
      <c r="BC152" s="78" t="str">
        <f>REPLACE(INDEX(GroupVertices[Group],MATCH(Edges[[#This Row],[Vertex 2]],GroupVertices[Vertex],0)),1,1,"")</f>
        <v>1</v>
      </c>
      <c r="BD152" s="48">
        <v>2</v>
      </c>
      <c r="BE152" s="49">
        <v>4.3478260869565215</v>
      </c>
      <c r="BF152" s="48">
        <v>0</v>
      </c>
      <c r="BG152" s="49">
        <v>0</v>
      </c>
      <c r="BH152" s="48">
        <v>0</v>
      </c>
      <c r="BI152" s="49">
        <v>0</v>
      </c>
      <c r="BJ152" s="48">
        <v>44</v>
      </c>
      <c r="BK152" s="49">
        <v>95.65217391304348</v>
      </c>
      <c r="BL152" s="48">
        <v>46</v>
      </c>
    </row>
    <row r="153" spans="1:64" ht="15">
      <c r="A153" s="64" t="s">
        <v>283</v>
      </c>
      <c r="B153" s="64" t="s">
        <v>282</v>
      </c>
      <c r="C153" s="65" t="s">
        <v>2890</v>
      </c>
      <c r="D153" s="66">
        <v>3</v>
      </c>
      <c r="E153" s="67" t="s">
        <v>132</v>
      </c>
      <c r="F153" s="68">
        <v>35</v>
      </c>
      <c r="G153" s="65"/>
      <c r="H153" s="69"/>
      <c r="I153" s="70"/>
      <c r="J153" s="70"/>
      <c r="K153" s="34" t="s">
        <v>65</v>
      </c>
      <c r="L153" s="77">
        <v>153</v>
      </c>
      <c r="M153" s="77"/>
      <c r="N153" s="72"/>
      <c r="O153" s="79" t="s">
        <v>352</v>
      </c>
      <c r="P153" s="81">
        <v>43634.69310185185</v>
      </c>
      <c r="Q153" s="79" t="s">
        <v>407</v>
      </c>
      <c r="R153" s="79"/>
      <c r="S153" s="79"/>
      <c r="T153" s="79"/>
      <c r="U153" s="79"/>
      <c r="V153" s="83" t="s">
        <v>653</v>
      </c>
      <c r="W153" s="81">
        <v>43634.69310185185</v>
      </c>
      <c r="X153" s="83" t="s">
        <v>771</v>
      </c>
      <c r="Y153" s="79"/>
      <c r="Z153" s="79"/>
      <c r="AA153" s="85" t="s">
        <v>948</v>
      </c>
      <c r="AB153" s="85" t="s">
        <v>947</v>
      </c>
      <c r="AC153" s="79" t="b">
        <v>0</v>
      </c>
      <c r="AD153" s="79">
        <v>0</v>
      </c>
      <c r="AE153" s="85" t="s">
        <v>1040</v>
      </c>
      <c r="AF153" s="79" t="b">
        <v>0</v>
      </c>
      <c r="AG153" s="79" t="s">
        <v>1048</v>
      </c>
      <c r="AH153" s="79"/>
      <c r="AI153" s="85" t="s">
        <v>1037</v>
      </c>
      <c r="AJ153" s="79" t="b">
        <v>0</v>
      </c>
      <c r="AK153" s="79">
        <v>0</v>
      </c>
      <c r="AL153" s="85" t="s">
        <v>1037</v>
      </c>
      <c r="AM153" s="79" t="s">
        <v>1054</v>
      </c>
      <c r="AN153" s="79" t="b">
        <v>0</v>
      </c>
      <c r="AO153" s="85" t="s">
        <v>947</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283</v>
      </c>
      <c r="B154" s="64" t="s">
        <v>304</v>
      </c>
      <c r="C154" s="65" t="s">
        <v>2890</v>
      </c>
      <c r="D154" s="66">
        <v>3</v>
      </c>
      <c r="E154" s="67" t="s">
        <v>132</v>
      </c>
      <c r="F154" s="68">
        <v>35</v>
      </c>
      <c r="G154" s="65"/>
      <c r="H154" s="69"/>
      <c r="I154" s="70"/>
      <c r="J154" s="70"/>
      <c r="K154" s="34" t="s">
        <v>65</v>
      </c>
      <c r="L154" s="77">
        <v>154</v>
      </c>
      <c r="M154" s="77"/>
      <c r="N154" s="72"/>
      <c r="O154" s="79" t="s">
        <v>352</v>
      </c>
      <c r="P154" s="81">
        <v>43634.69310185185</v>
      </c>
      <c r="Q154" s="79" t="s">
        <v>407</v>
      </c>
      <c r="R154" s="79"/>
      <c r="S154" s="79"/>
      <c r="T154" s="79"/>
      <c r="U154" s="79"/>
      <c r="V154" s="83" t="s">
        <v>653</v>
      </c>
      <c r="W154" s="81">
        <v>43634.69310185185</v>
      </c>
      <c r="X154" s="83" t="s">
        <v>771</v>
      </c>
      <c r="Y154" s="79"/>
      <c r="Z154" s="79"/>
      <c r="AA154" s="85" t="s">
        <v>948</v>
      </c>
      <c r="AB154" s="85" t="s">
        <v>947</v>
      </c>
      <c r="AC154" s="79" t="b">
        <v>0</v>
      </c>
      <c r="AD154" s="79">
        <v>0</v>
      </c>
      <c r="AE154" s="85" t="s">
        <v>1040</v>
      </c>
      <c r="AF154" s="79" t="b">
        <v>0</v>
      </c>
      <c r="AG154" s="79" t="s">
        <v>1048</v>
      </c>
      <c r="AH154" s="79"/>
      <c r="AI154" s="85" t="s">
        <v>1037</v>
      </c>
      <c r="AJ154" s="79" t="b">
        <v>0</v>
      </c>
      <c r="AK154" s="79">
        <v>0</v>
      </c>
      <c r="AL154" s="85" t="s">
        <v>1037</v>
      </c>
      <c r="AM154" s="79" t="s">
        <v>1054</v>
      </c>
      <c r="AN154" s="79" t="b">
        <v>0</v>
      </c>
      <c r="AO154" s="85" t="s">
        <v>947</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2</v>
      </c>
      <c r="BD154" s="48"/>
      <c r="BE154" s="49"/>
      <c r="BF154" s="48"/>
      <c r="BG154" s="49"/>
      <c r="BH154" s="48"/>
      <c r="BI154" s="49"/>
      <c r="BJ154" s="48"/>
      <c r="BK154" s="49"/>
      <c r="BL154" s="48"/>
    </row>
    <row r="155" spans="1:64" ht="15">
      <c r="A155" s="64" t="s">
        <v>283</v>
      </c>
      <c r="B155" s="64" t="s">
        <v>277</v>
      </c>
      <c r="C155" s="65" t="s">
        <v>2890</v>
      </c>
      <c r="D155" s="66">
        <v>3</v>
      </c>
      <c r="E155" s="67" t="s">
        <v>132</v>
      </c>
      <c r="F155" s="68">
        <v>35</v>
      </c>
      <c r="G155" s="65"/>
      <c r="H155" s="69"/>
      <c r="I155" s="70"/>
      <c r="J155" s="70"/>
      <c r="K155" s="34" t="s">
        <v>65</v>
      </c>
      <c r="L155" s="77">
        <v>155</v>
      </c>
      <c r="M155" s="77"/>
      <c r="N155" s="72"/>
      <c r="O155" s="79" t="s">
        <v>353</v>
      </c>
      <c r="P155" s="81">
        <v>43634.69310185185</v>
      </c>
      <c r="Q155" s="79" t="s">
        <v>407</v>
      </c>
      <c r="R155" s="79"/>
      <c r="S155" s="79"/>
      <c r="T155" s="79"/>
      <c r="U155" s="79"/>
      <c r="V155" s="83" t="s">
        <v>653</v>
      </c>
      <c r="W155" s="81">
        <v>43634.69310185185</v>
      </c>
      <c r="X155" s="83" t="s">
        <v>771</v>
      </c>
      <c r="Y155" s="79"/>
      <c r="Z155" s="79"/>
      <c r="AA155" s="85" t="s">
        <v>948</v>
      </c>
      <c r="AB155" s="85" t="s">
        <v>947</v>
      </c>
      <c r="AC155" s="79" t="b">
        <v>0</v>
      </c>
      <c r="AD155" s="79">
        <v>0</v>
      </c>
      <c r="AE155" s="85" t="s">
        <v>1040</v>
      </c>
      <c r="AF155" s="79" t="b">
        <v>0</v>
      </c>
      <c r="AG155" s="79" t="s">
        <v>1048</v>
      </c>
      <c r="AH155" s="79"/>
      <c r="AI155" s="85" t="s">
        <v>1037</v>
      </c>
      <c r="AJ155" s="79" t="b">
        <v>0</v>
      </c>
      <c r="AK155" s="79">
        <v>0</v>
      </c>
      <c r="AL155" s="85" t="s">
        <v>1037</v>
      </c>
      <c r="AM155" s="79" t="s">
        <v>1054</v>
      </c>
      <c r="AN155" s="79" t="b">
        <v>0</v>
      </c>
      <c r="AO155" s="85" t="s">
        <v>947</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2</v>
      </c>
      <c r="BE155" s="49">
        <v>20</v>
      </c>
      <c r="BF155" s="48">
        <v>0</v>
      </c>
      <c r="BG155" s="49">
        <v>0</v>
      </c>
      <c r="BH155" s="48">
        <v>0</v>
      </c>
      <c r="BI155" s="49">
        <v>0</v>
      </c>
      <c r="BJ155" s="48">
        <v>8</v>
      </c>
      <c r="BK155" s="49">
        <v>80</v>
      </c>
      <c r="BL155" s="48">
        <v>10</v>
      </c>
    </row>
    <row r="156" spans="1:64" ht="15">
      <c r="A156" s="64" t="s">
        <v>284</v>
      </c>
      <c r="B156" s="64" t="s">
        <v>277</v>
      </c>
      <c r="C156" s="65" t="s">
        <v>2891</v>
      </c>
      <c r="D156" s="66">
        <v>6.5</v>
      </c>
      <c r="E156" s="67" t="s">
        <v>136</v>
      </c>
      <c r="F156" s="68">
        <v>23.5</v>
      </c>
      <c r="G156" s="65"/>
      <c r="H156" s="69"/>
      <c r="I156" s="70"/>
      <c r="J156" s="70"/>
      <c r="K156" s="34" t="s">
        <v>65</v>
      </c>
      <c r="L156" s="77">
        <v>156</v>
      </c>
      <c r="M156" s="77"/>
      <c r="N156" s="72"/>
      <c r="O156" s="79" t="s">
        <v>352</v>
      </c>
      <c r="P156" s="81">
        <v>43633.69679398148</v>
      </c>
      <c r="Q156" s="79" t="s">
        <v>393</v>
      </c>
      <c r="R156" s="79"/>
      <c r="S156" s="79"/>
      <c r="T156" s="79" t="s">
        <v>527</v>
      </c>
      <c r="U156" s="79"/>
      <c r="V156" s="83" t="s">
        <v>654</v>
      </c>
      <c r="W156" s="81">
        <v>43633.69679398148</v>
      </c>
      <c r="X156" s="83" t="s">
        <v>772</v>
      </c>
      <c r="Y156" s="79"/>
      <c r="Z156" s="79"/>
      <c r="AA156" s="85" t="s">
        <v>949</v>
      </c>
      <c r="AB156" s="79"/>
      <c r="AC156" s="79" t="b">
        <v>0</v>
      </c>
      <c r="AD156" s="79">
        <v>0</v>
      </c>
      <c r="AE156" s="85" t="s">
        <v>1037</v>
      </c>
      <c r="AF156" s="79" t="b">
        <v>0</v>
      </c>
      <c r="AG156" s="79" t="s">
        <v>1048</v>
      </c>
      <c r="AH156" s="79"/>
      <c r="AI156" s="85" t="s">
        <v>1037</v>
      </c>
      <c r="AJ156" s="79" t="b">
        <v>0</v>
      </c>
      <c r="AK156" s="79">
        <v>23</v>
      </c>
      <c r="AL156" s="85" t="s">
        <v>946</v>
      </c>
      <c r="AM156" s="79" t="s">
        <v>1055</v>
      </c>
      <c r="AN156" s="79" t="b">
        <v>0</v>
      </c>
      <c r="AO156" s="85" t="s">
        <v>946</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1</v>
      </c>
      <c r="BC156" s="78" t="str">
        <f>REPLACE(INDEX(GroupVertices[Group],MATCH(Edges[[#This Row],[Vertex 2]],GroupVertices[Vertex],0)),1,1,"")</f>
        <v>1</v>
      </c>
      <c r="BD156" s="48">
        <v>0</v>
      </c>
      <c r="BE156" s="49">
        <v>0</v>
      </c>
      <c r="BF156" s="48">
        <v>0</v>
      </c>
      <c r="BG156" s="49">
        <v>0</v>
      </c>
      <c r="BH156" s="48">
        <v>0</v>
      </c>
      <c r="BI156" s="49">
        <v>0</v>
      </c>
      <c r="BJ156" s="48">
        <v>24</v>
      </c>
      <c r="BK156" s="49">
        <v>100</v>
      </c>
      <c r="BL156" s="48">
        <v>24</v>
      </c>
    </row>
    <row r="157" spans="1:64" ht="15">
      <c r="A157" s="64" t="s">
        <v>284</v>
      </c>
      <c r="B157" s="64" t="s">
        <v>277</v>
      </c>
      <c r="C157" s="65" t="s">
        <v>2891</v>
      </c>
      <c r="D157" s="66">
        <v>6.5</v>
      </c>
      <c r="E157" s="67" t="s">
        <v>136</v>
      </c>
      <c r="F157" s="68">
        <v>23.5</v>
      </c>
      <c r="G157" s="65"/>
      <c r="H157" s="69"/>
      <c r="I157" s="70"/>
      <c r="J157" s="70"/>
      <c r="K157" s="34" t="s">
        <v>65</v>
      </c>
      <c r="L157" s="77">
        <v>157</v>
      </c>
      <c r="M157" s="77"/>
      <c r="N157" s="72"/>
      <c r="O157" s="79" t="s">
        <v>352</v>
      </c>
      <c r="P157" s="81">
        <v>43634.76730324074</v>
      </c>
      <c r="Q157" s="79" t="s">
        <v>402</v>
      </c>
      <c r="R157" s="79"/>
      <c r="S157" s="79"/>
      <c r="T157" s="79" t="s">
        <v>529</v>
      </c>
      <c r="U157" s="79"/>
      <c r="V157" s="83" t="s">
        <v>654</v>
      </c>
      <c r="W157" s="81">
        <v>43634.76730324074</v>
      </c>
      <c r="X157" s="83" t="s">
        <v>773</v>
      </c>
      <c r="Y157" s="79"/>
      <c r="Z157" s="79"/>
      <c r="AA157" s="85" t="s">
        <v>950</v>
      </c>
      <c r="AB157" s="79"/>
      <c r="AC157" s="79" t="b">
        <v>0</v>
      </c>
      <c r="AD157" s="79">
        <v>0</v>
      </c>
      <c r="AE157" s="85" t="s">
        <v>1037</v>
      </c>
      <c r="AF157" s="79" t="b">
        <v>0</v>
      </c>
      <c r="AG157" s="79" t="s">
        <v>1048</v>
      </c>
      <c r="AH157" s="79"/>
      <c r="AI157" s="85" t="s">
        <v>1037</v>
      </c>
      <c r="AJ157" s="79" t="b">
        <v>0</v>
      </c>
      <c r="AK157" s="79">
        <v>13</v>
      </c>
      <c r="AL157" s="85" t="s">
        <v>947</v>
      </c>
      <c r="AM157" s="79" t="s">
        <v>1055</v>
      </c>
      <c r="AN157" s="79" t="b">
        <v>0</v>
      </c>
      <c r="AO157" s="85" t="s">
        <v>947</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1</v>
      </c>
      <c r="BC157" s="78" t="str">
        <f>REPLACE(INDEX(GroupVertices[Group],MATCH(Edges[[#This Row],[Vertex 2]],GroupVertices[Vertex],0)),1,1,"")</f>
        <v>1</v>
      </c>
      <c r="BD157" s="48">
        <v>1</v>
      </c>
      <c r="BE157" s="49">
        <v>4.3478260869565215</v>
      </c>
      <c r="BF157" s="48">
        <v>0</v>
      </c>
      <c r="BG157" s="49">
        <v>0</v>
      </c>
      <c r="BH157" s="48">
        <v>0</v>
      </c>
      <c r="BI157" s="49">
        <v>0</v>
      </c>
      <c r="BJ157" s="48">
        <v>22</v>
      </c>
      <c r="BK157" s="49">
        <v>95.65217391304348</v>
      </c>
      <c r="BL157" s="48">
        <v>23</v>
      </c>
    </row>
    <row r="158" spans="1:64" ht="15">
      <c r="A158" s="64" t="s">
        <v>285</v>
      </c>
      <c r="B158" s="64" t="s">
        <v>277</v>
      </c>
      <c r="C158" s="65" t="s">
        <v>2891</v>
      </c>
      <c r="D158" s="66">
        <v>6.5</v>
      </c>
      <c r="E158" s="67" t="s">
        <v>136</v>
      </c>
      <c r="F158" s="68">
        <v>23.5</v>
      </c>
      <c r="G158" s="65"/>
      <c r="H158" s="69"/>
      <c r="I158" s="70"/>
      <c r="J158" s="70"/>
      <c r="K158" s="34" t="s">
        <v>65</v>
      </c>
      <c r="L158" s="77">
        <v>158</v>
      </c>
      <c r="M158" s="77"/>
      <c r="N158" s="72"/>
      <c r="O158" s="79" t="s">
        <v>352</v>
      </c>
      <c r="P158" s="81">
        <v>43627.79077546296</v>
      </c>
      <c r="Q158" s="79" t="s">
        <v>365</v>
      </c>
      <c r="R158" s="79"/>
      <c r="S158" s="79"/>
      <c r="T158" s="79"/>
      <c r="U158" s="79"/>
      <c r="V158" s="83" t="s">
        <v>632</v>
      </c>
      <c r="W158" s="81">
        <v>43627.79077546296</v>
      </c>
      <c r="X158" s="83" t="s">
        <v>774</v>
      </c>
      <c r="Y158" s="79"/>
      <c r="Z158" s="79"/>
      <c r="AA158" s="85" t="s">
        <v>951</v>
      </c>
      <c r="AB158" s="79"/>
      <c r="AC158" s="79" t="b">
        <v>0</v>
      </c>
      <c r="AD158" s="79">
        <v>0</v>
      </c>
      <c r="AE158" s="85" t="s">
        <v>1037</v>
      </c>
      <c r="AF158" s="79" t="b">
        <v>0</v>
      </c>
      <c r="AG158" s="79" t="s">
        <v>1048</v>
      </c>
      <c r="AH158" s="79"/>
      <c r="AI158" s="85" t="s">
        <v>1037</v>
      </c>
      <c r="AJ158" s="79" t="b">
        <v>0</v>
      </c>
      <c r="AK158" s="79">
        <v>15</v>
      </c>
      <c r="AL158" s="85" t="s">
        <v>936</v>
      </c>
      <c r="AM158" s="79" t="s">
        <v>1055</v>
      </c>
      <c r="AN158" s="79" t="b">
        <v>0</v>
      </c>
      <c r="AO158" s="85" t="s">
        <v>936</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1</v>
      </c>
      <c r="BC158" s="78" t="str">
        <f>REPLACE(INDEX(GroupVertices[Group],MATCH(Edges[[#This Row],[Vertex 2]],GroupVertices[Vertex],0)),1,1,"")</f>
        <v>1</v>
      </c>
      <c r="BD158" s="48">
        <v>0</v>
      </c>
      <c r="BE158" s="49">
        <v>0</v>
      </c>
      <c r="BF158" s="48">
        <v>2</v>
      </c>
      <c r="BG158" s="49">
        <v>7.6923076923076925</v>
      </c>
      <c r="BH158" s="48">
        <v>0</v>
      </c>
      <c r="BI158" s="49">
        <v>0</v>
      </c>
      <c r="BJ158" s="48">
        <v>24</v>
      </c>
      <c r="BK158" s="49">
        <v>92.3076923076923</v>
      </c>
      <c r="BL158" s="48">
        <v>26</v>
      </c>
    </row>
    <row r="159" spans="1:64" ht="15">
      <c r="A159" s="64" t="s">
        <v>285</v>
      </c>
      <c r="B159" s="64" t="s">
        <v>277</v>
      </c>
      <c r="C159" s="65" t="s">
        <v>2891</v>
      </c>
      <c r="D159" s="66">
        <v>6.5</v>
      </c>
      <c r="E159" s="67" t="s">
        <v>136</v>
      </c>
      <c r="F159" s="68">
        <v>23.5</v>
      </c>
      <c r="G159" s="65"/>
      <c r="H159" s="69"/>
      <c r="I159" s="70"/>
      <c r="J159" s="70"/>
      <c r="K159" s="34" t="s">
        <v>65</v>
      </c>
      <c r="L159" s="77">
        <v>159</v>
      </c>
      <c r="M159" s="77"/>
      <c r="N159" s="72"/>
      <c r="O159" s="79" t="s">
        <v>352</v>
      </c>
      <c r="P159" s="81">
        <v>43634.77502314815</v>
      </c>
      <c r="Q159" s="79" t="s">
        <v>402</v>
      </c>
      <c r="R159" s="79"/>
      <c r="S159" s="79"/>
      <c r="T159" s="79" t="s">
        <v>529</v>
      </c>
      <c r="U159" s="79"/>
      <c r="V159" s="83" t="s">
        <v>632</v>
      </c>
      <c r="W159" s="81">
        <v>43634.77502314815</v>
      </c>
      <c r="X159" s="83" t="s">
        <v>775</v>
      </c>
      <c r="Y159" s="79"/>
      <c r="Z159" s="79"/>
      <c r="AA159" s="85" t="s">
        <v>952</v>
      </c>
      <c r="AB159" s="79"/>
      <c r="AC159" s="79" t="b">
        <v>0</v>
      </c>
      <c r="AD159" s="79">
        <v>0</v>
      </c>
      <c r="AE159" s="85" t="s">
        <v>1037</v>
      </c>
      <c r="AF159" s="79" t="b">
        <v>0</v>
      </c>
      <c r="AG159" s="79" t="s">
        <v>1048</v>
      </c>
      <c r="AH159" s="79"/>
      <c r="AI159" s="85" t="s">
        <v>1037</v>
      </c>
      <c r="AJ159" s="79" t="b">
        <v>0</v>
      </c>
      <c r="AK159" s="79">
        <v>13</v>
      </c>
      <c r="AL159" s="85" t="s">
        <v>947</v>
      </c>
      <c r="AM159" s="79" t="s">
        <v>1055</v>
      </c>
      <c r="AN159" s="79" t="b">
        <v>0</v>
      </c>
      <c r="AO159" s="85" t="s">
        <v>947</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1</v>
      </c>
      <c r="BC159" s="78" t="str">
        <f>REPLACE(INDEX(GroupVertices[Group],MATCH(Edges[[#This Row],[Vertex 2]],GroupVertices[Vertex],0)),1,1,"")</f>
        <v>1</v>
      </c>
      <c r="BD159" s="48">
        <v>1</v>
      </c>
      <c r="BE159" s="49">
        <v>4.3478260869565215</v>
      </c>
      <c r="BF159" s="48">
        <v>0</v>
      </c>
      <c r="BG159" s="49">
        <v>0</v>
      </c>
      <c r="BH159" s="48">
        <v>0</v>
      </c>
      <c r="BI159" s="49">
        <v>0</v>
      </c>
      <c r="BJ159" s="48">
        <v>22</v>
      </c>
      <c r="BK159" s="49">
        <v>95.65217391304348</v>
      </c>
      <c r="BL159" s="48">
        <v>23</v>
      </c>
    </row>
    <row r="160" spans="1:64" ht="15">
      <c r="A160" s="64" t="s">
        <v>286</v>
      </c>
      <c r="B160" s="64" t="s">
        <v>286</v>
      </c>
      <c r="C160" s="65" t="s">
        <v>2890</v>
      </c>
      <c r="D160" s="66">
        <v>3</v>
      </c>
      <c r="E160" s="67" t="s">
        <v>132</v>
      </c>
      <c r="F160" s="68">
        <v>35</v>
      </c>
      <c r="G160" s="65"/>
      <c r="H160" s="69"/>
      <c r="I160" s="70"/>
      <c r="J160" s="70"/>
      <c r="K160" s="34" t="s">
        <v>65</v>
      </c>
      <c r="L160" s="77">
        <v>160</v>
      </c>
      <c r="M160" s="77"/>
      <c r="N160" s="72"/>
      <c r="O160" s="79" t="s">
        <v>176</v>
      </c>
      <c r="P160" s="81">
        <v>43634.764756944445</v>
      </c>
      <c r="Q160" s="79" t="s">
        <v>408</v>
      </c>
      <c r="R160" s="83" t="s">
        <v>470</v>
      </c>
      <c r="S160" s="79" t="s">
        <v>505</v>
      </c>
      <c r="T160" s="79"/>
      <c r="U160" s="83" t="s">
        <v>569</v>
      </c>
      <c r="V160" s="83" t="s">
        <v>569</v>
      </c>
      <c r="W160" s="81">
        <v>43634.764756944445</v>
      </c>
      <c r="X160" s="83" t="s">
        <v>776</v>
      </c>
      <c r="Y160" s="79"/>
      <c r="Z160" s="79"/>
      <c r="AA160" s="85" t="s">
        <v>953</v>
      </c>
      <c r="AB160" s="79"/>
      <c r="AC160" s="79" t="b">
        <v>0</v>
      </c>
      <c r="AD160" s="79">
        <v>2</v>
      </c>
      <c r="AE160" s="85" t="s">
        <v>1037</v>
      </c>
      <c r="AF160" s="79" t="b">
        <v>0</v>
      </c>
      <c r="AG160" s="79" t="s">
        <v>1048</v>
      </c>
      <c r="AH160" s="79"/>
      <c r="AI160" s="85" t="s">
        <v>1037</v>
      </c>
      <c r="AJ160" s="79" t="b">
        <v>0</v>
      </c>
      <c r="AK160" s="79">
        <v>1</v>
      </c>
      <c r="AL160" s="85" t="s">
        <v>1037</v>
      </c>
      <c r="AM160" s="79" t="s">
        <v>1055</v>
      </c>
      <c r="AN160" s="79" t="b">
        <v>0</v>
      </c>
      <c r="AO160" s="85" t="s">
        <v>953</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13</v>
      </c>
      <c r="BC160" s="78" t="str">
        <f>REPLACE(INDEX(GroupVertices[Group],MATCH(Edges[[#This Row],[Vertex 2]],GroupVertices[Vertex],0)),1,1,"")</f>
        <v>13</v>
      </c>
      <c r="BD160" s="48">
        <v>3</v>
      </c>
      <c r="BE160" s="49">
        <v>7.894736842105263</v>
      </c>
      <c r="BF160" s="48">
        <v>0</v>
      </c>
      <c r="BG160" s="49">
        <v>0</v>
      </c>
      <c r="BH160" s="48">
        <v>0</v>
      </c>
      <c r="BI160" s="49">
        <v>0</v>
      </c>
      <c r="BJ160" s="48">
        <v>35</v>
      </c>
      <c r="BK160" s="49">
        <v>92.10526315789474</v>
      </c>
      <c r="BL160" s="48">
        <v>38</v>
      </c>
    </row>
    <row r="161" spans="1:64" ht="15">
      <c r="A161" s="64" t="s">
        <v>287</v>
      </c>
      <c r="B161" s="64" t="s">
        <v>286</v>
      </c>
      <c r="C161" s="65" t="s">
        <v>2890</v>
      </c>
      <c r="D161" s="66">
        <v>3</v>
      </c>
      <c r="E161" s="67" t="s">
        <v>132</v>
      </c>
      <c r="F161" s="68">
        <v>35</v>
      </c>
      <c r="G161" s="65"/>
      <c r="H161" s="69"/>
      <c r="I161" s="70"/>
      <c r="J161" s="70"/>
      <c r="K161" s="34" t="s">
        <v>65</v>
      </c>
      <c r="L161" s="77">
        <v>161</v>
      </c>
      <c r="M161" s="77"/>
      <c r="N161" s="72"/>
      <c r="O161" s="79" t="s">
        <v>352</v>
      </c>
      <c r="P161" s="81">
        <v>43634.78</v>
      </c>
      <c r="Q161" s="79" t="s">
        <v>409</v>
      </c>
      <c r="R161" s="79"/>
      <c r="S161" s="79"/>
      <c r="T161" s="79"/>
      <c r="U161" s="79"/>
      <c r="V161" s="83" t="s">
        <v>655</v>
      </c>
      <c r="W161" s="81">
        <v>43634.78</v>
      </c>
      <c r="X161" s="83" t="s">
        <v>777</v>
      </c>
      <c r="Y161" s="79"/>
      <c r="Z161" s="79"/>
      <c r="AA161" s="85" t="s">
        <v>954</v>
      </c>
      <c r="AB161" s="79"/>
      <c r="AC161" s="79" t="b">
        <v>0</v>
      </c>
      <c r="AD161" s="79">
        <v>0</v>
      </c>
      <c r="AE161" s="85" t="s">
        <v>1037</v>
      </c>
      <c r="AF161" s="79" t="b">
        <v>0</v>
      </c>
      <c r="AG161" s="79" t="s">
        <v>1048</v>
      </c>
      <c r="AH161" s="79"/>
      <c r="AI161" s="85" t="s">
        <v>1037</v>
      </c>
      <c r="AJ161" s="79" t="b">
        <v>0</v>
      </c>
      <c r="AK161" s="79">
        <v>1</v>
      </c>
      <c r="AL161" s="85" t="s">
        <v>953</v>
      </c>
      <c r="AM161" s="79" t="s">
        <v>1054</v>
      </c>
      <c r="AN161" s="79" t="b">
        <v>0</v>
      </c>
      <c r="AO161" s="85" t="s">
        <v>953</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13</v>
      </c>
      <c r="BC161" s="78" t="str">
        <f>REPLACE(INDEX(GroupVertices[Group],MATCH(Edges[[#This Row],[Vertex 2]],GroupVertices[Vertex],0)),1,1,"")</f>
        <v>13</v>
      </c>
      <c r="BD161" s="48">
        <v>2</v>
      </c>
      <c r="BE161" s="49">
        <v>9.523809523809524</v>
      </c>
      <c r="BF161" s="48">
        <v>0</v>
      </c>
      <c r="BG161" s="49">
        <v>0</v>
      </c>
      <c r="BH161" s="48">
        <v>0</v>
      </c>
      <c r="BI161" s="49">
        <v>0</v>
      </c>
      <c r="BJ161" s="48">
        <v>19</v>
      </c>
      <c r="BK161" s="49">
        <v>90.47619047619048</v>
      </c>
      <c r="BL161" s="48">
        <v>21</v>
      </c>
    </row>
    <row r="162" spans="1:64" ht="15">
      <c r="A162" s="64" t="s">
        <v>288</v>
      </c>
      <c r="B162" s="64" t="s">
        <v>277</v>
      </c>
      <c r="C162" s="65" t="s">
        <v>2890</v>
      </c>
      <c r="D162" s="66">
        <v>3</v>
      </c>
      <c r="E162" s="67" t="s">
        <v>132</v>
      </c>
      <c r="F162" s="68">
        <v>35</v>
      </c>
      <c r="G162" s="65"/>
      <c r="H162" s="69"/>
      <c r="I162" s="70"/>
      <c r="J162" s="70"/>
      <c r="K162" s="34" t="s">
        <v>65</v>
      </c>
      <c r="L162" s="77">
        <v>162</v>
      </c>
      <c r="M162" s="77"/>
      <c r="N162" s="72"/>
      <c r="O162" s="79" t="s">
        <v>352</v>
      </c>
      <c r="P162" s="81">
        <v>43634.837847222225</v>
      </c>
      <c r="Q162" s="79" t="s">
        <v>402</v>
      </c>
      <c r="R162" s="79"/>
      <c r="S162" s="79"/>
      <c r="T162" s="79" t="s">
        <v>529</v>
      </c>
      <c r="U162" s="79"/>
      <c r="V162" s="83" t="s">
        <v>656</v>
      </c>
      <c r="W162" s="81">
        <v>43634.837847222225</v>
      </c>
      <c r="X162" s="83" t="s">
        <v>778</v>
      </c>
      <c r="Y162" s="79"/>
      <c r="Z162" s="79"/>
      <c r="AA162" s="85" t="s">
        <v>955</v>
      </c>
      <c r="AB162" s="79"/>
      <c r="AC162" s="79" t="b">
        <v>0</v>
      </c>
      <c r="AD162" s="79">
        <v>0</v>
      </c>
      <c r="AE162" s="85" t="s">
        <v>1037</v>
      </c>
      <c r="AF162" s="79" t="b">
        <v>0</v>
      </c>
      <c r="AG162" s="79" t="s">
        <v>1048</v>
      </c>
      <c r="AH162" s="79"/>
      <c r="AI162" s="85" t="s">
        <v>1037</v>
      </c>
      <c r="AJ162" s="79" t="b">
        <v>0</v>
      </c>
      <c r="AK162" s="79">
        <v>13</v>
      </c>
      <c r="AL162" s="85" t="s">
        <v>947</v>
      </c>
      <c r="AM162" s="79" t="s">
        <v>1056</v>
      </c>
      <c r="AN162" s="79" t="b">
        <v>0</v>
      </c>
      <c r="AO162" s="85" t="s">
        <v>947</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1</v>
      </c>
      <c r="BE162" s="49">
        <v>4.3478260869565215</v>
      </c>
      <c r="BF162" s="48">
        <v>0</v>
      </c>
      <c r="BG162" s="49">
        <v>0</v>
      </c>
      <c r="BH162" s="48">
        <v>0</v>
      </c>
      <c r="BI162" s="49">
        <v>0</v>
      </c>
      <c r="BJ162" s="48">
        <v>22</v>
      </c>
      <c r="BK162" s="49">
        <v>95.65217391304348</v>
      </c>
      <c r="BL162" s="48">
        <v>23</v>
      </c>
    </row>
    <row r="163" spans="1:64" ht="15">
      <c r="A163" s="64" t="s">
        <v>289</v>
      </c>
      <c r="B163" s="64" t="s">
        <v>277</v>
      </c>
      <c r="C163" s="65" t="s">
        <v>2890</v>
      </c>
      <c r="D163" s="66">
        <v>3</v>
      </c>
      <c r="E163" s="67" t="s">
        <v>132</v>
      </c>
      <c r="F163" s="68">
        <v>35</v>
      </c>
      <c r="G163" s="65"/>
      <c r="H163" s="69"/>
      <c r="I163" s="70"/>
      <c r="J163" s="70"/>
      <c r="K163" s="34" t="s">
        <v>65</v>
      </c>
      <c r="L163" s="77">
        <v>163</v>
      </c>
      <c r="M163" s="77"/>
      <c r="N163" s="72"/>
      <c r="O163" s="79" t="s">
        <v>352</v>
      </c>
      <c r="P163" s="81">
        <v>43634.85659722222</v>
      </c>
      <c r="Q163" s="79" t="s">
        <v>393</v>
      </c>
      <c r="R163" s="79"/>
      <c r="S163" s="79"/>
      <c r="T163" s="79" t="s">
        <v>527</v>
      </c>
      <c r="U163" s="79"/>
      <c r="V163" s="83" t="s">
        <v>657</v>
      </c>
      <c r="W163" s="81">
        <v>43634.85659722222</v>
      </c>
      <c r="X163" s="83" t="s">
        <v>779</v>
      </c>
      <c r="Y163" s="79"/>
      <c r="Z163" s="79"/>
      <c r="AA163" s="85" t="s">
        <v>956</v>
      </c>
      <c r="AB163" s="79"/>
      <c r="AC163" s="79" t="b">
        <v>0</v>
      </c>
      <c r="AD163" s="79">
        <v>0</v>
      </c>
      <c r="AE163" s="85" t="s">
        <v>1037</v>
      </c>
      <c r="AF163" s="79" t="b">
        <v>0</v>
      </c>
      <c r="AG163" s="79" t="s">
        <v>1048</v>
      </c>
      <c r="AH163" s="79"/>
      <c r="AI163" s="85" t="s">
        <v>1037</v>
      </c>
      <c r="AJ163" s="79" t="b">
        <v>0</v>
      </c>
      <c r="AK163" s="79">
        <v>33</v>
      </c>
      <c r="AL163" s="85" t="s">
        <v>946</v>
      </c>
      <c r="AM163" s="79" t="s">
        <v>1055</v>
      </c>
      <c r="AN163" s="79" t="b">
        <v>0</v>
      </c>
      <c r="AO163" s="85" t="s">
        <v>946</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0</v>
      </c>
      <c r="BE163" s="49">
        <v>0</v>
      </c>
      <c r="BF163" s="48">
        <v>0</v>
      </c>
      <c r="BG163" s="49">
        <v>0</v>
      </c>
      <c r="BH163" s="48">
        <v>0</v>
      </c>
      <c r="BI163" s="49">
        <v>0</v>
      </c>
      <c r="BJ163" s="48">
        <v>24</v>
      </c>
      <c r="BK163" s="49">
        <v>100</v>
      </c>
      <c r="BL163" s="48">
        <v>24</v>
      </c>
    </row>
    <row r="164" spans="1:64" ht="15">
      <c r="A164" s="64" t="s">
        <v>290</v>
      </c>
      <c r="B164" s="64" t="s">
        <v>315</v>
      </c>
      <c r="C164" s="65" t="s">
        <v>2890</v>
      </c>
      <c r="D164" s="66">
        <v>3</v>
      </c>
      <c r="E164" s="67" t="s">
        <v>132</v>
      </c>
      <c r="F164" s="68">
        <v>35</v>
      </c>
      <c r="G164" s="65"/>
      <c r="H164" s="69"/>
      <c r="I164" s="70"/>
      <c r="J164" s="70"/>
      <c r="K164" s="34" t="s">
        <v>65</v>
      </c>
      <c r="L164" s="77">
        <v>164</v>
      </c>
      <c r="M164" s="77"/>
      <c r="N164" s="72"/>
      <c r="O164" s="79" t="s">
        <v>352</v>
      </c>
      <c r="P164" s="81">
        <v>43630.60302083333</v>
      </c>
      <c r="Q164" s="79" t="s">
        <v>375</v>
      </c>
      <c r="R164" s="79"/>
      <c r="S164" s="79"/>
      <c r="T164" s="79"/>
      <c r="U164" s="79"/>
      <c r="V164" s="83" t="s">
        <v>658</v>
      </c>
      <c r="W164" s="81">
        <v>43630.60302083333</v>
      </c>
      <c r="X164" s="83" t="s">
        <v>780</v>
      </c>
      <c r="Y164" s="79"/>
      <c r="Z164" s="79"/>
      <c r="AA164" s="85" t="s">
        <v>957</v>
      </c>
      <c r="AB164" s="79"/>
      <c r="AC164" s="79" t="b">
        <v>0</v>
      </c>
      <c r="AD164" s="79">
        <v>0</v>
      </c>
      <c r="AE164" s="85" t="s">
        <v>1037</v>
      </c>
      <c r="AF164" s="79" t="b">
        <v>0</v>
      </c>
      <c r="AG164" s="79" t="s">
        <v>1048</v>
      </c>
      <c r="AH164" s="79"/>
      <c r="AI164" s="85" t="s">
        <v>1037</v>
      </c>
      <c r="AJ164" s="79" t="b">
        <v>0</v>
      </c>
      <c r="AK164" s="79">
        <v>7</v>
      </c>
      <c r="AL164" s="85" t="s">
        <v>996</v>
      </c>
      <c r="AM164" s="79" t="s">
        <v>1053</v>
      </c>
      <c r="AN164" s="79" t="b">
        <v>0</v>
      </c>
      <c r="AO164" s="85" t="s">
        <v>996</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4</v>
      </c>
      <c r="BC164" s="78" t="str">
        <f>REPLACE(INDEX(GroupVertices[Group],MATCH(Edges[[#This Row],[Vertex 2]],GroupVertices[Vertex],0)),1,1,"")</f>
        <v>4</v>
      </c>
      <c r="BD164" s="48">
        <v>0</v>
      </c>
      <c r="BE164" s="49">
        <v>0</v>
      </c>
      <c r="BF164" s="48">
        <v>0</v>
      </c>
      <c r="BG164" s="49">
        <v>0</v>
      </c>
      <c r="BH164" s="48">
        <v>0</v>
      </c>
      <c r="BI164" s="49">
        <v>0</v>
      </c>
      <c r="BJ164" s="48">
        <v>23</v>
      </c>
      <c r="BK164" s="49">
        <v>100</v>
      </c>
      <c r="BL164" s="48">
        <v>23</v>
      </c>
    </row>
    <row r="165" spans="1:64" ht="15">
      <c r="A165" s="64" t="s">
        <v>290</v>
      </c>
      <c r="B165" s="64" t="s">
        <v>277</v>
      </c>
      <c r="C165" s="65" t="s">
        <v>2891</v>
      </c>
      <c r="D165" s="66">
        <v>6.5</v>
      </c>
      <c r="E165" s="67" t="s">
        <v>136</v>
      </c>
      <c r="F165" s="68">
        <v>23.5</v>
      </c>
      <c r="G165" s="65"/>
      <c r="H165" s="69"/>
      <c r="I165" s="70"/>
      <c r="J165" s="70"/>
      <c r="K165" s="34" t="s">
        <v>65</v>
      </c>
      <c r="L165" s="77">
        <v>165</v>
      </c>
      <c r="M165" s="77"/>
      <c r="N165" s="72"/>
      <c r="O165" s="79" t="s">
        <v>352</v>
      </c>
      <c r="P165" s="81">
        <v>43634.57487268518</v>
      </c>
      <c r="Q165" s="79" t="s">
        <v>393</v>
      </c>
      <c r="R165" s="79"/>
      <c r="S165" s="79"/>
      <c r="T165" s="79" t="s">
        <v>527</v>
      </c>
      <c r="U165" s="79"/>
      <c r="V165" s="83" t="s">
        <v>658</v>
      </c>
      <c r="W165" s="81">
        <v>43634.57487268518</v>
      </c>
      <c r="X165" s="83" t="s">
        <v>781</v>
      </c>
      <c r="Y165" s="79"/>
      <c r="Z165" s="79"/>
      <c r="AA165" s="85" t="s">
        <v>958</v>
      </c>
      <c r="AB165" s="79"/>
      <c r="AC165" s="79" t="b">
        <v>0</v>
      </c>
      <c r="AD165" s="79">
        <v>0</v>
      </c>
      <c r="AE165" s="85" t="s">
        <v>1037</v>
      </c>
      <c r="AF165" s="79" t="b">
        <v>0</v>
      </c>
      <c r="AG165" s="79" t="s">
        <v>1048</v>
      </c>
      <c r="AH165" s="79"/>
      <c r="AI165" s="85" t="s">
        <v>1037</v>
      </c>
      <c r="AJ165" s="79" t="b">
        <v>0</v>
      </c>
      <c r="AK165" s="79">
        <v>33</v>
      </c>
      <c r="AL165" s="85" t="s">
        <v>946</v>
      </c>
      <c r="AM165" s="79" t="s">
        <v>1053</v>
      </c>
      <c r="AN165" s="79" t="b">
        <v>0</v>
      </c>
      <c r="AO165" s="85" t="s">
        <v>946</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4</v>
      </c>
      <c r="BC165" s="78" t="str">
        <f>REPLACE(INDEX(GroupVertices[Group],MATCH(Edges[[#This Row],[Vertex 2]],GroupVertices[Vertex],0)),1,1,"")</f>
        <v>1</v>
      </c>
      <c r="BD165" s="48">
        <v>0</v>
      </c>
      <c r="BE165" s="49">
        <v>0</v>
      </c>
      <c r="BF165" s="48">
        <v>0</v>
      </c>
      <c r="BG165" s="49">
        <v>0</v>
      </c>
      <c r="BH165" s="48">
        <v>0</v>
      </c>
      <c r="BI165" s="49">
        <v>0</v>
      </c>
      <c r="BJ165" s="48">
        <v>24</v>
      </c>
      <c r="BK165" s="49">
        <v>100</v>
      </c>
      <c r="BL165" s="48">
        <v>24</v>
      </c>
    </row>
    <row r="166" spans="1:64" ht="15">
      <c r="A166" s="64" t="s">
        <v>290</v>
      </c>
      <c r="B166" s="64" t="s">
        <v>277</v>
      </c>
      <c r="C166" s="65" t="s">
        <v>2891</v>
      </c>
      <c r="D166" s="66">
        <v>6.5</v>
      </c>
      <c r="E166" s="67" t="s">
        <v>136</v>
      </c>
      <c r="F166" s="68">
        <v>23.5</v>
      </c>
      <c r="G166" s="65"/>
      <c r="H166" s="69"/>
      <c r="I166" s="70"/>
      <c r="J166" s="70"/>
      <c r="K166" s="34" t="s">
        <v>65</v>
      </c>
      <c r="L166" s="77">
        <v>166</v>
      </c>
      <c r="M166" s="77"/>
      <c r="N166" s="72"/>
      <c r="O166" s="79" t="s">
        <v>352</v>
      </c>
      <c r="P166" s="81">
        <v>43634.90550925926</v>
      </c>
      <c r="Q166" s="79" t="s">
        <v>402</v>
      </c>
      <c r="R166" s="79"/>
      <c r="S166" s="79"/>
      <c r="T166" s="79" t="s">
        <v>529</v>
      </c>
      <c r="U166" s="79"/>
      <c r="V166" s="83" t="s">
        <v>658</v>
      </c>
      <c r="W166" s="81">
        <v>43634.90550925926</v>
      </c>
      <c r="X166" s="83" t="s">
        <v>782</v>
      </c>
      <c r="Y166" s="79"/>
      <c r="Z166" s="79"/>
      <c r="AA166" s="85" t="s">
        <v>959</v>
      </c>
      <c r="AB166" s="79"/>
      <c r="AC166" s="79" t="b">
        <v>0</v>
      </c>
      <c r="AD166" s="79">
        <v>0</v>
      </c>
      <c r="AE166" s="85" t="s">
        <v>1037</v>
      </c>
      <c r="AF166" s="79" t="b">
        <v>0</v>
      </c>
      <c r="AG166" s="79" t="s">
        <v>1048</v>
      </c>
      <c r="AH166" s="79"/>
      <c r="AI166" s="85" t="s">
        <v>1037</v>
      </c>
      <c r="AJ166" s="79" t="b">
        <v>0</v>
      </c>
      <c r="AK166" s="79">
        <v>13</v>
      </c>
      <c r="AL166" s="85" t="s">
        <v>947</v>
      </c>
      <c r="AM166" s="79" t="s">
        <v>1053</v>
      </c>
      <c r="AN166" s="79" t="b">
        <v>0</v>
      </c>
      <c r="AO166" s="85" t="s">
        <v>947</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4</v>
      </c>
      <c r="BC166" s="78" t="str">
        <f>REPLACE(INDEX(GroupVertices[Group],MATCH(Edges[[#This Row],[Vertex 2]],GroupVertices[Vertex],0)),1,1,"")</f>
        <v>1</v>
      </c>
      <c r="BD166" s="48">
        <v>1</v>
      </c>
      <c r="BE166" s="49">
        <v>4.3478260869565215</v>
      </c>
      <c r="BF166" s="48">
        <v>0</v>
      </c>
      <c r="BG166" s="49">
        <v>0</v>
      </c>
      <c r="BH166" s="48">
        <v>0</v>
      </c>
      <c r="BI166" s="49">
        <v>0</v>
      </c>
      <c r="BJ166" s="48">
        <v>22</v>
      </c>
      <c r="BK166" s="49">
        <v>95.65217391304348</v>
      </c>
      <c r="BL166" s="48">
        <v>23</v>
      </c>
    </row>
    <row r="167" spans="1:64" ht="15">
      <c r="A167" s="64" t="s">
        <v>291</v>
      </c>
      <c r="B167" s="64" t="s">
        <v>304</v>
      </c>
      <c r="C167" s="65" t="s">
        <v>2891</v>
      </c>
      <c r="D167" s="66">
        <v>6.5</v>
      </c>
      <c r="E167" s="67" t="s">
        <v>136</v>
      </c>
      <c r="F167" s="68">
        <v>23.5</v>
      </c>
      <c r="G167" s="65"/>
      <c r="H167" s="69"/>
      <c r="I167" s="70"/>
      <c r="J167" s="70"/>
      <c r="K167" s="34" t="s">
        <v>65</v>
      </c>
      <c r="L167" s="77">
        <v>167</v>
      </c>
      <c r="M167" s="77"/>
      <c r="N167" s="72"/>
      <c r="O167" s="79" t="s">
        <v>352</v>
      </c>
      <c r="P167" s="81">
        <v>43634.64665509259</v>
      </c>
      <c r="Q167" s="79" t="s">
        <v>410</v>
      </c>
      <c r="R167" s="83" t="s">
        <v>471</v>
      </c>
      <c r="S167" s="79" t="s">
        <v>506</v>
      </c>
      <c r="T167" s="79" t="s">
        <v>529</v>
      </c>
      <c r="U167" s="79"/>
      <c r="V167" s="83" t="s">
        <v>659</v>
      </c>
      <c r="W167" s="81">
        <v>43634.64665509259</v>
      </c>
      <c r="X167" s="83" t="s">
        <v>783</v>
      </c>
      <c r="Y167" s="79"/>
      <c r="Z167" s="79"/>
      <c r="AA167" s="85" t="s">
        <v>960</v>
      </c>
      <c r="AB167" s="79"/>
      <c r="AC167" s="79" t="b">
        <v>0</v>
      </c>
      <c r="AD167" s="79">
        <v>0</v>
      </c>
      <c r="AE167" s="85" t="s">
        <v>1037</v>
      </c>
      <c r="AF167" s="79" t="b">
        <v>0</v>
      </c>
      <c r="AG167" s="79" t="s">
        <v>1048</v>
      </c>
      <c r="AH167" s="79"/>
      <c r="AI167" s="85" t="s">
        <v>1037</v>
      </c>
      <c r="AJ167" s="79" t="b">
        <v>0</v>
      </c>
      <c r="AK167" s="79">
        <v>0</v>
      </c>
      <c r="AL167" s="85" t="s">
        <v>1037</v>
      </c>
      <c r="AM167" s="79" t="s">
        <v>1053</v>
      </c>
      <c r="AN167" s="79" t="b">
        <v>0</v>
      </c>
      <c r="AO167" s="85" t="s">
        <v>960</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2</v>
      </c>
      <c r="BC167" s="78" t="str">
        <f>REPLACE(INDEX(GroupVertices[Group],MATCH(Edges[[#This Row],[Vertex 2]],GroupVertices[Vertex],0)),1,1,"")</f>
        <v>2</v>
      </c>
      <c r="BD167" s="48">
        <v>0</v>
      </c>
      <c r="BE167" s="49">
        <v>0</v>
      </c>
      <c r="BF167" s="48">
        <v>0</v>
      </c>
      <c r="BG167" s="49">
        <v>0</v>
      </c>
      <c r="BH167" s="48">
        <v>0</v>
      </c>
      <c r="BI167" s="49">
        <v>0</v>
      </c>
      <c r="BJ167" s="48">
        <v>26</v>
      </c>
      <c r="BK167" s="49">
        <v>100</v>
      </c>
      <c r="BL167" s="48">
        <v>26</v>
      </c>
    </row>
    <row r="168" spans="1:64" ht="15">
      <c r="A168" s="64" t="s">
        <v>291</v>
      </c>
      <c r="B168" s="64" t="s">
        <v>304</v>
      </c>
      <c r="C168" s="65" t="s">
        <v>2891</v>
      </c>
      <c r="D168" s="66">
        <v>6.5</v>
      </c>
      <c r="E168" s="67" t="s">
        <v>136</v>
      </c>
      <c r="F168" s="68">
        <v>23.5</v>
      </c>
      <c r="G168" s="65"/>
      <c r="H168" s="69"/>
      <c r="I168" s="70"/>
      <c r="J168" s="70"/>
      <c r="K168" s="34" t="s">
        <v>65</v>
      </c>
      <c r="L168" s="77">
        <v>168</v>
      </c>
      <c r="M168" s="77"/>
      <c r="N168" s="72"/>
      <c r="O168" s="79" t="s">
        <v>352</v>
      </c>
      <c r="P168" s="81">
        <v>43634.907534722224</v>
      </c>
      <c r="Q168" s="79" t="s">
        <v>411</v>
      </c>
      <c r="R168" s="83" t="s">
        <v>471</v>
      </c>
      <c r="S168" s="79" t="s">
        <v>506</v>
      </c>
      <c r="T168" s="79" t="s">
        <v>529</v>
      </c>
      <c r="U168" s="79"/>
      <c r="V168" s="83" t="s">
        <v>659</v>
      </c>
      <c r="W168" s="81">
        <v>43634.907534722224</v>
      </c>
      <c r="X168" s="83" t="s">
        <v>784</v>
      </c>
      <c r="Y168" s="79"/>
      <c r="Z168" s="79"/>
      <c r="AA168" s="85" t="s">
        <v>961</v>
      </c>
      <c r="AB168" s="79"/>
      <c r="AC168" s="79" t="b">
        <v>0</v>
      </c>
      <c r="AD168" s="79">
        <v>2</v>
      </c>
      <c r="AE168" s="85" t="s">
        <v>1037</v>
      </c>
      <c r="AF168" s="79" t="b">
        <v>0</v>
      </c>
      <c r="AG168" s="79" t="s">
        <v>1048</v>
      </c>
      <c r="AH168" s="79"/>
      <c r="AI168" s="85" t="s">
        <v>1037</v>
      </c>
      <c r="AJ168" s="79" t="b">
        <v>0</v>
      </c>
      <c r="AK168" s="79">
        <v>0</v>
      </c>
      <c r="AL168" s="85" t="s">
        <v>1037</v>
      </c>
      <c r="AM168" s="79" t="s">
        <v>1053</v>
      </c>
      <c r="AN168" s="79" t="b">
        <v>0</v>
      </c>
      <c r="AO168" s="85" t="s">
        <v>961</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2</v>
      </c>
      <c r="BC168" s="78" t="str">
        <f>REPLACE(INDEX(GroupVertices[Group],MATCH(Edges[[#This Row],[Vertex 2]],GroupVertices[Vertex],0)),1,1,"")</f>
        <v>2</v>
      </c>
      <c r="BD168" s="48">
        <v>0</v>
      </c>
      <c r="BE168" s="49">
        <v>0</v>
      </c>
      <c r="BF168" s="48">
        <v>0</v>
      </c>
      <c r="BG168" s="49">
        <v>0</v>
      </c>
      <c r="BH168" s="48">
        <v>0</v>
      </c>
      <c r="BI168" s="49">
        <v>0</v>
      </c>
      <c r="BJ168" s="48">
        <v>25</v>
      </c>
      <c r="BK168" s="49">
        <v>100</v>
      </c>
      <c r="BL168" s="48">
        <v>25</v>
      </c>
    </row>
    <row r="169" spans="1:64" ht="15">
      <c r="A169" s="64" t="s">
        <v>292</v>
      </c>
      <c r="B169" s="64" t="s">
        <v>277</v>
      </c>
      <c r="C169" s="65" t="s">
        <v>2890</v>
      </c>
      <c r="D169" s="66">
        <v>3</v>
      </c>
      <c r="E169" s="67" t="s">
        <v>132</v>
      </c>
      <c r="F169" s="68">
        <v>35</v>
      </c>
      <c r="G169" s="65"/>
      <c r="H169" s="69"/>
      <c r="I169" s="70"/>
      <c r="J169" s="70"/>
      <c r="K169" s="34" t="s">
        <v>65</v>
      </c>
      <c r="L169" s="77">
        <v>169</v>
      </c>
      <c r="M169" s="77"/>
      <c r="N169" s="72"/>
      <c r="O169" s="79" t="s">
        <v>352</v>
      </c>
      <c r="P169" s="81">
        <v>43634.92859953704</v>
      </c>
      <c r="Q169" s="79" t="s">
        <v>402</v>
      </c>
      <c r="R169" s="79"/>
      <c r="S169" s="79"/>
      <c r="T169" s="79" t="s">
        <v>529</v>
      </c>
      <c r="U169" s="79"/>
      <c r="V169" s="83" t="s">
        <v>660</v>
      </c>
      <c r="W169" s="81">
        <v>43634.92859953704</v>
      </c>
      <c r="X169" s="83" t="s">
        <v>785</v>
      </c>
      <c r="Y169" s="79"/>
      <c r="Z169" s="79"/>
      <c r="AA169" s="85" t="s">
        <v>962</v>
      </c>
      <c r="AB169" s="79"/>
      <c r="AC169" s="79" t="b">
        <v>0</v>
      </c>
      <c r="AD169" s="79">
        <v>0</v>
      </c>
      <c r="AE169" s="85" t="s">
        <v>1037</v>
      </c>
      <c r="AF169" s="79" t="b">
        <v>0</v>
      </c>
      <c r="AG169" s="79" t="s">
        <v>1048</v>
      </c>
      <c r="AH169" s="79"/>
      <c r="AI169" s="85" t="s">
        <v>1037</v>
      </c>
      <c r="AJ169" s="79" t="b">
        <v>0</v>
      </c>
      <c r="AK169" s="79">
        <v>13</v>
      </c>
      <c r="AL169" s="85" t="s">
        <v>947</v>
      </c>
      <c r="AM169" s="79" t="s">
        <v>1056</v>
      </c>
      <c r="AN169" s="79" t="b">
        <v>0</v>
      </c>
      <c r="AO169" s="85" t="s">
        <v>947</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v>1</v>
      </c>
      <c r="BE169" s="49">
        <v>4.3478260869565215</v>
      </c>
      <c r="BF169" s="48">
        <v>0</v>
      </c>
      <c r="BG169" s="49">
        <v>0</v>
      </c>
      <c r="BH169" s="48">
        <v>0</v>
      </c>
      <c r="BI169" s="49">
        <v>0</v>
      </c>
      <c r="BJ169" s="48">
        <v>22</v>
      </c>
      <c r="BK169" s="49">
        <v>95.65217391304348</v>
      </c>
      <c r="BL169" s="48">
        <v>23</v>
      </c>
    </row>
    <row r="170" spans="1:64" ht="15">
      <c r="A170" s="64" t="s">
        <v>293</v>
      </c>
      <c r="B170" s="64" t="s">
        <v>277</v>
      </c>
      <c r="C170" s="65" t="s">
        <v>2890</v>
      </c>
      <c r="D170" s="66">
        <v>3</v>
      </c>
      <c r="E170" s="67" t="s">
        <v>132</v>
      </c>
      <c r="F170" s="68">
        <v>35</v>
      </c>
      <c r="G170" s="65"/>
      <c r="H170" s="69"/>
      <c r="I170" s="70"/>
      <c r="J170" s="70"/>
      <c r="K170" s="34" t="s">
        <v>65</v>
      </c>
      <c r="L170" s="77">
        <v>170</v>
      </c>
      <c r="M170" s="77"/>
      <c r="N170" s="72"/>
      <c r="O170" s="79" t="s">
        <v>352</v>
      </c>
      <c r="P170" s="81">
        <v>43634.92982638889</v>
      </c>
      <c r="Q170" s="79" t="s">
        <v>402</v>
      </c>
      <c r="R170" s="79"/>
      <c r="S170" s="79"/>
      <c r="T170" s="79" t="s">
        <v>529</v>
      </c>
      <c r="U170" s="79"/>
      <c r="V170" s="83" t="s">
        <v>661</v>
      </c>
      <c r="W170" s="81">
        <v>43634.92982638889</v>
      </c>
      <c r="X170" s="83" t="s">
        <v>786</v>
      </c>
      <c r="Y170" s="79"/>
      <c r="Z170" s="79"/>
      <c r="AA170" s="85" t="s">
        <v>963</v>
      </c>
      <c r="AB170" s="79"/>
      <c r="AC170" s="79" t="b">
        <v>0</v>
      </c>
      <c r="AD170" s="79">
        <v>0</v>
      </c>
      <c r="AE170" s="85" t="s">
        <v>1037</v>
      </c>
      <c r="AF170" s="79" t="b">
        <v>0</v>
      </c>
      <c r="AG170" s="79" t="s">
        <v>1048</v>
      </c>
      <c r="AH170" s="79"/>
      <c r="AI170" s="85" t="s">
        <v>1037</v>
      </c>
      <c r="AJ170" s="79" t="b">
        <v>0</v>
      </c>
      <c r="AK170" s="79">
        <v>13</v>
      </c>
      <c r="AL170" s="85" t="s">
        <v>947</v>
      </c>
      <c r="AM170" s="79" t="s">
        <v>1053</v>
      </c>
      <c r="AN170" s="79" t="b">
        <v>0</v>
      </c>
      <c r="AO170" s="85" t="s">
        <v>947</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v>1</v>
      </c>
      <c r="BE170" s="49">
        <v>4.3478260869565215</v>
      </c>
      <c r="BF170" s="48">
        <v>0</v>
      </c>
      <c r="BG170" s="49">
        <v>0</v>
      </c>
      <c r="BH170" s="48">
        <v>0</v>
      </c>
      <c r="BI170" s="49">
        <v>0</v>
      </c>
      <c r="BJ170" s="48">
        <v>22</v>
      </c>
      <c r="BK170" s="49">
        <v>95.65217391304348</v>
      </c>
      <c r="BL170" s="48">
        <v>23</v>
      </c>
    </row>
    <row r="171" spans="1:64" ht="15">
      <c r="A171" s="64" t="s">
        <v>294</v>
      </c>
      <c r="B171" s="64" t="s">
        <v>277</v>
      </c>
      <c r="C171" s="65" t="s">
        <v>2890</v>
      </c>
      <c r="D171" s="66">
        <v>3</v>
      </c>
      <c r="E171" s="67" t="s">
        <v>132</v>
      </c>
      <c r="F171" s="68">
        <v>35</v>
      </c>
      <c r="G171" s="65"/>
      <c r="H171" s="69"/>
      <c r="I171" s="70"/>
      <c r="J171" s="70"/>
      <c r="K171" s="34" t="s">
        <v>65</v>
      </c>
      <c r="L171" s="77">
        <v>171</v>
      </c>
      <c r="M171" s="77"/>
      <c r="N171" s="72"/>
      <c r="O171" s="79" t="s">
        <v>352</v>
      </c>
      <c r="P171" s="81">
        <v>43635.14256944445</v>
      </c>
      <c r="Q171" s="79" t="s">
        <v>393</v>
      </c>
      <c r="R171" s="79"/>
      <c r="S171" s="79"/>
      <c r="T171" s="79" t="s">
        <v>527</v>
      </c>
      <c r="U171" s="79"/>
      <c r="V171" s="83" t="s">
        <v>662</v>
      </c>
      <c r="W171" s="81">
        <v>43635.14256944445</v>
      </c>
      <c r="X171" s="83" t="s">
        <v>787</v>
      </c>
      <c r="Y171" s="79"/>
      <c r="Z171" s="79"/>
      <c r="AA171" s="85" t="s">
        <v>964</v>
      </c>
      <c r="AB171" s="79"/>
      <c r="AC171" s="79" t="b">
        <v>0</v>
      </c>
      <c r="AD171" s="79">
        <v>0</v>
      </c>
      <c r="AE171" s="85" t="s">
        <v>1037</v>
      </c>
      <c r="AF171" s="79" t="b">
        <v>0</v>
      </c>
      <c r="AG171" s="79" t="s">
        <v>1048</v>
      </c>
      <c r="AH171" s="79"/>
      <c r="AI171" s="85" t="s">
        <v>1037</v>
      </c>
      <c r="AJ171" s="79" t="b">
        <v>0</v>
      </c>
      <c r="AK171" s="79">
        <v>33</v>
      </c>
      <c r="AL171" s="85" t="s">
        <v>946</v>
      </c>
      <c r="AM171" s="79" t="s">
        <v>1056</v>
      </c>
      <c r="AN171" s="79" t="b">
        <v>0</v>
      </c>
      <c r="AO171" s="85" t="s">
        <v>946</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24</v>
      </c>
      <c r="BK171" s="49">
        <v>100</v>
      </c>
      <c r="BL171" s="48">
        <v>24</v>
      </c>
    </row>
    <row r="172" spans="1:64" ht="15">
      <c r="A172" s="64" t="s">
        <v>295</v>
      </c>
      <c r="B172" s="64" t="s">
        <v>277</v>
      </c>
      <c r="C172" s="65" t="s">
        <v>2890</v>
      </c>
      <c r="D172" s="66">
        <v>3</v>
      </c>
      <c r="E172" s="67" t="s">
        <v>132</v>
      </c>
      <c r="F172" s="68">
        <v>35</v>
      </c>
      <c r="G172" s="65"/>
      <c r="H172" s="69"/>
      <c r="I172" s="70"/>
      <c r="J172" s="70"/>
      <c r="K172" s="34" t="s">
        <v>65</v>
      </c>
      <c r="L172" s="77">
        <v>172</v>
      </c>
      <c r="M172" s="77"/>
      <c r="N172" s="72"/>
      <c r="O172" s="79" t="s">
        <v>352</v>
      </c>
      <c r="P172" s="81">
        <v>43635.14271990741</v>
      </c>
      <c r="Q172" s="79" t="s">
        <v>393</v>
      </c>
      <c r="R172" s="79"/>
      <c r="S172" s="79"/>
      <c r="T172" s="79" t="s">
        <v>527</v>
      </c>
      <c r="U172" s="79"/>
      <c r="V172" s="83" t="s">
        <v>663</v>
      </c>
      <c r="W172" s="81">
        <v>43635.14271990741</v>
      </c>
      <c r="X172" s="83" t="s">
        <v>788</v>
      </c>
      <c r="Y172" s="79"/>
      <c r="Z172" s="79"/>
      <c r="AA172" s="85" t="s">
        <v>965</v>
      </c>
      <c r="AB172" s="79"/>
      <c r="AC172" s="79" t="b">
        <v>0</v>
      </c>
      <c r="AD172" s="79">
        <v>0</v>
      </c>
      <c r="AE172" s="85" t="s">
        <v>1037</v>
      </c>
      <c r="AF172" s="79" t="b">
        <v>0</v>
      </c>
      <c r="AG172" s="79" t="s">
        <v>1048</v>
      </c>
      <c r="AH172" s="79"/>
      <c r="AI172" s="85" t="s">
        <v>1037</v>
      </c>
      <c r="AJ172" s="79" t="b">
        <v>0</v>
      </c>
      <c r="AK172" s="79">
        <v>33</v>
      </c>
      <c r="AL172" s="85" t="s">
        <v>946</v>
      </c>
      <c r="AM172" s="79" t="s">
        <v>1056</v>
      </c>
      <c r="AN172" s="79" t="b">
        <v>0</v>
      </c>
      <c r="AO172" s="85" t="s">
        <v>946</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v>0</v>
      </c>
      <c r="BE172" s="49">
        <v>0</v>
      </c>
      <c r="BF172" s="48">
        <v>0</v>
      </c>
      <c r="BG172" s="49">
        <v>0</v>
      </c>
      <c r="BH172" s="48">
        <v>0</v>
      </c>
      <c r="BI172" s="49">
        <v>0</v>
      </c>
      <c r="BJ172" s="48">
        <v>24</v>
      </c>
      <c r="BK172" s="49">
        <v>100</v>
      </c>
      <c r="BL172" s="48">
        <v>24</v>
      </c>
    </row>
    <row r="173" spans="1:64" ht="15">
      <c r="A173" s="64" t="s">
        <v>296</v>
      </c>
      <c r="B173" s="64" t="s">
        <v>296</v>
      </c>
      <c r="C173" s="65" t="s">
        <v>2892</v>
      </c>
      <c r="D173" s="66">
        <v>10</v>
      </c>
      <c r="E173" s="67" t="s">
        <v>136</v>
      </c>
      <c r="F173" s="68">
        <v>12</v>
      </c>
      <c r="G173" s="65"/>
      <c r="H173" s="69"/>
      <c r="I173" s="70"/>
      <c r="J173" s="70"/>
      <c r="K173" s="34" t="s">
        <v>65</v>
      </c>
      <c r="L173" s="77">
        <v>173</v>
      </c>
      <c r="M173" s="77"/>
      <c r="N173" s="72"/>
      <c r="O173" s="79" t="s">
        <v>176</v>
      </c>
      <c r="P173" s="81">
        <v>43624.959189814814</v>
      </c>
      <c r="Q173" s="79" t="s">
        <v>412</v>
      </c>
      <c r="R173" s="79"/>
      <c r="S173" s="79"/>
      <c r="T173" s="79"/>
      <c r="U173" s="79"/>
      <c r="V173" s="83" t="s">
        <v>664</v>
      </c>
      <c r="W173" s="81">
        <v>43624.959189814814</v>
      </c>
      <c r="X173" s="83" t="s">
        <v>789</v>
      </c>
      <c r="Y173" s="79">
        <v>34.6859</v>
      </c>
      <c r="Z173" s="79">
        <v>-111.2845</v>
      </c>
      <c r="AA173" s="85" t="s">
        <v>966</v>
      </c>
      <c r="AB173" s="79"/>
      <c r="AC173" s="79" t="b">
        <v>0</v>
      </c>
      <c r="AD173" s="79">
        <v>0</v>
      </c>
      <c r="AE173" s="85" t="s">
        <v>1037</v>
      </c>
      <c r="AF173" s="79" t="b">
        <v>0</v>
      </c>
      <c r="AG173" s="79" t="s">
        <v>1048</v>
      </c>
      <c r="AH173" s="79"/>
      <c r="AI173" s="85" t="s">
        <v>1037</v>
      </c>
      <c r="AJ173" s="79" t="b">
        <v>0</v>
      </c>
      <c r="AK173" s="79">
        <v>0</v>
      </c>
      <c r="AL173" s="85" t="s">
        <v>1037</v>
      </c>
      <c r="AM173" s="79" t="s">
        <v>1063</v>
      </c>
      <c r="AN173" s="79" t="b">
        <v>0</v>
      </c>
      <c r="AO173" s="85" t="s">
        <v>966</v>
      </c>
      <c r="AP173" s="79" t="s">
        <v>176</v>
      </c>
      <c r="AQ173" s="79">
        <v>0</v>
      </c>
      <c r="AR173" s="79">
        <v>0</v>
      </c>
      <c r="AS173" s="79" t="s">
        <v>1072</v>
      </c>
      <c r="AT173" s="79" t="s">
        <v>1074</v>
      </c>
      <c r="AU173" s="79" t="s">
        <v>1075</v>
      </c>
      <c r="AV173" s="79" t="s">
        <v>1077</v>
      </c>
      <c r="AW173" s="79" t="s">
        <v>1080</v>
      </c>
      <c r="AX173" s="79" t="s">
        <v>1082</v>
      </c>
      <c r="AY173" s="79" t="s">
        <v>1084</v>
      </c>
      <c r="AZ173" s="83" t="s">
        <v>1086</v>
      </c>
      <c r="BA173">
        <v>7</v>
      </c>
      <c r="BB173" s="78" t="str">
        <f>REPLACE(INDEX(GroupVertices[Group],MATCH(Edges[[#This Row],[Vertex 1]],GroupVertices[Vertex],0)),1,1,"")</f>
        <v>5</v>
      </c>
      <c r="BC173" s="78" t="str">
        <f>REPLACE(INDEX(GroupVertices[Group],MATCH(Edges[[#This Row],[Vertex 2]],GroupVertices[Vertex],0)),1,1,"")</f>
        <v>5</v>
      </c>
      <c r="BD173" s="48">
        <v>1</v>
      </c>
      <c r="BE173" s="49">
        <v>6.25</v>
      </c>
      <c r="BF173" s="48">
        <v>0</v>
      </c>
      <c r="BG173" s="49">
        <v>0</v>
      </c>
      <c r="BH173" s="48">
        <v>0</v>
      </c>
      <c r="BI173" s="49">
        <v>0</v>
      </c>
      <c r="BJ173" s="48">
        <v>15</v>
      </c>
      <c r="BK173" s="49">
        <v>93.75</v>
      </c>
      <c r="BL173" s="48">
        <v>16</v>
      </c>
    </row>
    <row r="174" spans="1:64" ht="15">
      <c r="A174" s="64" t="s">
        <v>296</v>
      </c>
      <c r="B174" s="64" t="s">
        <v>296</v>
      </c>
      <c r="C174" s="65" t="s">
        <v>2892</v>
      </c>
      <c r="D174" s="66">
        <v>10</v>
      </c>
      <c r="E174" s="67" t="s">
        <v>136</v>
      </c>
      <c r="F174" s="68">
        <v>12</v>
      </c>
      <c r="G174" s="65"/>
      <c r="H174" s="69"/>
      <c r="I174" s="70"/>
      <c r="J174" s="70"/>
      <c r="K174" s="34" t="s">
        <v>65</v>
      </c>
      <c r="L174" s="77">
        <v>174</v>
      </c>
      <c r="M174" s="77"/>
      <c r="N174" s="72"/>
      <c r="O174" s="79" t="s">
        <v>176</v>
      </c>
      <c r="P174" s="81">
        <v>43627.584189814814</v>
      </c>
      <c r="Q174" s="79" t="s">
        <v>413</v>
      </c>
      <c r="R174" s="79"/>
      <c r="S174" s="79"/>
      <c r="T174" s="79"/>
      <c r="U174" s="79"/>
      <c r="V174" s="83" t="s">
        <v>664</v>
      </c>
      <c r="W174" s="81">
        <v>43627.584189814814</v>
      </c>
      <c r="X174" s="83" t="s">
        <v>790</v>
      </c>
      <c r="Y174" s="79">
        <v>34.6859</v>
      </c>
      <c r="Z174" s="79">
        <v>-111.2845</v>
      </c>
      <c r="AA174" s="85" t="s">
        <v>967</v>
      </c>
      <c r="AB174" s="79"/>
      <c r="AC174" s="79" t="b">
        <v>0</v>
      </c>
      <c r="AD174" s="79">
        <v>0</v>
      </c>
      <c r="AE174" s="85" t="s">
        <v>1037</v>
      </c>
      <c r="AF174" s="79" t="b">
        <v>0</v>
      </c>
      <c r="AG174" s="79" t="s">
        <v>1048</v>
      </c>
      <c r="AH174" s="79"/>
      <c r="AI174" s="85" t="s">
        <v>1037</v>
      </c>
      <c r="AJ174" s="79" t="b">
        <v>0</v>
      </c>
      <c r="AK174" s="79">
        <v>0</v>
      </c>
      <c r="AL174" s="85" t="s">
        <v>1037</v>
      </c>
      <c r="AM174" s="79" t="s">
        <v>1063</v>
      </c>
      <c r="AN174" s="79" t="b">
        <v>0</v>
      </c>
      <c r="AO174" s="85" t="s">
        <v>967</v>
      </c>
      <c r="AP174" s="79" t="s">
        <v>176</v>
      </c>
      <c r="AQ174" s="79">
        <v>0</v>
      </c>
      <c r="AR174" s="79">
        <v>0</v>
      </c>
      <c r="AS174" s="79" t="s">
        <v>1072</v>
      </c>
      <c r="AT174" s="79" t="s">
        <v>1074</v>
      </c>
      <c r="AU174" s="79" t="s">
        <v>1075</v>
      </c>
      <c r="AV174" s="79" t="s">
        <v>1077</v>
      </c>
      <c r="AW174" s="79" t="s">
        <v>1080</v>
      </c>
      <c r="AX174" s="79" t="s">
        <v>1082</v>
      </c>
      <c r="AY174" s="79" t="s">
        <v>1084</v>
      </c>
      <c r="AZ174" s="83" t="s">
        <v>1086</v>
      </c>
      <c r="BA174">
        <v>7</v>
      </c>
      <c r="BB174" s="78" t="str">
        <f>REPLACE(INDEX(GroupVertices[Group],MATCH(Edges[[#This Row],[Vertex 1]],GroupVertices[Vertex],0)),1,1,"")</f>
        <v>5</v>
      </c>
      <c r="BC174" s="78" t="str">
        <f>REPLACE(INDEX(GroupVertices[Group],MATCH(Edges[[#This Row],[Vertex 2]],GroupVertices[Vertex],0)),1,1,"")</f>
        <v>5</v>
      </c>
      <c r="BD174" s="48">
        <v>1</v>
      </c>
      <c r="BE174" s="49">
        <v>6.25</v>
      </c>
      <c r="BF174" s="48">
        <v>0</v>
      </c>
      <c r="BG174" s="49">
        <v>0</v>
      </c>
      <c r="BH174" s="48">
        <v>0</v>
      </c>
      <c r="BI174" s="49">
        <v>0</v>
      </c>
      <c r="BJ174" s="48">
        <v>15</v>
      </c>
      <c r="BK174" s="49">
        <v>93.75</v>
      </c>
      <c r="BL174" s="48">
        <v>16</v>
      </c>
    </row>
    <row r="175" spans="1:64" ht="15">
      <c r="A175" s="64" t="s">
        <v>296</v>
      </c>
      <c r="B175" s="64" t="s">
        <v>296</v>
      </c>
      <c r="C175" s="65" t="s">
        <v>2892</v>
      </c>
      <c r="D175" s="66">
        <v>10</v>
      </c>
      <c r="E175" s="67" t="s">
        <v>136</v>
      </c>
      <c r="F175" s="68">
        <v>12</v>
      </c>
      <c r="G175" s="65"/>
      <c r="H175" s="69"/>
      <c r="I175" s="70"/>
      <c r="J175" s="70"/>
      <c r="K175" s="34" t="s">
        <v>65</v>
      </c>
      <c r="L175" s="77">
        <v>175</v>
      </c>
      <c r="M175" s="77"/>
      <c r="N175" s="72"/>
      <c r="O175" s="79" t="s">
        <v>176</v>
      </c>
      <c r="P175" s="81">
        <v>43628.58422453704</v>
      </c>
      <c r="Q175" s="79" t="s">
        <v>414</v>
      </c>
      <c r="R175" s="79"/>
      <c r="S175" s="79"/>
      <c r="T175" s="79"/>
      <c r="U175" s="79"/>
      <c r="V175" s="83" t="s">
        <v>664</v>
      </c>
      <c r="W175" s="81">
        <v>43628.58422453704</v>
      </c>
      <c r="X175" s="83" t="s">
        <v>791</v>
      </c>
      <c r="Y175" s="79">
        <v>34.6859</v>
      </c>
      <c r="Z175" s="79">
        <v>-111.2845</v>
      </c>
      <c r="AA175" s="85" t="s">
        <v>968</v>
      </c>
      <c r="AB175" s="79"/>
      <c r="AC175" s="79" t="b">
        <v>0</v>
      </c>
      <c r="AD175" s="79">
        <v>0</v>
      </c>
      <c r="AE175" s="85" t="s">
        <v>1037</v>
      </c>
      <c r="AF175" s="79" t="b">
        <v>0</v>
      </c>
      <c r="AG175" s="79" t="s">
        <v>1048</v>
      </c>
      <c r="AH175" s="79"/>
      <c r="AI175" s="85" t="s">
        <v>1037</v>
      </c>
      <c r="AJ175" s="79" t="b">
        <v>0</v>
      </c>
      <c r="AK175" s="79">
        <v>0</v>
      </c>
      <c r="AL175" s="85" t="s">
        <v>1037</v>
      </c>
      <c r="AM175" s="79" t="s">
        <v>1063</v>
      </c>
      <c r="AN175" s="79" t="b">
        <v>0</v>
      </c>
      <c r="AO175" s="85" t="s">
        <v>968</v>
      </c>
      <c r="AP175" s="79" t="s">
        <v>176</v>
      </c>
      <c r="AQ175" s="79">
        <v>0</v>
      </c>
      <c r="AR175" s="79">
        <v>0</v>
      </c>
      <c r="AS175" s="79" t="s">
        <v>1072</v>
      </c>
      <c r="AT175" s="79" t="s">
        <v>1074</v>
      </c>
      <c r="AU175" s="79" t="s">
        <v>1075</v>
      </c>
      <c r="AV175" s="79" t="s">
        <v>1077</v>
      </c>
      <c r="AW175" s="79" t="s">
        <v>1080</v>
      </c>
      <c r="AX175" s="79" t="s">
        <v>1082</v>
      </c>
      <c r="AY175" s="79" t="s">
        <v>1084</v>
      </c>
      <c r="AZ175" s="83" t="s">
        <v>1086</v>
      </c>
      <c r="BA175">
        <v>7</v>
      </c>
      <c r="BB175" s="78" t="str">
        <f>REPLACE(INDEX(GroupVertices[Group],MATCH(Edges[[#This Row],[Vertex 1]],GroupVertices[Vertex],0)),1,1,"")</f>
        <v>5</v>
      </c>
      <c r="BC175" s="78" t="str">
        <f>REPLACE(INDEX(GroupVertices[Group],MATCH(Edges[[#This Row],[Vertex 2]],GroupVertices[Vertex],0)),1,1,"")</f>
        <v>5</v>
      </c>
      <c r="BD175" s="48">
        <v>0</v>
      </c>
      <c r="BE175" s="49">
        <v>0</v>
      </c>
      <c r="BF175" s="48">
        <v>2</v>
      </c>
      <c r="BG175" s="49">
        <v>11.764705882352942</v>
      </c>
      <c r="BH175" s="48">
        <v>0</v>
      </c>
      <c r="BI175" s="49">
        <v>0</v>
      </c>
      <c r="BJ175" s="48">
        <v>15</v>
      </c>
      <c r="BK175" s="49">
        <v>88.23529411764706</v>
      </c>
      <c r="BL175" s="48">
        <v>17</v>
      </c>
    </row>
    <row r="176" spans="1:64" ht="15">
      <c r="A176" s="64" t="s">
        <v>296</v>
      </c>
      <c r="B176" s="64" t="s">
        <v>296</v>
      </c>
      <c r="C176" s="65" t="s">
        <v>2892</v>
      </c>
      <c r="D176" s="66">
        <v>10</v>
      </c>
      <c r="E176" s="67" t="s">
        <v>136</v>
      </c>
      <c r="F176" s="68">
        <v>12</v>
      </c>
      <c r="G176" s="65"/>
      <c r="H176" s="69"/>
      <c r="I176" s="70"/>
      <c r="J176" s="70"/>
      <c r="K176" s="34" t="s">
        <v>65</v>
      </c>
      <c r="L176" s="77">
        <v>176</v>
      </c>
      <c r="M176" s="77"/>
      <c r="N176" s="72"/>
      <c r="O176" s="79" t="s">
        <v>176</v>
      </c>
      <c r="P176" s="81">
        <v>43630.959189814814</v>
      </c>
      <c r="Q176" s="79" t="s">
        <v>415</v>
      </c>
      <c r="R176" s="79"/>
      <c r="S176" s="79"/>
      <c r="T176" s="79"/>
      <c r="U176" s="79"/>
      <c r="V176" s="83" t="s">
        <v>664</v>
      </c>
      <c r="W176" s="81">
        <v>43630.959189814814</v>
      </c>
      <c r="X176" s="83" t="s">
        <v>792</v>
      </c>
      <c r="Y176" s="79">
        <v>34.6859</v>
      </c>
      <c r="Z176" s="79">
        <v>-111.2845</v>
      </c>
      <c r="AA176" s="85" t="s">
        <v>969</v>
      </c>
      <c r="AB176" s="79"/>
      <c r="AC176" s="79" t="b">
        <v>0</v>
      </c>
      <c r="AD176" s="79">
        <v>0</v>
      </c>
      <c r="AE176" s="85" t="s">
        <v>1037</v>
      </c>
      <c r="AF176" s="79" t="b">
        <v>0</v>
      </c>
      <c r="AG176" s="79" t="s">
        <v>1048</v>
      </c>
      <c r="AH176" s="79"/>
      <c r="AI176" s="85" t="s">
        <v>1037</v>
      </c>
      <c r="AJ176" s="79" t="b">
        <v>0</v>
      </c>
      <c r="AK176" s="79">
        <v>0</v>
      </c>
      <c r="AL176" s="85" t="s">
        <v>1037</v>
      </c>
      <c r="AM176" s="79" t="s">
        <v>1063</v>
      </c>
      <c r="AN176" s="79" t="b">
        <v>0</v>
      </c>
      <c r="AO176" s="85" t="s">
        <v>969</v>
      </c>
      <c r="AP176" s="79" t="s">
        <v>176</v>
      </c>
      <c r="AQ176" s="79">
        <v>0</v>
      </c>
      <c r="AR176" s="79">
        <v>0</v>
      </c>
      <c r="AS176" s="79" t="s">
        <v>1072</v>
      </c>
      <c r="AT176" s="79" t="s">
        <v>1074</v>
      </c>
      <c r="AU176" s="79" t="s">
        <v>1075</v>
      </c>
      <c r="AV176" s="79" t="s">
        <v>1077</v>
      </c>
      <c r="AW176" s="79" t="s">
        <v>1080</v>
      </c>
      <c r="AX176" s="79" t="s">
        <v>1082</v>
      </c>
      <c r="AY176" s="79" t="s">
        <v>1084</v>
      </c>
      <c r="AZ176" s="83" t="s">
        <v>1086</v>
      </c>
      <c r="BA176">
        <v>7</v>
      </c>
      <c r="BB176" s="78" t="str">
        <f>REPLACE(INDEX(GroupVertices[Group],MATCH(Edges[[#This Row],[Vertex 1]],GroupVertices[Vertex],0)),1,1,"")</f>
        <v>5</v>
      </c>
      <c r="BC176" s="78" t="str">
        <f>REPLACE(INDEX(GroupVertices[Group],MATCH(Edges[[#This Row],[Vertex 2]],GroupVertices[Vertex],0)),1,1,"")</f>
        <v>5</v>
      </c>
      <c r="BD176" s="48">
        <v>1</v>
      </c>
      <c r="BE176" s="49">
        <v>5.555555555555555</v>
      </c>
      <c r="BF176" s="48">
        <v>0</v>
      </c>
      <c r="BG176" s="49">
        <v>0</v>
      </c>
      <c r="BH176" s="48">
        <v>0</v>
      </c>
      <c r="BI176" s="49">
        <v>0</v>
      </c>
      <c r="BJ176" s="48">
        <v>17</v>
      </c>
      <c r="BK176" s="49">
        <v>94.44444444444444</v>
      </c>
      <c r="BL176" s="48">
        <v>18</v>
      </c>
    </row>
    <row r="177" spans="1:64" ht="15">
      <c r="A177" s="64" t="s">
        <v>296</v>
      </c>
      <c r="B177" s="64" t="s">
        <v>296</v>
      </c>
      <c r="C177" s="65" t="s">
        <v>2892</v>
      </c>
      <c r="D177" s="66">
        <v>10</v>
      </c>
      <c r="E177" s="67" t="s">
        <v>136</v>
      </c>
      <c r="F177" s="68">
        <v>12</v>
      </c>
      <c r="G177" s="65"/>
      <c r="H177" s="69"/>
      <c r="I177" s="70"/>
      <c r="J177" s="70"/>
      <c r="K177" s="34" t="s">
        <v>65</v>
      </c>
      <c r="L177" s="77">
        <v>177</v>
      </c>
      <c r="M177" s="77"/>
      <c r="N177" s="72"/>
      <c r="O177" s="79" t="s">
        <v>176</v>
      </c>
      <c r="P177" s="81">
        <v>43632.58420138889</v>
      </c>
      <c r="Q177" s="79" t="s">
        <v>416</v>
      </c>
      <c r="R177" s="79"/>
      <c r="S177" s="79"/>
      <c r="T177" s="79"/>
      <c r="U177" s="79"/>
      <c r="V177" s="83" t="s">
        <v>664</v>
      </c>
      <c r="W177" s="81">
        <v>43632.58420138889</v>
      </c>
      <c r="X177" s="83" t="s">
        <v>793</v>
      </c>
      <c r="Y177" s="79">
        <v>34.6859</v>
      </c>
      <c r="Z177" s="79">
        <v>-111.2845</v>
      </c>
      <c r="AA177" s="85" t="s">
        <v>970</v>
      </c>
      <c r="AB177" s="79"/>
      <c r="AC177" s="79" t="b">
        <v>0</v>
      </c>
      <c r="AD177" s="79">
        <v>0</v>
      </c>
      <c r="AE177" s="85" t="s">
        <v>1037</v>
      </c>
      <c r="AF177" s="79" t="b">
        <v>0</v>
      </c>
      <c r="AG177" s="79" t="s">
        <v>1048</v>
      </c>
      <c r="AH177" s="79"/>
      <c r="AI177" s="85" t="s">
        <v>1037</v>
      </c>
      <c r="AJ177" s="79" t="b">
        <v>0</v>
      </c>
      <c r="AK177" s="79">
        <v>0</v>
      </c>
      <c r="AL177" s="85" t="s">
        <v>1037</v>
      </c>
      <c r="AM177" s="79" t="s">
        <v>1063</v>
      </c>
      <c r="AN177" s="79" t="b">
        <v>0</v>
      </c>
      <c r="AO177" s="85" t="s">
        <v>970</v>
      </c>
      <c r="AP177" s="79" t="s">
        <v>176</v>
      </c>
      <c r="AQ177" s="79">
        <v>0</v>
      </c>
      <c r="AR177" s="79">
        <v>0</v>
      </c>
      <c r="AS177" s="79" t="s">
        <v>1072</v>
      </c>
      <c r="AT177" s="79" t="s">
        <v>1074</v>
      </c>
      <c r="AU177" s="79" t="s">
        <v>1075</v>
      </c>
      <c r="AV177" s="79" t="s">
        <v>1077</v>
      </c>
      <c r="AW177" s="79" t="s">
        <v>1080</v>
      </c>
      <c r="AX177" s="79" t="s">
        <v>1082</v>
      </c>
      <c r="AY177" s="79" t="s">
        <v>1084</v>
      </c>
      <c r="AZ177" s="83" t="s">
        <v>1086</v>
      </c>
      <c r="BA177">
        <v>7</v>
      </c>
      <c r="BB177" s="78" t="str">
        <f>REPLACE(INDEX(GroupVertices[Group],MATCH(Edges[[#This Row],[Vertex 1]],GroupVertices[Vertex],0)),1,1,"")</f>
        <v>5</v>
      </c>
      <c r="BC177" s="78" t="str">
        <f>REPLACE(INDEX(GroupVertices[Group],MATCH(Edges[[#This Row],[Vertex 2]],GroupVertices[Vertex],0)),1,1,"")</f>
        <v>5</v>
      </c>
      <c r="BD177" s="48">
        <v>0</v>
      </c>
      <c r="BE177" s="49">
        <v>0</v>
      </c>
      <c r="BF177" s="48">
        <v>1</v>
      </c>
      <c r="BG177" s="49">
        <v>5.2631578947368425</v>
      </c>
      <c r="BH177" s="48">
        <v>0</v>
      </c>
      <c r="BI177" s="49">
        <v>0</v>
      </c>
      <c r="BJ177" s="48">
        <v>18</v>
      </c>
      <c r="BK177" s="49">
        <v>94.73684210526316</v>
      </c>
      <c r="BL177" s="48">
        <v>19</v>
      </c>
    </row>
    <row r="178" spans="1:64" ht="15">
      <c r="A178" s="64" t="s">
        <v>296</v>
      </c>
      <c r="B178" s="64" t="s">
        <v>296</v>
      </c>
      <c r="C178" s="65" t="s">
        <v>2892</v>
      </c>
      <c r="D178" s="66">
        <v>10</v>
      </c>
      <c r="E178" s="67" t="s">
        <v>136</v>
      </c>
      <c r="F178" s="68">
        <v>12</v>
      </c>
      <c r="G178" s="65"/>
      <c r="H178" s="69"/>
      <c r="I178" s="70"/>
      <c r="J178" s="70"/>
      <c r="K178" s="34" t="s">
        <v>65</v>
      </c>
      <c r="L178" s="77">
        <v>178</v>
      </c>
      <c r="M178" s="77"/>
      <c r="N178" s="72"/>
      <c r="O178" s="79" t="s">
        <v>176</v>
      </c>
      <c r="P178" s="81">
        <v>43633.95922453704</v>
      </c>
      <c r="Q178" s="79" t="s">
        <v>417</v>
      </c>
      <c r="R178" s="79"/>
      <c r="S178" s="79"/>
      <c r="T178" s="79"/>
      <c r="U178" s="79"/>
      <c r="V178" s="83" t="s">
        <v>664</v>
      </c>
      <c r="W178" s="81">
        <v>43633.95922453704</v>
      </c>
      <c r="X178" s="83" t="s">
        <v>794</v>
      </c>
      <c r="Y178" s="79">
        <v>34.6859</v>
      </c>
      <c r="Z178" s="79">
        <v>-111.2845</v>
      </c>
      <c r="AA178" s="85" t="s">
        <v>971</v>
      </c>
      <c r="AB178" s="79"/>
      <c r="AC178" s="79" t="b">
        <v>0</v>
      </c>
      <c r="AD178" s="79">
        <v>0</v>
      </c>
      <c r="AE178" s="85" t="s">
        <v>1037</v>
      </c>
      <c r="AF178" s="79" t="b">
        <v>0</v>
      </c>
      <c r="AG178" s="79" t="s">
        <v>1048</v>
      </c>
      <c r="AH178" s="79"/>
      <c r="AI178" s="85" t="s">
        <v>1037</v>
      </c>
      <c r="AJ178" s="79" t="b">
        <v>0</v>
      </c>
      <c r="AK178" s="79">
        <v>0</v>
      </c>
      <c r="AL178" s="85" t="s">
        <v>1037</v>
      </c>
      <c r="AM178" s="79" t="s">
        <v>1063</v>
      </c>
      <c r="AN178" s="79" t="b">
        <v>0</v>
      </c>
      <c r="AO178" s="85" t="s">
        <v>971</v>
      </c>
      <c r="AP178" s="79" t="s">
        <v>176</v>
      </c>
      <c r="AQ178" s="79">
        <v>0</v>
      </c>
      <c r="AR178" s="79">
        <v>0</v>
      </c>
      <c r="AS178" s="79" t="s">
        <v>1072</v>
      </c>
      <c r="AT178" s="79" t="s">
        <v>1074</v>
      </c>
      <c r="AU178" s="79" t="s">
        <v>1075</v>
      </c>
      <c r="AV178" s="79" t="s">
        <v>1077</v>
      </c>
      <c r="AW178" s="79" t="s">
        <v>1080</v>
      </c>
      <c r="AX178" s="79" t="s">
        <v>1082</v>
      </c>
      <c r="AY178" s="79" t="s">
        <v>1084</v>
      </c>
      <c r="AZ178" s="83" t="s">
        <v>1086</v>
      </c>
      <c r="BA178">
        <v>7</v>
      </c>
      <c r="BB178" s="78" t="str">
        <f>REPLACE(INDEX(GroupVertices[Group],MATCH(Edges[[#This Row],[Vertex 1]],GroupVertices[Vertex],0)),1,1,"")</f>
        <v>5</v>
      </c>
      <c r="BC178" s="78" t="str">
        <f>REPLACE(INDEX(GroupVertices[Group],MATCH(Edges[[#This Row],[Vertex 2]],GroupVertices[Vertex],0)),1,1,"")</f>
        <v>5</v>
      </c>
      <c r="BD178" s="48">
        <v>1</v>
      </c>
      <c r="BE178" s="49">
        <v>6.25</v>
      </c>
      <c r="BF178" s="48">
        <v>0</v>
      </c>
      <c r="BG178" s="49">
        <v>0</v>
      </c>
      <c r="BH178" s="48">
        <v>0</v>
      </c>
      <c r="BI178" s="49">
        <v>0</v>
      </c>
      <c r="BJ178" s="48">
        <v>15</v>
      </c>
      <c r="BK178" s="49">
        <v>93.75</v>
      </c>
      <c r="BL178" s="48">
        <v>16</v>
      </c>
    </row>
    <row r="179" spans="1:64" ht="15">
      <c r="A179" s="64" t="s">
        <v>296</v>
      </c>
      <c r="B179" s="64" t="s">
        <v>296</v>
      </c>
      <c r="C179" s="65" t="s">
        <v>2892</v>
      </c>
      <c r="D179" s="66">
        <v>10</v>
      </c>
      <c r="E179" s="67" t="s">
        <v>136</v>
      </c>
      <c r="F179" s="68">
        <v>12</v>
      </c>
      <c r="G179" s="65"/>
      <c r="H179" s="69"/>
      <c r="I179" s="70"/>
      <c r="J179" s="70"/>
      <c r="K179" s="34" t="s">
        <v>65</v>
      </c>
      <c r="L179" s="77">
        <v>179</v>
      </c>
      <c r="M179" s="77"/>
      <c r="N179" s="72"/>
      <c r="O179" s="79" t="s">
        <v>176</v>
      </c>
      <c r="P179" s="81">
        <v>43635.58422453704</v>
      </c>
      <c r="Q179" s="79" t="s">
        <v>418</v>
      </c>
      <c r="R179" s="79"/>
      <c r="S179" s="79"/>
      <c r="T179" s="79"/>
      <c r="U179" s="79"/>
      <c r="V179" s="83" t="s">
        <v>664</v>
      </c>
      <c r="W179" s="81">
        <v>43635.58422453704</v>
      </c>
      <c r="X179" s="83" t="s">
        <v>795</v>
      </c>
      <c r="Y179" s="79">
        <v>34.6859</v>
      </c>
      <c r="Z179" s="79">
        <v>-111.2845</v>
      </c>
      <c r="AA179" s="85" t="s">
        <v>972</v>
      </c>
      <c r="AB179" s="79"/>
      <c r="AC179" s="79" t="b">
        <v>0</v>
      </c>
      <c r="AD179" s="79">
        <v>0</v>
      </c>
      <c r="AE179" s="85" t="s">
        <v>1037</v>
      </c>
      <c r="AF179" s="79" t="b">
        <v>0</v>
      </c>
      <c r="AG179" s="79" t="s">
        <v>1048</v>
      </c>
      <c r="AH179" s="79"/>
      <c r="AI179" s="85" t="s">
        <v>1037</v>
      </c>
      <c r="AJ179" s="79" t="b">
        <v>0</v>
      </c>
      <c r="AK179" s="79">
        <v>0</v>
      </c>
      <c r="AL179" s="85" t="s">
        <v>1037</v>
      </c>
      <c r="AM179" s="79" t="s">
        <v>1063</v>
      </c>
      <c r="AN179" s="79" t="b">
        <v>0</v>
      </c>
      <c r="AO179" s="85" t="s">
        <v>972</v>
      </c>
      <c r="AP179" s="79" t="s">
        <v>176</v>
      </c>
      <c r="AQ179" s="79">
        <v>0</v>
      </c>
      <c r="AR179" s="79">
        <v>0</v>
      </c>
      <c r="AS179" s="79" t="s">
        <v>1072</v>
      </c>
      <c r="AT179" s="79" t="s">
        <v>1074</v>
      </c>
      <c r="AU179" s="79" t="s">
        <v>1075</v>
      </c>
      <c r="AV179" s="79" t="s">
        <v>1077</v>
      </c>
      <c r="AW179" s="79" t="s">
        <v>1080</v>
      </c>
      <c r="AX179" s="79" t="s">
        <v>1082</v>
      </c>
      <c r="AY179" s="79" t="s">
        <v>1084</v>
      </c>
      <c r="AZ179" s="83" t="s">
        <v>1086</v>
      </c>
      <c r="BA179">
        <v>7</v>
      </c>
      <c r="BB179" s="78" t="str">
        <f>REPLACE(INDEX(GroupVertices[Group],MATCH(Edges[[#This Row],[Vertex 1]],GroupVertices[Vertex],0)),1,1,"")</f>
        <v>5</v>
      </c>
      <c r="BC179" s="78" t="str">
        <f>REPLACE(INDEX(GroupVertices[Group],MATCH(Edges[[#This Row],[Vertex 2]],GroupVertices[Vertex],0)),1,1,"")</f>
        <v>5</v>
      </c>
      <c r="BD179" s="48">
        <v>1</v>
      </c>
      <c r="BE179" s="49">
        <v>6.666666666666667</v>
      </c>
      <c r="BF179" s="48">
        <v>0</v>
      </c>
      <c r="BG179" s="49">
        <v>0</v>
      </c>
      <c r="BH179" s="48">
        <v>0</v>
      </c>
      <c r="BI179" s="49">
        <v>0</v>
      </c>
      <c r="BJ179" s="48">
        <v>14</v>
      </c>
      <c r="BK179" s="49">
        <v>93.33333333333333</v>
      </c>
      <c r="BL179" s="48">
        <v>15</v>
      </c>
    </row>
    <row r="180" spans="1:64" ht="15">
      <c r="A180" s="64" t="s">
        <v>297</v>
      </c>
      <c r="B180" s="64" t="s">
        <v>304</v>
      </c>
      <c r="C180" s="65" t="s">
        <v>2890</v>
      </c>
      <c r="D180" s="66">
        <v>3</v>
      </c>
      <c r="E180" s="67" t="s">
        <v>132</v>
      </c>
      <c r="F180" s="68">
        <v>35</v>
      </c>
      <c r="G180" s="65"/>
      <c r="H180" s="69"/>
      <c r="I180" s="70"/>
      <c r="J180" s="70"/>
      <c r="K180" s="34" t="s">
        <v>65</v>
      </c>
      <c r="L180" s="77">
        <v>180</v>
      </c>
      <c r="M180" s="77"/>
      <c r="N180" s="72"/>
      <c r="O180" s="79" t="s">
        <v>352</v>
      </c>
      <c r="P180" s="81">
        <v>43635.59546296296</v>
      </c>
      <c r="Q180" s="79" t="s">
        <v>419</v>
      </c>
      <c r="R180" s="83" t="s">
        <v>472</v>
      </c>
      <c r="S180" s="79" t="s">
        <v>507</v>
      </c>
      <c r="T180" s="79"/>
      <c r="U180" s="83" t="s">
        <v>570</v>
      </c>
      <c r="V180" s="83" t="s">
        <v>570</v>
      </c>
      <c r="W180" s="81">
        <v>43635.59546296296</v>
      </c>
      <c r="X180" s="83" t="s">
        <v>796</v>
      </c>
      <c r="Y180" s="79"/>
      <c r="Z180" s="79"/>
      <c r="AA180" s="85" t="s">
        <v>973</v>
      </c>
      <c r="AB180" s="79"/>
      <c r="AC180" s="79" t="b">
        <v>0</v>
      </c>
      <c r="AD180" s="79">
        <v>0</v>
      </c>
      <c r="AE180" s="85" t="s">
        <v>1037</v>
      </c>
      <c r="AF180" s="79" t="b">
        <v>0</v>
      </c>
      <c r="AG180" s="79" t="s">
        <v>1048</v>
      </c>
      <c r="AH180" s="79"/>
      <c r="AI180" s="85" t="s">
        <v>1037</v>
      </c>
      <c r="AJ180" s="79" t="b">
        <v>0</v>
      </c>
      <c r="AK180" s="79">
        <v>3</v>
      </c>
      <c r="AL180" s="85" t="s">
        <v>1023</v>
      </c>
      <c r="AM180" s="79" t="s">
        <v>1053</v>
      </c>
      <c r="AN180" s="79" t="b">
        <v>0</v>
      </c>
      <c r="AO180" s="85" t="s">
        <v>1023</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2</v>
      </c>
      <c r="BD180" s="48">
        <v>0</v>
      </c>
      <c r="BE180" s="49">
        <v>0</v>
      </c>
      <c r="BF180" s="48">
        <v>0</v>
      </c>
      <c r="BG180" s="49">
        <v>0</v>
      </c>
      <c r="BH180" s="48">
        <v>0</v>
      </c>
      <c r="BI180" s="49">
        <v>0</v>
      </c>
      <c r="BJ180" s="48">
        <v>9</v>
      </c>
      <c r="BK180" s="49">
        <v>100</v>
      </c>
      <c r="BL180" s="48">
        <v>9</v>
      </c>
    </row>
    <row r="181" spans="1:64" ht="15">
      <c r="A181" s="64" t="s">
        <v>298</v>
      </c>
      <c r="B181" s="64" t="s">
        <v>298</v>
      </c>
      <c r="C181" s="65" t="s">
        <v>2891</v>
      </c>
      <c r="D181" s="66">
        <v>6.5</v>
      </c>
      <c r="E181" s="67" t="s">
        <v>136</v>
      </c>
      <c r="F181" s="68">
        <v>23.5</v>
      </c>
      <c r="G181" s="65"/>
      <c r="H181" s="69"/>
      <c r="I181" s="70"/>
      <c r="J181" s="70"/>
      <c r="K181" s="34" t="s">
        <v>65</v>
      </c>
      <c r="L181" s="77">
        <v>181</v>
      </c>
      <c r="M181" s="77"/>
      <c r="N181" s="72"/>
      <c r="O181" s="79" t="s">
        <v>176</v>
      </c>
      <c r="P181" s="81">
        <v>43628.750625</v>
      </c>
      <c r="Q181" s="79" t="s">
        <v>420</v>
      </c>
      <c r="R181" s="83" t="s">
        <v>473</v>
      </c>
      <c r="S181" s="79" t="s">
        <v>505</v>
      </c>
      <c r="T181" s="79" t="s">
        <v>530</v>
      </c>
      <c r="U181" s="83" t="s">
        <v>571</v>
      </c>
      <c r="V181" s="83" t="s">
        <v>571</v>
      </c>
      <c r="W181" s="81">
        <v>43628.750625</v>
      </c>
      <c r="X181" s="83" t="s">
        <v>797</v>
      </c>
      <c r="Y181" s="79"/>
      <c r="Z181" s="79"/>
      <c r="AA181" s="85" t="s">
        <v>974</v>
      </c>
      <c r="AB181" s="79"/>
      <c r="AC181" s="79" t="b">
        <v>0</v>
      </c>
      <c r="AD181" s="79">
        <v>0</v>
      </c>
      <c r="AE181" s="85" t="s">
        <v>1037</v>
      </c>
      <c r="AF181" s="79" t="b">
        <v>0</v>
      </c>
      <c r="AG181" s="79" t="s">
        <v>1048</v>
      </c>
      <c r="AH181" s="79"/>
      <c r="AI181" s="85" t="s">
        <v>1037</v>
      </c>
      <c r="AJ181" s="79" t="b">
        <v>0</v>
      </c>
      <c r="AK181" s="79">
        <v>0</v>
      </c>
      <c r="AL181" s="85" t="s">
        <v>1037</v>
      </c>
      <c r="AM181" s="79" t="s">
        <v>1064</v>
      </c>
      <c r="AN181" s="79" t="b">
        <v>0</v>
      </c>
      <c r="AO181" s="85" t="s">
        <v>974</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5</v>
      </c>
      <c r="BC181" s="78" t="str">
        <f>REPLACE(INDEX(GroupVertices[Group],MATCH(Edges[[#This Row],[Vertex 2]],GroupVertices[Vertex],0)),1,1,"")</f>
        <v>5</v>
      </c>
      <c r="BD181" s="48">
        <v>3</v>
      </c>
      <c r="BE181" s="49">
        <v>6.976744186046512</v>
      </c>
      <c r="BF181" s="48">
        <v>0</v>
      </c>
      <c r="BG181" s="49">
        <v>0</v>
      </c>
      <c r="BH181" s="48">
        <v>0</v>
      </c>
      <c r="BI181" s="49">
        <v>0</v>
      </c>
      <c r="BJ181" s="48">
        <v>40</v>
      </c>
      <c r="BK181" s="49">
        <v>93.02325581395348</v>
      </c>
      <c r="BL181" s="48">
        <v>43</v>
      </c>
    </row>
    <row r="182" spans="1:64" ht="15">
      <c r="A182" s="64" t="s">
        <v>298</v>
      </c>
      <c r="B182" s="64" t="s">
        <v>298</v>
      </c>
      <c r="C182" s="65" t="s">
        <v>2891</v>
      </c>
      <c r="D182" s="66">
        <v>6.5</v>
      </c>
      <c r="E182" s="67" t="s">
        <v>136</v>
      </c>
      <c r="F182" s="68">
        <v>23.5</v>
      </c>
      <c r="G182" s="65"/>
      <c r="H182" s="69"/>
      <c r="I182" s="70"/>
      <c r="J182" s="70"/>
      <c r="K182" s="34" t="s">
        <v>65</v>
      </c>
      <c r="L182" s="77">
        <v>182</v>
      </c>
      <c r="M182" s="77"/>
      <c r="N182" s="72"/>
      <c r="O182" s="79" t="s">
        <v>176</v>
      </c>
      <c r="P182" s="81">
        <v>43635.6674537037</v>
      </c>
      <c r="Q182" s="79" t="s">
        <v>421</v>
      </c>
      <c r="R182" s="83" t="s">
        <v>473</v>
      </c>
      <c r="S182" s="79" t="s">
        <v>505</v>
      </c>
      <c r="T182" s="79" t="s">
        <v>531</v>
      </c>
      <c r="U182" s="83" t="s">
        <v>572</v>
      </c>
      <c r="V182" s="83" t="s">
        <v>572</v>
      </c>
      <c r="W182" s="81">
        <v>43635.6674537037</v>
      </c>
      <c r="X182" s="83" t="s">
        <v>798</v>
      </c>
      <c r="Y182" s="79"/>
      <c r="Z182" s="79"/>
      <c r="AA182" s="85" t="s">
        <v>975</v>
      </c>
      <c r="AB182" s="79"/>
      <c r="AC182" s="79" t="b">
        <v>0</v>
      </c>
      <c r="AD182" s="79">
        <v>0</v>
      </c>
      <c r="AE182" s="85" t="s">
        <v>1037</v>
      </c>
      <c r="AF182" s="79" t="b">
        <v>0</v>
      </c>
      <c r="AG182" s="79" t="s">
        <v>1048</v>
      </c>
      <c r="AH182" s="79"/>
      <c r="AI182" s="85" t="s">
        <v>1037</v>
      </c>
      <c r="AJ182" s="79" t="b">
        <v>0</v>
      </c>
      <c r="AK182" s="79">
        <v>0</v>
      </c>
      <c r="AL182" s="85" t="s">
        <v>1037</v>
      </c>
      <c r="AM182" s="79" t="s">
        <v>1064</v>
      </c>
      <c r="AN182" s="79" t="b">
        <v>0</v>
      </c>
      <c r="AO182" s="85" t="s">
        <v>975</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5</v>
      </c>
      <c r="BC182" s="78" t="str">
        <f>REPLACE(INDEX(GroupVertices[Group],MATCH(Edges[[#This Row],[Vertex 2]],GroupVertices[Vertex],0)),1,1,"")</f>
        <v>5</v>
      </c>
      <c r="BD182" s="48">
        <v>3</v>
      </c>
      <c r="BE182" s="49">
        <v>7.894736842105263</v>
      </c>
      <c r="BF182" s="48">
        <v>0</v>
      </c>
      <c r="BG182" s="49">
        <v>0</v>
      </c>
      <c r="BH182" s="48">
        <v>0</v>
      </c>
      <c r="BI182" s="49">
        <v>0</v>
      </c>
      <c r="BJ182" s="48">
        <v>35</v>
      </c>
      <c r="BK182" s="49">
        <v>92.10526315789474</v>
      </c>
      <c r="BL182" s="48">
        <v>38</v>
      </c>
    </row>
    <row r="183" spans="1:64" ht="15">
      <c r="A183" s="64" t="s">
        <v>299</v>
      </c>
      <c r="B183" s="64" t="s">
        <v>304</v>
      </c>
      <c r="C183" s="65" t="s">
        <v>2890</v>
      </c>
      <c r="D183" s="66">
        <v>3</v>
      </c>
      <c r="E183" s="67" t="s">
        <v>132</v>
      </c>
      <c r="F183" s="68">
        <v>35</v>
      </c>
      <c r="G183" s="65"/>
      <c r="H183" s="69"/>
      <c r="I183" s="70"/>
      <c r="J183" s="70"/>
      <c r="K183" s="34" t="s">
        <v>65</v>
      </c>
      <c r="L183" s="77">
        <v>183</v>
      </c>
      <c r="M183" s="77"/>
      <c r="N183" s="72"/>
      <c r="O183" s="79" t="s">
        <v>352</v>
      </c>
      <c r="P183" s="81">
        <v>43630.83403935185</v>
      </c>
      <c r="Q183" s="79" t="s">
        <v>378</v>
      </c>
      <c r="R183" s="83" t="s">
        <v>467</v>
      </c>
      <c r="S183" s="79" t="s">
        <v>503</v>
      </c>
      <c r="T183" s="79"/>
      <c r="U183" s="83" t="s">
        <v>563</v>
      </c>
      <c r="V183" s="83" t="s">
        <v>563</v>
      </c>
      <c r="W183" s="81">
        <v>43630.83403935185</v>
      </c>
      <c r="X183" s="83" t="s">
        <v>799</v>
      </c>
      <c r="Y183" s="79"/>
      <c r="Z183" s="79"/>
      <c r="AA183" s="85" t="s">
        <v>976</v>
      </c>
      <c r="AB183" s="79"/>
      <c r="AC183" s="79" t="b">
        <v>0</v>
      </c>
      <c r="AD183" s="79">
        <v>0</v>
      </c>
      <c r="AE183" s="85" t="s">
        <v>1037</v>
      </c>
      <c r="AF183" s="79" t="b">
        <v>0</v>
      </c>
      <c r="AG183" s="79" t="s">
        <v>1048</v>
      </c>
      <c r="AH183" s="79"/>
      <c r="AI183" s="85" t="s">
        <v>1037</v>
      </c>
      <c r="AJ183" s="79" t="b">
        <v>0</v>
      </c>
      <c r="AK183" s="79">
        <v>5</v>
      </c>
      <c r="AL183" s="85" t="s">
        <v>1025</v>
      </c>
      <c r="AM183" s="79" t="s">
        <v>1058</v>
      </c>
      <c r="AN183" s="79" t="b">
        <v>0</v>
      </c>
      <c r="AO183" s="85" t="s">
        <v>1025</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2</v>
      </c>
      <c r="BD183" s="48">
        <v>0</v>
      </c>
      <c r="BE183" s="49">
        <v>0</v>
      </c>
      <c r="BF183" s="48">
        <v>0</v>
      </c>
      <c r="BG183" s="49">
        <v>0</v>
      </c>
      <c r="BH183" s="48">
        <v>0</v>
      </c>
      <c r="BI183" s="49">
        <v>0</v>
      </c>
      <c r="BJ183" s="48">
        <v>10</v>
      </c>
      <c r="BK183" s="49">
        <v>100</v>
      </c>
      <c r="BL183" s="48">
        <v>10</v>
      </c>
    </row>
    <row r="184" spans="1:64" ht="15">
      <c r="A184" s="64" t="s">
        <v>299</v>
      </c>
      <c r="B184" s="64" t="s">
        <v>277</v>
      </c>
      <c r="C184" s="65" t="s">
        <v>2890</v>
      </c>
      <c r="D184" s="66">
        <v>3</v>
      </c>
      <c r="E184" s="67" t="s">
        <v>132</v>
      </c>
      <c r="F184" s="68">
        <v>35</v>
      </c>
      <c r="G184" s="65"/>
      <c r="H184" s="69"/>
      <c r="I184" s="70"/>
      <c r="J184" s="70"/>
      <c r="K184" s="34" t="s">
        <v>65</v>
      </c>
      <c r="L184" s="77">
        <v>184</v>
      </c>
      <c r="M184" s="77"/>
      <c r="N184" s="72"/>
      <c r="O184" s="79" t="s">
        <v>352</v>
      </c>
      <c r="P184" s="81">
        <v>43635.923634259256</v>
      </c>
      <c r="Q184" s="79" t="s">
        <v>393</v>
      </c>
      <c r="R184" s="79"/>
      <c r="S184" s="79"/>
      <c r="T184" s="79" t="s">
        <v>527</v>
      </c>
      <c r="U184" s="79"/>
      <c r="V184" s="83" t="s">
        <v>665</v>
      </c>
      <c r="W184" s="81">
        <v>43635.923634259256</v>
      </c>
      <c r="X184" s="83" t="s">
        <v>800</v>
      </c>
      <c r="Y184" s="79"/>
      <c r="Z184" s="79"/>
      <c r="AA184" s="85" t="s">
        <v>977</v>
      </c>
      <c r="AB184" s="79"/>
      <c r="AC184" s="79" t="b">
        <v>0</v>
      </c>
      <c r="AD184" s="79">
        <v>0</v>
      </c>
      <c r="AE184" s="85" t="s">
        <v>1037</v>
      </c>
      <c r="AF184" s="79" t="b">
        <v>0</v>
      </c>
      <c r="AG184" s="79" t="s">
        <v>1048</v>
      </c>
      <c r="AH184" s="79"/>
      <c r="AI184" s="85" t="s">
        <v>1037</v>
      </c>
      <c r="AJ184" s="79" t="b">
        <v>0</v>
      </c>
      <c r="AK184" s="79">
        <v>35</v>
      </c>
      <c r="AL184" s="85" t="s">
        <v>946</v>
      </c>
      <c r="AM184" s="79" t="s">
        <v>1058</v>
      </c>
      <c r="AN184" s="79" t="b">
        <v>0</v>
      </c>
      <c r="AO184" s="85" t="s">
        <v>946</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1</v>
      </c>
      <c r="BD184" s="48">
        <v>0</v>
      </c>
      <c r="BE184" s="49">
        <v>0</v>
      </c>
      <c r="BF184" s="48">
        <v>0</v>
      </c>
      <c r="BG184" s="49">
        <v>0</v>
      </c>
      <c r="BH184" s="48">
        <v>0</v>
      </c>
      <c r="BI184" s="49">
        <v>0</v>
      </c>
      <c r="BJ184" s="48">
        <v>24</v>
      </c>
      <c r="BK184" s="49">
        <v>100</v>
      </c>
      <c r="BL184" s="48">
        <v>24</v>
      </c>
    </row>
    <row r="185" spans="1:64" ht="15">
      <c r="A185" s="64" t="s">
        <v>300</v>
      </c>
      <c r="B185" s="64" t="s">
        <v>277</v>
      </c>
      <c r="C185" s="65" t="s">
        <v>2891</v>
      </c>
      <c r="D185" s="66">
        <v>6.5</v>
      </c>
      <c r="E185" s="67" t="s">
        <v>136</v>
      </c>
      <c r="F185" s="68">
        <v>23.5</v>
      </c>
      <c r="G185" s="65"/>
      <c r="H185" s="69"/>
      <c r="I185" s="70"/>
      <c r="J185" s="70"/>
      <c r="K185" s="34" t="s">
        <v>65</v>
      </c>
      <c r="L185" s="77">
        <v>185</v>
      </c>
      <c r="M185" s="77"/>
      <c r="N185" s="72"/>
      <c r="O185" s="79" t="s">
        <v>352</v>
      </c>
      <c r="P185" s="81">
        <v>43633.9997337963</v>
      </c>
      <c r="Q185" s="79" t="s">
        <v>393</v>
      </c>
      <c r="R185" s="79"/>
      <c r="S185" s="79"/>
      <c r="T185" s="79" t="s">
        <v>527</v>
      </c>
      <c r="U185" s="79"/>
      <c r="V185" s="83" t="s">
        <v>632</v>
      </c>
      <c r="W185" s="81">
        <v>43633.9997337963</v>
      </c>
      <c r="X185" s="83" t="s">
        <v>801</v>
      </c>
      <c r="Y185" s="79"/>
      <c r="Z185" s="79"/>
      <c r="AA185" s="85" t="s">
        <v>978</v>
      </c>
      <c r="AB185" s="79"/>
      <c r="AC185" s="79" t="b">
        <v>0</v>
      </c>
      <c r="AD185" s="79">
        <v>0</v>
      </c>
      <c r="AE185" s="85" t="s">
        <v>1037</v>
      </c>
      <c r="AF185" s="79" t="b">
        <v>0</v>
      </c>
      <c r="AG185" s="79" t="s">
        <v>1048</v>
      </c>
      <c r="AH185" s="79"/>
      <c r="AI185" s="85" t="s">
        <v>1037</v>
      </c>
      <c r="AJ185" s="79" t="b">
        <v>0</v>
      </c>
      <c r="AK185" s="79">
        <v>23</v>
      </c>
      <c r="AL185" s="85" t="s">
        <v>946</v>
      </c>
      <c r="AM185" s="79" t="s">
        <v>1056</v>
      </c>
      <c r="AN185" s="79" t="b">
        <v>0</v>
      </c>
      <c r="AO185" s="85" t="s">
        <v>946</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1</v>
      </c>
      <c r="BC185" s="78" t="str">
        <f>REPLACE(INDEX(GroupVertices[Group],MATCH(Edges[[#This Row],[Vertex 2]],GroupVertices[Vertex],0)),1,1,"")</f>
        <v>1</v>
      </c>
      <c r="BD185" s="48">
        <v>0</v>
      </c>
      <c r="BE185" s="49">
        <v>0</v>
      </c>
      <c r="BF185" s="48">
        <v>0</v>
      </c>
      <c r="BG185" s="49">
        <v>0</v>
      </c>
      <c r="BH185" s="48">
        <v>0</v>
      </c>
      <c r="BI185" s="49">
        <v>0</v>
      </c>
      <c r="BJ185" s="48">
        <v>24</v>
      </c>
      <c r="BK185" s="49">
        <v>100</v>
      </c>
      <c r="BL185" s="48">
        <v>24</v>
      </c>
    </row>
    <row r="186" spans="1:64" ht="15">
      <c r="A186" s="64" t="s">
        <v>300</v>
      </c>
      <c r="B186" s="64" t="s">
        <v>277</v>
      </c>
      <c r="C186" s="65" t="s">
        <v>2891</v>
      </c>
      <c r="D186" s="66">
        <v>6.5</v>
      </c>
      <c r="E186" s="67" t="s">
        <v>136</v>
      </c>
      <c r="F186" s="68">
        <v>23.5</v>
      </c>
      <c r="G186" s="65"/>
      <c r="H186" s="69"/>
      <c r="I186" s="70"/>
      <c r="J186" s="70"/>
      <c r="K186" s="34" t="s">
        <v>65</v>
      </c>
      <c r="L186" s="77">
        <v>186</v>
      </c>
      <c r="M186" s="77"/>
      <c r="N186" s="72"/>
      <c r="O186" s="79" t="s">
        <v>352</v>
      </c>
      <c r="P186" s="81">
        <v>43635.9855787037</v>
      </c>
      <c r="Q186" s="79" t="s">
        <v>402</v>
      </c>
      <c r="R186" s="79"/>
      <c r="S186" s="79"/>
      <c r="T186" s="79" t="s">
        <v>529</v>
      </c>
      <c r="U186" s="79"/>
      <c r="V186" s="83" t="s">
        <v>632</v>
      </c>
      <c r="W186" s="81">
        <v>43635.9855787037</v>
      </c>
      <c r="X186" s="83" t="s">
        <v>802</v>
      </c>
      <c r="Y186" s="79"/>
      <c r="Z186" s="79"/>
      <c r="AA186" s="85" t="s">
        <v>979</v>
      </c>
      <c r="AB186" s="79"/>
      <c r="AC186" s="79" t="b">
        <v>0</v>
      </c>
      <c r="AD186" s="79">
        <v>0</v>
      </c>
      <c r="AE186" s="85" t="s">
        <v>1037</v>
      </c>
      <c r="AF186" s="79" t="b">
        <v>0</v>
      </c>
      <c r="AG186" s="79" t="s">
        <v>1048</v>
      </c>
      <c r="AH186" s="79"/>
      <c r="AI186" s="85" t="s">
        <v>1037</v>
      </c>
      <c r="AJ186" s="79" t="b">
        <v>0</v>
      </c>
      <c r="AK186" s="79">
        <v>15</v>
      </c>
      <c r="AL186" s="85" t="s">
        <v>947</v>
      </c>
      <c r="AM186" s="79" t="s">
        <v>1056</v>
      </c>
      <c r="AN186" s="79" t="b">
        <v>0</v>
      </c>
      <c r="AO186" s="85" t="s">
        <v>947</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1</v>
      </c>
      <c r="BC186" s="78" t="str">
        <f>REPLACE(INDEX(GroupVertices[Group],MATCH(Edges[[#This Row],[Vertex 2]],GroupVertices[Vertex],0)),1,1,"")</f>
        <v>1</v>
      </c>
      <c r="BD186" s="48">
        <v>1</v>
      </c>
      <c r="BE186" s="49">
        <v>4.3478260869565215</v>
      </c>
      <c r="BF186" s="48">
        <v>0</v>
      </c>
      <c r="BG186" s="49">
        <v>0</v>
      </c>
      <c r="BH186" s="48">
        <v>0</v>
      </c>
      <c r="BI186" s="49">
        <v>0</v>
      </c>
      <c r="BJ186" s="48">
        <v>22</v>
      </c>
      <c r="BK186" s="49">
        <v>95.65217391304348</v>
      </c>
      <c r="BL186" s="48">
        <v>23</v>
      </c>
    </row>
    <row r="187" spans="1:64" ht="15">
      <c r="A187" s="64" t="s">
        <v>301</v>
      </c>
      <c r="B187" s="64" t="s">
        <v>301</v>
      </c>
      <c r="C187" s="65" t="s">
        <v>2890</v>
      </c>
      <c r="D187" s="66">
        <v>3</v>
      </c>
      <c r="E187" s="67" t="s">
        <v>132</v>
      </c>
      <c r="F187" s="68">
        <v>35</v>
      </c>
      <c r="G187" s="65"/>
      <c r="H187" s="69"/>
      <c r="I187" s="70"/>
      <c r="J187" s="70"/>
      <c r="K187" s="34" t="s">
        <v>65</v>
      </c>
      <c r="L187" s="77">
        <v>187</v>
      </c>
      <c r="M187" s="77"/>
      <c r="N187" s="72"/>
      <c r="O187" s="79" t="s">
        <v>176</v>
      </c>
      <c r="P187" s="81">
        <v>43636.103217592594</v>
      </c>
      <c r="Q187" s="79" t="s">
        <v>422</v>
      </c>
      <c r="R187" s="83" t="s">
        <v>474</v>
      </c>
      <c r="S187" s="79" t="s">
        <v>497</v>
      </c>
      <c r="T187" s="79"/>
      <c r="U187" s="79"/>
      <c r="V187" s="83" t="s">
        <v>666</v>
      </c>
      <c r="W187" s="81">
        <v>43636.103217592594</v>
      </c>
      <c r="X187" s="83" t="s">
        <v>803</v>
      </c>
      <c r="Y187" s="79"/>
      <c r="Z187" s="79"/>
      <c r="AA187" s="85" t="s">
        <v>980</v>
      </c>
      <c r="AB187" s="79"/>
      <c r="AC187" s="79" t="b">
        <v>0</v>
      </c>
      <c r="AD187" s="79">
        <v>0</v>
      </c>
      <c r="AE187" s="85" t="s">
        <v>1037</v>
      </c>
      <c r="AF187" s="79" t="b">
        <v>1</v>
      </c>
      <c r="AG187" s="79" t="s">
        <v>1048</v>
      </c>
      <c r="AH187" s="79"/>
      <c r="AI187" s="85" t="s">
        <v>1027</v>
      </c>
      <c r="AJ187" s="79" t="b">
        <v>0</v>
      </c>
      <c r="AK187" s="79">
        <v>2</v>
      </c>
      <c r="AL187" s="85" t="s">
        <v>1037</v>
      </c>
      <c r="AM187" s="79" t="s">
        <v>1054</v>
      </c>
      <c r="AN187" s="79" t="b">
        <v>0</v>
      </c>
      <c r="AO187" s="85" t="s">
        <v>980</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5</v>
      </c>
      <c r="BC187" s="78" t="str">
        <f>REPLACE(INDEX(GroupVertices[Group],MATCH(Edges[[#This Row],[Vertex 2]],GroupVertices[Vertex],0)),1,1,"")</f>
        <v>5</v>
      </c>
      <c r="BD187" s="48">
        <v>1</v>
      </c>
      <c r="BE187" s="49">
        <v>14.285714285714286</v>
      </c>
      <c r="BF187" s="48">
        <v>0</v>
      </c>
      <c r="BG187" s="49">
        <v>0</v>
      </c>
      <c r="BH187" s="48">
        <v>0</v>
      </c>
      <c r="BI187" s="49">
        <v>0</v>
      </c>
      <c r="BJ187" s="48">
        <v>6</v>
      </c>
      <c r="BK187" s="49">
        <v>85.71428571428571</v>
      </c>
      <c r="BL187" s="48">
        <v>7</v>
      </c>
    </row>
    <row r="188" spans="1:64" ht="15">
      <c r="A188" s="64" t="s">
        <v>302</v>
      </c>
      <c r="B188" s="64" t="s">
        <v>348</v>
      </c>
      <c r="C188" s="65" t="s">
        <v>2890</v>
      </c>
      <c r="D188" s="66">
        <v>3</v>
      </c>
      <c r="E188" s="67" t="s">
        <v>132</v>
      </c>
      <c r="F188" s="68">
        <v>35</v>
      </c>
      <c r="G188" s="65"/>
      <c r="H188" s="69"/>
      <c r="I188" s="70"/>
      <c r="J188" s="70"/>
      <c r="K188" s="34" t="s">
        <v>65</v>
      </c>
      <c r="L188" s="77">
        <v>188</v>
      </c>
      <c r="M188" s="77"/>
      <c r="N188" s="72"/>
      <c r="O188" s="79" t="s">
        <v>352</v>
      </c>
      <c r="P188" s="81">
        <v>43636.54320601852</v>
      </c>
      <c r="Q188" s="79" t="s">
        <v>423</v>
      </c>
      <c r="R188" s="83" t="s">
        <v>475</v>
      </c>
      <c r="S188" s="79" t="s">
        <v>508</v>
      </c>
      <c r="T188" s="79" t="s">
        <v>532</v>
      </c>
      <c r="U188" s="83" t="s">
        <v>573</v>
      </c>
      <c r="V188" s="83" t="s">
        <v>573</v>
      </c>
      <c r="W188" s="81">
        <v>43636.54320601852</v>
      </c>
      <c r="X188" s="83" t="s">
        <v>804</v>
      </c>
      <c r="Y188" s="79"/>
      <c r="Z188" s="79"/>
      <c r="AA188" s="85" t="s">
        <v>981</v>
      </c>
      <c r="AB188" s="79"/>
      <c r="AC188" s="79" t="b">
        <v>0</v>
      </c>
      <c r="AD188" s="79">
        <v>1</v>
      </c>
      <c r="AE188" s="85" t="s">
        <v>1037</v>
      </c>
      <c r="AF188" s="79" t="b">
        <v>0</v>
      </c>
      <c r="AG188" s="79" t="s">
        <v>1048</v>
      </c>
      <c r="AH188" s="79"/>
      <c r="AI188" s="85" t="s">
        <v>1037</v>
      </c>
      <c r="AJ188" s="79" t="b">
        <v>0</v>
      </c>
      <c r="AK188" s="79">
        <v>0</v>
      </c>
      <c r="AL188" s="85" t="s">
        <v>1037</v>
      </c>
      <c r="AM188" s="79" t="s">
        <v>1059</v>
      </c>
      <c r="AN188" s="79" t="b">
        <v>0</v>
      </c>
      <c r="AO188" s="85" t="s">
        <v>981</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12</v>
      </c>
      <c r="BC188" s="78" t="str">
        <f>REPLACE(INDEX(GroupVertices[Group],MATCH(Edges[[#This Row],[Vertex 2]],GroupVertices[Vertex],0)),1,1,"")</f>
        <v>12</v>
      </c>
      <c r="BD188" s="48">
        <v>3</v>
      </c>
      <c r="BE188" s="49">
        <v>7.6923076923076925</v>
      </c>
      <c r="BF188" s="48">
        <v>1</v>
      </c>
      <c r="BG188" s="49">
        <v>2.5641025641025643</v>
      </c>
      <c r="BH188" s="48">
        <v>0</v>
      </c>
      <c r="BI188" s="49">
        <v>0</v>
      </c>
      <c r="BJ188" s="48">
        <v>35</v>
      </c>
      <c r="BK188" s="49">
        <v>89.74358974358974</v>
      </c>
      <c r="BL188" s="48">
        <v>39</v>
      </c>
    </row>
    <row r="189" spans="1:64" ht="15">
      <c r="A189" s="64" t="s">
        <v>303</v>
      </c>
      <c r="B189" s="64" t="s">
        <v>277</v>
      </c>
      <c r="C189" s="65" t="s">
        <v>2891</v>
      </c>
      <c r="D189" s="66">
        <v>6.5</v>
      </c>
      <c r="E189" s="67" t="s">
        <v>136</v>
      </c>
      <c r="F189" s="68">
        <v>23.5</v>
      </c>
      <c r="G189" s="65"/>
      <c r="H189" s="69"/>
      <c r="I189" s="70"/>
      <c r="J189" s="70"/>
      <c r="K189" s="34" t="s">
        <v>65</v>
      </c>
      <c r="L189" s="77">
        <v>189</v>
      </c>
      <c r="M189" s="77"/>
      <c r="N189" s="72"/>
      <c r="O189" s="79" t="s">
        <v>352</v>
      </c>
      <c r="P189" s="81">
        <v>43627.64685185185</v>
      </c>
      <c r="Q189" s="79" t="s">
        <v>365</v>
      </c>
      <c r="R189" s="79"/>
      <c r="S189" s="79"/>
      <c r="T189" s="79"/>
      <c r="U189" s="79"/>
      <c r="V189" s="83" t="s">
        <v>667</v>
      </c>
      <c r="W189" s="81">
        <v>43627.64685185185</v>
      </c>
      <c r="X189" s="83" t="s">
        <v>805</v>
      </c>
      <c r="Y189" s="79"/>
      <c r="Z189" s="79"/>
      <c r="AA189" s="85" t="s">
        <v>982</v>
      </c>
      <c r="AB189" s="79"/>
      <c r="AC189" s="79" t="b">
        <v>0</v>
      </c>
      <c r="AD189" s="79">
        <v>0</v>
      </c>
      <c r="AE189" s="85" t="s">
        <v>1037</v>
      </c>
      <c r="AF189" s="79" t="b">
        <v>0</v>
      </c>
      <c r="AG189" s="79" t="s">
        <v>1048</v>
      </c>
      <c r="AH189" s="79"/>
      <c r="AI189" s="85" t="s">
        <v>1037</v>
      </c>
      <c r="AJ189" s="79" t="b">
        <v>0</v>
      </c>
      <c r="AK189" s="79">
        <v>15</v>
      </c>
      <c r="AL189" s="85" t="s">
        <v>936</v>
      </c>
      <c r="AM189" s="79" t="s">
        <v>1053</v>
      </c>
      <c r="AN189" s="79" t="b">
        <v>0</v>
      </c>
      <c r="AO189" s="85" t="s">
        <v>936</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1</v>
      </c>
      <c r="BC189" s="78" t="str">
        <f>REPLACE(INDEX(GroupVertices[Group],MATCH(Edges[[#This Row],[Vertex 2]],GroupVertices[Vertex],0)),1,1,"")</f>
        <v>1</v>
      </c>
      <c r="BD189" s="48">
        <v>0</v>
      </c>
      <c r="BE189" s="49">
        <v>0</v>
      </c>
      <c r="BF189" s="48">
        <v>2</v>
      </c>
      <c r="BG189" s="49">
        <v>7.6923076923076925</v>
      </c>
      <c r="BH189" s="48">
        <v>0</v>
      </c>
      <c r="BI189" s="49">
        <v>0</v>
      </c>
      <c r="BJ189" s="48">
        <v>24</v>
      </c>
      <c r="BK189" s="49">
        <v>92.3076923076923</v>
      </c>
      <c r="BL189" s="48">
        <v>26</v>
      </c>
    </row>
    <row r="190" spans="1:64" ht="15">
      <c r="A190" s="64" t="s">
        <v>303</v>
      </c>
      <c r="B190" s="64" t="s">
        <v>277</v>
      </c>
      <c r="C190" s="65" t="s">
        <v>2891</v>
      </c>
      <c r="D190" s="66">
        <v>6.5</v>
      </c>
      <c r="E190" s="67" t="s">
        <v>136</v>
      </c>
      <c r="F190" s="68">
        <v>23.5</v>
      </c>
      <c r="G190" s="65"/>
      <c r="H190" s="69"/>
      <c r="I190" s="70"/>
      <c r="J190" s="70"/>
      <c r="K190" s="34" t="s">
        <v>65</v>
      </c>
      <c r="L190" s="77">
        <v>190</v>
      </c>
      <c r="M190" s="77"/>
      <c r="N190" s="72"/>
      <c r="O190" s="79" t="s">
        <v>352</v>
      </c>
      <c r="P190" s="81">
        <v>43636.63581018519</v>
      </c>
      <c r="Q190" s="79" t="s">
        <v>402</v>
      </c>
      <c r="R190" s="79"/>
      <c r="S190" s="79"/>
      <c r="T190" s="79" t="s">
        <v>529</v>
      </c>
      <c r="U190" s="79"/>
      <c r="V190" s="83" t="s">
        <v>667</v>
      </c>
      <c r="W190" s="81">
        <v>43636.63581018519</v>
      </c>
      <c r="X190" s="83" t="s">
        <v>806</v>
      </c>
      <c r="Y190" s="79"/>
      <c r="Z190" s="79"/>
      <c r="AA190" s="85" t="s">
        <v>983</v>
      </c>
      <c r="AB190" s="79"/>
      <c r="AC190" s="79" t="b">
        <v>0</v>
      </c>
      <c r="AD190" s="79">
        <v>0</v>
      </c>
      <c r="AE190" s="85" t="s">
        <v>1037</v>
      </c>
      <c r="AF190" s="79" t="b">
        <v>0</v>
      </c>
      <c r="AG190" s="79" t="s">
        <v>1048</v>
      </c>
      <c r="AH190" s="79"/>
      <c r="AI190" s="85" t="s">
        <v>1037</v>
      </c>
      <c r="AJ190" s="79" t="b">
        <v>0</v>
      </c>
      <c r="AK190" s="79">
        <v>16</v>
      </c>
      <c r="AL190" s="85" t="s">
        <v>947</v>
      </c>
      <c r="AM190" s="79" t="s">
        <v>1053</v>
      </c>
      <c r="AN190" s="79" t="b">
        <v>0</v>
      </c>
      <c r="AO190" s="85" t="s">
        <v>947</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1</v>
      </c>
      <c r="BC190" s="78" t="str">
        <f>REPLACE(INDEX(GroupVertices[Group],MATCH(Edges[[#This Row],[Vertex 2]],GroupVertices[Vertex],0)),1,1,"")</f>
        <v>1</v>
      </c>
      <c r="BD190" s="48">
        <v>1</v>
      </c>
      <c r="BE190" s="49">
        <v>4.3478260869565215</v>
      </c>
      <c r="BF190" s="48">
        <v>0</v>
      </c>
      <c r="BG190" s="49">
        <v>0</v>
      </c>
      <c r="BH190" s="48">
        <v>0</v>
      </c>
      <c r="BI190" s="49">
        <v>0</v>
      </c>
      <c r="BJ190" s="48">
        <v>22</v>
      </c>
      <c r="BK190" s="49">
        <v>95.65217391304348</v>
      </c>
      <c r="BL190" s="48">
        <v>23</v>
      </c>
    </row>
    <row r="191" spans="1:64" ht="15">
      <c r="A191" s="64" t="s">
        <v>304</v>
      </c>
      <c r="B191" s="64" t="s">
        <v>346</v>
      </c>
      <c r="C191" s="65" t="s">
        <v>2890</v>
      </c>
      <c r="D191" s="66">
        <v>3</v>
      </c>
      <c r="E191" s="67" t="s">
        <v>132</v>
      </c>
      <c r="F191" s="68">
        <v>35</v>
      </c>
      <c r="G191" s="65"/>
      <c r="H191" s="69"/>
      <c r="I191" s="70"/>
      <c r="J191" s="70"/>
      <c r="K191" s="34" t="s">
        <v>65</v>
      </c>
      <c r="L191" s="77">
        <v>191</v>
      </c>
      <c r="M191" s="77"/>
      <c r="N191" s="72"/>
      <c r="O191" s="79" t="s">
        <v>352</v>
      </c>
      <c r="P191" s="81">
        <v>43633.6490625</v>
      </c>
      <c r="Q191" s="79" t="s">
        <v>424</v>
      </c>
      <c r="R191" s="83" t="s">
        <v>476</v>
      </c>
      <c r="S191" s="79" t="s">
        <v>509</v>
      </c>
      <c r="T191" s="79"/>
      <c r="U191" s="83" t="s">
        <v>574</v>
      </c>
      <c r="V191" s="83" t="s">
        <v>574</v>
      </c>
      <c r="W191" s="81">
        <v>43633.6490625</v>
      </c>
      <c r="X191" s="83" t="s">
        <v>807</v>
      </c>
      <c r="Y191" s="79"/>
      <c r="Z191" s="79"/>
      <c r="AA191" s="85" t="s">
        <v>984</v>
      </c>
      <c r="AB191" s="79"/>
      <c r="AC191" s="79" t="b">
        <v>0</v>
      </c>
      <c r="AD191" s="79">
        <v>10</v>
      </c>
      <c r="AE191" s="85" t="s">
        <v>1037</v>
      </c>
      <c r="AF191" s="79" t="b">
        <v>0</v>
      </c>
      <c r="AG191" s="79" t="s">
        <v>1048</v>
      </c>
      <c r="AH191" s="79"/>
      <c r="AI191" s="85" t="s">
        <v>1037</v>
      </c>
      <c r="AJ191" s="79" t="b">
        <v>0</v>
      </c>
      <c r="AK191" s="79">
        <v>2</v>
      </c>
      <c r="AL191" s="85" t="s">
        <v>1037</v>
      </c>
      <c r="AM191" s="79" t="s">
        <v>1053</v>
      </c>
      <c r="AN191" s="79" t="b">
        <v>0</v>
      </c>
      <c r="AO191" s="85" t="s">
        <v>984</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2</v>
      </c>
      <c r="BD191" s="48"/>
      <c r="BE191" s="49"/>
      <c r="BF191" s="48"/>
      <c r="BG191" s="49"/>
      <c r="BH191" s="48"/>
      <c r="BI191" s="49"/>
      <c r="BJ191" s="48"/>
      <c r="BK191" s="49"/>
      <c r="BL191" s="48"/>
    </row>
    <row r="192" spans="1:64" ht="15">
      <c r="A192" s="64" t="s">
        <v>304</v>
      </c>
      <c r="B192" s="64" t="s">
        <v>347</v>
      </c>
      <c r="C192" s="65" t="s">
        <v>2890</v>
      </c>
      <c r="D192" s="66">
        <v>3</v>
      </c>
      <c r="E192" s="67" t="s">
        <v>132</v>
      </c>
      <c r="F192" s="68">
        <v>35</v>
      </c>
      <c r="G192" s="65"/>
      <c r="H192" s="69"/>
      <c r="I192" s="70"/>
      <c r="J192" s="70"/>
      <c r="K192" s="34" t="s">
        <v>65</v>
      </c>
      <c r="L192" s="77">
        <v>192</v>
      </c>
      <c r="M192" s="77"/>
      <c r="N192" s="72"/>
      <c r="O192" s="79" t="s">
        <v>352</v>
      </c>
      <c r="P192" s="81">
        <v>43633.6490625</v>
      </c>
      <c r="Q192" s="79" t="s">
        <v>424</v>
      </c>
      <c r="R192" s="83" t="s">
        <v>476</v>
      </c>
      <c r="S192" s="79" t="s">
        <v>509</v>
      </c>
      <c r="T192" s="79"/>
      <c r="U192" s="83" t="s">
        <v>574</v>
      </c>
      <c r="V192" s="83" t="s">
        <v>574</v>
      </c>
      <c r="W192" s="81">
        <v>43633.6490625</v>
      </c>
      <c r="X192" s="83" t="s">
        <v>807</v>
      </c>
      <c r="Y192" s="79"/>
      <c r="Z192" s="79"/>
      <c r="AA192" s="85" t="s">
        <v>984</v>
      </c>
      <c r="AB192" s="79"/>
      <c r="AC192" s="79" t="b">
        <v>0</v>
      </c>
      <c r="AD192" s="79">
        <v>10</v>
      </c>
      <c r="AE192" s="85" t="s">
        <v>1037</v>
      </c>
      <c r="AF192" s="79" t="b">
        <v>0</v>
      </c>
      <c r="AG192" s="79" t="s">
        <v>1048</v>
      </c>
      <c r="AH192" s="79"/>
      <c r="AI192" s="85" t="s">
        <v>1037</v>
      </c>
      <c r="AJ192" s="79" t="b">
        <v>0</v>
      </c>
      <c r="AK192" s="79">
        <v>2</v>
      </c>
      <c r="AL192" s="85" t="s">
        <v>1037</v>
      </c>
      <c r="AM192" s="79" t="s">
        <v>1053</v>
      </c>
      <c r="AN192" s="79" t="b">
        <v>0</v>
      </c>
      <c r="AO192" s="85" t="s">
        <v>984</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v>3</v>
      </c>
      <c r="BE192" s="49">
        <v>15.789473684210526</v>
      </c>
      <c r="BF192" s="48">
        <v>0</v>
      </c>
      <c r="BG192" s="49">
        <v>0</v>
      </c>
      <c r="BH192" s="48">
        <v>0</v>
      </c>
      <c r="BI192" s="49">
        <v>0</v>
      </c>
      <c r="BJ192" s="48">
        <v>16</v>
      </c>
      <c r="BK192" s="49">
        <v>84.21052631578948</v>
      </c>
      <c r="BL192" s="48">
        <v>19</v>
      </c>
    </row>
    <row r="193" spans="1:64" ht="15">
      <c r="A193" s="64" t="s">
        <v>305</v>
      </c>
      <c r="B193" s="64" t="s">
        <v>304</v>
      </c>
      <c r="C193" s="65" t="s">
        <v>2890</v>
      </c>
      <c r="D193" s="66">
        <v>3</v>
      </c>
      <c r="E193" s="67" t="s">
        <v>132</v>
      </c>
      <c r="F193" s="68">
        <v>35</v>
      </c>
      <c r="G193" s="65"/>
      <c r="H193" s="69"/>
      <c r="I193" s="70"/>
      <c r="J193" s="70"/>
      <c r="K193" s="34" t="s">
        <v>65</v>
      </c>
      <c r="L193" s="77">
        <v>193</v>
      </c>
      <c r="M193" s="77"/>
      <c r="N193" s="72"/>
      <c r="O193" s="79" t="s">
        <v>352</v>
      </c>
      <c r="P193" s="81">
        <v>43636.77798611111</v>
      </c>
      <c r="Q193" s="79" t="s">
        <v>425</v>
      </c>
      <c r="R193" s="83" t="s">
        <v>477</v>
      </c>
      <c r="S193" s="79" t="s">
        <v>503</v>
      </c>
      <c r="T193" s="79"/>
      <c r="U193" s="83" t="s">
        <v>575</v>
      </c>
      <c r="V193" s="83" t="s">
        <v>575</v>
      </c>
      <c r="W193" s="81">
        <v>43636.77798611111</v>
      </c>
      <c r="X193" s="83" t="s">
        <v>808</v>
      </c>
      <c r="Y193" s="79"/>
      <c r="Z193" s="79"/>
      <c r="AA193" s="85" t="s">
        <v>985</v>
      </c>
      <c r="AB193" s="79"/>
      <c r="AC193" s="79" t="b">
        <v>0</v>
      </c>
      <c r="AD193" s="79">
        <v>0</v>
      </c>
      <c r="AE193" s="85" t="s">
        <v>1037</v>
      </c>
      <c r="AF193" s="79" t="b">
        <v>0</v>
      </c>
      <c r="AG193" s="79" t="s">
        <v>1048</v>
      </c>
      <c r="AH193" s="79"/>
      <c r="AI193" s="85" t="s">
        <v>1037</v>
      </c>
      <c r="AJ193" s="79" t="b">
        <v>0</v>
      </c>
      <c r="AK193" s="79">
        <v>1</v>
      </c>
      <c r="AL193" s="85" t="s">
        <v>1028</v>
      </c>
      <c r="AM193" s="79" t="s">
        <v>1055</v>
      </c>
      <c r="AN193" s="79" t="b">
        <v>0</v>
      </c>
      <c r="AO193" s="85" t="s">
        <v>1028</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2</v>
      </c>
      <c r="BD193" s="48">
        <v>0</v>
      </c>
      <c r="BE193" s="49">
        <v>0</v>
      </c>
      <c r="BF193" s="48">
        <v>0</v>
      </c>
      <c r="BG193" s="49">
        <v>0</v>
      </c>
      <c r="BH193" s="48">
        <v>0</v>
      </c>
      <c r="BI193" s="49">
        <v>0</v>
      </c>
      <c r="BJ193" s="48">
        <v>10</v>
      </c>
      <c r="BK193" s="49">
        <v>100</v>
      </c>
      <c r="BL193" s="48">
        <v>10</v>
      </c>
    </row>
    <row r="194" spans="1:64" ht="15">
      <c r="A194" s="64" t="s">
        <v>306</v>
      </c>
      <c r="B194" s="64" t="s">
        <v>307</v>
      </c>
      <c r="C194" s="65" t="s">
        <v>2890</v>
      </c>
      <c r="D194" s="66">
        <v>3</v>
      </c>
      <c r="E194" s="67" t="s">
        <v>132</v>
      </c>
      <c r="F194" s="68">
        <v>35</v>
      </c>
      <c r="G194" s="65"/>
      <c r="H194" s="69"/>
      <c r="I194" s="70"/>
      <c r="J194" s="70"/>
      <c r="K194" s="34" t="s">
        <v>66</v>
      </c>
      <c r="L194" s="77">
        <v>194</v>
      </c>
      <c r="M194" s="77"/>
      <c r="N194" s="72"/>
      <c r="O194" s="79" t="s">
        <v>352</v>
      </c>
      <c r="P194" s="81">
        <v>43636.7755787037</v>
      </c>
      <c r="Q194" s="79" t="s">
        <v>426</v>
      </c>
      <c r="R194" s="83" t="s">
        <v>478</v>
      </c>
      <c r="S194" s="79" t="s">
        <v>510</v>
      </c>
      <c r="T194" s="79" t="s">
        <v>533</v>
      </c>
      <c r="U194" s="79"/>
      <c r="V194" s="83" t="s">
        <v>668</v>
      </c>
      <c r="W194" s="81">
        <v>43636.7755787037</v>
      </c>
      <c r="X194" s="83" t="s">
        <v>809</v>
      </c>
      <c r="Y194" s="79"/>
      <c r="Z194" s="79"/>
      <c r="AA194" s="85" t="s">
        <v>986</v>
      </c>
      <c r="AB194" s="79"/>
      <c r="AC194" s="79" t="b">
        <v>0</v>
      </c>
      <c r="AD194" s="79">
        <v>3</v>
      </c>
      <c r="AE194" s="85" t="s">
        <v>1037</v>
      </c>
      <c r="AF194" s="79" t="b">
        <v>0</v>
      </c>
      <c r="AG194" s="79" t="s">
        <v>1048</v>
      </c>
      <c r="AH194" s="79"/>
      <c r="AI194" s="85" t="s">
        <v>1037</v>
      </c>
      <c r="AJ194" s="79" t="b">
        <v>0</v>
      </c>
      <c r="AK194" s="79">
        <v>1</v>
      </c>
      <c r="AL194" s="85" t="s">
        <v>1037</v>
      </c>
      <c r="AM194" s="79" t="s">
        <v>1053</v>
      </c>
      <c r="AN194" s="79" t="b">
        <v>0</v>
      </c>
      <c r="AO194" s="85" t="s">
        <v>986</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6</v>
      </c>
      <c r="BC194" s="78" t="str">
        <f>REPLACE(INDEX(GroupVertices[Group],MATCH(Edges[[#This Row],[Vertex 2]],GroupVertices[Vertex],0)),1,1,"")</f>
        <v>6</v>
      </c>
      <c r="BD194" s="48">
        <v>1</v>
      </c>
      <c r="BE194" s="49">
        <v>3.4482758620689653</v>
      </c>
      <c r="BF194" s="48">
        <v>1</v>
      </c>
      <c r="BG194" s="49">
        <v>3.4482758620689653</v>
      </c>
      <c r="BH194" s="48">
        <v>0</v>
      </c>
      <c r="BI194" s="49">
        <v>0</v>
      </c>
      <c r="BJ194" s="48">
        <v>27</v>
      </c>
      <c r="BK194" s="49">
        <v>93.10344827586206</v>
      </c>
      <c r="BL194" s="48">
        <v>29</v>
      </c>
    </row>
    <row r="195" spans="1:64" ht="15">
      <c r="A195" s="64" t="s">
        <v>307</v>
      </c>
      <c r="B195" s="64" t="s">
        <v>306</v>
      </c>
      <c r="C195" s="65" t="s">
        <v>2890</v>
      </c>
      <c r="D195" s="66">
        <v>3</v>
      </c>
      <c r="E195" s="67" t="s">
        <v>132</v>
      </c>
      <c r="F195" s="68">
        <v>35</v>
      </c>
      <c r="G195" s="65"/>
      <c r="H195" s="69"/>
      <c r="I195" s="70"/>
      <c r="J195" s="70"/>
      <c r="K195" s="34" t="s">
        <v>66</v>
      </c>
      <c r="L195" s="77">
        <v>195</v>
      </c>
      <c r="M195" s="77"/>
      <c r="N195" s="72"/>
      <c r="O195" s="79" t="s">
        <v>352</v>
      </c>
      <c r="P195" s="81">
        <v>43636.79403935185</v>
      </c>
      <c r="Q195" s="79" t="s">
        <v>427</v>
      </c>
      <c r="R195" s="79"/>
      <c r="S195" s="79"/>
      <c r="T195" s="79"/>
      <c r="U195" s="79"/>
      <c r="V195" s="83" t="s">
        <v>669</v>
      </c>
      <c r="W195" s="81">
        <v>43636.79403935185</v>
      </c>
      <c r="X195" s="83" t="s">
        <v>810</v>
      </c>
      <c r="Y195" s="79"/>
      <c r="Z195" s="79"/>
      <c r="AA195" s="85" t="s">
        <v>987</v>
      </c>
      <c r="AB195" s="79"/>
      <c r="AC195" s="79" t="b">
        <v>0</v>
      </c>
      <c r="AD195" s="79">
        <v>0</v>
      </c>
      <c r="AE195" s="85" t="s">
        <v>1037</v>
      </c>
      <c r="AF195" s="79" t="b">
        <v>0</v>
      </c>
      <c r="AG195" s="79" t="s">
        <v>1048</v>
      </c>
      <c r="AH195" s="79"/>
      <c r="AI195" s="85" t="s">
        <v>1037</v>
      </c>
      <c r="AJ195" s="79" t="b">
        <v>0</v>
      </c>
      <c r="AK195" s="79">
        <v>1</v>
      </c>
      <c r="AL195" s="85" t="s">
        <v>986</v>
      </c>
      <c r="AM195" s="79" t="s">
        <v>1053</v>
      </c>
      <c r="AN195" s="79" t="b">
        <v>0</v>
      </c>
      <c r="AO195" s="85" t="s">
        <v>986</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6</v>
      </c>
      <c r="BC195" s="78" t="str">
        <f>REPLACE(INDEX(GroupVertices[Group],MATCH(Edges[[#This Row],[Vertex 2]],GroupVertices[Vertex],0)),1,1,"")</f>
        <v>6</v>
      </c>
      <c r="BD195" s="48">
        <v>1</v>
      </c>
      <c r="BE195" s="49">
        <v>4.166666666666667</v>
      </c>
      <c r="BF195" s="48">
        <v>1</v>
      </c>
      <c r="BG195" s="49">
        <v>4.166666666666667</v>
      </c>
      <c r="BH195" s="48">
        <v>0</v>
      </c>
      <c r="BI195" s="49">
        <v>0</v>
      </c>
      <c r="BJ195" s="48">
        <v>22</v>
      </c>
      <c r="BK195" s="49">
        <v>91.66666666666667</v>
      </c>
      <c r="BL195" s="48">
        <v>24</v>
      </c>
    </row>
    <row r="196" spans="1:64" ht="15">
      <c r="A196" s="64" t="s">
        <v>308</v>
      </c>
      <c r="B196" s="64" t="s">
        <v>304</v>
      </c>
      <c r="C196" s="65" t="s">
        <v>2890</v>
      </c>
      <c r="D196" s="66">
        <v>3</v>
      </c>
      <c r="E196" s="67" t="s">
        <v>132</v>
      </c>
      <c r="F196" s="68">
        <v>35</v>
      </c>
      <c r="G196" s="65"/>
      <c r="H196" s="69"/>
      <c r="I196" s="70"/>
      <c r="J196" s="70"/>
      <c r="K196" s="34" t="s">
        <v>65</v>
      </c>
      <c r="L196" s="77">
        <v>196</v>
      </c>
      <c r="M196" s="77"/>
      <c r="N196" s="72"/>
      <c r="O196" s="79" t="s">
        <v>352</v>
      </c>
      <c r="P196" s="81">
        <v>43636.83482638889</v>
      </c>
      <c r="Q196" s="79" t="s">
        <v>428</v>
      </c>
      <c r="R196" s="83" t="s">
        <v>479</v>
      </c>
      <c r="S196" s="79" t="s">
        <v>503</v>
      </c>
      <c r="T196" s="79"/>
      <c r="U196" s="83" t="s">
        <v>576</v>
      </c>
      <c r="V196" s="83" t="s">
        <v>576</v>
      </c>
      <c r="W196" s="81">
        <v>43636.83482638889</v>
      </c>
      <c r="X196" s="83" t="s">
        <v>811</v>
      </c>
      <c r="Y196" s="79"/>
      <c r="Z196" s="79"/>
      <c r="AA196" s="85" t="s">
        <v>988</v>
      </c>
      <c r="AB196" s="79"/>
      <c r="AC196" s="79" t="b">
        <v>0</v>
      </c>
      <c r="AD196" s="79">
        <v>0</v>
      </c>
      <c r="AE196" s="85" t="s">
        <v>1037</v>
      </c>
      <c r="AF196" s="79" t="b">
        <v>0</v>
      </c>
      <c r="AG196" s="79" t="s">
        <v>1048</v>
      </c>
      <c r="AH196" s="79"/>
      <c r="AI196" s="85" t="s">
        <v>1037</v>
      </c>
      <c r="AJ196" s="79" t="b">
        <v>0</v>
      </c>
      <c r="AK196" s="79">
        <v>4</v>
      </c>
      <c r="AL196" s="85" t="s">
        <v>1027</v>
      </c>
      <c r="AM196" s="79" t="s">
        <v>1056</v>
      </c>
      <c r="AN196" s="79" t="b">
        <v>0</v>
      </c>
      <c r="AO196" s="85" t="s">
        <v>1027</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2</v>
      </c>
      <c r="BD196" s="48">
        <v>1</v>
      </c>
      <c r="BE196" s="49">
        <v>9.090909090909092</v>
      </c>
      <c r="BF196" s="48">
        <v>0</v>
      </c>
      <c r="BG196" s="49">
        <v>0</v>
      </c>
      <c r="BH196" s="48">
        <v>0</v>
      </c>
      <c r="BI196" s="49">
        <v>0</v>
      </c>
      <c r="BJ196" s="48">
        <v>10</v>
      </c>
      <c r="BK196" s="49">
        <v>90.9090909090909</v>
      </c>
      <c r="BL196" s="48">
        <v>11</v>
      </c>
    </row>
    <row r="197" spans="1:64" ht="15">
      <c r="A197" s="64" t="s">
        <v>309</v>
      </c>
      <c r="B197" s="64" t="s">
        <v>304</v>
      </c>
      <c r="C197" s="65" t="s">
        <v>2890</v>
      </c>
      <c r="D197" s="66">
        <v>3</v>
      </c>
      <c r="E197" s="67" t="s">
        <v>132</v>
      </c>
      <c r="F197" s="68">
        <v>35</v>
      </c>
      <c r="G197" s="65"/>
      <c r="H197" s="69"/>
      <c r="I197" s="70"/>
      <c r="J197" s="70"/>
      <c r="K197" s="34" t="s">
        <v>65</v>
      </c>
      <c r="L197" s="77">
        <v>197</v>
      </c>
      <c r="M197" s="77"/>
      <c r="N197" s="72"/>
      <c r="O197" s="79" t="s">
        <v>352</v>
      </c>
      <c r="P197" s="81">
        <v>43636.841574074075</v>
      </c>
      <c r="Q197" s="79" t="s">
        <v>428</v>
      </c>
      <c r="R197" s="83" t="s">
        <v>479</v>
      </c>
      <c r="S197" s="79" t="s">
        <v>503</v>
      </c>
      <c r="T197" s="79"/>
      <c r="U197" s="83" t="s">
        <v>576</v>
      </c>
      <c r="V197" s="83" t="s">
        <v>576</v>
      </c>
      <c r="W197" s="81">
        <v>43636.841574074075</v>
      </c>
      <c r="X197" s="83" t="s">
        <v>812</v>
      </c>
      <c r="Y197" s="79"/>
      <c r="Z197" s="79"/>
      <c r="AA197" s="85" t="s">
        <v>989</v>
      </c>
      <c r="AB197" s="79"/>
      <c r="AC197" s="79" t="b">
        <v>0</v>
      </c>
      <c r="AD197" s="79">
        <v>0</v>
      </c>
      <c r="AE197" s="85" t="s">
        <v>1037</v>
      </c>
      <c r="AF197" s="79" t="b">
        <v>0</v>
      </c>
      <c r="AG197" s="79" t="s">
        <v>1048</v>
      </c>
      <c r="AH197" s="79"/>
      <c r="AI197" s="85" t="s">
        <v>1037</v>
      </c>
      <c r="AJ197" s="79" t="b">
        <v>0</v>
      </c>
      <c r="AK197" s="79">
        <v>4</v>
      </c>
      <c r="AL197" s="85" t="s">
        <v>1027</v>
      </c>
      <c r="AM197" s="79" t="s">
        <v>1057</v>
      </c>
      <c r="AN197" s="79" t="b">
        <v>0</v>
      </c>
      <c r="AO197" s="85" t="s">
        <v>1027</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2</v>
      </c>
      <c r="BC197" s="78" t="str">
        <f>REPLACE(INDEX(GroupVertices[Group],MATCH(Edges[[#This Row],[Vertex 2]],GroupVertices[Vertex],0)),1,1,"")</f>
        <v>2</v>
      </c>
      <c r="BD197" s="48">
        <v>1</v>
      </c>
      <c r="BE197" s="49">
        <v>9.090909090909092</v>
      </c>
      <c r="BF197" s="48">
        <v>0</v>
      </c>
      <c r="BG197" s="49">
        <v>0</v>
      </c>
      <c r="BH197" s="48">
        <v>0</v>
      </c>
      <c r="BI197" s="49">
        <v>0</v>
      </c>
      <c r="BJ197" s="48">
        <v>10</v>
      </c>
      <c r="BK197" s="49">
        <v>90.9090909090909</v>
      </c>
      <c r="BL197" s="48">
        <v>11</v>
      </c>
    </row>
    <row r="198" spans="1:64" ht="15">
      <c r="A198" s="64" t="s">
        <v>310</v>
      </c>
      <c r="B198" s="64" t="s">
        <v>310</v>
      </c>
      <c r="C198" s="65" t="s">
        <v>2890</v>
      </c>
      <c r="D198" s="66">
        <v>3</v>
      </c>
      <c r="E198" s="67" t="s">
        <v>132</v>
      </c>
      <c r="F198" s="68">
        <v>35</v>
      </c>
      <c r="G198" s="65"/>
      <c r="H198" s="69"/>
      <c r="I198" s="70"/>
      <c r="J198" s="70"/>
      <c r="K198" s="34" t="s">
        <v>65</v>
      </c>
      <c r="L198" s="77">
        <v>198</v>
      </c>
      <c r="M198" s="77"/>
      <c r="N198" s="72"/>
      <c r="O198" s="79" t="s">
        <v>176</v>
      </c>
      <c r="P198" s="81">
        <v>43636.85221064815</v>
      </c>
      <c r="Q198" s="79" t="s">
        <v>429</v>
      </c>
      <c r="R198" s="79"/>
      <c r="S198" s="79"/>
      <c r="T198" s="79" t="s">
        <v>534</v>
      </c>
      <c r="U198" s="83" t="s">
        <v>577</v>
      </c>
      <c r="V198" s="83" t="s">
        <v>577</v>
      </c>
      <c r="W198" s="81">
        <v>43636.85221064815</v>
      </c>
      <c r="X198" s="83" t="s">
        <v>813</v>
      </c>
      <c r="Y198" s="79"/>
      <c r="Z198" s="79"/>
      <c r="AA198" s="85" t="s">
        <v>990</v>
      </c>
      <c r="AB198" s="79"/>
      <c r="AC198" s="79" t="b">
        <v>0</v>
      </c>
      <c r="AD198" s="79">
        <v>0</v>
      </c>
      <c r="AE198" s="85" t="s">
        <v>1037</v>
      </c>
      <c r="AF198" s="79" t="b">
        <v>0</v>
      </c>
      <c r="AG198" s="79" t="s">
        <v>1048</v>
      </c>
      <c r="AH198" s="79"/>
      <c r="AI198" s="85" t="s">
        <v>1037</v>
      </c>
      <c r="AJ198" s="79" t="b">
        <v>0</v>
      </c>
      <c r="AK198" s="79">
        <v>0</v>
      </c>
      <c r="AL198" s="85" t="s">
        <v>1037</v>
      </c>
      <c r="AM198" s="79" t="s">
        <v>1065</v>
      </c>
      <c r="AN198" s="79" t="b">
        <v>0</v>
      </c>
      <c r="AO198" s="85" t="s">
        <v>990</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5</v>
      </c>
      <c r="BC198" s="78" t="str">
        <f>REPLACE(INDEX(GroupVertices[Group],MATCH(Edges[[#This Row],[Vertex 2]],GroupVertices[Vertex],0)),1,1,"")</f>
        <v>5</v>
      </c>
      <c r="BD198" s="48">
        <v>1</v>
      </c>
      <c r="BE198" s="49">
        <v>8.333333333333334</v>
      </c>
      <c r="BF198" s="48">
        <v>0</v>
      </c>
      <c r="BG198" s="49">
        <v>0</v>
      </c>
      <c r="BH198" s="48">
        <v>0</v>
      </c>
      <c r="BI198" s="49">
        <v>0</v>
      </c>
      <c r="BJ198" s="48">
        <v>11</v>
      </c>
      <c r="BK198" s="49">
        <v>91.66666666666667</v>
      </c>
      <c r="BL198" s="48">
        <v>12</v>
      </c>
    </row>
    <row r="199" spans="1:64" ht="15">
      <c r="A199" s="64" t="s">
        <v>311</v>
      </c>
      <c r="B199" s="64" t="s">
        <v>311</v>
      </c>
      <c r="C199" s="65" t="s">
        <v>2890</v>
      </c>
      <c r="D199" s="66">
        <v>3</v>
      </c>
      <c r="E199" s="67" t="s">
        <v>132</v>
      </c>
      <c r="F199" s="68">
        <v>35</v>
      </c>
      <c r="G199" s="65"/>
      <c r="H199" s="69"/>
      <c r="I199" s="70"/>
      <c r="J199" s="70"/>
      <c r="K199" s="34" t="s">
        <v>65</v>
      </c>
      <c r="L199" s="77">
        <v>199</v>
      </c>
      <c r="M199" s="77"/>
      <c r="N199" s="72"/>
      <c r="O199" s="79" t="s">
        <v>176</v>
      </c>
      <c r="P199" s="81">
        <v>43637.16743055556</v>
      </c>
      <c r="Q199" s="79" t="s">
        <v>430</v>
      </c>
      <c r="R199" s="79"/>
      <c r="S199" s="79"/>
      <c r="T199" s="79" t="s">
        <v>535</v>
      </c>
      <c r="U199" s="83" t="s">
        <v>578</v>
      </c>
      <c r="V199" s="83" t="s">
        <v>578</v>
      </c>
      <c r="W199" s="81">
        <v>43637.16743055556</v>
      </c>
      <c r="X199" s="83" t="s">
        <v>814</v>
      </c>
      <c r="Y199" s="79"/>
      <c r="Z199" s="79"/>
      <c r="AA199" s="85" t="s">
        <v>991</v>
      </c>
      <c r="AB199" s="79"/>
      <c r="AC199" s="79" t="b">
        <v>0</v>
      </c>
      <c r="AD199" s="79">
        <v>1</v>
      </c>
      <c r="AE199" s="85" t="s">
        <v>1037</v>
      </c>
      <c r="AF199" s="79" t="b">
        <v>0</v>
      </c>
      <c r="AG199" s="79" t="s">
        <v>1048</v>
      </c>
      <c r="AH199" s="79"/>
      <c r="AI199" s="85" t="s">
        <v>1037</v>
      </c>
      <c r="AJ199" s="79" t="b">
        <v>0</v>
      </c>
      <c r="AK199" s="79">
        <v>0</v>
      </c>
      <c r="AL199" s="85" t="s">
        <v>1037</v>
      </c>
      <c r="AM199" s="79" t="s">
        <v>1055</v>
      </c>
      <c r="AN199" s="79" t="b">
        <v>0</v>
      </c>
      <c r="AO199" s="85" t="s">
        <v>991</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5</v>
      </c>
      <c r="BC199" s="78" t="str">
        <f>REPLACE(INDEX(GroupVertices[Group],MATCH(Edges[[#This Row],[Vertex 2]],GroupVertices[Vertex],0)),1,1,"")</f>
        <v>5</v>
      </c>
      <c r="BD199" s="48">
        <v>3</v>
      </c>
      <c r="BE199" s="49">
        <v>5.769230769230769</v>
      </c>
      <c r="BF199" s="48">
        <v>0</v>
      </c>
      <c r="BG199" s="49">
        <v>0</v>
      </c>
      <c r="BH199" s="48">
        <v>0</v>
      </c>
      <c r="BI199" s="49">
        <v>0</v>
      </c>
      <c r="BJ199" s="48">
        <v>49</v>
      </c>
      <c r="BK199" s="49">
        <v>94.23076923076923</v>
      </c>
      <c r="BL199" s="48">
        <v>52</v>
      </c>
    </row>
    <row r="200" spans="1:64" ht="15">
      <c r="A200" s="64" t="s">
        <v>312</v>
      </c>
      <c r="B200" s="64" t="s">
        <v>304</v>
      </c>
      <c r="C200" s="65" t="s">
        <v>2890</v>
      </c>
      <c r="D200" s="66">
        <v>3</v>
      </c>
      <c r="E200" s="67" t="s">
        <v>132</v>
      </c>
      <c r="F200" s="68">
        <v>35</v>
      </c>
      <c r="G200" s="65"/>
      <c r="H200" s="69"/>
      <c r="I200" s="70"/>
      <c r="J200" s="70"/>
      <c r="K200" s="34" t="s">
        <v>65</v>
      </c>
      <c r="L200" s="77">
        <v>200</v>
      </c>
      <c r="M200" s="77"/>
      <c r="N200" s="72"/>
      <c r="O200" s="79" t="s">
        <v>353</v>
      </c>
      <c r="P200" s="81">
        <v>43637.22429398148</v>
      </c>
      <c r="Q200" s="79" t="s">
        <v>431</v>
      </c>
      <c r="R200" s="79"/>
      <c r="S200" s="79"/>
      <c r="T200" s="79"/>
      <c r="U200" s="79"/>
      <c r="V200" s="83" t="s">
        <v>670</v>
      </c>
      <c r="W200" s="81">
        <v>43637.22429398148</v>
      </c>
      <c r="X200" s="83" t="s">
        <v>815</v>
      </c>
      <c r="Y200" s="79"/>
      <c r="Z200" s="79"/>
      <c r="AA200" s="85" t="s">
        <v>992</v>
      </c>
      <c r="AB200" s="85" t="s">
        <v>1025</v>
      </c>
      <c r="AC200" s="79" t="b">
        <v>0</v>
      </c>
      <c r="AD200" s="79">
        <v>0</v>
      </c>
      <c r="AE200" s="85" t="s">
        <v>1042</v>
      </c>
      <c r="AF200" s="79" t="b">
        <v>0</v>
      </c>
      <c r="AG200" s="79" t="s">
        <v>1048</v>
      </c>
      <c r="AH200" s="79"/>
      <c r="AI200" s="85" t="s">
        <v>1037</v>
      </c>
      <c r="AJ200" s="79" t="b">
        <v>0</v>
      </c>
      <c r="AK200" s="79">
        <v>0</v>
      </c>
      <c r="AL200" s="85" t="s">
        <v>1037</v>
      </c>
      <c r="AM200" s="79" t="s">
        <v>1060</v>
      </c>
      <c r="AN200" s="79" t="b">
        <v>0</v>
      </c>
      <c r="AO200" s="85" t="s">
        <v>1025</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v>0</v>
      </c>
      <c r="BE200" s="49">
        <v>0</v>
      </c>
      <c r="BF200" s="48">
        <v>2</v>
      </c>
      <c r="BG200" s="49">
        <v>5.555555555555555</v>
      </c>
      <c r="BH200" s="48">
        <v>0</v>
      </c>
      <c r="BI200" s="49">
        <v>0</v>
      </c>
      <c r="BJ200" s="48">
        <v>34</v>
      </c>
      <c r="BK200" s="49">
        <v>94.44444444444444</v>
      </c>
      <c r="BL200" s="48">
        <v>36</v>
      </c>
    </row>
    <row r="201" spans="1:64" ht="15">
      <c r="A201" s="64" t="s">
        <v>313</v>
      </c>
      <c r="B201" s="64" t="s">
        <v>304</v>
      </c>
      <c r="C201" s="65" t="s">
        <v>2890</v>
      </c>
      <c r="D201" s="66">
        <v>3</v>
      </c>
      <c r="E201" s="67" t="s">
        <v>132</v>
      </c>
      <c r="F201" s="68">
        <v>35</v>
      </c>
      <c r="G201" s="65"/>
      <c r="H201" s="69"/>
      <c r="I201" s="70"/>
      <c r="J201" s="70"/>
      <c r="K201" s="34" t="s">
        <v>65</v>
      </c>
      <c r="L201" s="77">
        <v>201</v>
      </c>
      <c r="M201" s="77"/>
      <c r="N201" s="72"/>
      <c r="O201" s="79" t="s">
        <v>352</v>
      </c>
      <c r="P201" s="81">
        <v>43637.47954861111</v>
      </c>
      <c r="Q201" s="79" t="s">
        <v>425</v>
      </c>
      <c r="R201" s="83" t="s">
        <v>477</v>
      </c>
      <c r="S201" s="79" t="s">
        <v>503</v>
      </c>
      <c r="T201" s="79"/>
      <c r="U201" s="83" t="s">
        <v>575</v>
      </c>
      <c r="V201" s="83" t="s">
        <v>575</v>
      </c>
      <c r="W201" s="81">
        <v>43637.47954861111</v>
      </c>
      <c r="X201" s="83" t="s">
        <v>816</v>
      </c>
      <c r="Y201" s="79"/>
      <c r="Z201" s="79"/>
      <c r="AA201" s="85" t="s">
        <v>993</v>
      </c>
      <c r="AB201" s="79"/>
      <c r="AC201" s="79" t="b">
        <v>0</v>
      </c>
      <c r="AD201" s="79">
        <v>0</v>
      </c>
      <c r="AE201" s="85" t="s">
        <v>1037</v>
      </c>
      <c r="AF201" s="79" t="b">
        <v>0</v>
      </c>
      <c r="AG201" s="79" t="s">
        <v>1048</v>
      </c>
      <c r="AH201" s="79"/>
      <c r="AI201" s="85" t="s">
        <v>1037</v>
      </c>
      <c r="AJ201" s="79" t="b">
        <v>0</v>
      </c>
      <c r="AK201" s="79">
        <v>2</v>
      </c>
      <c r="AL201" s="85" t="s">
        <v>1028</v>
      </c>
      <c r="AM201" s="79" t="s">
        <v>1055</v>
      </c>
      <c r="AN201" s="79" t="b">
        <v>0</v>
      </c>
      <c r="AO201" s="85" t="s">
        <v>1028</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v>0</v>
      </c>
      <c r="BE201" s="49">
        <v>0</v>
      </c>
      <c r="BF201" s="48">
        <v>0</v>
      </c>
      <c r="BG201" s="49">
        <v>0</v>
      </c>
      <c r="BH201" s="48">
        <v>0</v>
      </c>
      <c r="BI201" s="49">
        <v>0</v>
      </c>
      <c r="BJ201" s="48">
        <v>10</v>
      </c>
      <c r="BK201" s="49">
        <v>100</v>
      </c>
      <c r="BL201" s="48">
        <v>10</v>
      </c>
    </row>
    <row r="202" spans="1:64" ht="15">
      <c r="A202" s="64" t="s">
        <v>306</v>
      </c>
      <c r="B202" s="64" t="s">
        <v>304</v>
      </c>
      <c r="C202" s="65" t="s">
        <v>2891</v>
      </c>
      <c r="D202" s="66">
        <v>6.5</v>
      </c>
      <c r="E202" s="67" t="s">
        <v>136</v>
      </c>
      <c r="F202" s="68">
        <v>23.5</v>
      </c>
      <c r="G202" s="65"/>
      <c r="H202" s="69"/>
      <c r="I202" s="70"/>
      <c r="J202" s="70"/>
      <c r="K202" s="34" t="s">
        <v>65</v>
      </c>
      <c r="L202" s="77">
        <v>202</v>
      </c>
      <c r="M202" s="77"/>
      <c r="N202" s="72"/>
      <c r="O202" s="79" t="s">
        <v>352</v>
      </c>
      <c r="P202" s="81">
        <v>43630.2181712963</v>
      </c>
      <c r="Q202" s="79" t="s">
        <v>432</v>
      </c>
      <c r="R202" s="83" t="s">
        <v>480</v>
      </c>
      <c r="S202" s="79" t="s">
        <v>510</v>
      </c>
      <c r="T202" s="79" t="s">
        <v>536</v>
      </c>
      <c r="U202" s="79"/>
      <c r="V202" s="83" t="s">
        <v>668</v>
      </c>
      <c r="W202" s="81">
        <v>43630.2181712963</v>
      </c>
      <c r="X202" s="83" t="s">
        <v>817</v>
      </c>
      <c r="Y202" s="79"/>
      <c r="Z202" s="79"/>
      <c r="AA202" s="85" t="s">
        <v>994</v>
      </c>
      <c r="AB202" s="79"/>
      <c r="AC202" s="79" t="b">
        <v>0</v>
      </c>
      <c r="AD202" s="79">
        <v>0</v>
      </c>
      <c r="AE202" s="85" t="s">
        <v>1037</v>
      </c>
      <c r="AF202" s="79" t="b">
        <v>0</v>
      </c>
      <c r="AG202" s="79" t="s">
        <v>1048</v>
      </c>
      <c r="AH202" s="79"/>
      <c r="AI202" s="85" t="s">
        <v>1037</v>
      </c>
      <c r="AJ202" s="79" t="b">
        <v>0</v>
      </c>
      <c r="AK202" s="79">
        <v>0</v>
      </c>
      <c r="AL202" s="85" t="s">
        <v>1037</v>
      </c>
      <c r="AM202" s="79" t="s">
        <v>1053</v>
      </c>
      <c r="AN202" s="79" t="b">
        <v>0</v>
      </c>
      <c r="AO202" s="85" t="s">
        <v>994</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6</v>
      </c>
      <c r="BC202" s="78" t="str">
        <f>REPLACE(INDEX(GroupVertices[Group],MATCH(Edges[[#This Row],[Vertex 2]],GroupVertices[Vertex],0)),1,1,"")</f>
        <v>2</v>
      </c>
      <c r="BD202" s="48">
        <v>2</v>
      </c>
      <c r="BE202" s="49">
        <v>6.451612903225806</v>
      </c>
      <c r="BF202" s="48">
        <v>0</v>
      </c>
      <c r="BG202" s="49">
        <v>0</v>
      </c>
      <c r="BH202" s="48">
        <v>0</v>
      </c>
      <c r="BI202" s="49">
        <v>0</v>
      </c>
      <c r="BJ202" s="48">
        <v>29</v>
      </c>
      <c r="BK202" s="49">
        <v>93.54838709677419</v>
      </c>
      <c r="BL202" s="48">
        <v>31</v>
      </c>
    </row>
    <row r="203" spans="1:64" ht="15">
      <c r="A203" s="64" t="s">
        <v>306</v>
      </c>
      <c r="B203" s="64" t="s">
        <v>304</v>
      </c>
      <c r="C203" s="65" t="s">
        <v>2891</v>
      </c>
      <c r="D203" s="66">
        <v>6.5</v>
      </c>
      <c r="E203" s="67" t="s">
        <v>136</v>
      </c>
      <c r="F203" s="68">
        <v>23.5</v>
      </c>
      <c r="G203" s="65"/>
      <c r="H203" s="69"/>
      <c r="I203" s="70"/>
      <c r="J203" s="70"/>
      <c r="K203" s="34" t="s">
        <v>65</v>
      </c>
      <c r="L203" s="77">
        <v>203</v>
      </c>
      <c r="M203" s="77"/>
      <c r="N203" s="72"/>
      <c r="O203" s="79" t="s">
        <v>352</v>
      </c>
      <c r="P203" s="81">
        <v>43636.7755787037</v>
      </c>
      <c r="Q203" s="79" t="s">
        <v>426</v>
      </c>
      <c r="R203" s="83" t="s">
        <v>478</v>
      </c>
      <c r="S203" s="79" t="s">
        <v>510</v>
      </c>
      <c r="T203" s="79" t="s">
        <v>533</v>
      </c>
      <c r="U203" s="79"/>
      <c r="V203" s="83" t="s">
        <v>668</v>
      </c>
      <c r="W203" s="81">
        <v>43636.7755787037</v>
      </c>
      <c r="X203" s="83" t="s">
        <v>809</v>
      </c>
      <c r="Y203" s="79"/>
      <c r="Z203" s="79"/>
      <c r="AA203" s="85" t="s">
        <v>986</v>
      </c>
      <c r="AB203" s="79"/>
      <c r="AC203" s="79" t="b">
        <v>0</v>
      </c>
      <c r="AD203" s="79">
        <v>3</v>
      </c>
      <c r="AE203" s="85" t="s">
        <v>1037</v>
      </c>
      <c r="AF203" s="79" t="b">
        <v>0</v>
      </c>
      <c r="AG203" s="79" t="s">
        <v>1048</v>
      </c>
      <c r="AH203" s="79"/>
      <c r="AI203" s="85" t="s">
        <v>1037</v>
      </c>
      <c r="AJ203" s="79" t="b">
        <v>0</v>
      </c>
      <c r="AK203" s="79">
        <v>1</v>
      </c>
      <c r="AL203" s="85" t="s">
        <v>1037</v>
      </c>
      <c r="AM203" s="79" t="s">
        <v>1053</v>
      </c>
      <c r="AN203" s="79" t="b">
        <v>0</v>
      </c>
      <c r="AO203" s="85" t="s">
        <v>986</v>
      </c>
      <c r="AP203" s="79" t="s">
        <v>176</v>
      </c>
      <c r="AQ203" s="79">
        <v>0</v>
      </c>
      <c r="AR203" s="79">
        <v>0</v>
      </c>
      <c r="AS203" s="79"/>
      <c r="AT203" s="79"/>
      <c r="AU203" s="79"/>
      <c r="AV203" s="79"/>
      <c r="AW203" s="79"/>
      <c r="AX203" s="79"/>
      <c r="AY203" s="79"/>
      <c r="AZ203" s="79"/>
      <c r="BA203">
        <v>2</v>
      </c>
      <c r="BB203" s="78" t="str">
        <f>REPLACE(INDEX(GroupVertices[Group],MATCH(Edges[[#This Row],[Vertex 1]],GroupVertices[Vertex],0)),1,1,"")</f>
        <v>6</v>
      </c>
      <c r="BC203" s="78" t="str">
        <f>REPLACE(INDEX(GroupVertices[Group],MATCH(Edges[[#This Row],[Vertex 2]],GroupVertices[Vertex],0)),1,1,"")</f>
        <v>2</v>
      </c>
      <c r="BD203" s="48"/>
      <c r="BE203" s="49"/>
      <c r="BF203" s="48"/>
      <c r="BG203" s="49"/>
      <c r="BH203" s="48"/>
      <c r="BI203" s="49"/>
      <c r="BJ203" s="48"/>
      <c r="BK203" s="49"/>
      <c r="BL203" s="48"/>
    </row>
    <row r="204" spans="1:64" ht="15">
      <c r="A204" s="64" t="s">
        <v>314</v>
      </c>
      <c r="B204" s="64" t="s">
        <v>306</v>
      </c>
      <c r="C204" s="65" t="s">
        <v>2890</v>
      </c>
      <c r="D204" s="66">
        <v>3</v>
      </c>
      <c r="E204" s="67" t="s">
        <v>132</v>
      </c>
      <c r="F204" s="68">
        <v>35</v>
      </c>
      <c r="G204" s="65"/>
      <c r="H204" s="69"/>
      <c r="I204" s="70"/>
      <c r="J204" s="70"/>
      <c r="K204" s="34" t="s">
        <v>65</v>
      </c>
      <c r="L204" s="77">
        <v>204</v>
      </c>
      <c r="M204" s="77"/>
      <c r="N204" s="72"/>
      <c r="O204" s="79" t="s">
        <v>352</v>
      </c>
      <c r="P204" s="81">
        <v>43637.50518518518</v>
      </c>
      <c r="Q204" s="79" t="s">
        <v>427</v>
      </c>
      <c r="R204" s="79"/>
      <c r="S204" s="79"/>
      <c r="T204" s="79"/>
      <c r="U204" s="79"/>
      <c r="V204" s="83" t="s">
        <v>671</v>
      </c>
      <c r="W204" s="81">
        <v>43637.50518518518</v>
      </c>
      <c r="X204" s="83" t="s">
        <v>818</v>
      </c>
      <c r="Y204" s="79"/>
      <c r="Z204" s="79"/>
      <c r="AA204" s="85" t="s">
        <v>995</v>
      </c>
      <c r="AB204" s="79"/>
      <c r="AC204" s="79" t="b">
        <v>0</v>
      </c>
      <c r="AD204" s="79">
        <v>0</v>
      </c>
      <c r="AE204" s="85" t="s">
        <v>1037</v>
      </c>
      <c r="AF204" s="79" t="b">
        <v>0</v>
      </c>
      <c r="AG204" s="79" t="s">
        <v>1048</v>
      </c>
      <c r="AH204" s="79"/>
      <c r="AI204" s="85" t="s">
        <v>1037</v>
      </c>
      <c r="AJ204" s="79" t="b">
        <v>0</v>
      </c>
      <c r="AK204" s="79">
        <v>2</v>
      </c>
      <c r="AL204" s="85" t="s">
        <v>986</v>
      </c>
      <c r="AM204" s="79" t="s">
        <v>1055</v>
      </c>
      <c r="AN204" s="79" t="b">
        <v>0</v>
      </c>
      <c r="AO204" s="85" t="s">
        <v>986</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6</v>
      </c>
      <c r="BC204" s="78" t="str">
        <f>REPLACE(INDEX(GroupVertices[Group],MATCH(Edges[[#This Row],[Vertex 2]],GroupVertices[Vertex],0)),1,1,"")</f>
        <v>6</v>
      </c>
      <c r="BD204" s="48">
        <v>1</v>
      </c>
      <c r="BE204" s="49">
        <v>4.166666666666667</v>
      </c>
      <c r="BF204" s="48">
        <v>1</v>
      </c>
      <c r="BG204" s="49">
        <v>4.166666666666667</v>
      </c>
      <c r="BH204" s="48">
        <v>0</v>
      </c>
      <c r="BI204" s="49">
        <v>0</v>
      </c>
      <c r="BJ204" s="48">
        <v>22</v>
      </c>
      <c r="BK204" s="49">
        <v>91.66666666666667</v>
      </c>
      <c r="BL204" s="48">
        <v>24</v>
      </c>
    </row>
    <row r="205" spans="1:64" ht="15">
      <c r="A205" s="64" t="s">
        <v>315</v>
      </c>
      <c r="B205" s="64" t="s">
        <v>304</v>
      </c>
      <c r="C205" s="65" t="s">
        <v>2890</v>
      </c>
      <c r="D205" s="66">
        <v>3</v>
      </c>
      <c r="E205" s="67" t="s">
        <v>132</v>
      </c>
      <c r="F205" s="68">
        <v>35</v>
      </c>
      <c r="G205" s="65"/>
      <c r="H205" s="69"/>
      <c r="I205" s="70"/>
      <c r="J205" s="70"/>
      <c r="K205" s="34" t="s">
        <v>66</v>
      </c>
      <c r="L205" s="77">
        <v>205</v>
      </c>
      <c r="M205" s="77"/>
      <c r="N205" s="72"/>
      <c r="O205" s="79" t="s">
        <v>352</v>
      </c>
      <c r="P205" s="81">
        <v>43629.680300925924</v>
      </c>
      <c r="Q205" s="79" t="s">
        <v>433</v>
      </c>
      <c r="R205" s="79"/>
      <c r="S205" s="79"/>
      <c r="T205" s="79" t="s">
        <v>537</v>
      </c>
      <c r="U205" s="83" t="s">
        <v>579</v>
      </c>
      <c r="V205" s="83" t="s">
        <v>579</v>
      </c>
      <c r="W205" s="81">
        <v>43629.680300925924</v>
      </c>
      <c r="X205" s="83" t="s">
        <v>819</v>
      </c>
      <c r="Y205" s="79"/>
      <c r="Z205" s="79"/>
      <c r="AA205" s="85" t="s">
        <v>996</v>
      </c>
      <c r="AB205" s="79"/>
      <c r="AC205" s="79" t="b">
        <v>0</v>
      </c>
      <c r="AD205" s="79">
        <v>10</v>
      </c>
      <c r="AE205" s="85" t="s">
        <v>1037</v>
      </c>
      <c r="AF205" s="79" t="b">
        <v>0</v>
      </c>
      <c r="AG205" s="79" t="s">
        <v>1048</v>
      </c>
      <c r="AH205" s="79"/>
      <c r="AI205" s="85" t="s">
        <v>1037</v>
      </c>
      <c r="AJ205" s="79" t="b">
        <v>0</v>
      </c>
      <c r="AK205" s="79">
        <v>3</v>
      </c>
      <c r="AL205" s="85" t="s">
        <v>1037</v>
      </c>
      <c r="AM205" s="79" t="s">
        <v>1059</v>
      </c>
      <c r="AN205" s="79" t="b">
        <v>0</v>
      </c>
      <c r="AO205" s="85" t="s">
        <v>996</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4</v>
      </c>
      <c r="BC205" s="78" t="str">
        <f>REPLACE(INDEX(GroupVertices[Group],MATCH(Edges[[#This Row],[Vertex 2]],GroupVertices[Vertex],0)),1,1,"")</f>
        <v>2</v>
      </c>
      <c r="BD205" s="48"/>
      <c r="BE205" s="49"/>
      <c r="BF205" s="48"/>
      <c r="BG205" s="49"/>
      <c r="BH205" s="48"/>
      <c r="BI205" s="49"/>
      <c r="BJ205" s="48"/>
      <c r="BK205" s="49"/>
      <c r="BL205" s="48"/>
    </row>
    <row r="206" spans="1:64" ht="15">
      <c r="A206" s="64" t="s">
        <v>315</v>
      </c>
      <c r="B206" s="64" t="s">
        <v>332</v>
      </c>
      <c r="C206" s="65" t="s">
        <v>2890</v>
      </c>
      <c r="D206" s="66">
        <v>3</v>
      </c>
      <c r="E206" s="67" t="s">
        <v>132</v>
      </c>
      <c r="F206" s="68">
        <v>35</v>
      </c>
      <c r="G206" s="65"/>
      <c r="H206" s="69"/>
      <c r="I206" s="70"/>
      <c r="J206" s="70"/>
      <c r="K206" s="34" t="s">
        <v>65</v>
      </c>
      <c r="L206" s="77">
        <v>206</v>
      </c>
      <c r="M206" s="77"/>
      <c r="N206" s="72"/>
      <c r="O206" s="79" t="s">
        <v>352</v>
      </c>
      <c r="P206" s="81">
        <v>43629.680300925924</v>
      </c>
      <c r="Q206" s="79" t="s">
        <v>433</v>
      </c>
      <c r="R206" s="79"/>
      <c r="S206" s="79"/>
      <c r="T206" s="79" t="s">
        <v>537</v>
      </c>
      <c r="U206" s="83" t="s">
        <v>579</v>
      </c>
      <c r="V206" s="83" t="s">
        <v>579</v>
      </c>
      <c r="W206" s="81">
        <v>43629.680300925924</v>
      </c>
      <c r="X206" s="83" t="s">
        <v>819</v>
      </c>
      <c r="Y206" s="79"/>
      <c r="Z206" s="79"/>
      <c r="AA206" s="85" t="s">
        <v>996</v>
      </c>
      <c r="AB206" s="79"/>
      <c r="AC206" s="79" t="b">
        <v>0</v>
      </c>
      <c r="AD206" s="79">
        <v>10</v>
      </c>
      <c r="AE206" s="85" t="s">
        <v>1037</v>
      </c>
      <c r="AF206" s="79" t="b">
        <v>0</v>
      </c>
      <c r="AG206" s="79" t="s">
        <v>1048</v>
      </c>
      <c r="AH206" s="79"/>
      <c r="AI206" s="85" t="s">
        <v>1037</v>
      </c>
      <c r="AJ206" s="79" t="b">
        <v>0</v>
      </c>
      <c r="AK206" s="79">
        <v>3</v>
      </c>
      <c r="AL206" s="85" t="s">
        <v>1037</v>
      </c>
      <c r="AM206" s="79" t="s">
        <v>1059</v>
      </c>
      <c r="AN206" s="79" t="b">
        <v>0</v>
      </c>
      <c r="AO206" s="85" t="s">
        <v>996</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4</v>
      </c>
      <c r="BC206" s="78" t="str">
        <f>REPLACE(INDEX(GroupVertices[Group],MATCH(Edges[[#This Row],[Vertex 2]],GroupVertices[Vertex],0)),1,1,"")</f>
        <v>4</v>
      </c>
      <c r="BD206" s="48">
        <v>0</v>
      </c>
      <c r="BE206" s="49">
        <v>0</v>
      </c>
      <c r="BF206" s="48">
        <v>0</v>
      </c>
      <c r="BG206" s="49">
        <v>0</v>
      </c>
      <c r="BH206" s="48">
        <v>0</v>
      </c>
      <c r="BI206" s="49">
        <v>0</v>
      </c>
      <c r="BJ206" s="48">
        <v>34</v>
      </c>
      <c r="BK206" s="49">
        <v>100</v>
      </c>
      <c r="BL206" s="48">
        <v>34</v>
      </c>
    </row>
    <row r="207" spans="1:64" ht="15">
      <c r="A207" s="64" t="s">
        <v>304</v>
      </c>
      <c r="B207" s="64" t="s">
        <v>315</v>
      </c>
      <c r="C207" s="65" t="s">
        <v>2890</v>
      </c>
      <c r="D207" s="66">
        <v>3</v>
      </c>
      <c r="E207" s="67" t="s">
        <v>132</v>
      </c>
      <c r="F207" s="68">
        <v>35</v>
      </c>
      <c r="G207" s="65"/>
      <c r="H207" s="69"/>
      <c r="I207" s="70"/>
      <c r="J207" s="70"/>
      <c r="K207" s="34" t="s">
        <v>66</v>
      </c>
      <c r="L207" s="77">
        <v>207</v>
      </c>
      <c r="M207" s="77"/>
      <c r="N207" s="72"/>
      <c r="O207" s="79" t="s">
        <v>352</v>
      </c>
      <c r="P207" s="81">
        <v>43629.97420138889</v>
      </c>
      <c r="Q207" s="79" t="s">
        <v>375</v>
      </c>
      <c r="R207" s="79"/>
      <c r="S207" s="79"/>
      <c r="T207" s="79"/>
      <c r="U207" s="79"/>
      <c r="V207" s="83" t="s">
        <v>672</v>
      </c>
      <c r="W207" s="81">
        <v>43629.97420138889</v>
      </c>
      <c r="X207" s="83" t="s">
        <v>820</v>
      </c>
      <c r="Y207" s="79"/>
      <c r="Z207" s="79"/>
      <c r="AA207" s="85" t="s">
        <v>997</v>
      </c>
      <c r="AB207" s="79"/>
      <c r="AC207" s="79" t="b">
        <v>0</v>
      </c>
      <c r="AD207" s="79">
        <v>0</v>
      </c>
      <c r="AE207" s="85" t="s">
        <v>1037</v>
      </c>
      <c r="AF207" s="79" t="b">
        <v>0</v>
      </c>
      <c r="AG207" s="79" t="s">
        <v>1048</v>
      </c>
      <c r="AH207" s="79"/>
      <c r="AI207" s="85" t="s">
        <v>1037</v>
      </c>
      <c r="AJ207" s="79" t="b">
        <v>0</v>
      </c>
      <c r="AK207" s="79">
        <v>3</v>
      </c>
      <c r="AL207" s="85" t="s">
        <v>996</v>
      </c>
      <c r="AM207" s="79" t="s">
        <v>1053</v>
      </c>
      <c r="AN207" s="79" t="b">
        <v>0</v>
      </c>
      <c r="AO207" s="85" t="s">
        <v>996</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4</v>
      </c>
      <c r="BD207" s="48">
        <v>0</v>
      </c>
      <c r="BE207" s="49">
        <v>0</v>
      </c>
      <c r="BF207" s="48">
        <v>0</v>
      </c>
      <c r="BG207" s="49">
        <v>0</v>
      </c>
      <c r="BH207" s="48">
        <v>0</v>
      </c>
      <c r="BI207" s="49">
        <v>0</v>
      </c>
      <c r="BJ207" s="48">
        <v>23</v>
      </c>
      <c r="BK207" s="49">
        <v>100</v>
      </c>
      <c r="BL207" s="48">
        <v>23</v>
      </c>
    </row>
    <row r="208" spans="1:64" ht="15">
      <c r="A208" s="64" t="s">
        <v>316</v>
      </c>
      <c r="B208" s="64" t="s">
        <v>315</v>
      </c>
      <c r="C208" s="65" t="s">
        <v>2890</v>
      </c>
      <c r="D208" s="66">
        <v>3</v>
      </c>
      <c r="E208" s="67" t="s">
        <v>132</v>
      </c>
      <c r="F208" s="68">
        <v>35</v>
      </c>
      <c r="G208" s="65"/>
      <c r="H208" s="69"/>
      <c r="I208" s="70"/>
      <c r="J208" s="70"/>
      <c r="K208" s="34" t="s">
        <v>65</v>
      </c>
      <c r="L208" s="77">
        <v>208</v>
      </c>
      <c r="M208" s="77"/>
      <c r="N208" s="72"/>
      <c r="O208" s="79" t="s">
        <v>352</v>
      </c>
      <c r="P208" s="81">
        <v>43630.55125</v>
      </c>
      <c r="Q208" s="79" t="s">
        <v>375</v>
      </c>
      <c r="R208" s="79"/>
      <c r="S208" s="79"/>
      <c r="T208" s="79"/>
      <c r="U208" s="79"/>
      <c r="V208" s="83" t="s">
        <v>673</v>
      </c>
      <c r="W208" s="81">
        <v>43630.55125</v>
      </c>
      <c r="X208" s="83" t="s">
        <v>821</v>
      </c>
      <c r="Y208" s="79"/>
      <c r="Z208" s="79"/>
      <c r="AA208" s="85" t="s">
        <v>998</v>
      </c>
      <c r="AB208" s="79"/>
      <c r="AC208" s="79" t="b">
        <v>0</v>
      </c>
      <c r="AD208" s="79">
        <v>0</v>
      </c>
      <c r="AE208" s="85" t="s">
        <v>1037</v>
      </c>
      <c r="AF208" s="79" t="b">
        <v>0</v>
      </c>
      <c r="AG208" s="79" t="s">
        <v>1048</v>
      </c>
      <c r="AH208" s="79"/>
      <c r="AI208" s="85" t="s">
        <v>1037</v>
      </c>
      <c r="AJ208" s="79" t="b">
        <v>0</v>
      </c>
      <c r="AK208" s="79">
        <v>7</v>
      </c>
      <c r="AL208" s="85" t="s">
        <v>996</v>
      </c>
      <c r="AM208" s="79" t="s">
        <v>1053</v>
      </c>
      <c r="AN208" s="79" t="b">
        <v>0</v>
      </c>
      <c r="AO208" s="85" t="s">
        <v>996</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4</v>
      </c>
      <c r="BC208" s="78" t="str">
        <f>REPLACE(INDEX(GroupVertices[Group],MATCH(Edges[[#This Row],[Vertex 2]],GroupVertices[Vertex],0)),1,1,"")</f>
        <v>4</v>
      </c>
      <c r="BD208" s="48">
        <v>0</v>
      </c>
      <c r="BE208" s="49">
        <v>0</v>
      </c>
      <c r="BF208" s="48">
        <v>0</v>
      </c>
      <c r="BG208" s="49">
        <v>0</v>
      </c>
      <c r="BH208" s="48">
        <v>0</v>
      </c>
      <c r="BI208" s="49">
        <v>0</v>
      </c>
      <c r="BJ208" s="48">
        <v>23</v>
      </c>
      <c r="BK208" s="49">
        <v>100</v>
      </c>
      <c r="BL208" s="48">
        <v>23</v>
      </c>
    </row>
    <row r="209" spans="1:64" ht="15">
      <c r="A209" s="64" t="s">
        <v>316</v>
      </c>
      <c r="B209" s="64" t="s">
        <v>277</v>
      </c>
      <c r="C209" s="65" t="s">
        <v>2892</v>
      </c>
      <c r="D209" s="66">
        <v>10</v>
      </c>
      <c r="E209" s="67" t="s">
        <v>136</v>
      </c>
      <c r="F209" s="68">
        <v>12</v>
      </c>
      <c r="G209" s="65"/>
      <c r="H209" s="69"/>
      <c r="I209" s="70"/>
      <c r="J209" s="70"/>
      <c r="K209" s="34" t="s">
        <v>65</v>
      </c>
      <c r="L209" s="77">
        <v>209</v>
      </c>
      <c r="M209" s="77"/>
      <c r="N209" s="72"/>
      <c r="O209" s="79" t="s">
        <v>352</v>
      </c>
      <c r="P209" s="81">
        <v>43627.63185185185</v>
      </c>
      <c r="Q209" s="79" t="s">
        <v>365</v>
      </c>
      <c r="R209" s="79"/>
      <c r="S209" s="79"/>
      <c r="T209" s="79"/>
      <c r="U209" s="79"/>
      <c r="V209" s="83" t="s">
        <v>673</v>
      </c>
      <c r="W209" s="81">
        <v>43627.63185185185</v>
      </c>
      <c r="X209" s="83" t="s">
        <v>822</v>
      </c>
      <c r="Y209" s="79"/>
      <c r="Z209" s="79"/>
      <c r="AA209" s="85" t="s">
        <v>999</v>
      </c>
      <c r="AB209" s="79"/>
      <c r="AC209" s="79" t="b">
        <v>0</v>
      </c>
      <c r="AD209" s="79">
        <v>0</v>
      </c>
      <c r="AE209" s="85" t="s">
        <v>1037</v>
      </c>
      <c r="AF209" s="79" t="b">
        <v>0</v>
      </c>
      <c r="AG209" s="79" t="s">
        <v>1048</v>
      </c>
      <c r="AH209" s="79"/>
      <c r="AI209" s="85" t="s">
        <v>1037</v>
      </c>
      <c r="AJ209" s="79" t="b">
        <v>0</v>
      </c>
      <c r="AK209" s="79">
        <v>15</v>
      </c>
      <c r="AL209" s="85" t="s">
        <v>936</v>
      </c>
      <c r="AM209" s="79" t="s">
        <v>1053</v>
      </c>
      <c r="AN209" s="79" t="b">
        <v>0</v>
      </c>
      <c r="AO209" s="85" t="s">
        <v>936</v>
      </c>
      <c r="AP209" s="79" t="s">
        <v>176</v>
      </c>
      <c r="AQ209" s="79">
        <v>0</v>
      </c>
      <c r="AR209" s="79">
        <v>0</v>
      </c>
      <c r="AS209" s="79"/>
      <c r="AT209" s="79"/>
      <c r="AU209" s="79"/>
      <c r="AV209" s="79"/>
      <c r="AW209" s="79"/>
      <c r="AX209" s="79"/>
      <c r="AY209" s="79"/>
      <c r="AZ209" s="79"/>
      <c r="BA209">
        <v>3</v>
      </c>
      <c r="BB209" s="78" t="str">
        <f>REPLACE(INDEX(GroupVertices[Group],MATCH(Edges[[#This Row],[Vertex 1]],GroupVertices[Vertex],0)),1,1,"")</f>
        <v>4</v>
      </c>
      <c r="BC209" s="78" t="str">
        <f>REPLACE(INDEX(GroupVertices[Group],MATCH(Edges[[#This Row],[Vertex 2]],GroupVertices[Vertex],0)),1,1,"")</f>
        <v>1</v>
      </c>
      <c r="BD209" s="48">
        <v>0</v>
      </c>
      <c r="BE209" s="49">
        <v>0</v>
      </c>
      <c r="BF209" s="48">
        <v>2</v>
      </c>
      <c r="BG209" s="49">
        <v>7.6923076923076925</v>
      </c>
      <c r="BH209" s="48">
        <v>0</v>
      </c>
      <c r="BI209" s="49">
        <v>0</v>
      </c>
      <c r="BJ209" s="48">
        <v>24</v>
      </c>
      <c r="BK209" s="49">
        <v>92.3076923076923</v>
      </c>
      <c r="BL209" s="48">
        <v>26</v>
      </c>
    </row>
    <row r="210" spans="1:64" ht="15">
      <c r="A210" s="64" t="s">
        <v>316</v>
      </c>
      <c r="B210" s="64" t="s">
        <v>277</v>
      </c>
      <c r="C210" s="65" t="s">
        <v>2892</v>
      </c>
      <c r="D210" s="66">
        <v>10</v>
      </c>
      <c r="E210" s="67" t="s">
        <v>136</v>
      </c>
      <c r="F210" s="68">
        <v>12</v>
      </c>
      <c r="G210" s="65"/>
      <c r="H210" s="69"/>
      <c r="I210" s="70"/>
      <c r="J210" s="70"/>
      <c r="K210" s="34" t="s">
        <v>65</v>
      </c>
      <c r="L210" s="77">
        <v>210</v>
      </c>
      <c r="M210" s="77"/>
      <c r="N210" s="72"/>
      <c r="O210" s="79" t="s">
        <v>352</v>
      </c>
      <c r="P210" s="81">
        <v>43634.57056712963</v>
      </c>
      <c r="Q210" s="79" t="s">
        <v>393</v>
      </c>
      <c r="R210" s="79"/>
      <c r="S210" s="79"/>
      <c r="T210" s="79" t="s">
        <v>527</v>
      </c>
      <c r="U210" s="79"/>
      <c r="V210" s="83" t="s">
        <v>673</v>
      </c>
      <c r="W210" s="81">
        <v>43634.57056712963</v>
      </c>
      <c r="X210" s="83" t="s">
        <v>823</v>
      </c>
      <c r="Y210" s="79"/>
      <c r="Z210" s="79"/>
      <c r="AA210" s="85" t="s">
        <v>1000</v>
      </c>
      <c r="AB210" s="79"/>
      <c r="AC210" s="79" t="b">
        <v>0</v>
      </c>
      <c r="AD210" s="79">
        <v>0</v>
      </c>
      <c r="AE210" s="85" t="s">
        <v>1037</v>
      </c>
      <c r="AF210" s="79" t="b">
        <v>0</v>
      </c>
      <c r="AG210" s="79" t="s">
        <v>1048</v>
      </c>
      <c r="AH210" s="79"/>
      <c r="AI210" s="85" t="s">
        <v>1037</v>
      </c>
      <c r="AJ210" s="79" t="b">
        <v>0</v>
      </c>
      <c r="AK210" s="79">
        <v>33</v>
      </c>
      <c r="AL210" s="85" t="s">
        <v>946</v>
      </c>
      <c r="AM210" s="79" t="s">
        <v>1053</v>
      </c>
      <c r="AN210" s="79" t="b">
        <v>0</v>
      </c>
      <c r="AO210" s="85" t="s">
        <v>946</v>
      </c>
      <c r="AP210" s="79" t="s">
        <v>176</v>
      </c>
      <c r="AQ210" s="79">
        <v>0</v>
      </c>
      <c r="AR210" s="79">
        <v>0</v>
      </c>
      <c r="AS210" s="79"/>
      <c r="AT210" s="79"/>
      <c r="AU210" s="79"/>
      <c r="AV210" s="79"/>
      <c r="AW210" s="79"/>
      <c r="AX210" s="79"/>
      <c r="AY210" s="79"/>
      <c r="AZ210" s="79"/>
      <c r="BA210">
        <v>3</v>
      </c>
      <c r="BB210" s="78" t="str">
        <f>REPLACE(INDEX(GroupVertices[Group],MATCH(Edges[[#This Row],[Vertex 1]],GroupVertices[Vertex],0)),1,1,"")</f>
        <v>4</v>
      </c>
      <c r="BC210" s="78" t="str">
        <f>REPLACE(INDEX(GroupVertices[Group],MATCH(Edges[[#This Row],[Vertex 2]],GroupVertices[Vertex],0)),1,1,"")</f>
        <v>1</v>
      </c>
      <c r="BD210" s="48">
        <v>0</v>
      </c>
      <c r="BE210" s="49">
        <v>0</v>
      </c>
      <c r="BF210" s="48">
        <v>0</v>
      </c>
      <c r="BG210" s="49">
        <v>0</v>
      </c>
      <c r="BH210" s="48">
        <v>0</v>
      </c>
      <c r="BI210" s="49">
        <v>0</v>
      </c>
      <c r="BJ210" s="48">
        <v>24</v>
      </c>
      <c r="BK210" s="49">
        <v>100</v>
      </c>
      <c r="BL210" s="48">
        <v>24</v>
      </c>
    </row>
    <row r="211" spans="1:64" ht="15">
      <c r="A211" s="64" t="s">
        <v>316</v>
      </c>
      <c r="B211" s="64" t="s">
        <v>277</v>
      </c>
      <c r="C211" s="65" t="s">
        <v>2892</v>
      </c>
      <c r="D211" s="66">
        <v>10</v>
      </c>
      <c r="E211" s="67" t="s">
        <v>136</v>
      </c>
      <c r="F211" s="68">
        <v>12</v>
      </c>
      <c r="G211" s="65"/>
      <c r="H211" s="69"/>
      <c r="I211" s="70"/>
      <c r="J211" s="70"/>
      <c r="K211" s="34" t="s">
        <v>65</v>
      </c>
      <c r="L211" s="77">
        <v>211</v>
      </c>
      <c r="M211" s="77"/>
      <c r="N211" s="72"/>
      <c r="O211" s="79" t="s">
        <v>352</v>
      </c>
      <c r="P211" s="81">
        <v>43637.540810185186</v>
      </c>
      <c r="Q211" s="79" t="s">
        <v>393</v>
      </c>
      <c r="R211" s="79"/>
      <c r="S211" s="79"/>
      <c r="T211" s="79" t="s">
        <v>527</v>
      </c>
      <c r="U211" s="79"/>
      <c r="V211" s="83" t="s">
        <v>673</v>
      </c>
      <c r="W211" s="81">
        <v>43637.540810185186</v>
      </c>
      <c r="X211" s="83" t="s">
        <v>824</v>
      </c>
      <c r="Y211" s="79"/>
      <c r="Z211" s="79"/>
      <c r="AA211" s="85" t="s">
        <v>1001</v>
      </c>
      <c r="AB211" s="79"/>
      <c r="AC211" s="79" t="b">
        <v>0</v>
      </c>
      <c r="AD211" s="79">
        <v>0</v>
      </c>
      <c r="AE211" s="85" t="s">
        <v>1037</v>
      </c>
      <c r="AF211" s="79" t="b">
        <v>0</v>
      </c>
      <c r="AG211" s="79" t="s">
        <v>1048</v>
      </c>
      <c r="AH211" s="79"/>
      <c r="AI211" s="85" t="s">
        <v>1037</v>
      </c>
      <c r="AJ211" s="79" t="b">
        <v>0</v>
      </c>
      <c r="AK211" s="79">
        <v>35</v>
      </c>
      <c r="AL211" s="85" t="s">
        <v>946</v>
      </c>
      <c r="AM211" s="79" t="s">
        <v>1053</v>
      </c>
      <c r="AN211" s="79" t="b">
        <v>0</v>
      </c>
      <c r="AO211" s="85" t="s">
        <v>946</v>
      </c>
      <c r="AP211" s="79" t="s">
        <v>176</v>
      </c>
      <c r="AQ211" s="79">
        <v>0</v>
      </c>
      <c r="AR211" s="79">
        <v>0</v>
      </c>
      <c r="AS211" s="79"/>
      <c r="AT211" s="79"/>
      <c r="AU211" s="79"/>
      <c r="AV211" s="79"/>
      <c r="AW211" s="79"/>
      <c r="AX211" s="79"/>
      <c r="AY211" s="79"/>
      <c r="AZ211" s="79"/>
      <c r="BA211">
        <v>3</v>
      </c>
      <c r="BB211" s="78" t="str">
        <f>REPLACE(INDEX(GroupVertices[Group],MATCH(Edges[[#This Row],[Vertex 1]],GroupVertices[Vertex],0)),1,1,"")</f>
        <v>4</v>
      </c>
      <c r="BC211" s="78" t="str">
        <f>REPLACE(INDEX(GroupVertices[Group],MATCH(Edges[[#This Row],[Vertex 2]],GroupVertices[Vertex],0)),1,1,"")</f>
        <v>1</v>
      </c>
      <c r="BD211" s="48">
        <v>0</v>
      </c>
      <c r="BE211" s="49">
        <v>0</v>
      </c>
      <c r="BF211" s="48">
        <v>0</v>
      </c>
      <c r="BG211" s="49">
        <v>0</v>
      </c>
      <c r="BH211" s="48">
        <v>0</v>
      </c>
      <c r="BI211" s="49">
        <v>0</v>
      </c>
      <c r="BJ211" s="48">
        <v>24</v>
      </c>
      <c r="BK211" s="49">
        <v>100</v>
      </c>
      <c r="BL211" s="48">
        <v>24</v>
      </c>
    </row>
    <row r="212" spans="1:64" ht="15">
      <c r="A212" s="64" t="s">
        <v>317</v>
      </c>
      <c r="B212" s="64" t="s">
        <v>317</v>
      </c>
      <c r="C212" s="65" t="s">
        <v>2890</v>
      </c>
      <c r="D212" s="66">
        <v>3</v>
      </c>
      <c r="E212" s="67" t="s">
        <v>132</v>
      </c>
      <c r="F212" s="68">
        <v>35</v>
      </c>
      <c r="G212" s="65"/>
      <c r="H212" s="69"/>
      <c r="I212" s="70"/>
      <c r="J212" s="70"/>
      <c r="K212" s="34" t="s">
        <v>65</v>
      </c>
      <c r="L212" s="77">
        <v>212</v>
      </c>
      <c r="M212" s="77"/>
      <c r="N212" s="72"/>
      <c r="O212" s="79" t="s">
        <v>176</v>
      </c>
      <c r="P212" s="81">
        <v>43636.944861111115</v>
      </c>
      <c r="Q212" s="79" t="s">
        <v>434</v>
      </c>
      <c r="R212" s="79"/>
      <c r="S212" s="79"/>
      <c r="T212" s="79" t="s">
        <v>538</v>
      </c>
      <c r="U212" s="83" t="s">
        <v>580</v>
      </c>
      <c r="V212" s="83" t="s">
        <v>580</v>
      </c>
      <c r="W212" s="81">
        <v>43636.944861111115</v>
      </c>
      <c r="X212" s="83" t="s">
        <v>825</v>
      </c>
      <c r="Y212" s="79"/>
      <c r="Z212" s="79"/>
      <c r="AA212" s="85" t="s">
        <v>1002</v>
      </c>
      <c r="AB212" s="79"/>
      <c r="AC212" s="79" t="b">
        <v>0</v>
      </c>
      <c r="AD212" s="79">
        <v>2</v>
      </c>
      <c r="AE212" s="85" t="s">
        <v>1037</v>
      </c>
      <c r="AF212" s="79" t="b">
        <v>0</v>
      </c>
      <c r="AG212" s="79" t="s">
        <v>1048</v>
      </c>
      <c r="AH212" s="79"/>
      <c r="AI212" s="85" t="s">
        <v>1037</v>
      </c>
      <c r="AJ212" s="79" t="b">
        <v>0</v>
      </c>
      <c r="AK212" s="79">
        <v>0</v>
      </c>
      <c r="AL212" s="85" t="s">
        <v>1037</v>
      </c>
      <c r="AM212" s="79" t="s">
        <v>1053</v>
      </c>
      <c r="AN212" s="79" t="b">
        <v>0</v>
      </c>
      <c r="AO212" s="85" t="s">
        <v>1002</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11</v>
      </c>
      <c r="BC212" s="78" t="str">
        <f>REPLACE(INDEX(GroupVertices[Group],MATCH(Edges[[#This Row],[Vertex 2]],GroupVertices[Vertex],0)),1,1,"")</f>
        <v>11</v>
      </c>
      <c r="BD212" s="48">
        <v>1</v>
      </c>
      <c r="BE212" s="49">
        <v>2.6315789473684212</v>
      </c>
      <c r="BF212" s="48">
        <v>0</v>
      </c>
      <c r="BG212" s="49">
        <v>0</v>
      </c>
      <c r="BH212" s="48">
        <v>0</v>
      </c>
      <c r="BI212" s="49">
        <v>0</v>
      </c>
      <c r="BJ212" s="48">
        <v>37</v>
      </c>
      <c r="BK212" s="49">
        <v>97.36842105263158</v>
      </c>
      <c r="BL212" s="48">
        <v>38</v>
      </c>
    </row>
    <row r="213" spans="1:64" ht="15">
      <c r="A213" s="64" t="s">
        <v>318</v>
      </c>
      <c r="B213" s="64" t="s">
        <v>317</v>
      </c>
      <c r="C213" s="65" t="s">
        <v>2890</v>
      </c>
      <c r="D213" s="66">
        <v>3</v>
      </c>
      <c r="E213" s="67" t="s">
        <v>132</v>
      </c>
      <c r="F213" s="68">
        <v>35</v>
      </c>
      <c r="G213" s="65"/>
      <c r="H213" s="69"/>
      <c r="I213" s="70"/>
      <c r="J213" s="70"/>
      <c r="K213" s="34" t="s">
        <v>65</v>
      </c>
      <c r="L213" s="77">
        <v>213</v>
      </c>
      <c r="M213" s="77"/>
      <c r="N213" s="72"/>
      <c r="O213" s="79" t="s">
        <v>352</v>
      </c>
      <c r="P213" s="81">
        <v>43637.550046296295</v>
      </c>
      <c r="Q213" s="79" t="s">
        <v>435</v>
      </c>
      <c r="R213" s="79"/>
      <c r="S213" s="79"/>
      <c r="T213" s="79"/>
      <c r="U213" s="79"/>
      <c r="V213" s="83" t="s">
        <v>674</v>
      </c>
      <c r="W213" s="81">
        <v>43637.550046296295</v>
      </c>
      <c r="X213" s="83" t="s">
        <v>826</v>
      </c>
      <c r="Y213" s="79"/>
      <c r="Z213" s="79"/>
      <c r="AA213" s="85" t="s">
        <v>1003</v>
      </c>
      <c r="AB213" s="79"/>
      <c r="AC213" s="79" t="b">
        <v>0</v>
      </c>
      <c r="AD213" s="79">
        <v>0</v>
      </c>
      <c r="AE213" s="85" t="s">
        <v>1037</v>
      </c>
      <c r="AF213" s="79" t="b">
        <v>0</v>
      </c>
      <c r="AG213" s="79" t="s">
        <v>1048</v>
      </c>
      <c r="AH213" s="79"/>
      <c r="AI213" s="85" t="s">
        <v>1037</v>
      </c>
      <c r="AJ213" s="79" t="b">
        <v>0</v>
      </c>
      <c r="AK213" s="79">
        <v>2</v>
      </c>
      <c r="AL213" s="85" t="s">
        <v>1002</v>
      </c>
      <c r="AM213" s="79" t="s">
        <v>1053</v>
      </c>
      <c r="AN213" s="79" t="b">
        <v>0</v>
      </c>
      <c r="AO213" s="85" t="s">
        <v>1002</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11</v>
      </c>
      <c r="BC213" s="78" t="str">
        <f>REPLACE(INDEX(GroupVertices[Group],MATCH(Edges[[#This Row],[Vertex 2]],GroupVertices[Vertex],0)),1,1,"")</f>
        <v>11</v>
      </c>
      <c r="BD213" s="48">
        <v>1</v>
      </c>
      <c r="BE213" s="49">
        <v>4.761904761904762</v>
      </c>
      <c r="BF213" s="48">
        <v>0</v>
      </c>
      <c r="BG213" s="49">
        <v>0</v>
      </c>
      <c r="BH213" s="48">
        <v>0</v>
      </c>
      <c r="BI213" s="49">
        <v>0</v>
      </c>
      <c r="BJ213" s="48">
        <v>20</v>
      </c>
      <c r="BK213" s="49">
        <v>95.23809523809524</v>
      </c>
      <c r="BL213" s="48">
        <v>21</v>
      </c>
    </row>
    <row r="214" spans="1:64" ht="15">
      <c r="A214" s="64" t="s">
        <v>318</v>
      </c>
      <c r="B214" s="64" t="s">
        <v>277</v>
      </c>
      <c r="C214" s="65" t="s">
        <v>2892</v>
      </c>
      <c r="D214" s="66">
        <v>10</v>
      </c>
      <c r="E214" s="67" t="s">
        <v>136</v>
      </c>
      <c r="F214" s="68">
        <v>12</v>
      </c>
      <c r="G214" s="65"/>
      <c r="H214" s="69"/>
      <c r="I214" s="70"/>
      <c r="J214" s="70"/>
      <c r="K214" s="34" t="s">
        <v>65</v>
      </c>
      <c r="L214" s="77">
        <v>214</v>
      </c>
      <c r="M214" s="77"/>
      <c r="N214" s="72"/>
      <c r="O214" s="79" t="s">
        <v>352</v>
      </c>
      <c r="P214" s="81">
        <v>43630.562685185185</v>
      </c>
      <c r="Q214" s="79" t="s">
        <v>365</v>
      </c>
      <c r="R214" s="79"/>
      <c r="S214" s="79"/>
      <c r="T214" s="79"/>
      <c r="U214" s="79"/>
      <c r="V214" s="83" t="s">
        <v>674</v>
      </c>
      <c r="W214" s="81">
        <v>43630.562685185185</v>
      </c>
      <c r="X214" s="83" t="s">
        <v>827</v>
      </c>
      <c r="Y214" s="79"/>
      <c r="Z214" s="79"/>
      <c r="AA214" s="85" t="s">
        <v>1004</v>
      </c>
      <c r="AB214" s="79"/>
      <c r="AC214" s="79" t="b">
        <v>0</v>
      </c>
      <c r="AD214" s="79">
        <v>0</v>
      </c>
      <c r="AE214" s="85" t="s">
        <v>1037</v>
      </c>
      <c r="AF214" s="79" t="b">
        <v>0</v>
      </c>
      <c r="AG214" s="79" t="s">
        <v>1048</v>
      </c>
      <c r="AH214" s="79"/>
      <c r="AI214" s="85" t="s">
        <v>1037</v>
      </c>
      <c r="AJ214" s="79" t="b">
        <v>0</v>
      </c>
      <c r="AK214" s="79">
        <v>20</v>
      </c>
      <c r="AL214" s="85" t="s">
        <v>936</v>
      </c>
      <c r="AM214" s="79" t="s">
        <v>1053</v>
      </c>
      <c r="AN214" s="79" t="b">
        <v>0</v>
      </c>
      <c r="AO214" s="85" t="s">
        <v>936</v>
      </c>
      <c r="AP214" s="79" t="s">
        <v>176</v>
      </c>
      <c r="AQ214" s="79">
        <v>0</v>
      </c>
      <c r="AR214" s="79">
        <v>0</v>
      </c>
      <c r="AS214" s="79"/>
      <c r="AT214" s="79"/>
      <c r="AU214" s="79"/>
      <c r="AV214" s="79"/>
      <c r="AW214" s="79"/>
      <c r="AX214" s="79"/>
      <c r="AY214" s="79"/>
      <c r="AZ214" s="79"/>
      <c r="BA214">
        <v>3</v>
      </c>
      <c r="BB214" s="78" t="str">
        <f>REPLACE(INDEX(GroupVertices[Group],MATCH(Edges[[#This Row],[Vertex 1]],GroupVertices[Vertex],0)),1,1,"")</f>
        <v>11</v>
      </c>
      <c r="BC214" s="78" t="str">
        <f>REPLACE(INDEX(GroupVertices[Group],MATCH(Edges[[#This Row],[Vertex 2]],GroupVertices[Vertex],0)),1,1,"")</f>
        <v>1</v>
      </c>
      <c r="BD214" s="48">
        <v>0</v>
      </c>
      <c r="BE214" s="49">
        <v>0</v>
      </c>
      <c r="BF214" s="48">
        <v>2</v>
      </c>
      <c r="BG214" s="49">
        <v>7.6923076923076925</v>
      </c>
      <c r="BH214" s="48">
        <v>0</v>
      </c>
      <c r="BI214" s="49">
        <v>0</v>
      </c>
      <c r="BJ214" s="48">
        <v>24</v>
      </c>
      <c r="BK214" s="49">
        <v>92.3076923076923</v>
      </c>
      <c r="BL214" s="48">
        <v>26</v>
      </c>
    </row>
    <row r="215" spans="1:64" ht="15">
      <c r="A215" s="64" t="s">
        <v>318</v>
      </c>
      <c r="B215" s="64" t="s">
        <v>277</v>
      </c>
      <c r="C215" s="65" t="s">
        <v>2892</v>
      </c>
      <c r="D215" s="66">
        <v>10</v>
      </c>
      <c r="E215" s="67" t="s">
        <v>136</v>
      </c>
      <c r="F215" s="68">
        <v>12</v>
      </c>
      <c r="G215" s="65"/>
      <c r="H215" s="69"/>
      <c r="I215" s="70"/>
      <c r="J215" s="70"/>
      <c r="K215" s="34" t="s">
        <v>65</v>
      </c>
      <c r="L215" s="77">
        <v>215</v>
      </c>
      <c r="M215" s="77"/>
      <c r="N215" s="72"/>
      <c r="O215" s="79" t="s">
        <v>352</v>
      </c>
      <c r="P215" s="81">
        <v>43634.554236111115</v>
      </c>
      <c r="Q215" s="79" t="s">
        <v>393</v>
      </c>
      <c r="R215" s="79"/>
      <c r="S215" s="79"/>
      <c r="T215" s="79" t="s">
        <v>527</v>
      </c>
      <c r="U215" s="79"/>
      <c r="V215" s="83" t="s">
        <v>674</v>
      </c>
      <c r="W215" s="81">
        <v>43634.554236111115</v>
      </c>
      <c r="X215" s="83" t="s">
        <v>828</v>
      </c>
      <c r="Y215" s="79"/>
      <c r="Z215" s="79"/>
      <c r="AA215" s="85" t="s">
        <v>1005</v>
      </c>
      <c r="AB215" s="79"/>
      <c r="AC215" s="79" t="b">
        <v>0</v>
      </c>
      <c r="AD215" s="79">
        <v>0</v>
      </c>
      <c r="AE215" s="85" t="s">
        <v>1037</v>
      </c>
      <c r="AF215" s="79" t="b">
        <v>0</v>
      </c>
      <c r="AG215" s="79" t="s">
        <v>1048</v>
      </c>
      <c r="AH215" s="79"/>
      <c r="AI215" s="85" t="s">
        <v>1037</v>
      </c>
      <c r="AJ215" s="79" t="b">
        <v>0</v>
      </c>
      <c r="AK215" s="79">
        <v>33</v>
      </c>
      <c r="AL215" s="85" t="s">
        <v>946</v>
      </c>
      <c r="AM215" s="79" t="s">
        <v>1053</v>
      </c>
      <c r="AN215" s="79" t="b">
        <v>0</v>
      </c>
      <c r="AO215" s="85" t="s">
        <v>946</v>
      </c>
      <c r="AP215" s="79" t="s">
        <v>176</v>
      </c>
      <c r="AQ215" s="79">
        <v>0</v>
      </c>
      <c r="AR215" s="79">
        <v>0</v>
      </c>
      <c r="AS215" s="79"/>
      <c r="AT215" s="79"/>
      <c r="AU215" s="79"/>
      <c r="AV215" s="79"/>
      <c r="AW215" s="79"/>
      <c r="AX215" s="79"/>
      <c r="AY215" s="79"/>
      <c r="AZ215" s="79"/>
      <c r="BA215">
        <v>3</v>
      </c>
      <c r="BB215" s="78" t="str">
        <f>REPLACE(INDEX(GroupVertices[Group],MATCH(Edges[[#This Row],[Vertex 1]],GroupVertices[Vertex],0)),1,1,"")</f>
        <v>11</v>
      </c>
      <c r="BC215" s="78" t="str">
        <f>REPLACE(INDEX(GroupVertices[Group],MATCH(Edges[[#This Row],[Vertex 2]],GroupVertices[Vertex],0)),1,1,"")</f>
        <v>1</v>
      </c>
      <c r="BD215" s="48">
        <v>0</v>
      </c>
      <c r="BE215" s="49">
        <v>0</v>
      </c>
      <c r="BF215" s="48">
        <v>0</v>
      </c>
      <c r="BG215" s="49">
        <v>0</v>
      </c>
      <c r="BH215" s="48">
        <v>0</v>
      </c>
      <c r="BI215" s="49">
        <v>0</v>
      </c>
      <c r="BJ215" s="48">
        <v>24</v>
      </c>
      <c r="BK215" s="49">
        <v>100</v>
      </c>
      <c r="BL215" s="48">
        <v>24</v>
      </c>
    </row>
    <row r="216" spans="1:64" ht="15">
      <c r="A216" s="64" t="s">
        <v>318</v>
      </c>
      <c r="B216" s="64" t="s">
        <v>277</v>
      </c>
      <c r="C216" s="65" t="s">
        <v>2892</v>
      </c>
      <c r="D216" s="66">
        <v>10</v>
      </c>
      <c r="E216" s="67" t="s">
        <v>136</v>
      </c>
      <c r="F216" s="68">
        <v>12</v>
      </c>
      <c r="G216" s="65"/>
      <c r="H216" s="69"/>
      <c r="I216" s="70"/>
      <c r="J216" s="70"/>
      <c r="K216" s="34" t="s">
        <v>65</v>
      </c>
      <c r="L216" s="77">
        <v>216</v>
      </c>
      <c r="M216" s="77"/>
      <c r="N216" s="72"/>
      <c r="O216" s="79" t="s">
        <v>352</v>
      </c>
      <c r="P216" s="81">
        <v>43634.906180555554</v>
      </c>
      <c r="Q216" s="79" t="s">
        <v>402</v>
      </c>
      <c r="R216" s="79"/>
      <c r="S216" s="79"/>
      <c r="T216" s="79" t="s">
        <v>529</v>
      </c>
      <c r="U216" s="79"/>
      <c r="V216" s="83" t="s">
        <v>674</v>
      </c>
      <c r="W216" s="81">
        <v>43634.906180555554</v>
      </c>
      <c r="X216" s="83" t="s">
        <v>829</v>
      </c>
      <c r="Y216" s="79"/>
      <c r="Z216" s="79"/>
      <c r="AA216" s="85" t="s">
        <v>1006</v>
      </c>
      <c r="AB216" s="79"/>
      <c r="AC216" s="79" t="b">
        <v>0</v>
      </c>
      <c r="AD216" s="79">
        <v>0</v>
      </c>
      <c r="AE216" s="85" t="s">
        <v>1037</v>
      </c>
      <c r="AF216" s="79" t="b">
        <v>0</v>
      </c>
      <c r="AG216" s="79" t="s">
        <v>1048</v>
      </c>
      <c r="AH216" s="79"/>
      <c r="AI216" s="85" t="s">
        <v>1037</v>
      </c>
      <c r="AJ216" s="79" t="b">
        <v>0</v>
      </c>
      <c r="AK216" s="79">
        <v>13</v>
      </c>
      <c r="AL216" s="85" t="s">
        <v>947</v>
      </c>
      <c r="AM216" s="79" t="s">
        <v>1053</v>
      </c>
      <c r="AN216" s="79" t="b">
        <v>0</v>
      </c>
      <c r="AO216" s="85" t="s">
        <v>947</v>
      </c>
      <c r="AP216" s="79" t="s">
        <v>176</v>
      </c>
      <c r="AQ216" s="79">
        <v>0</v>
      </c>
      <c r="AR216" s="79">
        <v>0</v>
      </c>
      <c r="AS216" s="79"/>
      <c r="AT216" s="79"/>
      <c r="AU216" s="79"/>
      <c r="AV216" s="79"/>
      <c r="AW216" s="79"/>
      <c r="AX216" s="79"/>
      <c r="AY216" s="79"/>
      <c r="AZ216" s="79"/>
      <c r="BA216">
        <v>3</v>
      </c>
      <c r="BB216" s="78" t="str">
        <f>REPLACE(INDEX(GroupVertices[Group],MATCH(Edges[[#This Row],[Vertex 1]],GroupVertices[Vertex],0)),1,1,"")</f>
        <v>11</v>
      </c>
      <c r="BC216" s="78" t="str">
        <f>REPLACE(INDEX(GroupVertices[Group],MATCH(Edges[[#This Row],[Vertex 2]],GroupVertices[Vertex],0)),1,1,"")</f>
        <v>1</v>
      </c>
      <c r="BD216" s="48">
        <v>1</v>
      </c>
      <c r="BE216" s="49">
        <v>4.3478260869565215</v>
      </c>
      <c r="BF216" s="48">
        <v>0</v>
      </c>
      <c r="BG216" s="49">
        <v>0</v>
      </c>
      <c r="BH216" s="48">
        <v>0</v>
      </c>
      <c r="BI216" s="49">
        <v>0</v>
      </c>
      <c r="BJ216" s="48">
        <v>22</v>
      </c>
      <c r="BK216" s="49">
        <v>95.65217391304348</v>
      </c>
      <c r="BL216" s="48">
        <v>23</v>
      </c>
    </row>
    <row r="217" spans="1:64" ht="15">
      <c r="A217" s="64" t="s">
        <v>319</v>
      </c>
      <c r="B217" s="64" t="s">
        <v>335</v>
      </c>
      <c r="C217" s="65" t="s">
        <v>2890</v>
      </c>
      <c r="D217" s="66">
        <v>3</v>
      </c>
      <c r="E217" s="67" t="s">
        <v>132</v>
      </c>
      <c r="F217" s="68">
        <v>35</v>
      </c>
      <c r="G217" s="65"/>
      <c r="H217" s="69"/>
      <c r="I217" s="70"/>
      <c r="J217" s="70"/>
      <c r="K217" s="34" t="s">
        <v>65</v>
      </c>
      <c r="L217" s="77">
        <v>217</v>
      </c>
      <c r="M217" s="77"/>
      <c r="N217" s="72"/>
      <c r="O217" s="79" t="s">
        <v>352</v>
      </c>
      <c r="P217" s="81">
        <v>43626.93987268519</v>
      </c>
      <c r="Q217" s="79" t="s">
        <v>363</v>
      </c>
      <c r="R217" s="79"/>
      <c r="S217" s="79"/>
      <c r="T217" s="79"/>
      <c r="U217" s="79"/>
      <c r="V217" s="83" t="s">
        <v>675</v>
      </c>
      <c r="W217" s="81">
        <v>43626.93987268519</v>
      </c>
      <c r="X217" s="83" t="s">
        <v>830</v>
      </c>
      <c r="Y217" s="79"/>
      <c r="Z217" s="79"/>
      <c r="AA217" s="85" t="s">
        <v>1007</v>
      </c>
      <c r="AB217" s="79"/>
      <c r="AC217" s="79" t="b">
        <v>0</v>
      </c>
      <c r="AD217" s="79">
        <v>0</v>
      </c>
      <c r="AE217" s="85" t="s">
        <v>1037</v>
      </c>
      <c r="AF217" s="79" t="b">
        <v>1</v>
      </c>
      <c r="AG217" s="79" t="s">
        <v>1048</v>
      </c>
      <c r="AH217" s="79"/>
      <c r="AI217" s="85" t="s">
        <v>1052</v>
      </c>
      <c r="AJ217" s="79" t="b">
        <v>0</v>
      </c>
      <c r="AK217" s="79">
        <v>3</v>
      </c>
      <c r="AL217" s="85" t="s">
        <v>865</v>
      </c>
      <c r="AM217" s="79" t="s">
        <v>1055</v>
      </c>
      <c r="AN217" s="79" t="b">
        <v>0</v>
      </c>
      <c r="AO217" s="85" t="s">
        <v>865</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3</v>
      </c>
      <c r="BC217" s="78" t="str">
        <f>REPLACE(INDEX(GroupVertices[Group],MATCH(Edges[[#This Row],[Vertex 2]],GroupVertices[Vertex],0)),1,1,"")</f>
        <v>3</v>
      </c>
      <c r="BD217" s="48"/>
      <c r="BE217" s="49"/>
      <c r="BF217" s="48"/>
      <c r="BG217" s="49"/>
      <c r="BH217" s="48"/>
      <c r="BI217" s="49"/>
      <c r="BJ217" s="48"/>
      <c r="BK217" s="49"/>
      <c r="BL217" s="48"/>
    </row>
    <row r="218" spans="1:64" ht="15">
      <c r="A218" s="64" t="s">
        <v>220</v>
      </c>
      <c r="B218" s="64" t="s">
        <v>333</v>
      </c>
      <c r="C218" s="65" t="s">
        <v>2890</v>
      </c>
      <c r="D218" s="66">
        <v>3</v>
      </c>
      <c r="E218" s="67" t="s">
        <v>132</v>
      </c>
      <c r="F218" s="68">
        <v>35</v>
      </c>
      <c r="G218" s="65"/>
      <c r="H218" s="69"/>
      <c r="I218" s="70"/>
      <c r="J218" s="70"/>
      <c r="K218" s="34" t="s">
        <v>65</v>
      </c>
      <c r="L218" s="77">
        <v>218</v>
      </c>
      <c r="M218" s="77"/>
      <c r="N218" s="72"/>
      <c r="O218" s="79" t="s">
        <v>352</v>
      </c>
      <c r="P218" s="81">
        <v>43626.830613425926</v>
      </c>
      <c r="Q218" s="79" t="s">
        <v>362</v>
      </c>
      <c r="R218" s="83" t="s">
        <v>461</v>
      </c>
      <c r="S218" s="79" t="s">
        <v>497</v>
      </c>
      <c r="T218" s="79"/>
      <c r="U218" s="79"/>
      <c r="V218" s="83" t="s">
        <v>599</v>
      </c>
      <c r="W218" s="81">
        <v>43626.830613425926</v>
      </c>
      <c r="X218" s="83" t="s">
        <v>688</v>
      </c>
      <c r="Y218" s="79"/>
      <c r="Z218" s="79"/>
      <c r="AA218" s="85" t="s">
        <v>865</v>
      </c>
      <c r="AB218" s="79"/>
      <c r="AC218" s="79" t="b">
        <v>0</v>
      </c>
      <c r="AD218" s="79">
        <v>0</v>
      </c>
      <c r="AE218" s="85" t="s">
        <v>1039</v>
      </c>
      <c r="AF218" s="79" t="b">
        <v>1</v>
      </c>
      <c r="AG218" s="79" t="s">
        <v>1048</v>
      </c>
      <c r="AH218" s="79"/>
      <c r="AI218" s="85" t="s">
        <v>1052</v>
      </c>
      <c r="AJ218" s="79" t="b">
        <v>0</v>
      </c>
      <c r="AK218" s="79">
        <v>3</v>
      </c>
      <c r="AL218" s="85" t="s">
        <v>1037</v>
      </c>
      <c r="AM218" s="79" t="s">
        <v>1053</v>
      </c>
      <c r="AN218" s="79" t="b">
        <v>0</v>
      </c>
      <c r="AO218" s="85" t="s">
        <v>865</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3</v>
      </c>
      <c r="BC218" s="78" t="str">
        <f>REPLACE(INDEX(GroupVertices[Group],MATCH(Edges[[#This Row],[Vertex 2]],GroupVertices[Vertex],0)),1,1,"")</f>
        <v>3</v>
      </c>
      <c r="BD218" s="48"/>
      <c r="BE218" s="49"/>
      <c r="BF218" s="48"/>
      <c r="BG218" s="49"/>
      <c r="BH218" s="48"/>
      <c r="BI218" s="49"/>
      <c r="BJ218" s="48"/>
      <c r="BK218" s="49"/>
      <c r="BL218" s="48"/>
    </row>
    <row r="219" spans="1:64" ht="15">
      <c r="A219" s="64" t="s">
        <v>319</v>
      </c>
      <c r="B219" s="64" t="s">
        <v>333</v>
      </c>
      <c r="C219" s="65" t="s">
        <v>2890</v>
      </c>
      <c r="D219" s="66">
        <v>3</v>
      </c>
      <c r="E219" s="67" t="s">
        <v>132</v>
      </c>
      <c r="F219" s="68">
        <v>35</v>
      </c>
      <c r="G219" s="65"/>
      <c r="H219" s="69"/>
      <c r="I219" s="70"/>
      <c r="J219" s="70"/>
      <c r="K219" s="34" t="s">
        <v>65</v>
      </c>
      <c r="L219" s="77">
        <v>219</v>
      </c>
      <c r="M219" s="77"/>
      <c r="N219" s="72"/>
      <c r="O219" s="79" t="s">
        <v>352</v>
      </c>
      <c r="P219" s="81">
        <v>43626.93987268519</v>
      </c>
      <c r="Q219" s="79" t="s">
        <v>363</v>
      </c>
      <c r="R219" s="79"/>
      <c r="S219" s="79"/>
      <c r="T219" s="79"/>
      <c r="U219" s="79"/>
      <c r="V219" s="83" t="s">
        <v>675</v>
      </c>
      <c r="W219" s="81">
        <v>43626.93987268519</v>
      </c>
      <c r="X219" s="83" t="s">
        <v>830</v>
      </c>
      <c r="Y219" s="79"/>
      <c r="Z219" s="79"/>
      <c r="AA219" s="85" t="s">
        <v>1007</v>
      </c>
      <c r="AB219" s="79"/>
      <c r="AC219" s="79" t="b">
        <v>0</v>
      </c>
      <c r="AD219" s="79">
        <v>0</v>
      </c>
      <c r="AE219" s="85" t="s">
        <v>1037</v>
      </c>
      <c r="AF219" s="79" t="b">
        <v>1</v>
      </c>
      <c r="AG219" s="79" t="s">
        <v>1048</v>
      </c>
      <c r="AH219" s="79"/>
      <c r="AI219" s="85" t="s">
        <v>1052</v>
      </c>
      <c r="AJ219" s="79" t="b">
        <v>0</v>
      </c>
      <c r="AK219" s="79">
        <v>3</v>
      </c>
      <c r="AL219" s="85" t="s">
        <v>865</v>
      </c>
      <c r="AM219" s="79" t="s">
        <v>1055</v>
      </c>
      <c r="AN219" s="79" t="b">
        <v>0</v>
      </c>
      <c r="AO219" s="85" t="s">
        <v>865</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3</v>
      </c>
      <c r="BC219" s="78" t="str">
        <f>REPLACE(INDEX(GroupVertices[Group],MATCH(Edges[[#This Row],[Vertex 2]],GroupVertices[Vertex],0)),1,1,"")</f>
        <v>3</v>
      </c>
      <c r="BD219" s="48"/>
      <c r="BE219" s="49"/>
      <c r="BF219" s="48"/>
      <c r="BG219" s="49"/>
      <c r="BH219" s="48"/>
      <c r="BI219" s="49"/>
      <c r="BJ219" s="48"/>
      <c r="BK219" s="49"/>
      <c r="BL219" s="48"/>
    </row>
    <row r="220" spans="1:64" ht="15">
      <c r="A220" s="64" t="s">
        <v>220</v>
      </c>
      <c r="B220" s="64" t="s">
        <v>336</v>
      </c>
      <c r="C220" s="65" t="s">
        <v>2890</v>
      </c>
      <c r="D220" s="66">
        <v>3</v>
      </c>
      <c r="E220" s="67" t="s">
        <v>132</v>
      </c>
      <c r="F220" s="68">
        <v>35</v>
      </c>
      <c r="G220" s="65"/>
      <c r="H220" s="69"/>
      <c r="I220" s="70"/>
      <c r="J220" s="70"/>
      <c r="K220" s="34" t="s">
        <v>65</v>
      </c>
      <c r="L220" s="77">
        <v>220</v>
      </c>
      <c r="M220" s="77"/>
      <c r="N220" s="72"/>
      <c r="O220" s="79" t="s">
        <v>352</v>
      </c>
      <c r="P220" s="81">
        <v>43626.830613425926</v>
      </c>
      <c r="Q220" s="79" t="s">
        <v>362</v>
      </c>
      <c r="R220" s="83" t="s">
        <v>461</v>
      </c>
      <c r="S220" s="79" t="s">
        <v>497</v>
      </c>
      <c r="T220" s="79"/>
      <c r="U220" s="79"/>
      <c r="V220" s="83" t="s">
        <v>599</v>
      </c>
      <c r="W220" s="81">
        <v>43626.830613425926</v>
      </c>
      <c r="X220" s="83" t="s">
        <v>688</v>
      </c>
      <c r="Y220" s="79"/>
      <c r="Z220" s="79"/>
      <c r="AA220" s="85" t="s">
        <v>865</v>
      </c>
      <c r="AB220" s="79"/>
      <c r="AC220" s="79" t="b">
        <v>0</v>
      </c>
      <c r="AD220" s="79">
        <v>0</v>
      </c>
      <c r="AE220" s="85" t="s">
        <v>1039</v>
      </c>
      <c r="AF220" s="79" t="b">
        <v>1</v>
      </c>
      <c r="AG220" s="79" t="s">
        <v>1048</v>
      </c>
      <c r="AH220" s="79"/>
      <c r="AI220" s="85" t="s">
        <v>1052</v>
      </c>
      <c r="AJ220" s="79" t="b">
        <v>0</v>
      </c>
      <c r="AK220" s="79">
        <v>3</v>
      </c>
      <c r="AL220" s="85" t="s">
        <v>1037</v>
      </c>
      <c r="AM220" s="79" t="s">
        <v>1053</v>
      </c>
      <c r="AN220" s="79" t="b">
        <v>0</v>
      </c>
      <c r="AO220" s="85" t="s">
        <v>865</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3</v>
      </c>
      <c r="BC220" s="78" t="str">
        <f>REPLACE(INDEX(GroupVertices[Group],MATCH(Edges[[#This Row],[Vertex 2]],GroupVertices[Vertex],0)),1,1,"")</f>
        <v>3</v>
      </c>
      <c r="BD220" s="48"/>
      <c r="BE220" s="49"/>
      <c r="BF220" s="48"/>
      <c r="BG220" s="49"/>
      <c r="BH220" s="48"/>
      <c r="BI220" s="49"/>
      <c r="BJ220" s="48"/>
      <c r="BK220" s="49"/>
      <c r="BL220" s="48"/>
    </row>
    <row r="221" spans="1:64" ht="15">
      <c r="A221" s="64" t="s">
        <v>277</v>
      </c>
      <c r="B221" s="64" t="s">
        <v>336</v>
      </c>
      <c r="C221" s="65" t="s">
        <v>2890</v>
      </c>
      <c r="D221" s="66">
        <v>3</v>
      </c>
      <c r="E221" s="67" t="s">
        <v>132</v>
      </c>
      <c r="F221" s="68">
        <v>35</v>
      </c>
      <c r="G221" s="65"/>
      <c r="H221" s="69"/>
      <c r="I221" s="70"/>
      <c r="J221" s="70"/>
      <c r="K221" s="34" t="s">
        <v>65</v>
      </c>
      <c r="L221" s="77">
        <v>221</v>
      </c>
      <c r="M221" s="77"/>
      <c r="N221" s="72"/>
      <c r="O221" s="79" t="s">
        <v>352</v>
      </c>
      <c r="P221" s="81">
        <v>43616.684537037036</v>
      </c>
      <c r="Q221" s="79" t="s">
        <v>436</v>
      </c>
      <c r="R221" s="79"/>
      <c r="S221" s="79"/>
      <c r="T221" s="79" t="s">
        <v>518</v>
      </c>
      <c r="U221" s="83" t="s">
        <v>581</v>
      </c>
      <c r="V221" s="83" t="s">
        <v>581</v>
      </c>
      <c r="W221" s="81">
        <v>43616.684537037036</v>
      </c>
      <c r="X221" s="83" t="s">
        <v>831</v>
      </c>
      <c r="Y221" s="79"/>
      <c r="Z221" s="79"/>
      <c r="AA221" s="85" t="s">
        <v>1008</v>
      </c>
      <c r="AB221" s="79"/>
      <c r="AC221" s="79" t="b">
        <v>0</v>
      </c>
      <c r="AD221" s="79">
        <v>77</v>
      </c>
      <c r="AE221" s="85" t="s">
        <v>1037</v>
      </c>
      <c r="AF221" s="79" t="b">
        <v>0</v>
      </c>
      <c r="AG221" s="79" t="s">
        <v>1048</v>
      </c>
      <c r="AH221" s="79"/>
      <c r="AI221" s="85" t="s">
        <v>1037</v>
      </c>
      <c r="AJ221" s="79" t="b">
        <v>0</v>
      </c>
      <c r="AK221" s="79">
        <v>25</v>
      </c>
      <c r="AL221" s="85" t="s">
        <v>1037</v>
      </c>
      <c r="AM221" s="79" t="s">
        <v>1055</v>
      </c>
      <c r="AN221" s="79" t="b">
        <v>0</v>
      </c>
      <c r="AO221" s="85" t="s">
        <v>1008</v>
      </c>
      <c r="AP221" s="79" t="s">
        <v>1070</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3</v>
      </c>
      <c r="BD221" s="48">
        <v>3</v>
      </c>
      <c r="BE221" s="49">
        <v>6.818181818181818</v>
      </c>
      <c r="BF221" s="48">
        <v>0</v>
      </c>
      <c r="BG221" s="49">
        <v>0</v>
      </c>
      <c r="BH221" s="48">
        <v>0</v>
      </c>
      <c r="BI221" s="49">
        <v>0</v>
      </c>
      <c r="BJ221" s="48">
        <v>41</v>
      </c>
      <c r="BK221" s="49">
        <v>93.18181818181819</v>
      </c>
      <c r="BL221" s="48">
        <v>44</v>
      </c>
    </row>
    <row r="222" spans="1:64" ht="15">
      <c r="A222" s="64" t="s">
        <v>319</v>
      </c>
      <c r="B222" s="64" t="s">
        <v>336</v>
      </c>
      <c r="C222" s="65" t="s">
        <v>2890</v>
      </c>
      <c r="D222" s="66">
        <v>3</v>
      </c>
      <c r="E222" s="67" t="s">
        <v>132</v>
      </c>
      <c r="F222" s="68">
        <v>35</v>
      </c>
      <c r="G222" s="65"/>
      <c r="H222" s="69"/>
      <c r="I222" s="70"/>
      <c r="J222" s="70"/>
      <c r="K222" s="34" t="s">
        <v>65</v>
      </c>
      <c r="L222" s="77">
        <v>222</v>
      </c>
      <c r="M222" s="77"/>
      <c r="N222" s="72"/>
      <c r="O222" s="79" t="s">
        <v>352</v>
      </c>
      <c r="P222" s="81">
        <v>43626.93987268519</v>
      </c>
      <c r="Q222" s="79" t="s">
        <v>363</v>
      </c>
      <c r="R222" s="79"/>
      <c r="S222" s="79"/>
      <c r="T222" s="79"/>
      <c r="U222" s="79"/>
      <c r="V222" s="83" t="s">
        <v>675</v>
      </c>
      <c r="W222" s="81">
        <v>43626.93987268519</v>
      </c>
      <c r="X222" s="83" t="s">
        <v>830</v>
      </c>
      <c r="Y222" s="79"/>
      <c r="Z222" s="79"/>
      <c r="AA222" s="85" t="s">
        <v>1007</v>
      </c>
      <c r="AB222" s="79"/>
      <c r="AC222" s="79" t="b">
        <v>0</v>
      </c>
      <c r="AD222" s="79">
        <v>0</v>
      </c>
      <c r="AE222" s="85" t="s">
        <v>1037</v>
      </c>
      <c r="AF222" s="79" t="b">
        <v>1</v>
      </c>
      <c r="AG222" s="79" t="s">
        <v>1048</v>
      </c>
      <c r="AH222" s="79"/>
      <c r="AI222" s="85" t="s">
        <v>1052</v>
      </c>
      <c r="AJ222" s="79" t="b">
        <v>0</v>
      </c>
      <c r="AK222" s="79">
        <v>3</v>
      </c>
      <c r="AL222" s="85" t="s">
        <v>865</v>
      </c>
      <c r="AM222" s="79" t="s">
        <v>1055</v>
      </c>
      <c r="AN222" s="79" t="b">
        <v>0</v>
      </c>
      <c r="AO222" s="85" t="s">
        <v>865</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3</v>
      </c>
      <c r="BC222" s="78" t="str">
        <f>REPLACE(INDEX(GroupVertices[Group],MATCH(Edges[[#This Row],[Vertex 2]],GroupVertices[Vertex],0)),1,1,"")</f>
        <v>3</v>
      </c>
      <c r="BD222" s="48"/>
      <c r="BE222" s="49"/>
      <c r="BF222" s="48"/>
      <c r="BG222" s="49"/>
      <c r="BH222" s="48"/>
      <c r="BI222" s="49"/>
      <c r="BJ222" s="48"/>
      <c r="BK222" s="49"/>
      <c r="BL222" s="48"/>
    </row>
    <row r="223" spans="1:64" ht="15">
      <c r="A223" s="64" t="s">
        <v>220</v>
      </c>
      <c r="B223" s="64" t="s">
        <v>337</v>
      </c>
      <c r="C223" s="65" t="s">
        <v>2890</v>
      </c>
      <c r="D223" s="66">
        <v>3</v>
      </c>
      <c r="E223" s="67" t="s">
        <v>132</v>
      </c>
      <c r="F223" s="68">
        <v>35</v>
      </c>
      <c r="G223" s="65"/>
      <c r="H223" s="69"/>
      <c r="I223" s="70"/>
      <c r="J223" s="70"/>
      <c r="K223" s="34" t="s">
        <v>65</v>
      </c>
      <c r="L223" s="77">
        <v>223</v>
      </c>
      <c r="M223" s="77"/>
      <c r="N223" s="72"/>
      <c r="O223" s="79" t="s">
        <v>353</v>
      </c>
      <c r="P223" s="81">
        <v>43626.830613425926</v>
      </c>
      <c r="Q223" s="79" t="s">
        <v>362</v>
      </c>
      <c r="R223" s="83" t="s">
        <v>461</v>
      </c>
      <c r="S223" s="79" t="s">
        <v>497</v>
      </c>
      <c r="T223" s="79"/>
      <c r="U223" s="79"/>
      <c r="V223" s="83" t="s">
        <v>599</v>
      </c>
      <c r="W223" s="81">
        <v>43626.830613425926</v>
      </c>
      <c r="X223" s="83" t="s">
        <v>688</v>
      </c>
      <c r="Y223" s="79"/>
      <c r="Z223" s="79"/>
      <c r="AA223" s="85" t="s">
        <v>865</v>
      </c>
      <c r="AB223" s="79"/>
      <c r="AC223" s="79" t="b">
        <v>0</v>
      </c>
      <c r="AD223" s="79">
        <v>0</v>
      </c>
      <c r="AE223" s="85" t="s">
        <v>1039</v>
      </c>
      <c r="AF223" s="79" t="b">
        <v>1</v>
      </c>
      <c r="AG223" s="79" t="s">
        <v>1048</v>
      </c>
      <c r="AH223" s="79"/>
      <c r="AI223" s="85" t="s">
        <v>1052</v>
      </c>
      <c r="AJ223" s="79" t="b">
        <v>0</v>
      </c>
      <c r="AK223" s="79">
        <v>3</v>
      </c>
      <c r="AL223" s="85" t="s">
        <v>1037</v>
      </c>
      <c r="AM223" s="79" t="s">
        <v>1053</v>
      </c>
      <c r="AN223" s="79" t="b">
        <v>0</v>
      </c>
      <c r="AO223" s="85" t="s">
        <v>865</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3</v>
      </c>
      <c r="BC223" s="78" t="str">
        <f>REPLACE(INDEX(GroupVertices[Group],MATCH(Edges[[#This Row],[Vertex 2]],GroupVertices[Vertex],0)),1,1,"")</f>
        <v>3</v>
      </c>
      <c r="BD223" s="48">
        <v>0</v>
      </c>
      <c r="BE223" s="49">
        <v>0</v>
      </c>
      <c r="BF223" s="48">
        <v>2</v>
      </c>
      <c r="BG223" s="49">
        <v>11.11111111111111</v>
      </c>
      <c r="BH223" s="48">
        <v>0</v>
      </c>
      <c r="BI223" s="49">
        <v>0</v>
      </c>
      <c r="BJ223" s="48">
        <v>16</v>
      </c>
      <c r="BK223" s="49">
        <v>88.88888888888889</v>
      </c>
      <c r="BL223" s="48">
        <v>18</v>
      </c>
    </row>
    <row r="224" spans="1:64" ht="15">
      <c r="A224" s="64" t="s">
        <v>319</v>
      </c>
      <c r="B224" s="64" t="s">
        <v>337</v>
      </c>
      <c r="C224" s="65" t="s">
        <v>2890</v>
      </c>
      <c r="D224" s="66">
        <v>3</v>
      </c>
      <c r="E224" s="67" t="s">
        <v>132</v>
      </c>
      <c r="F224" s="68">
        <v>35</v>
      </c>
      <c r="G224" s="65"/>
      <c r="H224" s="69"/>
      <c r="I224" s="70"/>
      <c r="J224" s="70"/>
      <c r="K224" s="34" t="s">
        <v>65</v>
      </c>
      <c r="L224" s="77">
        <v>224</v>
      </c>
      <c r="M224" s="77"/>
      <c r="N224" s="72"/>
      <c r="O224" s="79" t="s">
        <v>352</v>
      </c>
      <c r="P224" s="81">
        <v>43626.93987268519</v>
      </c>
      <c r="Q224" s="79" t="s">
        <v>363</v>
      </c>
      <c r="R224" s="79"/>
      <c r="S224" s="79"/>
      <c r="T224" s="79"/>
      <c r="U224" s="79"/>
      <c r="V224" s="83" t="s">
        <v>675</v>
      </c>
      <c r="W224" s="81">
        <v>43626.93987268519</v>
      </c>
      <c r="X224" s="83" t="s">
        <v>830</v>
      </c>
      <c r="Y224" s="79"/>
      <c r="Z224" s="79"/>
      <c r="AA224" s="85" t="s">
        <v>1007</v>
      </c>
      <c r="AB224" s="79"/>
      <c r="AC224" s="79" t="b">
        <v>0</v>
      </c>
      <c r="AD224" s="79">
        <v>0</v>
      </c>
      <c r="AE224" s="85" t="s">
        <v>1037</v>
      </c>
      <c r="AF224" s="79" t="b">
        <v>1</v>
      </c>
      <c r="AG224" s="79" t="s">
        <v>1048</v>
      </c>
      <c r="AH224" s="79"/>
      <c r="AI224" s="85" t="s">
        <v>1052</v>
      </c>
      <c r="AJ224" s="79" t="b">
        <v>0</v>
      </c>
      <c r="AK224" s="79">
        <v>3</v>
      </c>
      <c r="AL224" s="85" t="s">
        <v>865</v>
      </c>
      <c r="AM224" s="79" t="s">
        <v>1055</v>
      </c>
      <c r="AN224" s="79" t="b">
        <v>0</v>
      </c>
      <c r="AO224" s="85" t="s">
        <v>865</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3</v>
      </c>
      <c r="BC224" s="78" t="str">
        <f>REPLACE(INDEX(GroupVertices[Group],MATCH(Edges[[#This Row],[Vertex 2]],GroupVertices[Vertex],0)),1,1,"")</f>
        <v>3</v>
      </c>
      <c r="BD224" s="48"/>
      <c r="BE224" s="49"/>
      <c r="BF224" s="48"/>
      <c r="BG224" s="49"/>
      <c r="BH224" s="48"/>
      <c r="BI224" s="49"/>
      <c r="BJ224" s="48"/>
      <c r="BK224" s="49"/>
      <c r="BL224" s="48"/>
    </row>
    <row r="225" spans="1:64" ht="15">
      <c r="A225" s="64" t="s">
        <v>220</v>
      </c>
      <c r="B225" s="64" t="s">
        <v>304</v>
      </c>
      <c r="C225" s="65" t="s">
        <v>2890</v>
      </c>
      <c r="D225" s="66">
        <v>3</v>
      </c>
      <c r="E225" s="67" t="s">
        <v>132</v>
      </c>
      <c r="F225" s="68">
        <v>35</v>
      </c>
      <c r="G225" s="65"/>
      <c r="H225" s="69"/>
      <c r="I225" s="70"/>
      <c r="J225" s="70"/>
      <c r="K225" s="34" t="s">
        <v>65</v>
      </c>
      <c r="L225" s="77">
        <v>225</v>
      </c>
      <c r="M225" s="77"/>
      <c r="N225" s="72"/>
      <c r="O225" s="79" t="s">
        <v>352</v>
      </c>
      <c r="P225" s="81">
        <v>43626.830613425926</v>
      </c>
      <c r="Q225" s="79" t="s">
        <v>362</v>
      </c>
      <c r="R225" s="83" t="s">
        <v>461</v>
      </c>
      <c r="S225" s="79" t="s">
        <v>497</v>
      </c>
      <c r="T225" s="79"/>
      <c r="U225" s="79"/>
      <c r="V225" s="83" t="s">
        <v>599</v>
      </c>
      <c r="W225" s="81">
        <v>43626.830613425926</v>
      </c>
      <c r="X225" s="83" t="s">
        <v>688</v>
      </c>
      <c r="Y225" s="79"/>
      <c r="Z225" s="79"/>
      <c r="AA225" s="85" t="s">
        <v>865</v>
      </c>
      <c r="AB225" s="79"/>
      <c r="AC225" s="79" t="b">
        <v>0</v>
      </c>
      <c r="AD225" s="79">
        <v>0</v>
      </c>
      <c r="AE225" s="85" t="s">
        <v>1039</v>
      </c>
      <c r="AF225" s="79" t="b">
        <v>1</v>
      </c>
      <c r="AG225" s="79" t="s">
        <v>1048</v>
      </c>
      <c r="AH225" s="79"/>
      <c r="AI225" s="85" t="s">
        <v>1052</v>
      </c>
      <c r="AJ225" s="79" t="b">
        <v>0</v>
      </c>
      <c r="AK225" s="79">
        <v>3</v>
      </c>
      <c r="AL225" s="85" t="s">
        <v>1037</v>
      </c>
      <c r="AM225" s="79" t="s">
        <v>1053</v>
      </c>
      <c r="AN225" s="79" t="b">
        <v>0</v>
      </c>
      <c r="AO225" s="85" t="s">
        <v>865</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3</v>
      </c>
      <c r="BC225" s="78" t="str">
        <f>REPLACE(INDEX(GroupVertices[Group],MATCH(Edges[[#This Row],[Vertex 2]],GroupVertices[Vertex],0)),1,1,"")</f>
        <v>2</v>
      </c>
      <c r="BD225" s="48"/>
      <c r="BE225" s="49"/>
      <c r="BF225" s="48"/>
      <c r="BG225" s="49"/>
      <c r="BH225" s="48"/>
      <c r="BI225" s="49"/>
      <c r="BJ225" s="48"/>
      <c r="BK225" s="49"/>
      <c r="BL225" s="48"/>
    </row>
    <row r="226" spans="1:64" ht="15">
      <c r="A226" s="64" t="s">
        <v>319</v>
      </c>
      <c r="B226" s="64" t="s">
        <v>220</v>
      </c>
      <c r="C226" s="65" t="s">
        <v>2890</v>
      </c>
      <c r="D226" s="66">
        <v>3</v>
      </c>
      <c r="E226" s="67" t="s">
        <v>132</v>
      </c>
      <c r="F226" s="68">
        <v>35</v>
      </c>
      <c r="G226" s="65"/>
      <c r="H226" s="69"/>
      <c r="I226" s="70"/>
      <c r="J226" s="70"/>
      <c r="K226" s="34" t="s">
        <v>65</v>
      </c>
      <c r="L226" s="77">
        <v>226</v>
      </c>
      <c r="M226" s="77"/>
      <c r="N226" s="72"/>
      <c r="O226" s="79" t="s">
        <v>352</v>
      </c>
      <c r="P226" s="81">
        <v>43626.93987268519</v>
      </c>
      <c r="Q226" s="79" t="s">
        <v>363</v>
      </c>
      <c r="R226" s="79"/>
      <c r="S226" s="79"/>
      <c r="T226" s="79"/>
      <c r="U226" s="79"/>
      <c r="V226" s="83" t="s">
        <v>675</v>
      </c>
      <c r="W226" s="81">
        <v>43626.93987268519</v>
      </c>
      <c r="X226" s="83" t="s">
        <v>830</v>
      </c>
      <c r="Y226" s="79"/>
      <c r="Z226" s="79"/>
      <c r="AA226" s="85" t="s">
        <v>1007</v>
      </c>
      <c r="AB226" s="79"/>
      <c r="AC226" s="79" t="b">
        <v>0</v>
      </c>
      <c r="AD226" s="79">
        <v>0</v>
      </c>
      <c r="AE226" s="85" t="s">
        <v>1037</v>
      </c>
      <c r="AF226" s="79" t="b">
        <v>1</v>
      </c>
      <c r="AG226" s="79" t="s">
        <v>1048</v>
      </c>
      <c r="AH226" s="79"/>
      <c r="AI226" s="85" t="s">
        <v>1052</v>
      </c>
      <c r="AJ226" s="79" t="b">
        <v>0</v>
      </c>
      <c r="AK226" s="79">
        <v>3</v>
      </c>
      <c r="AL226" s="85" t="s">
        <v>865</v>
      </c>
      <c r="AM226" s="79" t="s">
        <v>1055</v>
      </c>
      <c r="AN226" s="79" t="b">
        <v>0</v>
      </c>
      <c r="AO226" s="85" t="s">
        <v>865</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3</v>
      </c>
      <c r="BC226" s="78" t="str">
        <f>REPLACE(INDEX(GroupVertices[Group],MATCH(Edges[[#This Row],[Vertex 2]],GroupVertices[Vertex],0)),1,1,"")</f>
        <v>3</v>
      </c>
      <c r="BD226" s="48"/>
      <c r="BE226" s="49"/>
      <c r="BF226" s="48"/>
      <c r="BG226" s="49"/>
      <c r="BH226" s="48"/>
      <c r="BI226" s="49"/>
      <c r="BJ226" s="48"/>
      <c r="BK226" s="49"/>
      <c r="BL226" s="48"/>
    </row>
    <row r="227" spans="1:64" ht="15">
      <c r="A227" s="64" t="s">
        <v>319</v>
      </c>
      <c r="B227" s="64" t="s">
        <v>349</v>
      </c>
      <c r="C227" s="65" t="s">
        <v>2890</v>
      </c>
      <c r="D227" s="66">
        <v>3</v>
      </c>
      <c r="E227" s="67" t="s">
        <v>132</v>
      </c>
      <c r="F227" s="68">
        <v>35</v>
      </c>
      <c r="G227" s="65"/>
      <c r="H227" s="69"/>
      <c r="I227" s="70"/>
      <c r="J227" s="70"/>
      <c r="K227" s="34" t="s">
        <v>65</v>
      </c>
      <c r="L227" s="77">
        <v>227</v>
      </c>
      <c r="M227" s="77"/>
      <c r="N227" s="72"/>
      <c r="O227" s="79" t="s">
        <v>352</v>
      </c>
      <c r="P227" s="81">
        <v>43637.7065162037</v>
      </c>
      <c r="Q227" s="79" t="s">
        <v>437</v>
      </c>
      <c r="R227" s="83" t="s">
        <v>481</v>
      </c>
      <c r="S227" s="79" t="s">
        <v>511</v>
      </c>
      <c r="T227" s="79"/>
      <c r="U227" s="79"/>
      <c r="V227" s="83" t="s">
        <v>675</v>
      </c>
      <c r="W227" s="81">
        <v>43637.7065162037</v>
      </c>
      <c r="X227" s="83" t="s">
        <v>832</v>
      </c>
      <c r="Y227" s="79"/>
      <c r="Z227" s="79"/>
      <c r="AA227" s="85" t="s">
        <v>1009</v>
      </c>
      <c r="AB227" s="79"/>
      <c r="AC227" s="79" t="b">
        <v>0</v>
      </c>
      <c r="AD227" s="79">
        <v>0</v>
      </c>
      <c r="AE227" s="85" t="s">
        <v>1037</v>
      </c>
      <c r="AF227" s="79" t="b">
        <v>0</v>
      </c>
      <c r="AG227" s="79" t="s">
        <v>1048</v>
      </c>
      <c r="AH227" s="79"/>
      <c r="AI227" s="85" t="s">
        <v>1037</v>
      </c>
      <c r="AJ227" s="79" t="b">
        <v>0</v>
      </c>
      <c r="AK227" s="79">
        <v>0</v>
      </c>
      <c r="AL227" s="85" t="s">
        <v>1037</v>
      </c>
      <c r="AM227" s="79" t="s">
        <v>1053</v>
      </c>
      <c r="AN227" s="79" t="b">
        <v>0</v>
      </c>
      <c r="AO227" s="85" t="s">
        <v>1009</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3</v>
      </c>
      <c r="BC227" s="78" t="str">
        <f>REPLACE(INDEX(GroupVertices[Group],MATCH(Edges[[#This Row],[Vertex 2]],GroupVertices[Vertex],0)),1,1,"")</f>
        <v>3</v>
      </c>
      <c r="BD227" s="48"/>
      <c r="BE227" s="49"/>
      <c r="BF227" s="48"/>
      <c r="BG227" s="49"/>
      <c r="BH227" s="48"/>
      <c r="BI227" s="49"/>
      <c r="BJ227" s="48"/>
      <c r="BK227" s="49"/>
      <c r="BL227" s="48"/>
    </row>
    <row r="228" spans="1:64" ht="15">
      <c r="A228" s="64" t="s">
        <v>319</v>
      </c>
      <c r="B228" s="64" t="s">
        <v>350</v>
      </c>
      <c r="C228" s="65" t="s">
        <v>2890</v>
      </c>
      <c r="D228" s="66">
        <v>3</v>
      </c>
      <c r="E228" s="67" t="s">
        <v>132</v>
      </c>
      <c r="F228" s="68">
        <v>35</v>
      </c>
      <c r="G228" s="65"/>
      <c r="H228" s="69"/>
      <c r="I228" s="70"/>
      <c r="J228" s="70"/>
      <c r="K228" s="34" t="s">
        <v>65</v>
      </c>
      <c r="L228" s="77">
        <v>228</v>
      </c>
      <c r="M228" s="77"/>
      <c r="N228" s="72"/>
      <c r="O228" s="79" t="s">
        <v>352</v>
      </c>
      <c r="P228" s="81">
        <v>43637.7065162037</v>
      </c>
      <c r="Q228" s="79" t="s">
        <v>437</v>
      </c>
      <c r="R228" s="83" t="s">
        <v>481</v>
      </c>
      <c r="S228" s="79" t="s">
        <v>511</v>
      </c>
      <c r="T228" s="79"/>
      <c r="U228" s="79"/>
      <c r="V228" s="83" t="s">
        <v>675</v>
      </c>
      <c r="W228" s="81">
        <v>43637.7065162037</v>
      </c>
      <c r="X228" s="83" t="s">
        <v>832</v>
      </c>
      <c r="Y228" s="79"/>
      <c r="Z228" s="79"/>
      <c r="AA228" s="85" t="s">
        <v>1009</v>
      </c>
      <c r="AB228" s="79"/>
      <c r="AC228" s="79" t="b">
        <v>0</v>
      </c>
      <c r="AD228" s="79">
        <v>0</v>
      </c>
      <c r="AE228" s="85" t="s">
        <v>1037</v>
      </c>
      <c r="AF228" s="79" t="b">
        <v>0</v>
      </c>
      <c r="AG228" s="79" t="s">
        <v>1048</v>
      </c>
      <c r="AH228" s="79"/>
      <c r="AI228" s="85" t="s">
        <v>1037</v>
      </c>
      <c r="AJ228" s="79" t="b">
        <v>0</v>
      </c>
      <c r="AK228" s="79">
        <v>0</v>
      </c>
      <c r="AL228" s="85" t="s">
        <v>1037</v>
      </c>
      <c r="AM228" s="79" t="s">
        <v>1053</v>
      </c>
      <c r="AN228" s="79" t="b">
        <v>0</v>
      </c>
      <c r="AO228" s="85" t="s">
        <v>1009</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3</v>
      </c>
      <c r="BC228" s="78" t="str">
        <f>REPLACE(INDEX(GroupVertices[Group],MATCH(Edges[[#This Row],[Vertex 2]],GroupVertices[Vertex],0)),1,1,"")</f>
        <v>3</v>
      </c>
      <c r="BD228" s="48">
        <v>0</v>
      </c>
      <c r="BE228" s="49">
        <v>0</v>
      </c>
      <c r="BF228" s="48">
        <v>0</v>
      </c>
      <c r="BG228" s="49">
        <v>0</v>
      </c>
      <c r="BH228" s="48">
        <v>0</v>
      </c>
      <c r="BI228" s="49">
        <v>0</v>
      </c>
      <c r="BJ228" s="48">
        <v>29</v>
      </c>
      <c r="BK228" s="49">
        <v>100</v>
      </c>
      <c r="BL228" s="48">
        <v>29</v>
      </c>
    </row>
    <row r="229" spans="1:64" ht="15">
      <c r="A229" s="64" t="s">
        <v>319</v>
      </c>
      <c r="B229" s="64" t="s">
        <v>304</v>
      </c>
      <c r="C229" s="65" t="s">
        <v>2891</v>
      </c>
      <c r="D229" s="66">
        <v>6.5</v>
      </c>
      <c r="E229" s="67" t="s">
        <v>136</v>
      </c>
      <c r="F229" s="68">
        <v>23.5</v>
      </c>
      <c r="G229" s="65"/>
      <c r="H229" s="69"/>
      <c r="I229" s="70"/>
      <c r="J229" s="70"/>
      <c r="K229" s="34" t="s">
        <v>65</v>
      </c>
      <c r="L229" s="77">
        <v>229</v>
      </c>
      <c r="M229" s="77"/>
      <c r="N229" s="72"/>
      <c r="O229" s="79" t="s">
        <v>352</v>
      </c>
      <c r="P229" s="81">
        <v>43626.93987268519</v>
      </c>
      <c r="Q229" s="79" t="s">
        <v>363</v>
      </c>
      <c r="R229" s="79"/>
      <c r="S229" s="79"/>
      <c r="T229" s="79"/>
      <c r="U229" s="79"/>
      <c r="V229" s="83" t="s">
        <v>675</v>
      </c>
      <c r="W229" s="81">
        <v>43626.93987268519</v>
      </c>
      <c r="X229" s="83" t="s">
        <v>830</v>
      </c>
      <c r="Y229" s="79"/>
      <c r="Z229" s="79"/>
      <c r="AA229" s="85" t="s">
        <v>1007</v>
      </c>
      <c r="AB229" s="79"/>
      <c r="AC229" s="79" t="b">
        <v>0</v>
      </c>
      <c r="AD229" s="79">
        <v>0</v>
      </c>
      <c r="AE229" s="85" t="s">
        <v>1037</v>
      </c>
      <c r="AF229" s="79" t="b">
        <v>1</v>
      </c>
      <c r="AG229" s="79" t="s">
        <v>1048</v>
      </c>
      <c r="AH229" s="79"/>
      <c r="AI229" s="85" t="s">
        <v>1052</v>
      </c>
      <c r="AJ229" s="79" t="b">
        <v>0</v>
      </c>
      <c r="AK229" s="79">
        <v>3</v>
      </c>
      <c r="AL229" s="85" t="s">
        <v>865</v>
      </c>
      <c r="AM229" s="79" t="s">
        <v>1055</v>
      </c>
      <c r="AN229" s="79" t="b">
        <v>0</v>
      </c>
      <c r="AO229" s="85" t="s">
        <v>865</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3</v>
      </c>
      <c r="BC229" s="78" t="str">
        <f>REPLACE(INDEX(GroupVertices[Group],MATCH(Edges[[#This Row],[Vertex 2]],GroupVertices[Vertex],0)),1,1,"")</f>
        <v>2</v>
      </c>
      <c r="BD229" s="48">
        <v>0</v>
      </c>
      <c r="BE229" s="49">
        <v>0</v>
      </c>
      <c r="BF229" s="48">
        <v>2</v>
      </c>
      <c r="BG229" s="49">
        <v>10.526315789473685</v>
      </c>
      <c r="BH229" s="48">
        <v>0</v>
      </c>
      <c r="BI229" s="49">
        <v>0</v>
      </c>
      <c r="BJ229" s="48">
        <v>17</v>
      </c>
      <c r="BK229" s="49">
        <v>89.47368421052632</v>
      </c>
      <c r="BL229" s="48">
        <v>19</v>
      </c>
    </row>
    <row r="230" spans="1:64" ht="15">
      <c r="A230" s="64" t="s">
        <v>319</v>
      </c>
      <c r="B230" s="64" t="s">
        <v>304</v>
      </c>
      <c r="C230" s="65" t="s">
        <v>2891</v>
      </c>
      <c r="D230" s="66">
        <v>6.5</v>
      </c>
      <c r="E230" s="67" t="s">
        <v>136</v>
      </c>
      <c r="F230" s="68">
        <v>23.5</v>
      </c>
      <c r="G230" s="65"/>
      <c r="H230" s="69"/>
      <c r="I230" s="70"/>
      <c r="J230" s="70"/>
      <c r="K230" s="34" t="s">
        <v>65</v>
      </c>
      <c r="L230" s="77">
        <v>230</v>
      </c>
      <c r="M230" s="77"/>
      <c r="N230" s="72"/>
      <c r="O230" s="79" t="s">
        <v>352</v>
      </c>
      <c r="P230" s="81">
        <v>43637.7065162037</v>
      </c>
      <c r="Q230" s="79" t="s">
        <v>437</v>
      </c>
      <c r="R230" s="83" t="s">
        <v>481</v>
      </c>
      <c r="S230" s="79" t="s">
        <v>511</v>
      </c>
      <c r="T230" s="79"/>
      <c r="U230" s="79"/>
      <c r="V230" s="83" t="s">
        <v>675</v>
      </c>
      <c r="W230" s="81">
        <v>43637.7065162037</v>
      </c>
      <c r="X230" s="83" t="s">
        <v>832</v>
      </c>
      <c r="Y230" s="79"/>
      <c r="Z230" s="79"/>
      <c r="AA230" s="85" t="s">
        <v>1009</v>
      </c>
      <c r="AB230" s="79"/>
      <c r="AC230" s="79" t="b">
        <v>0</v>
      </c>
      <c r="AD230" s="79">
        <v>0</v>
      </c>
      <c r="AE230" s="85" t="s">
        <v>1037</v>
      </c>
      <c r="AF230" s="79" t="b">
        <v>0</v>
      </c>
      <c r="AG230" s="79" t="s">
        <v>1048</v>
      </c>
      <c r="AH230" s="79"/>
      <c r="AI230" s="85" t="s">
        <v>1037</v>
      </c>
      <c r="AJ230" s="79" t="b">
        <v>0</v>
      </c>
      <c r="AK230" s="79">
        <v>0</v>
      </c>
      <c r="AL230" s="85" t="s">
        <v>1037</v>
      </c>
      <c r="AM230" s="79" t="s">
        <v>1053</v>
      </c>
      <c r="AN230" s="79" t="b">
        <v>0</v>
      </c>
      <c r="AO230" s="85" t="s">
        <v>1009</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3</v>
      </c>
      <c r="BC230" s="78" t="str">
        <f>REPLACE(INDEX(GroupVertices[Group],MATCH(Edges[[#This Row],[Vertex 2]],GroupVertices[Vertex],0)),1,1,"")</f>
        <v>2</v>
      </c>
      <c r="BD230" s="48"/>
      <c r="BE230" s="49"/>
      <c r="BF230" s="48"/>
      <c r="BG230" s="49"/>
      <c r="BH230" s="48"/>
      <c r="BI230" s="49"/>
      <c r="BJ230" s="48"/>
      <c r="BK230" s="49"/>
      <c r="BL230" s="48"/>
    </row>
    <row r="231" spans="1:64" ht="15">
      <c r="A231" s="64" t="s">
        <v>320</v>
      </c>
      <c r="B231" s="64" t="s">
        <v>351</v>
      </c>
      <c r="C231" s="65" t="s">
        <v>2890</v>
      </c>
      <c r="D231" s="66">
        <v>3</v>
      </c>
      <c r="E231" s="67" t="s">
        <v>132</v>
      </c>
      <c r="F231" s="68">
        <v>35</v>
      </c>
      <c r="G231" s="65"/>
      <c r="H231" s="69"/>
      <c r="I231" s="70"/>
      <c r="J231" s="70"/>
      <c r="K231" s="34" t="s">
        <v>65</v>
      </c>
      <c r="L231" s="77">
        <v>231</v>
      </c>
      <c r="M231" s="77"/>
      <c r="N231" s="72"/>
      <c r="O231" s="79" t="s">
        <v>352</v>
      </c>
      <c r="P231" s="81">
        <v>43637.71298611111</v>
      </c>
      <c r="Q231" s="79" t="s">
        <v>438</v>
      </c>
      <c r="R231" s="83" t="s">
        <v>482</v>
      </c>
      <c r="S231" s="79" t="s">
        <v>497</v>
      </c>
      <c r="T231" s="79"/>
      <c r="U231" s="79"/>
      <c r="V231" s="83" t="s">
        <v>676</v>
      </c>
      <c r="W231" s="81">
        <v>43637.71298611111</v>
      </c>
      <c r="X231" s="83" t="s">
        <v>833</v>
      </c>
      <c r="Y231" s="79"/>
      <c r="Z231" s="79"/>
      <c r="AA231" s="85" t="s">
        <v>1010</v>
      </c>
      <c r="AB231" s="79"/>
      <c r="AC231" s="79" t="b">
        <v>0</v>
      </c>
      <c r="AD231" s="79">
        <v>1</v>
      </c>
      <c r="AE231" s="85" t="s">
        <v>1037</v>
      </c>
      <c r="AF231" s="79" t="b">
        <v>1</v>
      </c>
      <c r="AG231" s="79" t="s">
        <v>1050</v>
      </c>
      <c r="AH231" s="79"/>
      <c r="AI231" s="85" t="s">
        <v>1026</v>
      </c>
      <c r="AJ231" s="79" t="b">
        <v>0</v>
      </c>
      <c r="AK231" s="79">
        <v>0</v>
      </c>
      <c r="AL231" s="85" t="s">
        <v>1037</v>
      </c>
      <c r="AM231" s="79" t="s">
        <v>1054</v>
      </c>
      <c r="AN231" s="79" t="b">
        <v>0</v>
      </c>
      <c r="AO231" s="85" t="s">
        <v>1010</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10</v>
      </c>
      <c r="BC231" s="78" t="str">
        <f>REPLACE(INDEX(GroupVertices[Group],MATCH(Edges[[#This Row],[Vertex 2]],GroupVertices[Vertex],0)),1,1,"")</f>
        <v>10</v>
      </c>
      <c r="BD231" s="48">
        <v>0</v>
      </c>
      <c r="BE231" s="49">
        <v>0</v>
      </c>
      <c r="BF231" s="48">
        <v>0</v>
      </c>
      <c r="BG231" s="49">
        <v>0</v>
      </c>
      <c r="BH231" s="48">
        <v>0</v>
      </c>
      <c r="BI231" s="49">
        <v>0</v>
      </c>
      <c r="BJ231" s="48">
        <v>3</v>
      </c>
      <c r="BK231" s="49">
        <v>100</v>
      </c>
      <c r="BL231" s="48">
        <v>3</v>
      </c>
    </row>
    <row r="232" spans="1:64" ht="15">
      <c r="A232" s="64" t="s">
        <v>321</v>
      </c>
      <c r="B232" s="64" t="s">
        <v>321</v>
      </c>
      <c r="C232" s="65" t="s">
        <v>2890</v>
      </c>
      <c r="D232" s="66">
        <v>3</v>
      </c>
      <c r="E232" s="67" t="s">
        <v>132</v>
      </c>
      <c r="F232" s="68">
        <v>35</v>
      </c>
      <c r="G232" s="65"/>
      <c r="H232" s="69"/>
      <c r="I232" s="70"/>
      <c r="J232" s="70"/>
      <c r="K232" s="34" t="s">
        <v>65</v>
      </c>
      <c r="L232" s="77">
        <v>232</v>
      </c>
      <c r="M232" s="77"/>
      <c r="N232" s="72"/>
      <c r="O232" s="79" t="s">
        <v>176</v>
      </c>
      <c r="P232" s="81">
        <v>43637.76347222222</v>
      </c>
      <c r="Q232" s="79" t="s">
        <v>439</v>
      </c>
      <c r="R232" s="79"/>
      <c r="S232" s="79"/>
      <c r="T232" s="79" t="s">
        <v>539</v>
      </c>
      <c r="U232" s="83" t="s">
        <v>582</v>
      </c>
      <c r="V232" s="83" t="s">
        <v>582</v>
      </c>
      <c r="W232" s="81">
        <v>43637.76347222222</v>
      </c>
      <c r="X232" s="83" t="s">
        <v>834</v>
      </c>
      <c r="Y232" s="79"/>
      <c r="Z232" s="79"/>
      <c r="AA232" s="85" t="s">
        <v>1011</v>
      </c>
      <c r="AB232" s="79"/>
      <c r="AC232" s="79" t="b">
        <v>0</v>
      </c>
      <c r="AD232" s="79">
        <v>12</v>
      </c>
      <c r="AE232" s="85" t="s">
        <v>1037</v>
      </c>
      <c r="AF232" s="79" t="b">
        <v>0</v>
      </c>
      <c r="AG232" s="79" t="s">
        <v>1048</v>
      </c>
      <c r="AH232" s="79"/>
      <c r="AI232" s="85" t="s">
        <v>1037</v>
      </c>
      <c r="AJ232" s="79" t="b">
        <v>0</v>
      </c>
      <c r="AK232" s="79">
        <v>0</v>
      </c>
      <c r="AL232" s="85" t="s">
        <v>1037</v>
      </c>
      <c r="AM232" s="79" t="s">
        <v>1056</v>
      </c>
      <c r="AN232" s="79" t="b">
        <v>0</v>
      </c>
      <c r="AO232" s="85" t="s">
        <v>1011</v>
      </c>
      <c r="AP232" s="79" t="s">
        <v>176</v>
      </c>
      <c r="AQ232" s="79">
        <v>0</v>
      </c>
      <c r="AR232" s="79">
        <v>0</v>
      </c>
      <c r="AS232" s="79" t="s">
        <v>1073</v>
      </c>
      <c r="AT232" s="79" t="s">
        <v>1074</v>
      </c>
      <c r="AU232" s="79" t="s">
        <v>1075</v>
      </c>
      <c r="AV232" s="79" t="s">
        <v>1078</v>
      </c>
      <c r="AW232" s="79" t="s">
        <v>1081</v>
      </c>
      <c r="AX232" s="79" t="s">
        <v>1078</v>
      </c>
      <c r="AY232" s="79" t="s">
        <v>1083</v>
      </c>
      <c r="AZ232" s="83" t="s">
        <v>1087</v>
      </c>
      <c r="BA232">
        <v>1</v>
      </c>
      <c r="BB232" s="78" t="str">
        <f>REPLACE(INDEX(GroupVertices[Group],MATCH(Edges[[#This Row],[Vertex 1]],GroupVertices[Vertex],0)),1,1,"")</f>
        <v>5</v>
      </c>
      <c r="BC232" s="78" t="str">
        <f>REPLACE(INDEX(GroupVertices[Group],MATCH(Edges[[#This Row],[Vertex 2]],GroupVertices[Vertex],0)),1,1,"")</f>
        <v>5</v>
      </c>
      <c r="BD232" s="48">
        <v>3</v>
      </c>
      <c r="BE232" s="49">
        <v>6.976744186046512</v>
      </c>
      <c r="BF232" s="48">
        <v>1</v>
      </c>
      <c r="BG232" s="49">
        <v>2.3255813953488373</v>
      </c>
      <c r="BH232" s="48">
        <v>0</v>
      </c>
      <c r="BI232" s="49">
        <v>0</v>
      </c>
      <c r="BJ232" s="48">
        <v>39</v>
      </c>
      <c r="BK232" s="49">
        <v>90.69767441860465</v>
      </c>
      <c r="BL232" s="48">
        <v>43</v>
      </c>
    </row>
    <row r="233" spans="1:64" ht="15">
      <c r="A233" s="64" t="s">
        <v>322</v>
      </c>
      <c r="B233" s="64" t="s">
        <v>322</v>
      </c>
      <c r="C233" s="65" t="s">
        <v>2890</v>
      </c>
      <c r="D233" s="66">
        <v>3</v>
      </c>
      <c r="E233" s="67" t="s">
        <v>132</v>
      </c>
      <c r="F233" s="68">
        <v>35</v>
      </c>
      <c r="G233" s="65"/>
      <c r="H233" s="69"/>
      <c r="I233" s="70"/>
      <c r="J233" s="70"/>
      <c r="K233" s="34" t="s">
        <v>65</v>
      </c>
      <c r="L233" s="77">
        <v>233</v>
      </c>
      <c r="M233" s="77"/>
      <c r="N233" s="72"/>
      <c r="O233" s="79" t="s">
        <v>176</v>
      </c>
      <c r="P233" s="81">
        <v>43637.76409722222</v>
      </c>
      <c r="Q233" s="79" t="s">
        <v>440</v>
      </c>
      <c r="R233" s="83" t="s">
        <v>470</v>
      </c>
      <c r="S233" s="79" t="s">
        <v>505</v>
      </c>
      <c r="T233" s="79"/>
      <c r="U233" s="79"/>
      <c r="V233" s="83" t="s">
        <v>677</v>
      </c>
      <c r="W233" s="81">
        <v>43637.76409722222</v>
      </c>
      <c r="X233" s="83" t="s">
        <v>835</v>
      </c>
      <c r="Y233" s="79"/>
      <c r="Z233" s="79"/>
      <c r="AA233" s="85" t="s">
        <v>1012</v>
      </c>
      <c r="AB233" s="79"/>
      <c r="AC233" s="79" t="b">
        <v>0</v>
      </c>
      <c r="AD233" s="79">
        <v>0</v>
      </c>
      <c r="AE233" s="85" t="s">
        <v>1037</v>
      </c>
      <c r="AF233" s="79" t="b">
        <v>0</v>
      </c>
      <c r="AG233" s="79" t="s">
        <v>1051</v>
      </c>
      <c r="AH233" s="79"/>
      <c r="AI233" s="85" t="s">
        <v>1037</v>
      </c>
      <c r="AJ233" s="79" t="b">
        <v>0</v>
      </c>
      <c r="AK233" s="79">
        <v>0</v>
      </c>
      <c r="AL233" s="85" t="s">
        <v>1037</v>
      </c>
      <c r="AM233" s="79" t="s">
        <v>1066</v>
      </c>
      <c r="AN233" s="79" t="b">
        <v>0</v>
      </c>
      <c r="AO233" s="85" t="s">
        <v>1012</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5</v>
      </c>
      <c r="BC233" s="78" t="str">
        <f>REPLACE(INDEX(GroupVertices[Group],MATCH(Edges[[#This Row],[Vertex 2]],GroupVertices[Vertex],0)),1,1,"")</f>
        <v>5</v>
      </c>
      <c r="BD233" s="48">
        <v>0</v>
      </c>
      <c r="BE233" s="49">
        <v>0</v>
      </c>
      <c r="BF233" s="48">
        <v>0</v>
      </c>
      <c r="BG233" s="49">
        <v>0</v>
      </c>
      <c r="BH233" s="48">
        <v>0</v>
      </c>
      <c r="BI233" s="49">
        <v>0</v>
      </c>
      <c r="BJ233" s="48">
        <v>3</v>
      </c>
      <c r="BK233" s="49">
        <v>100</v>
      </c>
      <c r="BL233" s="48">
        <v>3</v>
      </c>
    </row>
    <row r="234" spans="1:64" ht="15">
      <c r="A234" s="64" t="s">
        <v>323</v>
      </c>
      <c r="B234" s="64" t="s">
        <v>323</v>
      </c>
      <c r="C234" s="65" t="s">
        <v>2892</v>
      </c>
      <c r="D234" s="66">
        <v>10</v>
      </c>
      <c r="E234" s="67" t="s">
        <v>136</v>
      </c>
      <c r="F234" s="68">
        <v>12</v>
      </c>
      <c r="G234" s="65"/>
      <c r="H234" s="69"/>
      <c r="I234" s="70"/>
      <c r="J234" s="70"/>
      <c r="K234" s="34" t="s">
        <v>65</v>
      </c>
      <c r="L234" s="77">
        <v>234</v>
      </c>
      <c r="M234" s="77"/>
      <c r="N234" s="72"/>
      <c r="O234" s="79" t="s">
        <v>176</v>
      </c>
      <c r="P234" s="81">
        <v>43624.70899305555</v>
      </c>
      <c r="Q234" s="79" t="s">
        <v>441</v>
      </c>
      <c r="R234" s="83" t="s">
        <v>483</v>
      </c>
      <c r="S234" s="79" t="s">
        <v>512</v>
      </c>
      <c r="T234" s="79" t="s">
        <v>540</v>
      </c>
      <c r="U234" s="83" t="s">
        <v>583</v>
      </c>
      <c r="V234" s="83" t="s">
        <v>583</v>
      </c>
      <c r="W234" s="81">
        <v>43624.70899305555</v>
      </c>
      <c r="X234" s="83" t="s">
        <v>836</v>
      </c>
      <c r="Y234" s="79"/>
      <c r="Z234" s="79"/>
      <c r="AA234" s="85" t="s">
        <v>1013</v>
      </c>
      <c r="AB234" s="79"/>
      <c r="AC234" s="79" t="b">
        <v>0</v>
      </c>
      <c r="AD234" s="79">
        <v>0</v>
      </c>
      <c r="AE234" s="85" t="s">
        <v>1037</v>
      </c>
      <c r="AF234" s="79" t="b">
        <v>0</v>
      </c>
      <c r="AG234" s="79" t="s">
        <v>1048</v>
      </c>
      <c r="AH234" s="79"/>
      <c r="AI234" s="85" t="s">
        <v>1037</v>
      </c>
      <c r="AJ234" s="79" t="b">
        <v>0</v>
      </c>
      <c r="AK234" s="79">
        <v>0</v>
      </c>
      <c r="AL234" s="85" t="s">
        <v>1037</v>
      </c>
      <c r="AM234" s="79" t="s">
        <v>1067</v>
      </c>
      <c r="AN234" s="79" t="b">
        <v>0</v>
      </c>
      <c r="AO234" s="85" t="s">
        <v>1013</v>
      </c>
      <c r="AP234" s="79" t="s">
        <v>176</v>
      </c>
      <c r="AQ234" s="79">
        <v>0</v>
      </c>
      <c r="AR234" s="79">
        <v>0</v>
      </c>
      <c r="AS234" s="79"/>
      <c r="AT234" s="79"/>
      <c r="AU234" s="79"/>
      <c r="AV234" s="79"/>
      <c r="AW234" s="79"/>
      <c r="AX234" s="79"/>
      <c r="AY234" s="79"/>
      <c r="AZ234" s="79"/>
      <c r="BA234">
        <v>8</v>
      </c>
      <c r="BB234" s="78" t="str">
        <f>REPLACE(INDEX(GroupVertices[Group],MATCH(Edges[[#This Row],[Vertex 1]],GroupVertices[Vertex],0)),1,1,"")</f>
        <v>5</v>
      </c>
      <c r="BC234" s="78" t="str">
        <f>REPLACE(INDEX(GroupVertices[Group],MATCH(Edges[[#This Row],[Vertex 2]],GroupVertices[Vertex],0)),1,1,"")</f>
        <v>5</v>
      </c>
      <c r="BD234" s="48">
        <v>4</v>
      </c>
      <c r="BE234" s="49">
        <v>16.666666666666668</v>
      </c>
      <c r="BF234" s="48">
        <v>1</v>
      </c>
      <c r="BG234" s="49">
        <v>4.166666666666667</v>
      </c>
      <c r="BH234" s="48">
        <v>0</v>
      </c>
      <c r="BI234" s="49">
        <v>0</v>
      </c>
      <c r="BJ234" s="48">
        <v>19</v>
      </c>
      <c r="BK234" s="49">
        <v>79.16666666666667</v>
      </c>
      <c r="BL234" s="48">
        <v>24</v>
      </c>
    </row>
    <row r="235" spans="1:64" ht="15">
      <c r="A235" s="64" t="s">
        <v>323</v>
      </c>
      <c r="B235" s="64" t="s">
        <v>323</v>
      </c>
      <c r="C235" s="65" t="s">
        <v>2892</v>
      </c>
      <c r="D235" s="66">
        <v>10</v>
      </c>
      <c r="E235" s="67" t="s">
        <v>136</v>
      </c>
      <c r="F235" s="68">
        <v>12</v>
      </c>
      <c r="G235" s="65"/>
      <c r="H235" s="69"/>
      <c r="I235" s="70"/>
      <c r="J235" s="70"/>
      <c r="K235" s="34" t="s">
        <v>65</v>
      </c>
      <c r="L235" s="77">
        <v>235</v>
      </c>
      <c r="M235" s="77"/>
      <c r="N235" s="72"/>
      <c r="O235" s="79" t="s">
        <v>176</v>
      </c>
      <c r="P235" s="81">
        <v>43627.789618055554</v>
      </c>
      <c r="Q235" s="79" t="s">
        <v>442</v>
      </c>
      <c r="R235" s="83" t="s">
        <v>484</v>
      </c>
      <c r="S235" s="79" t="s">
        <v>512</v>
      </c>
      <c r="T235" s="79" t="s">
        <v>541</v>
      </c>
      <c r="U235" s="83" t="s">
        <v>584</v>
      </c>
      <c r="V235" s="83" t="s">
        <v>584</v>
      </c>
      <c r="W235" s="81">
        <v>43627.789618055554</v>
      </c>
      <c r="X235" s="83" t="s">
        <v>837</v>
      </c>
      <c r="Y235" s="79"/>
      <c r="Z235" s="79"/>
      <c r="AA235" s="85" t="s">
        <v>1014</v>
      </c>
      <c r="AB235" s="79"/>
      <c r="AC235" s="79" t="b">
        <v>0</v>
      </c>
      <c r="AD235" s="79">
        <v>0</v>
      </c>
      <c r="AE235" s="85" t="s">
        <v>1037</v>
      </c>
      <c r="AF235" s="79" t="b">
        <v>0</v>
      </c>
      <c r="AG235" s="79" t="s">
        <v>1048</v>
      </c>
      <c r="AH235" s="79"/>
      <c r="AI235" s="85" t="s">
        <v>1037</v>
      </c>
      <c r="AJ235" s="79" t="b">
        <v>0</v>
      </c>
      <c r="AK235" s="79">
        <v>0</v>
      </c>
      <c r="AL235" s="85" t="s">
        <v>1037</v>
      </c>
      <c r="AM235" s="79" t="s">
        <v>1067</v>
      </c>
      <c r="AN235" s="79" t="b">
        <v>0</v>
      </c>
      <c r="AO235" s="85" t="s">
        <v>1014</v>
      </c>
      <c r="AP235" s="79" t="s">
        <v>176</v>
      </c>
      <c r="AQ235" s="79">
        <v>0</v>
      </c>
      <c r="AR235" s="79">
        <v>0</v>
      </c>
      <c r="AS235" s="79"/>
      <c r="AT235" s="79"/>
      <c r="AU235" s="79"/>
      <c r="AV235" s="79"/>
      <c r="AW235" s="79"/>
      <c r="AX235" s="79"/>
      <c r="AY235" s="79"/>
      <c r="AZ235" s="79"/>
      <c r="BA235">
        <v>8</v>
      </c>
      <c r="BB235" s="78" t="str">
        <f>REPLACE(INDEX(GroupVertices[Group],MATCH(Edges[[#This Row],[Vertex 1]],GroupVertices[Vertex],0)),1,1,"")</f>
        <v>5</v>
      </c>
      <c r="BC235" s="78" t="str">
        <f>REPLACE(INDEX(GroupVertices[Group],MATCH(Edges[[#This Row],[Vertex 2]],GroupVertices[Vertex],0)),1,1,"")</f>
        <v>5</v>
      </c>
      <c r="BD235" s="48">
        <v>5</v>
      </c>
      <c r="BE235" s="49">
        <v>19.23076923076923</v>
      </c>
      <c r="BF235" s="48">
        <v>0</v>
      </c>
      <c r="BG235" s="49">
        <v>0</v>
      </c>
      <c r="BH235" s="48">
        <v>0</v>
      </c>
      <c r="BI235" s="49">
        <v>0</v>
      </c>
      <c r="BJ235" s="48">
        <v>21</v>
      </c>
      <c r="BK235" s="49">
        <v>80.76923076923077</v>
      </c>
      <c r="BL235" s="48">
        <v>26</v>
      </c>
    </row>
    <row r="236" spans="1:64" ht="15">
      <c r="A236" s="64" t="s">
        <v>323</v>
      </c>
      <c r="B236" s="64" t="s">
        <v>323</v>
      </c>
      <c r="C236" s="65" t="s">
        <v>2892</v>
      </c>
      <c r="D236" s="66">
        <v>10</v>
      </c>
      <c r="E236" s="67" t="s">
        <v>136</v>
      </c>
      <c r="F236" s="68">
        <v>12</v>
      </c>
      <c r="G236" s="65"/>
      <c r="H236" s="69"/>
      <c r="I236" s="70"/>
      <c r="J236" s="70"/>
      <c r="K236" s="34" t="s">
        <v>65</v>
      </c>
      <c r="L236" s="77">
        <v>236</v>
      </c>
      <c r="M236" s="77"/>
      <c r="N236" s="72"/>
      <c r="O236" s="79" t="s">
        <v>176</v>
      </c>
      <c r="P236" s="81">
        <v>43630.036828703705</v>
      </c>
      <c r="Q236" s="79" t="s">
        <v>443</v>
      </c>
      <c r="R236" s="83" t="s">
        <v>485</v>
      </c>
      <c r="S236" s="79" t="s">
        <v>513</v>
      </c>
      <c r="T236" s="79" t="s">
        <v>542</v>
      </c>
      <c r="U236" s="83" t="s">
        <v>585</v>
      </c>
      <c r="V236" s="83" t="s">
        <v>585</v>
      </c>
      <c r="W236" s="81">
        <v>43630.036828703705</v>
      </c>
      <c r="X236" s="83" t="s">
        <v>838</v>
      </c>
      <c r="Y236" s="79"/>
      <c r="Z236" s="79"/>
      <c r="AA236" s="85" t="s">
        <v>1015</v>
      </c>
      <c r="AB236" s="79"/>
      <c r="AC236" s="79" t="b">
        <v>0</v>
      </c>
      <c r="AD236" s="79">
        <v>0</v>
      </c>
      <c r="AE236" s="85" t="s">
        <v>1037</v>
      </c>
      <c r="AF236" s="79" t="b">
        <v>0</v>
      </c>
      <c r="AG236" s="79" t="s">
        <v>1048</v>
      </c>
      <c r="AH236" s="79"/>
      <c r="AI236" s="85" t="s">
        <v>1037</v>
      </c>
      <c r="AJ236" s="79" t="b">
        <v>0</v>
      </c>
      <c r="AK236" s="79">
        <v>0</v>
      </c>
      <c r="AL236" s="85" t="s">
        <v>1037</v>
      </c>
      <c r="AM236" s="79" t="s">
        <v>1067</v>
      </c>
      <c r="AN236" s="79" t="b">
        <v>0</v>
      </c>
      <c r="AO236" s="85" t="s">
        <v>1015</v>
      </c>
      <c r="AP236" s="79" t="s">
        <v>176</v>
      </c>
      <c r="AQ236" s="79">
        <v>0</v>
      </c>
      <c r="AR236" s="79">
        <v>0</v>
      </c>
      <c r="AS236" s="79"/>
      <c r="AT236" s="79"/>
      <c r="AU236" s="79"/>
      <c r="AV236" s="79"/>
      <c r="AW236" s="79"/>
      <c r="AX236" s="79"/>
      <c r="AY236" s="79"/>
      <c r="AZ236" s="79"/>
      <c r="BA236">
        <v>8</v>
      </c>
      <c r="BB236" s="78" t="str">
        <f>REPLACE(INDEX(GroupVertices[Group],MATCH(Edges[[#This Row],[Vertex 1]],GroupVertices[Vertex],0)),1,1,"")</f>
        <v>5</v>
      </c>
      <c r="BC236" s="78" t="str">
        <f>REPLACE(INDEX(GroupVertices[Group],MATCH(Edges[[#This Row],[Vertex 2]],GroupVertices[Vertex],0)),1,1,"")</f>
        <v>5</v>
      </c>
      <c r="BD236" s="48">
        <v>3</v>
      </c>
      <c r="BE236" s="49">
        <v>14.285714285714286</v>
      </c>
      <c r="BF236" s="48">
        <v>0</v>
      </c>
      <c r="BG236" s="49">
        <v>0</v>
      </c>
      <c r="BH236" s="48">
        <v>0</v>
      </c>
      <c r="BI236" s="49">
        <v>0</v>
      </c>
      <c r="BJ236" s="48">
        <v>18</v>
      </c>
      <c r="BK236" s="49">
        <v>85.71428571428571</v>
      </c>
      <c r="BL236" s="48">
        <v>21</v>
      </c>
    </row>
    <row r="237" spans="1:64" ht="15">
      <c r="A237" s="64" t="s">
        <v>323</v>
      </c>
      <c r="B237" s="64" t="s">
        <v>323</v>
      </c>
      <c r="C237" s="65" t="s">
        <v>2892</v>
      </c>
      <c r="D237" s="66">
        <v>10</v>
      </c>
      <c r="E237" s="67" t="s">
        <v>136</v>
      </c>
      <c r="F237" s="68">
        <v>12</v>
      </c>
      <c r="G237" s="65"/>
      <c r="H237" s="69"/>
      <c r="I237" s="70"/>
      <c r="J237" s="70"/>
      <c r="K237" s="34" t="s">
        <v>65</v>
      </c>
      <c r="L237" s="77">
        <v>237</v>
      </c>
      <c r="M237" s="77"/>
      <c r="N237" s="72"/>
      <c r="O237" s="79" t="s">
        <v>176</v>
      </c>
      <c r="P237" s="81">
        <v>43631.70878472222</v>
      </c>
      <c r="Q237" s="79" t="s">
        <v>444</v>
      </c>
      <c r="R237" s="83" t="s">
        <v>486</v>
      </c>
      <c r="S237" s="79" t="s">
        <v>514</v>
      </c>
      <c r="T237" s="79" t="s">
        <v>543</v>
      </c>
      <c r="U237" s="83" t="s">
        <v>586</v>
      </c>
      <c r="V237" s="83" t="s">
        <v>586</v>
      </c>
      <c r="W237" s="81">
        <v>43631.70878472222</v>
      </c>
      <c r="X237" s="83" t="s">
        <v>839</v>
      </c>
      <c r="Y237" s="79"/>
      <c r="Z237" s="79"/>
      <c r="AA237" s="85" t="s">
        <v>1016</v>
      </c>
      <c r="AB237" s="79"/>
      <c r="AC237" s="79" t="b">
        <v>0</v>
      </c>
      <c r="AD237" s="79">
        <v>0</v>
      </c>
      <c r="AE237" s="85" t="s">
        <v>1037</v>
      </c>
      <c r="AF237" s="79" t="b">
        <v>0</v>
      </c>
      <c r="AG237" s="79" t="s">
        <v>1048</v>
      </c>
      <c r="AH237" s="79"/>
      <c r="AI237" s="85" t="s">
        <v>1037</v>
      </c>
      <c r="AJ237" s="79" t="b">
        <v>0</v>
      </c>
      <c r="AK237" s="79">
        <v>0</v>
      </c>
      <c r="AL237" s="85" t="s">
        <v>1037</v>
      </c>
      <c r="AM237" s="79" t="s">
        <v>1067</v>
      </c>
      <c r="AN237" s="79" t="b">
        <v>0</v>
      </c>
      <c r="AO237" s="85" t="s">
        <v>1016</v>
      </c>
      <c r="AP237" s="79" t="s">
        <v>176</v>
      </c>
      <c r="AQ237" s="79">
        <v>0</v>
      </c>
      <c r="AR237" s="79">
        <v>0</v>
      </c>
      <c r="AS237" s="79"/>
      <c r="AT237" s="79"/>
      <c r="AU237" s="79"/>
      <c r="AV237" s="79"/>
      <c r="AW237" s="79"/>
      <c r="AX237" s="79"/>
      <c r="AY237" s="79"/>
      <c r="AZ237" s="79"/>
      <c r="BA237">
        <v>8</v>
      </c>
      <c r="BB237" s="78" t="str">
        <f>REPLACE(INDEX(GroupVertices[Group],MATCH(Edges[[#This Row],[Vertex 1]],GroupVertices[Vertex],0)),1,1,"")</f>
        <v>5</v>
      </c>
      <c r="BC237" s="78" t="str">
        <f>REPLACE(INDEX(GroupVertices[Group],MATCH(Edges[[#This Row],[Vertex 2]],GroupVertices[Vertex],0)),1,1,"")</f>
        <v>5</v>
      </c>
      <c r="BD237" s="48">
        <v>4</v>
      </c>
      <c r="BE237" s="49">
        <v>11.428571428571429</v>
      </c>
      <c r="BF237" s="48">
        <v>0</v>
      </c>
      <c r="BG237" s="49">
        <v>0</v>
      </c>
      <c r="BH237" s="48">
        <v>0</v>
      </c>
      <c r="BI237" s="49">
        <v>0</v>
      </c>
      <c r="BJ237" s="48">
        <v>31</v>
      </c>
      <c r="BK237" s="49">
        <v>88.57142857142857</v>
      </c>
      <c r="BL237" s="48">
        <v>35</v>
      </c>
    </row>
    <row r="238" spans="1:64" ht="15">
      <c r="A238" s="64" t="s">
        <v>323</v>
      </c>
      <c r="B238" s="64" t="s">
        <v>323</v>
      </c>
      <c r="C238" s="65" t="s">
        <v>2892</v>
      </c>
      <c r="D238" s="66">
        <v>10</v>
      </c>
      <c r="E238" s="67" t="s">
        <v>136</v>
      </c>
      <c r="F238" s="68">
        <v>12</v>
      </c>
      <c r="G238" s="65"/>
      <c r="H238" s="69"/>
      <c r="I238" s="70"/>
      <c r="J238" s="70"/>
      <c r="K238" s="34" t="s">
        <v>65</v>
      </c>
      <c r="L238" s="77">
        <v>238</v>
      </c>
      <c r="M238" s="77"/>
      <c r="N238" s="72"/>
      <c r="O238" s="79" t="s">
        <v>176</v>
      </c>
      <c r="P238" s="81">
        <v>43633.95626157407</v>
      </c>
      <c r="Q238" s="79" t="s">
        <v>445</v>
      </c>
      <c r="R238" s="83" t="s">
        <v>487</v>
      </c>
      <c r="S238" s="79" t="s">
        <v>512</v>
      </c>
      <c r="T238" s="79" t="s">
        <v>544</v>
      </c>
      <c r="U238" s="83" t="s">
        <v>587</v>
      </c>
      <c r="V238" s="83" t="s">
        <v>587</v>
      </c>
      <c r="W238" s="81">
        <v>43633.95626157407</v>
      </c>
      <c r="X238" s="83" t="s">
        <v>840</v>
      </c>
      <c r="Y238" s="79"/>
      <c r="Z238" s="79"/>
      <c r="AA238" s="85" t="s">
        <v>1017</v>
      </c>
      <c r="AB238" s="79"/>
      <c r="AC238" s="79" t="b">
        <v>0</v>
      </c>
      <c r="AD238" s="79">
        <v>0</v>
      </c>
      <c r="AE238" s="85" t="s">
        <v>1037</v>
      </c>
      <c r="AF238" s="79" t="b">
        <v>0</v>
      </c>
      <c r="AG238" s="79" t="s">
        <v>1048</v>
      </c>
      <c r="AH238" s="79"/>
      <c r="AI238" s="85" t="s">
        <v>1037</v>
      </c>
      <c r="AJ238" s="79" t="b">
        <v>0</v>
      </c>
      <c r="AK238" s="79">
        <v>0</v>
      </c>
      <c r="AL238" s="85" t="s">
        <v>1037</v>
      </c>
      <c r="AM238" s="79" t="s">
        <v>1067</v>
      </c>
      <c r="AN238" s="79" t="b">
        <v>0</v>
      </c>
      <c r="AO238" s="85" t="s">
        <v>1017</v>
      </c>
      <c r="AP238" s="79" t="s">
        <v>176</v>
      </c>
      <c r="AQ238" s="79">
        <v>0</v>
      </c>
      <c r="AR238" s="79">
        <v>0</v>
      </c>
      <c r="AS238" s="79"/>
      <c r="AT238" s="79"/>
      <c r="AU238" s="79"/>
      <c r="AV238" s="79"/>
      <c r="AW238" s="79"/>
      <c r="AX238" s="79"/>
      <c r="AY238" s="79"/>
      <c r="AZ238" s="79"/>
      <c r="BA238">
        <v>8</v>
      </c>
      <c r="BB238" s="78" t="str">
        <f>REPLACE(INDEX(GroupVertices[Group],MATCH(Edges[[#This Row],[Vertex 1]],GroupVertices[Vertex],0)),1,1,"")</f>
        <v>5</v>
      </c>
      <c r="BC238" s="78" t="str">
        <f>REPLACE(INDEX(GroupVertices[Group],MATCH(Edges[[#This Row],[Vertex 2]],GroupVertices[Vertex],0)),1,1,"")</f>
        <v>5</v>
      </c>
      <c r="BD238" s="48">
        <v>0</v>
      </c>
      <c r="BE238" s="49">
        <v>0</v>
      </c>
      <c r="BF238" s="48">
        <v>1</v>
      </c>
      <c r="BG238" s="49">
        <v>3.7037037037037037</v>
      </c>
      <c r="BH238" s="48">
        <v>0</v>
      </c>
      <c r="BI238" s="49">
        <v>0</v>
      </c>
      <c r="BJ238" s="48">
        <v>26</v>
      </c>
      <c r="BK238" s="49">
        <v>96.29629629629629</v>
      </c>
      <c r="BL238" s="48">
        <v>27</v>
      </c>
    </row>
    <row r="239" spans="1:64" ht="15">
      <c r="A239" s="64" t="s">
        <v>323</v>
      </c>
      <c r="B239" s="64" t="s">
        <v>323</v>
      </c>
      <c r="C239" s="65" t="s">
        <v>2892</v>
      </c>
      <c r="D239" s="66">
        <v>10</v>
      </c>
      <c r="E239" s="67" t="s">
        <v>136</v>
      </c>
      <c r="F239" s="68">
        <v>12</v>
      </c>
      <c r="G239" s="65"/>
      <c r="H239" s="69"/>
      <c r="I239" s="70"/>
      <c r="J239" s="70"/>
      <c r="K239" s="34" t="s">
        <v>65</v>
      </c>
      <c r="L239" s="77">
        <v>239</v>
      </c>
      <c r="M239" s="77"/>
      <c r="N239" s="72"/>
      <c r="O239" s="79" t="s">
        <v>176</v>
      </c>
      <c r="P239" s="81">
        <v>43635.83385416667</v>
      </c>
      <c r="Q239" s="79" t="s">
        <v>446</v>
      </c>
      <c r="R239" s="83" t="s">
        <v>488</v>
      </c>
      <c r="S239" s="79" t="s">
        <v>512</v>
      </c>
      <c r="T239" s="79" t="s">
        <v>545</v>
      </c>
      <c r="U239" s="83" t="s">
        <v>588</v>
      </c>
      <c r="V239" s="83" t="s">
        <v>588</v>
      </c>
      <c r="W239" s="81">
        <v>43635.83385416667</v>
      </c>
      <c r="X239" s="83" t="s">
        <v>841</v>
      </c>
      <c r="Y239" s="79"/>
      <c r="Z239" s="79"/>
      <c r="AA239" s="85" t="s">
        <v>1018</v>
      </c>
      <c r="AB239" s="79"/>
      <c r="AC239" s="79" t="b">
        <v>0</v>
      </c>
      <c r="AD239" s="79">
        <v>0</v>
      </c>
      <c r="AE239" s="85" t="s">
        <v>1037</v>
      </c>
      <c r="AF239" s="79" t="b">
        <v>0</v>
      </c>
      <c r="AG239" s="79" t="s">
        <v>1048</v>
      </c>
      <c r="AH239" s="79"/>
      <c r="AI239" s="85" t="s">
        <v>1037</v>
      </c>
      <c r="AJ239" s="79" t="b">
        <v>0</v>
      </c>
      <c r="AK239" s="79">
        <v>0</v>
      </c>
      <c r="AL239" s="85" t="s">
        <v>1037</v>
      </c>
      <c r="AM239" s="79" t="s">
        <v>1067</v>
      </c>
      <c r="AN239" s="79" t="b">
        <v>0</v>
      </c>
      <c r="AO239" s="85" t="s">
        <v>1018</v>
      </c>
      <c r="AP239" s="79" t="s">
        <v>176</v>
      </c>
      <c r="AQ239" s="79">
        <v>0</v>
      </c>
      <c r="AR239" s="79">
        <v>0</v>
      </c>
      <c r="AS239" s="79"/>
      <c r="AT239" s="79"/>
      <c r="AU239" s="79"/>
      <c r="AV239" s="79"/>
      <c r="AW239" s="79"/>
      <c r="AX239" s="79"/>
      <c r="AY239" s="79"/>
      <c r="AZ239" s="79"/>
      <c r="BA239">
        <v>8</v>
      </c>
      <c r="BB239" s="78" t="str">
        <f>REPLACE(INDEX(GroupVertices[Group],MATCH(Edges[[#This Row],[Vertex 1]],GroupVertices[Vertex],0)),1,1,"")</f>
        <v>5</v>
      </c>
      <c r="BC239" s="78" t="str">
        <f>REPLACE(INDEX(GroupVertices[Group],MATCH(Edges[[#This Row],[Vertex 2]],GroupVertices[Vertex],0)),1,1,"")</f>
        <v>5</v>
      </c>
      <c r="BD239" s="48">
        <v>3</v>
      </c>
      <c r="BE239" s="49">
        <v>8.108108108108109</v>
      </c>
      <c r="BF239" s="48">
        <v>0</v>
      </c>
      <c r="BG239" s="49">
        <v>0</v>
      </c>
      <c r="BH239" s="48">
        <v>0</v>
      </c>
      <c r="BI239" s="49">
        <v>0</v>
      </c>
      <c r="BJ239" s="48">
        <v>34</v>
      </c>
      <c r="BK239" s="49">
        <v>91.89189189189189</v>
      </c>
      <c r="BL239" s="48">
        <v>37</v>
      </c>
    </row>
    <row r="240" spans="1:64" ht="15">
      <c r="A240" s="64" t="s">
        <v>323</v>
      </c>
      <c r="B240" s="64" t="s">
        <v>323</v>
      </c>
      <c r="C240" s="65" t="s">
        <v>2892</v>
      </c>
      <c r="D240" s="66">
        <v>10</v>
      </c>
      <c r="E240" s="67" t="s">
        <v>136</v>
      </c>
      <c r="F240" s="68">
        <v>12</v>
      </c>
      <c r="G240" s="65"/>
      <c r="H240" s="69"/>
      <c r="I240" s="70"/>
      <c r="J240" s="70"/>
      <c r="K240" s="34" t="s">
        <v>65</v>
      </c>
      <c r="L240" s="77">
        <v>240</v>
      </c>
      <c r="M240" s="77"/>
      <c r="N240" s="72"/>
      <c r="O240" s="79" t="s">
        <v>176</v>
      </c>
      <c r="P240" s="81">
        <v>43636.82780092592</v>
      </c>
      <c r="Q240" s="79" t="s">
        <v>447</v>
      </c>
      <c r="R240" s="83" t="s">
        <v>489</v>
      </c>
      <c r="S240" s="79" t="s">
        <v>503</v>
      </c>
      <c r="T240" s="79" t="s">
        <v>546</v>
      </c>
      <c r="U240" s="83" t="s">
        <v>589</v>
      </c>
      <c r="V240" s="83" t="s">
        <v>589</v>
      </c>
      <c r="W240" s="81">
        <v>43636.82780092592</v>
      </c>
      <c r="X240" s="83" t="s">
        <v>842</v>
      </c>
      <c r="Y240" s="79"/>
      <c r="Z240" s="79"/>
      <c r="AA240" s="85" t="s">
        <v>1019</v>
      </c>
      <c r="AB240" s="79"/>
      <c r="AC240" s="79" t="b">
        <v>0</v>
      </c>
      <c r="AD240" s="79">
        <v>0</v>
      </c>
      <c r="AE240" s="85" t="s">
        <v>1037</v>
      </c>
      <c r="AF240" s="79" t="b">
        <v>0</v>
      </c>
      <c r="AG240" s="79" t="s">
        <v>1048</v>
      </c>
      <c r="AH240" s="79"/>
      <c r="AI240" s="85" t="s">
        <v>1037</v>
      </c>
      <c r="AJ240" s="79" t="b">
        <v>0</v>
      </c>
      <c r="AK240" s="79">
        <v>0</v>
      </c>
      <c r="AL240" s="85" t="s">
        <v>1037</v>
      </c>
      <c r="AM240" s="79" t="s">
        <v>1067</v>
      </c>
      <c r="AN240" s="79" t="b">
        <v>0</v>
      </c>
      <c r="AO240" s="85" t="s">
        <v>1019</v>
      </c>
      <c r="AP240" s="79" t="s">
        <v>176</v>
      </c>
      <c r="AQ240" s="79">
        <v>0</v>
      </c>
      <c r="AR240" s="79">
        <v>0</v>
      </c>
      <c r="AS240" s="79"/>
      <c r="AT240" s="79"/>
      <c r="AU240" s="79"/>
      <c r="AV240" s="79"/>
      <c r="AW240" s="79"/>
      <c r="AX240" s="79"/>
      <c r="AY240" s="79"/>
      <c r="AZ240" s="79"/>
      <c r="BA240">
        <v>8</v>
      </c>
      <c r="BB240" s="78" t="str">
        <f>REPLACE(INDEX(GroupVertices[Group],MATCH(Edges[[#This Row],[Vertex 1]],GroupVertices[Vertex],0)),1,1,"")</f>
        <v>5</v>
      </c>
      <c r="BC240" s="78" t="str">
        <f>REPLACE(INDEX(GroupVertices[Group],MATCH(Edges[[#This Row],[Vertex 2]],GroupVertices[Vertex],0)),1,1,"")</f>
        <v>5</v>
      </c>
      <c r="BD240" s="48">
        <v>0</v>
      </c>
      <c r="BE240" s="49">
        <v>0</v>
      </c>
      <c r="BF240" s="48">
        <v>0</v>
      </c>
      <c r="BG240" s="49">
        <v>0</v>
      </c>
      <c r="BH240" s="48">
        <v>0</v>
      </c>
      <c r="BI240" s="49">
        <v>0</v>
      </c>
      <c r="BJ240" s="48">
        <v>26</v>
      </c>
      <c r="BK240" s="49">
        <v>100</v>
      </c>
      <c r="BL240" s="48">
        <v>26</v>
      </c>
    </row>
    <row r="241" spans="1:64" ht="15">
      <c r="A241" s="64" t="s">
        <v>323</v>
      </c>
      <c r="B241" s="64" t="s">
        <v>323</v>
      </c>
      <c r="C241" s="65" t="s">
        <v>2892</v>
      </c>
      <c r="D241" s="66">
        <v>10</v>
      </c>
      <c r="E241" s="67" t="s">
        <v>136</v>
      </c>
      <c r="F241" s="68">
        <v>12</v>
      </c>
      <c r="G241" s="65"/>
      <c r="H241" s="69"/>
      <c r="I241" s="70"/>
      <c r="J241" s="70"/>
      <c r="K241" s="34" t="s">
        <v>65</v>
      </c>
      <c r="L241" s="77">
        <v>241</v>
      </c>
      <c r="M241" s="77"/>
      <c r="N241" s="72"/>
      <c r="O241" s="79" t="s">
        <v>176</v>
      </c>
      <c r="P241" s="81">
        <v>43637.78476851852</v>
      </c>
      <c r="Q241" s="79" t="s">
        <v>448</v>
      </c>
      <c r="R241" s="83" t="s">
        <v>490</v>
      </c>
      <c r="S241" s="79" t="s">
        <v>512</v>
      </c>
      <c r="T241" s="79" t="s">
        <v>547</v>
      </c>
      <c r="U241" s="83" t="s">
        <v>590</v>
      </c>
      <c r="V241" s="83" t="s">
        <v>590</v>
      </c>
      <c r="W241" s="81">
        <v>43637.78476851852</v>
      </c>
      <c r="X241" s="83" t="s">
        <v>843</v>
      </c>
      <c r="Y241" s="79"/>
      <c r="Z241" s="79"/>
      <c r="AA241" s="85" t="s">
        <v>1020</v>
      </c>
      <c r="AB241" s="79"/>
      <c r="AC241" s="79" t="b">
        <v>0</v>
      </c>
      <c r="AD241" s="79">
        <v>1</v>
      </c>
      <c r="AE241" s="85" t="s">
        <v>1037</v>
      </c>
      <c r="AF241" s="79" t="b">
        <v>0</v>
      </c>
      <c r="AG241" s="79" t="s">
        <v>1048</v>
      </c>
      <c r="AH241" s="79"/>
      <c r="AI241" s="85" t="s">
        <v>1037</v>
      </c>
      <c r="AJ241" s="79" t="b">
        <v>0</v>
      </c>
      <c r="AK241" s="79">
        <v>0</v>
      </c>
      <c r="AL241" s="85" t="s">
        <v>1037</v>
      </c>
      <c r="AM241" s="79" t="s">
        <v>1067</v>
      </c>
      <c r="AN241" s="79" t="b">
        <v>0</v>
      </c>
      <c r="AO241" s="85" t="s">
        <v>1020</v>
      </c>
      <c r="AP241" s="79" t="s">
        <v>176</v>
      </c>
      <c r="AQ241" s="79">
        <v>0</v>
      </c>
      <c r="AR241" s="79">
        <v>0</v>
      </c>
      <c r="AS241" s="79"/>
      <c r="AT241" s="79"/>
      <c r="AU241" s="79"/>
      <c r="AV241" s="79"/>
      <c r="AW241" s="79"/>
      <c r="AX241" s="79"/>
      <c r="AY241" s="79"/>
      <c r="AZ241" s="79"/>
      <c r="BA241">
        <v>8</v>
      </c>
      <c r="BB241" s="78" t="str">
        <f>REPLACE(INDEX(GroupVertices[Group],MATCH(Edges[[#This Row],[Vertex 1]],GroupVertices[Vertex],0)),1,1,"")</f>
        <v>5</v>
      </c>
      <c r="BC241" s="78" t="str">
        <f>REPLACE(INDEX(GroupVertices[Group],MATCH(Edges[[#This Row],[Vertex 2]],GroupVertices[Vertex],0)),1,1,"")</f>
        <v>5</v>
      </c>
      <c r="BD241" s="48">
        <v>2</v>
      </c>
      <c r="BE241" s="49">
        <v>7.407407407407407</v>
      </c>
      <c r="BF241" s="48">
        <v>1</v>
      </c>
      <c r="BG241" s="49">
        <v>3.7037037037037037</v>
      </c>
      <c r="BH241" s="48">
        <v>0</v>
      </c>
      <c r="BI241" s="49">
        <v>0</v>
      </c>
      <c r="BJ241" s="48">
        <v>24</v>
      </c>
      <c r="BK241" s="49">
        <v>88.88888888888889</v>
      </c>
      <c r="BL241" s="48">
        <v>27</v>
      </c>
    </row>
    <row r="242" spans="1:64" ht="15">
      <c r="A242" s="64" t="s">
        <v>324</v>
      </c>
      <c r="B242" s="64" t="s">
        <v>304</v>
      </c>
      <c r="C242" s="65" t="s">
        <v>2890</v>
      </c>
      <c r="D242" s="66">
        <v>3</v>
      </c>
      <c r="E242" s="67" t="s">
        <v>132</v>
      </c>
      <c r="F242" s="68">
        <v>35</v>
      </c>
      <c r="G242" s="65"/>
      <c r="H242" s="69"/>
      <c r="I242" s="70"/>
      <c r="J242" s="70"/>
      <c r="K242" s="34" t="s">
        <v>65</v>
      </c>
      <c r="L242" s="77">
        <v>242</v>
      </c>
      <c r="M242" s="77"/>
      <c r="N242" s="72"/>
      <c r="O242" s="79" t="s">
        <v>352</v>
      </c>
      <c r="P242" s="81">
        <v>43637.84153935185</v>
      </c>
      <c r="Q242" s="79" t="s">
        <v>449</v>
      </c>
      <c r="R242" s="83" t="s">
        <v>491</v>
      </c>
      <c r="S242" s="79" t="s">
        <v>515</v>
      </c>
      <c r="T242" s="79" t="s">
        <v>548</v>
      </c>
      <c r="U242" s="83" t="s">
        <v>591</v>
      </c>
      <c r="V242" s="83" t="s">
        <v>591</v>
      </c>
      <c r="W242" s="81">
        <v>43637.84153935185</v>
      </c>
      <c r="X242" s="83" t="s">
        <v>844</v>
      </c>
      <c r="Y242" s="79"/>
      <c r="Z242" s="79"/>
      <c r="AA242" s="85" t="s">
        <v>1021</v>
      </c>
      <c r="AB242" s="79"/>
      <c r="AC242" s="79" t="b">
        <v>0</v>
      </c>
      <c r="AD242" s="79">
        <v>0</v>
      </c>
      <c r="AE242" s="85" t="s">
        <v>1037</v>
      </c>
      <c r="AF242" s="79" t="b">
        <v>0</v>
      </c>
      <c r="AG242" s="79" t="s">
        <v>1048</v>
      </c>
      <c r="AH242" s="79"/>
      <c r="AI242" s="85" t="s">
        <v>1037</v>
      </c>
      <c r="AJ242" s="79" t="b">
        <v>0</v>
      </c>
      <c r="AK242" s="79">
        <v>0</v>
      </c>
      <c r="AL242" s="85" t="s">
        <v>1037</v>
      </c>
      <c r="AM242" s="79" t="s">
        <v>1055</v>
      </c>
      <c r="AN242" s="79" t="b">
        <v>0</v>
      </c>
      <c r="AO242" s="85" t="s">
        <v>1021</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2</v>
      </c>
      <c r="BD242" s="48">
        <v>1</v>
      </c>
      <c r="BE242" s="49">
        <v>4.166666666666667</v>
      </c>
      <c r="BF242" s="48">
        <v>0</v>
      </c>
      <c r="BG242" s="49">
        <v>0</v>
      </c>
      <c r="BH242" s="48">
        <v>0</v>
      </c>
      <c r="BI242" s="49">
        <v>0</v>
      </c>
      <c r="BJ242" s="48">
        <v>23</v>
      </c>
      <c r="BK242" s="49">
        <v>95.83333333333333</v>
      </c>
      <c r="BL242" s="48">
        <v>24</v>
      </c>
    </row>
    <row r="243" spans="1:64" ht="15">
      <c r="A243" s="64" t="s">
        <v>325</v>
      </c>
      <c r="B243" s="64" t="s">
        <v>332</v>
      </c>
      <c r="C243" s="65" t="s">
        <v>2890</v>
      </c>
      <c r="D243" s="66">
        <v>3</v>
      </c>
      <c r="E243" s="67" t="s">
        <v>132</v>
      </c>
      <c r="F243" s="68">
        <v>35</v>
      </c>
      <c r="G243" s="65"/>
      <c r="H243" s="69"/>
      <c r="I243" s="70"/>
      <c r="J243" s="70"/>
      <c r="K243" s="34" t="s">
        <v>65</v>
      </c>
      <c r="L243" s="77">
        <v>243</v>
      </c>
      <c r="M243" s="77"/>
      <c r="N243" s="72"/>
      <c r="O243" s="79" t="s">
        <v>352</v>
      </c>
      <c r="P243" s="81">
        <v>43633.76652777778</v>
      </c>
      <c r="Q243" s="79" t="s">
        <v>450</v>
      </c>
      <c r="R243" s="79"/>
      <c r="S243" s="79"/>
      <c r="T243" s="79" t="s">
        <v>549</v>
      </c>
      <c r="U243" s="83" t="s">
        <v>592</v>
      </c>
      <c r="V243" s="83" t="s">
        <v>592</v>
      </c>
      <c r="W243" s="81">
        <v>43633.76652777778</v>
      </c>
      <c r="X243" s="83" t="s">
        <v>845</v>
      </c>
      <c r="Y243" s="79"/>
      <c r="Z243" s="79"/>
      <c r="AA243" s="85" t="s">
        <v>1022</v>
      </c>
      <c r="AB243" s="79"/>
      <c r="AC243" s="79" t="b">
        <v>0</v>
      </c>
      <c r="AD243" s="79">
        <v>2</v>
      </c>
      <c r="AE243" s="85" t="s">
        <v>1037</v>
      </c>
      <c r="AF243" s="79" t="b">
        <v>0</v>
      </c>
      <c r="AG243" s="79" t="s">
        <v>1048</v>
      </c>
      <c r="AH243" s="79"/>
      <c r="AI243" s="85" t="s">
        <v>1037</v>
      </c>
      <c r="AJ243" s="79" t="b">
        <v>0</v>
      </c>
      <c r="AK243" s="79">
        <v>0</v>
      </c>
      <c r="AL243" s="85" t="s">
        <v>1037</v>
      </c>
      <c r="AM243" s="79" t="s">
        <v>1054</v>
      </c>
      <c r="AN243" s="79" t="b">
        <v>0</v>
      </c>
      <c r="AO243" s="85" t="s">
        <v>1022</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4</v>
      </c>
      <c r="BC243" s="78" t="str">
        <f>REPLACE(INDEX(GroupVertices[Group],MATCH(Edges[[#This Row],[Vertex 2]],GroupVertices[Vertex],0)),1,1,"")</f>
        <v>4</v>
      </c>
      <c r="BD243" s="48"/>
      <c r="BE243" s="49"/>
      <c r="BF243" s="48"/>
      <c r="BG243" s="49"/>
      <c r="BH243" s="48"/>
      <c r="BI243" s="49"/>
      <c r="BJ243" s="48"/>
      <c r="BK243" s="49"/>
      <c r="BL243" s="48"/>
    </row>
    <row r="244" spans="1:64" ht="15">
      <c r="A244" s="64" t="s">
        <v>277</v>
      </c>
      <c r="B244" s="64" t="s">
        <v>304</v>
      </c>
      <c r="C244" s="65" t="s">
        <v>2892</v>
      </c>
      <c r="D244" s="66">
        <v>10</v>
      </c>
      <c r="E244" s="67" t="s">
        <v>136</v>
      </c>
      <c r="F244" s="68">
        <v>12</v>
      </c>
      <c r="G244" s="65"/>
      <c r="H244" s="69"/>
      <c r="I244" s="70"/>
      <c r="J244" s="70"/>
      <c r="K244" s="34" t="s">
        <v>66</v>
      </c>
      <c r="L244" s="77">
        <v>244</v>
      </c>
      <c r="M244" s="77"/>
      <c r="N244" s="72"/>
      <c r="O244" s="79" t="s">
        <v>352</v>
      </c>
      <c r="P244" s="81">
        <v>43616.684537037036</v>
      </c>
      <c r="Q244" s="79" t="s">
        <v>436</v>
      </c>
      <c r="R244" s="79"/>
      <c r="S244" s="79"/>
      <c r="T244" s="79" t="s">
        <v>518</v>
      </c>
      <c r="U244" s="83" t="s">
        <v>581</v>
      </c>
      <c r="V244" s="83" t="s">
        <v>581</v>
      </c>
      <c r="W244" s="81">
        <v>43616.684537037036</v>
      </c>
      <c r="X244" s="83" t="s">
        <v>831</v>
      </c>
      <c r="Y244" s="79"/>
      <c r="Z244" s="79"/>
      <c r="AA244" s="85" t="s">
        <v>1008</v>
      </c>
      <c r="AB244" s="79"/>
      <c r="AC244" s="79" t="b">
        <v>0</v>
      </c>
      <c r="AD244" s="79">
        <v>77</v>
      </c>
      <c r="AE244" s="85" t="s">
        <v>1037</v>
      </c>
      <c r="AF244" s="79" t="b">
        <v>0</v>
      </c>
      <c r="AG244" s="79" t="s">
        <v>1048</v>
      </c>
      <c r="AH244" s="79"/>
      <c r="AI244" s="85" t="s">
        <v>1037</v>
      </c>
      <c r="AJ244" s="79" t="b">
        <v>0</v>
      </c>
      <c r="AK244" s="79">
        <v>25</v>
      </c>
      <c r="AL244" s="85" t="s">
        <v>1037</v>
      </c>
      <c r="AM244" s="79" t="s">
        <v>1055</v>
      </c>
      <c r="AN244" s="79" t="b">
        <v>0</v>
      </c>
      <c r="AO244" s="85" t="s">
        <v>1008</v>
      </c>
      <c r="AP244" s="79" t="s">
        <v>1070</v>
      </c>
      <c r="AQ244" s="79">
        <v>0</v>
      </c>
      <c r="AR244" s="79">
        <v>0</v>
      </c>
      <c r="AS244" s="79"/>
      <c r="AT244" s="79"/>
      <c r="AU244" s="79"/>
      <c r="AV244" s="79"/>
      <c r="AW244" s="79"/>
      <c r="AX244" s="79"/>
      <c r="AY244" s="79"/>
      <c r="AZ244" s="79"/>
      <c r="BA244">
        <v>4</v>
      </c>
      <c r="BB244" s="78" t="str">
        <f>REPLACE(INDEX(GroupVertices[Group],MATCH(Edges[[#This Row],[Vertex 1]],GroupVertices[Vertex],0)),1,1,"")</f>
        <v>1</v>
      </c>
      <c r="BC244" s="78" t="str">
        <f>REPLACE(INDEX(GroupVertices[Group],MATCH(Edges[[#This Row],[Vertex 2]],GroupVertices[Vertex],0)),1,1,"")</f>
        <v>2</v>
      </c>
      <c r="BD244" s="48"/>
      <c r="BE244" s="49"/>
      <c r="BF244" s="48"/>
      <c r="BG244" s="49"/>
      <c r="BH244" s="48"/>
      <c r="BI244" s="49"/>
      <c r="BJ244" s="48"/>
      <c r="BK244" s="49"/>
      <c r="BL244" s="48"/>
    </row>
    <row r="245" spans="1:64" ht="15">
      <c r="A245" s="64" t="s">
        <v>277</v>
      </c>
      <c r="B245" s="64" t="s">
        <v>304</v>
      </c>
      <c r="C245" s="65" t="s">
        <v>2892</v>
      </c>
      <c r="D245" s="66">
        <v>10</v>
      </c>
      <c r="E245" s="67" t="s">
        <v>136</v>
      </c>
      <c r="F245" s="68">
        <v>12</v>
      </c>
      <c r="G245" s="65"/>
      <c r="H245" s="69"/>
      <c r="I245" s="70"/>
      <c r="J245" s="70"/>
      <c r="K245" s="34" t="s">
        <v>66</v>
      </c>
      <c r="L245" s="77">
        <v>245</v>
      </c>
      <c r="M245" s="77"/>
      <c r="N245" s="72"/>
      <c r="O245" s="79" t="s">
        <v>352</v>
      </c>
      <c r="P245" s="81">
        <v>43627.6102662037</v>
      </c>
      <c r="Q245" s="79" t="s">
        <v>401</v>
      </c>
      <c r="R245" s="83" t="s">
        <v>468</v>
      </c>
      <c r="S245" s="79" t="s">
        <v>504</v>
      </c>
      <c r="T245" s="79" t="s">
        <v>518</v>
      </c>
      <c r="U245" s="79"/>
      <c r="V245" s="83" t="s">
        <v>647</v>
      </c>
      <c r="W245" s="81">
        <v>43627.6102662037</v>
      </c>
      <c r="X245" s="83" t="s">
        <v>759</v>
      </c>
      <c r="Y245" s="79"/>
      <c r="Z245" s="79"/>
      <c r="AA245" s="85" t="s">
        <v>936</v>
      </c>
      <c r="AB245" s="79"/>
      <c r="AC245" s="79" t="b">
        <v>0</v>
      </c>
      <c r="AD245" s="79">
        <v>27</v>
      </c>
      <c r="AE245" s="85" t="s">
        <v>1037</v>
      </c>
      <c r="AF245" s="79" t="b">
        <v>0</v>
      </c>
      <c r="AG245" s="79" t="s">
        <v>1048</v>
      </c>
      <c r="AH245" s="79"/>
      <c r="AI245" s="85" t="s">
        <v>1037</v>
      </c>
      <c r="AJ245" s="79" t="b">
        <v>0</v>
      </c>
      <c r="AK245" s="79">
        <v>15</v>
      </c>
      <c r="AL245" s="85" t="s">
        <v>1037</v>
      </c>
      <c r="AM245" s="79" t="s">
        <v>1055</v>
      </c>
      <c r="AN245" s="79" t="b">
        <v>0</v>
      </c>
      <c r="AO245" s="85" t="s">
        <v>936</v>
      </c>
      <c r="AP245" s="79" t="s">
        <v>176</v>
      </c>
      <c r="AQ245" s="79">
        <v>0</v>
      </c>
      <c r="AR245" s="79">
        <v>0</v>
      </c>
      <c r="AS245" s="79"/>
      <c r="AT245" s="79"/>
      <c r="AU245" s="79"/>
      <c r="AV245" s="79"/>
      <c r="AW245" s="79"/>
      <c r="AX245" s="79"/>
      <c r="AY245" s="79"/>
      <c r="AZ245" s="79"/>
      <c r="BA245">
        <v>4</v>
      </c>
      <c r="BB245" s="78" t="str">
        <f>REPLACE(INDEX(GroupVertices[Group],MATCH(Edges[[#This Row],[Vertex 1]],GroupVertices[Vertex],0)),1,1,"")</f>
        <v>1</v>
      </c>
      <c r="BC245" s="78" t="str">
        <f>REPLACE(INDEX(GroupVertices[Group],MATCH(Edges[[#This Row],[Vertex 2]],GroupVertices[Vertex],0)),1,1,"")</f>
        <v>2</v>
      </c>
      <c r="BD245" s="48"/>
      <c r="BE245" s="49"/>
      <c r="BF245" s="48"/>
      <c r="BG245" s="49"/>
      <c r="BH245" s="48"/>
      <c r="BI245" s="49"/>
      <c r="BJ245" s="48"/>
      <c r="BK245" s="49"/>
      <c r="BL245" s="48"/>
    </row>
    <row r="246" spans="1:64" ht="15">
      <c r="A246" s="64" t="s">
        <v>277</v>
      </c>
      <c r="B246" s="64" t="s">
        <v>304</v>
      </c>
      <c r="C246" s="65" t="s">
        <v>2892</v>
      </c>
      <c r="D246" s="66">
        <v>10</v>
      </c>
      <c r="E246" s="67" t="s">
        <v>136</v>
      </c>
      <c r="F246" s="68">
        <v>12</v>
      </c>
      <c r="G246" s="65"/>
      <c r="H246" s="69"/>
      <c r="I246" s="70"/>
      <c r="J246" s="70"/>
      <c r="K246" s="34" t="s">
        <v>66</v>
      </c>
      <c r="L246" s="77">
        <v>246</v>
      </c>
      <c r="M246" s="77"/>
      <c r="N246" s="72"/>
      <c r="O246" s="79" t="s">
        <v>352</v>
      </c>
      <c r="P246" s="81">
        <v>43633.615208333336</v>
      </c>
      <c r="Q246" s="79" t="s">
        <v>405</v>
      </c>
      <c r="R246" s="83" t="s">
        <v>469</v>
      </c>
      <c r="S246" s="79" t="s">
        <v>504</v>
      </c>
      <c r="T246" s="79" t="s">
        <v>528</v>
      </c>
      <c r="U246" s="79"/>
      <c r="V246" s="83" t="s">
        <v>647</v>
      </c>
      <c r="W246" s="81">
        <v>43633.615208333336</v>
      </c>
      <c r="X246" s="83" t="s">
        <v>769</v>
      </c>
      <c r="Y246" s="79"/>
      <c r="Z246" s="79"/>
      <c r="AA246" s="85" t="s">
        <v>946</v>
      </c>
      <c r="AB246" s="79"/>
      <c r="AC246" s="79" t="b">
        <v>0</v>
      </c>
      <c r="AD246" s="79">
        <v>73</v>
      </c>
      <c r="AE246" s="85" t="s">
        <v>1037</v>
      </c>
      <c r="AF246" s="79" t="b">
        <v>0</v>
      </c>
      <c r="AG246" s="79" t="s">
        <v>1048</v>
      </c>
      <c r="AH246" s="79"/>
      <c r="AI246" s="85" t="s">
        <v>1037</v>
      </c>
      <c r="AJ246" s="79" t="b">
        <v>0</v>
      </c>
      <c r="AK246" s="79">
        <v>23</v>
      </c>
      <c r="AL246" s="85" t="s">
        <v>1037</v>
      </c>
      <c r="AM246" s="79" t="s">
        <v>1055</v>
      </c>
      <c r="AN246" s="79" t="b">
        <v>0</v>
      </c>
      <c r="AO246" s="85" t="s">
        <v>946</v>
      </c>
      <c r="AP246" s="79" t="s">
        <v>176</v>
      </c>
      <c r="AQ246" s="79">
        <v>0</v>
      </c>
      <c r="AR246" s="79">
        <v>0</v>
      </c>
      <c r="AS246" s="79"/>
      <c r="AT246" s="79"/>
      <c r="AU246" s="79"/>
      <c r="AV246" s="79"/>
      <c r="AW246" s="79"/>
      <c r="AX246" s="79"/>
      <c r="AY246" s="79"/>
      <c r="AZ246" s="79"/>
      <c r="BA246">
        <v>4</v>
      </c>
      <c r="BB246" s="78" t="str">
        <f>REPLACE(INDEX(GroupVertices[Group],MATCH(Edges[[#This Row],[Vertex 1]],GroupVertices[Vertex],0)),1,1,"")</f>
        <v>1</v>
      </c>
      <c r="BC246" s="78" t="str">
        <f>REPLACE(INDEX(GroupVertices[Group],MATCH(Edges[[#This Row],[Vertex 2]],GroupVertices[Vertex],0)),1,1,"")</f>
        <v>2</v>
      </c>
      <c r="BD246" s="48"/>
      <c r="BE246" s="49"/>
      <c r="BF246" s="48"/>
      <c r="BG246" s="49"/>
      <c r="BH246" s="48"/>
      <c r="BI246" s="49"/>
      <c r="BJ246" s="48"/>
      <c r="BK246" s="49"/>
      <c r="BL246" s="48"/>
    </row>
    <row r="247" spans="1:64" ht="15">
      <c r="A247" s="64" t="s">
        <v>277</v>
      </c>
      <c r="B247" s="64" t="s">
        <v>304</v>
      </c>
      <c r="C247" s="65" t="s">
        <v>2892</v>
      </c>
      <c r="D247" s="66">
        <v>10</v>
      </c>
      <c r="E247" s="67" t="s">
        <v>136</v>
      </c>
      <c r="F247" s="68">
        <v>12</v>
      </c>
      <c r="G247" s="65"/>
      <c r="H247" s="69"/>
      <c r="I247" s="70"/>
      <c r="J247" s="70"/>
      <c r="K247" s="34" t="s">
        <v>66</v>
      </c>
      <c r="L247" s="77">
        <v>247</v>
      </c>
      <c r="M247" s="77"/>
      <c r="N247" s="72"/>
      <c r="O247" s="79" t="s">
        <v>352</v>
      </c>
      <c r="P247" s="81">
        <v>43634.65054398148</v>
      </c>
      <c r="Q247" s="79" t="s">
        <v>406</v>
      </c>
      <c r="R247" s="79"/>
      <c r="S247" s="79"/>
      <c r="T247" s="79" t="s">
        <v>529</v>
      </c>
      <c r="U247" s="83" t="s">
        <v>568</v>
      </c>
      <c r="V247" s="83" t="s">
        <v>568</v>
      </c>
      <c r="W247" s="81">
        <v>43634.65054398148</v>
      </c>
      <c r="X247" s="83" t="s">
        <v>770</v>
      </c>
      <c r="Y247" s="79"/>
      <c r="Z247" s="79"/>
      <c r="AA247" s="85" t="s">
        <v>947</v>
      </c>
      <c r="AB247" s="79"/>
      <c r="AC247" s="79" t="b">
        <v>0</v>
      </c>
      <c r="AD247" s="79">
        <v>83</v>
      </c>
      <c r="AE247" s="85" t="s">
        <v>1037</v>
      </c>
      <c r="AF247" s="79" t="b">
        <v>0</v>
      </c>
      <c r="AG247" s="79" t="s">
        <v>1048</v>
      </c>
      <c r="AH247" s="79"/>
      <c r="AI247" s="85" t="s">
        <v>1037</v>
      </c>
      <c r="AJ247" s="79" t="b">
        <v>0</v>
      </c>
      <c r="AK247" s="79">
        <v>13</v>
      </c>
      <c r="AL247" s="85" t="s">
        <v>1037</v>
      </c>
      <c r="AM247" s="79" t="s">
        <v>1055</v>
      </c>
      <c r="AN247" s="79" t="b">
        <v>0</v>
      </c>
      <c r="AO247" s="85" t="s">
        <v>947</v>
      </c>
      <c r="AP247" s="79" t="s">
        <v>176</v>
      </c>
      <c r="AQ247" s="79">
        <v>0</v>
      </c>
      <c r="AR247" s="79">
        <v>0</v>
      </c>
      <c r="AS247" s="79"/>
      <c r="AT247" s="79"/>
      <c r="AU247" s="79"/>
      <c r="AV247" s="79"/>
      <c r="AW247" s="79"/>
      <c r="AX247" s="79"/>
      <c r="AY247" s="79"/>
      <c r="AZ247" s="79"/>
      <c r="BA247">
        <v>4</v>
      </c>
      <c r="BB247" s="78" t="str">
        <f>REPLACE(INDEX(GroupVertices[Group],MATCH(Edges[[#This Row],[Vertex 1]],GroupVertices[Vertex],0)),1,1,"")</f>
        <v>1</v>
      </c>
      <c r="BC247" s="78" t="str">
        <f>REPLACE(INDEX(GroupVertices[Group],MATCH(Edges[[#This Row],[Vertex 2]],GroupVertices[Vertex],0)),1,1,"")</f>
        <v>2</v>
      </c>
      <c r="BD247" s="48"/>
      <c r="BE247" s="49"/>
      <c r="BF247" s="48"/>
      <c r="BG247" s="49"/>
      <c r="BH247" s="48"/>
      <c r="BI247" s="49"/>
      <c r="BJ247" s="48"/>
      <c r="BK247" s="49"/>
      <c r="BL247" s="48"/>
    </row>
    <row r="248" spans="1:64" ht="15">
      <c r="A248" s="64" t="s">
        <v>304</v>
      </c>
      <c r="B248" s="64" t="s">
        <v>304</v>
      </c>
      <c r="C248" s="65" t="s">
        <v>2892</v>
      </c>
      <c r="D248" s="66">
        <v>10</v>
      </c>
      <c r="E248" s="67" t="s">
        <v>136</v>
      </c>
      <c r="F248" s="68">
        <v>12</v>
      </c>
      <c r="G248" s="65"/>
      <c r="H248" s="69"/>
      <c r="I248" s="70"/>
      <c r="J248" s="70"/>
      <c r="K248" s="34" t="s">
        <v>65</v>
      </c>
      <c r="L248" s="77">
        <v>248</v>
      </c>
      <c r="M248" s="77"/>
      <c r="N248" s="72"/>
      <c r="O248" s="79" t="s">
        <v>176</v>
      </c>
      <c r="P248" s="81">
        <v>43622.87353009259</v>
      </c>
      <c r="Q248" s="79" t="s">
        <v>451</v>
      </c>
      <c r="R248" s="83" t="s">
        <v>472</v>
      </c>
      <c r="S248" s="79" t="s">
        <v>507</v>
      </c>
      <c r="T248" s="79"/>
      <c r="U248" s="83" t="s">
        <v>570</v>
      </c>
      <c r="V248" s="83" t="s">
        <v>570</v>
      </c>
      <c r="W248" s="81">
        <v>43622.87353009259</v>
      </c>
      <c r="X248" s="83" t="s">
        <v>846</v>
      </c>
      <c r="Y248" s="79"/>
      <c r="Z248" s="79"/>
      <c r="AA248" s="85" t="s">
        <v>1023</v>
      </c>
      <c r="AB248" s="79"/>
      <c r="AC248" s="79" t="b">
        <v>0</v>
      </c>
      <c r="AD248" s="79">
        <v>11</v>
      </c>
      <c r="AE248" s="85" t="s">
        <v>1037</v>
      </c>
      <c r="AF248" s="79" t="b">
        <v>0</v>
      </c>
      <c r="AG248" s="79" t="s">
        <v>1048</v>
      </c>
      <c r="AH248" s="79"/>
      <c r="AI248" s="85" t="s">
        <v>1037</v>
      </c>
      <c r="AJ248" s="79" t="b">
        <v>0</v>
      </c>
      <c r="AK248" s="79">
        <v>3</v>
      </c>
      <c r="AL248" s="85" t="s">
        <v>1037</v>
      </c>
      <c r="AM248" s="79" t="s">
        <v>1053</v>
      </c>
      <c r="AN248" s="79" t="b">
        <v>0</v>
      </c>
      <c r="AO248" s="85" t="s">
        <v>1023</v>
      </c>
      <c r="AP248" s="79" t="s">
        <v>1070</v>
      </c>
      <c r="AQ248" s="79">
        <v>0</v>
      </c>
      <c r="AR248" s="79">
        <v>0</v>
      </c>
      <c r="AS248" s="79"/>
      <c r="AT248" s="79"/>
      <c r="AU248" s="79"/>
      <c r="AV248" s="79"/>
      <c r="AW248" s="79"/>
      <c r="AX248" s="79"/>
      <c r="AY248" s="79"/>
      <c r="AZ248" s="79"/>
      <c r="BA248">
        <v>5</v>
      </c>
      <c r="BB248" s="78" t="str">
        <f>REPLACE(INDEX(GroupVertices[Group],MATCH(Edges[[#This Row],[Vertex 1]],GroupVertices[Vertex],0)),1,1,"")</f>
        <v>2</v>
      </c>
      <c r="BC248" s="78" t="str">
        <f>REPLACE(INDEX(GroupVertices[Group],MATCH(Edges[[#This Row],[Vertex 2]],GroupVertices[Vertex],0)),1,1,"")</f>
        <v>2</v>
      </c>
      <c r="BD248" s="48">
        <v>0</v>
      </c>
      <c r="BE248" s="49">
        <v>0</v>
      </c>
      <c r="BF248" s="48">
        <v>0</v>
      </c>
      <c r="BG248" s="49">
        <v>0</v>
      </c>
      <c r="BH248" s="48">
        <v>0</v>
      </c>
      <c r="BI248" s="49">
        <v>0</v>
      </c>
      <c r="BJ248" s="48">
        <v>7</v>
      </c>
      <c r="BK248" s="49">
        <v>100</v>
      </c>
      <c r="BL248" s="48">
        <v>7</v>
      </c>
    </row>
    <row r="249" spans="1:64" ht="15">
      <c r="A249" s="64" t="s">
        <v>304</v>
      </c>
      <c r="B249" s="64" t="s">
        <v>277</v>
      </c>
      <c r="C249" s="65" t="s">
        <v>2890</v>
      </c>
      <c r="D249" s="66">
        <v>3</v>
      </c>
      <c r="E249" s="67" t="s">
        <v>132</v>
      </c>
      <c r="F249" s="68">
        <v>35</v>
      </c>
      <c r="G249" s="65"/>
      <c r="H249" s="69"/>
      <c r="I249" s="70"/>
      <c r="J249" s="70"/>
      <c r="K249" s="34" t="s">
        <v>66</v>
      </c>
      <c r="L249" s="77">
        <v>249</v>
      </c>
      <c r="M249" s="77"/>
      <c r="N249" s="72"/>
      <c r="O249" s="79" t="s">
        <v>352</v>
      </c>
      <c r="P249" s="81">
        <v>43628.76428240741</v>
      </c>
      <c r="Q249" s="79" t="s">
        <v>365</v>
      </c>
      <c r="R249" s="79"/>
      <c r="S249" s="79"/>
      <c r="T249" s="79"/>
      <c r="U249" s="79"/>
      <c r="V249" s="83" t="s">
        <v>672</v>
      </c>
      <c r="W249" s="81">
        <v>43628.76428240741</v>
      </c>
      <c r="X249" s="83" t="s">
        <v>847</v>
      </c>
      <c r="Y249" s="79"/>
      <c r="Z249" s="79"/>
      <c r="AA249" s="85" t="s">
        <v>1024</v>
      </c>
      <c r="AB249" s="79"/>
      <c r="AC249" s="79" t="b">
        <v>0</v>
      </c>
      <c r="AD249" s="79">
        <v>0</v>
      </c>
      <c r="AE249" s="85" t="s">
        <v>1037</v>
      </c>
      <c r="AF249" s="79" t="b">
        <v>0</v>
      </c>
      <c r="AG249" s="79" t="s">
        <v>1048</v>
      </c>
      <c r="AH249" s="79"/>
      <c r="AI249" s="85" t="s">
        <v>1037</v>
      </c>
      <c r="AJ249" s="79" t="b">
        <v>0</v>
      </c>
      <c r="AK249" s="79">
        <v>17</v>
      </c>
      <c r="AL249" s="85" t="s">
        <v>936</v>
      </c>
      <c r="AM249" s="79" t="s">
        <v>1053</v>
      </c>
      <c r="AN249" s="79" t="b">
        <v>0</v>
      </c>
      <c r="AO249" s="85" t="s">
        <v>936</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2</v>
      </c>
      <c r="BC249" s="78" t="str">
        <f>REPLACE(INDEX(GroupVertices[Group],MATCH(Edges[[#This Row],[Vertex 2]],GroupVertices[Vertex],0)),1,1,"")</f>
        <v>1</v>
      </c>
      <c r="BD249" s="48">
        <v>0</v>
      </c>
      <c r="BE249" s="49">
        <v>0</v>
      </c>
      <c r="BF249" s="48">
        <v>2</v>
      </c>
      <c r="BG249" s="49">
        <v>7.6923076923076925</v>
      </c>
      <c r="BH249" s="48">
        <v>0</v>
      </c>
      <c r="BI249" s="49">
        <v>0</v>
      </c>
      <c r="BJ249" s="48">
        <v>24</v>
      </c>
      <c r="BK249" s="49">
        <v>92.3076923076923</v>
      </c>
      <c r="BL249" s="48">
        <v>26</v>
      </c>
    </row>
    <row r="250" spans="1:64" ht="15">
      <c r="A250" s="64" t="s">
        <v>304</v>
      </c>
      <c r="B250" s="64" t="s">
        <v>304</v>
      </c>
      <c r="C250" s="65" t="s">
        <v>2892</v>
      </c>
      <c r="D250" s="66">
        <v>10</v>
      </c>
      <c r="E250" s="67" t="s">
        <v>136</v>
      </c>
      <c r="F250" s="68">
        <v>12</v>
      </c>
      <c r="G250" s="65"/>
      <c r="H250" s="69"/>
      <c r="I250" s="70"/>
      <c r="J250" s="70"/>
      <c r="K250" s="34" t="s">
        <v>65</v>
      </c>
      <c r="L250" s="77">
        <v>250</v>
      </c>
      <c r="M250" s="77"/>
      <c r="N250" s="72"/>
      <c r="O250" s="79" t="s">
        <v>176</v>
      </c>
      <c r="P250" s="81">
        <v>43629.979212962964</v>
      </c>
      <c r="Q250" s="79" t="s">
        <v>452</v>
      </c>
      <c r="R250" s="83" t="s">
        <v>467</v>
      </c>
      <c r="S250" s="79" t="s">
        <v>503</v>
      </c>
      <c r="T250" s="79"/>
      <c r="U250" s="83" t="s">
        <v>563</v>
      </c>
      <c r="V250" s="83" t="s">
        <v>563</v>
      </c>
      <c r="W250" s="81">
        <v>43629.979212962964</v>
      </c>
      <c r="X250" s="83" t="s">
        <v>848</v>
      </c>
      <c r="Y250" s="79"/>
      <c r="Z250" s="79"/>
      <c r="AA250" s="85" t="s">
        <v>1025</v>
      </c>
      <c r="AB250" s="79"/>
      <c r="AC250" s="79" t="b">
        <v>0</v>
      </c>
      <c r="AD250" s="79">
        <v>11</v>
      </c>
      <c r="AE250" s="85" t="s">
        <v>1037</v>
      </c>
      <c r="AF250" s="79" t="b">
        <v>0</v>
      </c>
      <c r="AG250" s="79" t="s">
        <v>1048</v>
      </c>
      <c r="AH250" s="79"/>
      <c r="AI250" s="85" t="s">
        <v>1037</v>
      </c>
      <c r="AJ250" s="79" t="b">
        <v>0</v>
      </c>
      <c r="AK250" s="79">
        <v>2</v>
      </c>
      <c r="AL250" s="85" t="s">
        <v>1037</v>
      </c>
      <c r="AM250" s="79" t="s">
        <v>1053</v>
      </c>
      <c r="AN250" s="79" t="b">
        <v>0</v>
      </c>
      <c r="AO250" s="85" t="s">
        <v>1025</v>
      </c>
      <c r="AP250" s="79" t="s">
        <v>176</v>
      </c>
      <c r="AQ250" s="79">
        <v>0</v>
      </c>
      <c r="AR250" s="79">
        <v>0</v>
      </c>
      <c r="AS250" s="79"/>
      <c r="AT250" s="79"/>
      <c r="AU250" s="79"/>
      <c r="AV250" s="79"/>
      <c r="AW250" s="79"/>
      <c r="AX250" s="79"/>
      <c r="AY250" s="79"/>
      <c r="AZ250" s="79"/>
      <c r="BA250">
        <v>5</v>
      </c>
      <c r="BB250" s="78" t="str">
        <f>REPLACE(INDEX(GroupVertices[Group],MATCH(Edges[[#This Row],[Vertex 1]],GroupVertices[Vertex],0)),1,1,"")</f>
        <v>2</v>
      </c>
      <c r="BC250" s="78" t="str">
        <f>REPLACE(INDEX(GroupVertices[Group],MATCH(Edges[[#This Row],[Vertex 2]],GroupVertices[Vertex],0)),1,1,"")</f>
        <v>2</v>
      </c>
      <c r="BD250" s="48">
        <v>0</v>
      </c>
      <c r="BE250" s="49">
        <v>0</v>
      </c>
      <c r="BF250" s="48">
        <v>0</v>
      </c>
      <c r="BG250" s="49">
        <v>0</v>
      </c>
      <c r="BH250" s="48">
        <v>0</v>
      </c>
      <c r="BI250" s="49">
        <v>0</v>
      </c>
      <c r="BJ250" s="48">
        <v>8</v>
      </c>
      <c r="BK250" s="49">
        <v>100</v>
      </c>
      <c r="BL250" s="48">
        <v>8</v>
      </c>
    </row>
    <row r="251" spans="1:64" ht="15">
      <c r="A251" s="64" t="s">
        <v>304</v>
      </c>
      <c r="B251" s="64" t="s">
        <v>304</v>
      </c>
      <c r="C251" s="65" t="s">
        <v>2892</v>
      </c>
      <c r="D251" s="66">
        <v>10</v>
      </c>
      <c r="E251" s="67" t="s">
        <v>136</v>
      </c>
      <c r="F251" s="68">
        <v>12</v>
      </c>
      <c r="G251" s="65"/>
      <c r="H251" s="69"/>
      <c r="I251" s="70"/>
      <c r="J251" s="70"/>
      <c r="K251" s="34" t="s">
        <v>65</v>
      </c>
      <c r="L251" s="77">
        <v>251</v>
      </c>
      <c r="M251" s="77"/>
      <c r="N251" s="72"/>
      <c r="O251" s="79" t="s">
        <v>176</v>
      </c>
      <c r="P251" s="81">
        <v>43635.745150462964</v>
      </c>
      <c r="Q251" s="79" t="s">
        <v>453</v>
      </c>
      <c r="R251" s="83" t="s">
        <v>492</v>
      </c>
      <c r="S251" s="79" t="s">
        <v>516</v>
      </c>
      <c r="T251" s="79"/>
      <c r="U251" s="79"/>
      <c r="V251" s="83" t="s">
        <v>672</v>
      </c>
      <c r="W251" s="81">
        <v>43635.745150462964</v>
      </c>
      <c r="X251" s="83" t="s">
        <v>849</v>
      </c>
      <c r="Y251" s="79"/>
      <c r="Z251" s="79"/>
      <c r="AA251" s="85" t="s">
        <v>1026</v>
      </c>
      <c r="AB251" s="79"/>
      <c r="AC251" s="79" t="b">
        <v>0</v>
      </c>
      <c r="AD251" s="79">
        <v>12</v>
      </c>
      <c r="AE251" s="85" t="s">
        <v>1037</v>
      </c>
      <c r="AF251" s="79" t="b">
        <v>0</v>
      </c>
      <c r="AG251" s="79" t="s">
        <v>1048</v>
      </c>
      <c r="AH251" s="79"/>
      <c r="AI251" s="85" t="s">
        <v>1037</v>
      </c>
      <c r="AJ251" s="79" t="b">
        <v>0</v>
      </c>
      <c r="AK251" s="79">
        <v>2</v>
      </c>
      <c r="AL251" s="85" t="s">
        <v>1037</v>
      </c>
      <c r="AM251" s="79" t="s">
        <v>1068</v>
      </c>
      <c r="AN251" s="79" t="b">
        <v>0</v>
      </c>
      <c r="AO251" s="85" t="s">
        <v>1026</v>
      </c>
      <c r="AP251" s="79" t="s">
        <v>176</v>
      </c>
      <c r="AQ251" s="79">
        <v>0</v>
      </c>
      <c r="AR251" s="79">
        <v>0</v>
      </c>
      <c r="AS251" s="79"/>
      <c r="AT251" s="79"/>
      <c r="AU251" s="79"/>
      <c r="AV251" s="79"/>
      <c r="AW251" s="79"/>
      <c r="AX251" s="79"/>
      <c r="AY251" s="79"/>
      <c r="AZ251" s="79"/>
      <c r="BA251">
        <v>5</v>
      </c>
      <c r="BB251" s="78" t="str">
        <f>REPLACE(INDEX(GroupVertices[Group],MATCH(Edges[[#This Row],[Vertex 1]],GroupVertices[Vertex],0)),1,1,"")</f>
        <v>2</v>
      </c>
      <c r="BC251" s="78" t="str">
        <f>REPLACE(INDEX(GroupVertices[Group],MATCH(Edges[[#This Row],[Vertex 2]],GroupVertices[Vertex],0)),1,1,"")</f>
        <v>2</v>
      </c>
      <c r="BD251" s="48">
        <v>1</v>
      </c>
      <c r="BE251" s="49">
        <v>5.555555555555555</v>
      </c>
      <c r="BF251" s="48">
        <v>0</v>
      </c>
      <c r="BG251" s="49">
        <v>0</v>
      </c>
      <c r="BH251" s="48">
        <v>0</v>
      </c>
      <c r="BI251" s="49">
        <v>0</v>
      </c>
      <c r="BJ251" s="48">
        <v>17</v>
      </c>
      <c r="BK251" s="49">
        <v>94.44444444444444</v>
      </c>
      <c r="BL251" s="48">
        <v>18</v>
      </c>
    </row>
    <row r="252" spans="1:64" ht="15">
      <c r="A252" s="64" t="s">
        <v>304</v>
      </c>
      <c r="B252" s="64" t="s">
        <v>304</v>
      </c>
      <c r="C252" s="65" t="s">
        <v>2892</v>
      </c>
      <c r="D252" s="66">
        <v>10</v>
      </c>
      <c r="E252" s="67" t="s">
        <v>136</v>
      </c>
      <c r="F252" s="68">
        <v>12</v>
      </c>
      <c r="G252" s="65"/>
      <c r="H252" s="69"/>
      <c r="I252" s="70"/>
      <c r="J252" s="70"/>
      <c r="K252" s="34" t="s">
        <v>65</v>
      </c>
      <c r="L252" s="77">
        <v>252</v>
      </c>
      <c r="M252" s="77"/>
      <c r="N252" s="72"/>
      <c r="O252" s="79" t="s">
        <v>176</v>
      </c>
      <c r="P252" s="81">
        <v>43635.87466435185</v>
      </c>
      <c r="Q252" s="79" t="s">
        <v>454</v>
      </c>
      <c r="R252" s="83" t="s">
        <v>479</v>
      </c>
      <c r="S252" s="79" t="s">
        <v>503</v>
      </c>
      <c r="T252" s="79"/>
      <c r="U252" s="83" t="s">
        <v>576</v>
      </c>
      <c r="V252" s="83" t="s">
        <v>576</v>
      </c>
      <c r="W252" s="81">
        <v>43635.87466435185</v>
      </c>
      <c r="X252" s="83" t="s">
        <v>850</v>
      </c>
      <c r="Y252" s="79"/>
      <c r="Z252" s="79"/>
      <c r="AA252" s="85" t="s">
        <v>1027</v>
      </c>
      <c r="AB252" s="79"/>
      <c r="AC252" s="79" t="b">
        <v>0</v>
      </c>
      <c r="AD252" s="79">
        <v>6</v>
      </c>
      <c r="AE252" s="85" t="s">
        <v>1037</v>
      </c>
      <c r="AF252" s="79" t="b">
        <v>0</v>
      </c>
      <c r="AG252" s="79" t="s">
        <v>1048</v>
      </c>
      <c r="AH252" s="79"/>
      <c r="AI252" s="85" t="s">
        <v>1037</v>
      </c>
      <c r="AJ252" s="79" t="b">
        <v>0</v>
      </c>
      <c r="AK252" s="79">
        <v>1</v>
      </c>
      <c r="AL252" s="85" t="s">
        <v>1037</v>
      </c>
      <c r="AM252" s="79" t="s">
        <v>1053</v>
      </c>
      <c r="AN252" s="79" t="b">
        <v>0</v>
      </c>
      <c r="AO252" s="85" t="s">
        <v>1027</v>
      </c>
      <c r="AP252" s="79" t="s">
        <v>176</v>
      </c>
      <c r="AQ252" s="79">
        <v>0</v>
      </c>
      <c r="AR252" s="79">
        <v>0</v>
      </c>
      <c r="AS252" s="79"/>
      <c r="AT252" s="79"/>
      <c r="AU252" s="79"/>
      <c r="AV252" s="79"/>
      <c r="AW252" s="79"/>
      <c r="AX252" s="79"/>
      <c r="AY252" s="79"/>
      <c r="AZ252" s="79"/>
      <c r="BA252">
        <v>5</v>
      </c>
      <c r="BB252" s="78" t="str">
        <f>REPLACE(INDEX(GroupVertices[Group],MATCH(Edges[[#This Row],[Vertex 1]],GroupVertices[Vertex],0)),1,1,"")</f>
        <v>2</v>
      </c>
      <c r="BC252" s="78" t="str">
        <f>REPLACE(INDEX(GroupVertices[Group],MATCH(Edges[[#This Row],[Vertex 2]],GroupVertices[Vertex],0)),1,1,"")</f>
        <v>2</v>
      </c>
      <c r="BD252" s="48">
        <v>1</v>
      </c>
      <c r="BE252" s="49">
        <v>11.11111111111111</v>
      </c>
      <c r="BF252" s="48">
        <v>0</v>
      </c>
      <c r="BG252" s="49">
        <v>0</v>
      </c>
      <c r="BH252" s="48">
        <v>0</v>
      </c>
      <c r="BI252" s="49">
        <v>0</v>
      </c>
      <c r="BJ252" s="48">
        <v>8</v>
      </c>
      <c r="BK252" s="49">
        <v>88.88888888888889</v>
      </c>
      <c r="BL252" s="48">
        <v>9</v>
      </c>
    </row>
    <row r="253" spans="1:64" ht="15">
      <c r="A253" s="64" t="s">
        <v>304</v>
      </c>
      <c r="B253" s="64" t="s">
        <v>304</v>
      </c>
      <c r="C253" s="65" t="s">
        <v>2892</v>
      </c>
      <c r="D253" s="66">
        <v>10</v>
      </c>
      <c r="E253" s="67" t="s">
        <v>136</v>
      </c>
      <c r="F253" s="68">
        <v>12</v>
      </c>
      <c r="G253" s="65"/>
      <c r="H253" s="69"/>
      <c r="I253" s="70"/>
      <c r="J253" s="70"/>
      <c r="K253" s="34" t="s">
        <v>65</v>
      </c>
      <c r="L253" s="77">
        <v>253</v>
      </c>
      <c r="M253" s="77"/>
      <c r="N253" s="72"/>
      <c r="O253" s="79" t="s">
        <v>176</v>
      </c>
      <c r="P253" s="81">
        <v>43636.740902777776</v>
      </c>
      <c r="Q253" s="79" t="s">
        <v>455</v>
      </c>
      <c r="R253" s="83" t="s">
        <v>477</v>
      </c>
      <c r="S253" s="79" t="s">
        <v>503</v>
      </c>
      <c r="T253" s="79"/>
      <c r="U253" s="83" t="s">
        <v>575</v>
      </c>
      <c r="V253" s="83" t="s">
        <v>575</v>
      </c>
      <c r="W253" s="81">
        <v>43636.740902777776</v>
      </c>
      <c r="X253" s="83" t="s">
        <v>851</v>
      </c>
      <c r="Y253" s="79"/>
      <c r="Z253" s="79"/>
      <c r="AA253" s="85" t="s">
        <v>1028</v>
      </c>
      <c r="AB253" s="79"/>
      <c r="AC253" s="79" t="b">
        <v>0</v>
      </c>
      <c r="AD253" s="79">
        <v>15</v>
      </c>
      <c r="AE253" s="85" t="s">
        <v>1037</v>
      </c>
      <c r="AF253" s="79" t="b">
        <v>0</v>
      </c>
      <c r="AG253" s="79" t="s">
        <v>1048</v>
      </c>
      <c r="AH253" s="79"/>
      <c r="AI253" s="85" t="s">
        <v>1037</v>
      </c>
      <c r="AJ253" s="79" t="b">
        <v>0</v>
      </c>
      <c r="AK253" s="79">
        <v>1</v>
      </c>
      <c r="AL253" s="85" t="s">
        <v>1037</v>
      </c>
      <c r="AM253" s="79" t="s">
        <v>1053</v>
      </c>
      <c r="AN253" s="79" t="b">
        <v>0</v>
      </c>
      <c r="AO253" s="85" t="s">
        <v>1028</v>
      </c>
      <c r="AP253" s="79" t="s">
        <v>176</v>
      </c>
      <c r="AQ253" s="79">
        <v>0</v>
      </c>
      <c r="AR253" s="79">
        <v>0</v>
      </c>
      <c r="AS253" s="79"/>
      <c r="AT253" s="79"/>
      <c r="AU253" s="79"/>
      <c r="AV253" s="79"/>
      <c r="AW253" s="79"/>
      <c r="AX253" s="79"/>
      <c r="AY253" s="79"/>
      <c r="AZ253" s="79"/>
      <c r="BA253">
        <v>5</v>
      </c>
      <c r="BB253" s="78" t="str">
        <f>REPLACE(INDEX(GroupVertices[Group],MATCH(Edges[[#This Row],[Vertex 1]],GroupVertices[Vertex],0)),1,1,"")</f>
        <v>2</v>
      </c>
      <c r="BC253" s="78" t="str">
        <f>REPLACE(INDEX(GroupVertices[Group],MATCH(Edges[[#This Row],[Vertex 2]],GroupVertices[Vertex],0)),1,1,"")</f>
        <v>2</v>
      </c>
      <c r="BD253" s="48">
        <v>0</v>
      </c>
      <c r="BE253" s="49">
        <v>0</v>
      </c>
      <c r="BF253" s="48">
        <v>0</v>
      </c>
      <c r="BG253" s="49">
        <v>0</v>
      </c>
      <c r="BH253" s="48">
        <v>0</v>
      </c>
      <c r="BI253" s="49">
        <v>0</v>
      </c>
      <c r="BJ253" s="48">
        <v>8</v>
      </c>
      <c r="BK253" s="49">
        <v>100</v>
      </c>
      <c r="BL253" s="48">
        <v>8</v>
      </c>
    </row>
    <row r="254" spans="1:64" ht="15">
      <c r="A254" s="64" t="s">
        <v>325</v>
      </c>
      <c r="B254" s="64" t="s">
        <v>304</v>
      </c>
      <c r="C254" s="65" t="s">
        <v>2891</v>
      </c>
      <c r="D254" s="66">
        <v>6.5</v>
      </c>
      <c r="E254" s="67" t="s">
        <v>136</v>
      </c>
      <c r="F254" s="68">
        <v>23.5</v>
      </c>
      <c r="G254" s="65"/>
      <c r="H254" s="69"/>
      <c r="I254" s="70"/>
      <c r="J254" s="70"/>
      <c r="K254" s="34" t="s">
        <v>65</v>
      </c>
      <c r="L254" s="77">
        <v>254</v>
      </c>
      <c r="M254" s="77"/>
      <c r="N254" s="72"/>
      <c r="O254" s="79" t="s">
        <v>352</v>
      </c>
      <c r="P254" s="81">
        <v>43633.76652777778</v>
      </c>
      <c r="Q254" s="79" t="s">
        <v>450</v>
      </c>
      <c r="R254" s="79"/>
      <c r="S254" s="79"/>
      <c r="T254" s="79" t="s">
        <v>549</v>
      </c>
      <c r="U254" s="83" t="s">
        <v>592</v>
      </c>
      <c r="V254" s="83" t="s">
        <v>592</v>
      </c>
      <c r="W254" s="81">
        <v>43633.76652777778</v>
      </c>
      <c r="X254" s="83" t="s">
        <v>845</v>
      </c>
      <c r="Y254" s="79"/>
      <c r="Z254" s="79"/>
      <c r="AA254" s="85" t="s">
        <v>1022</v>
      </c>
      <c r="AB254" s="79"/>
      <c r="AC254" s="79" t="b">
        <v>0</v>
      </c>
      <c r="AD254" s="79">
        <v>2</v>
      </c>
      <c r="AE254" s="85" t="s">
        <v>1037</v>
      </c>
      <c r="AF254" s="79" t="b">
        <v>0</v>
      </c>
      <c r="AG254" s="79" t="s">
        <v>1048</v>
      </c>
      <c r="AH254" s="79"/>
      <c r="AI254" s="85" t="s">
        <v>1037</v>
      </c>
      <c r="AJ254" s="79" t="b">
        <v>0</v>
      </c>
      <c r="AK254" s="79">
        <v>0</v>
      </c>
      <c r="AL254" s="85" t="s">
        <v>1037</v>
      </c>
      <c r="AM254" s="79" t="s">
        <v>1054</v>
      </c>
      <c r="AN254" s="79" t="b">
        <v>0</v>
      </c>
      <c r="AO254" s="85" t="s">
        <v>1022</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4</v>
      </c>
      <c r="BC254" s="78" t="str">
        <f>REPLACE(INDEX(GroupVertices[Group],MATCH(Edges[[#This Row],[Vertex 2]],GroupVertices[Vertex],0)),1,1,"")</f>
        <v>2</v>
      </c>
      <c r="BD254" s="48">
        <v>2</v>
      </c>
      <c r="BE254" s="49">
        <v>22.22222222222222</v>
      </c>
      <c r="BF254" s="48">
        <v>0</v>
      </c>
      <c r="BG254" s="49">
        <v>0</v>
      </c>
      <c r="BH254" s="48">
        <v>0</v>
      </c>
      <c r="BI254" s="49">
        <v>0</v>
      </c>
      <c r="BJ254" s="48">
        <v>7</v>
      </c>
      <c r="BK254" s="49">
        <v>77.77777777777777</v>
      </c>
      <c r="BL254" s="48">
        <v>9</v>
      </c>
    </row>
    <row r="255" spans="1:64" ht="15">
      <c r="A255" s="64" t="s">
        <v>325</v>
      </c>
      <c r="B255" s="64" t="s">
        <v>304</v>
      </c>
      <c r="C255" s="65" t="s">
        <v>2891</v>
      </c>
      <c r="D255" s="66">
        <v>6.5</v>
      </c>
      <c r="E255" s="67" t="s">
        <v>136</v>
      </c>
      <c r="F255" s="68">
        <v>23.5</v>
      </c>
      <c r="G255" s="65"/>
      <c r="H255" s="69"/>
      <c r="I255" s="70"/>
      <c r="J255" s="70"/>
      <c r="K255" s="34" t="s">
        <v>65</v>
      </c>
      <c r="L255" s="77">
        <v>255</v>
      </c>
      <c r="M255" s="77"/>
      <c r="N255" s="72"/>
      <c r="O255" s="79" t="s">
        <v>352</v>
      </c>
      <c r="P255" s="81">
        <v>43637.85445601852</v>
      </c>
      <c r="Q255" s="79" t="s">
        <v>456</v>
      </c>
      <c r="R255" s="79"/>
      <c r="S255" s="79"/>
      <c r="T255" s="79" t="s">
        <v>550</v>
      </c>
      <c r="U255" s="83" t="s">
        <v>593</v>
      </c>
      <c r="V255" s="83" t="s">
        <v>593</v>
      </c>
      <c r="W255" s="81">
        <v>43637.85445601852</v>
      </c>
      <c r="X255" s="83" t="s">
        <v>852</v>
      </c>
      <c r="Y255" s="79"/>
      <c r="Z255" s="79"/>
      <c r="AA255" s="85" t="s">
        <v>1029</v>
      </c>
      <c r="AB255" s="79"/>
      <c r="AC255" s="79" t="b">
        <v>0</v>
      </c>
      <c r="AD255" s="79">
        <v>0</v>
      </c>
      <c r="AE255" s="85" t="s">
        <v>1037</v>
      </c>
      <c r="AF255" s="79" t="b">
        <v>0</v>
      </c>
      <c r="AG255" s="79" t="s">
        <v>1048</v>
      </c>
      <c r="AH255" s="79"/>
      <c r="AI255" s="85" t="s">
        <v>1037</v>
      </c>
      <c r="AJ255" s="79" t="b">
        <v>0</v>
      </c>
      <c r="AK255" s="79">
        <v>0</v>
      </c>
      <c r="AL255" s="85" t="s">
        <v>1037</v>
      </c>
      <c r="AM255" s="79" t="s">
        <v>1054</v>
      </c>
      <c r="AN255" s="79" t="b">
        <v>0</v>
      </c>
      <c r="AO255" s="85" t="s">
        <v>1029</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4</v>
      </c>
      <c r="BC255" s="78" t="str">
        <f>REPLACE(INDEX(GroupVertices[Group],MATCH(Edges[[#This Row],[Vertex 2]],GroupVertices[Vertex],0)),1,1,"")</f>
        <v>2</v>
      </c>
      <c r="BD255" s="48">
        <v>0</v>
      </c>
      <c r="BE255" s="49">
        <v>0</v>
      </c>
      <c r="BF255" s="48">
        <v>0</v>
      </c>
      <c r="BG255" s="49">
        <v>0</v>
      </c>
      <c r="BH255" s="48">
        <v>0</v>
      </c>
      <c r="BI255" s="49">
        <v>0</v>
      </c>
      <c r="BJ255" s="48">
        <v>7</v>
      </c>
      <c r="BK255" s="49">
        <v>100</v>
      </c>
      <c r="BL255" s="48">
        <v>7</v>
      </c>
    </row>
    <row r="256" spans="1:64" ht="15">
      <c r="A256" s="64" t="s">
        <v>326</v>
      </c>
      <c r="B256" s="64" t="s">
        <v>277</v>
      </c>
      <c r="C256" s="65" t="s">
        <v>2890</v>
      </c>
      <c r="D256" s="66">
        <v>3</v>
      </c>
      <c r="E256" s="67" t="s">
        <v>132</v>
      </c>
      <c r="F256" s="68">
        <v>35</v>
      </c>
      <c r="G256" s="65"/>
      <c r="H256" s="69"/>
      <c r="I256" s="70"/>
      <c r="J256" s="70"/>
      <c r="K256" s="34" t="s">
        <v>65</v>
      </c>
      <c r="L256" s="77">
        <v>256</v>
      </c>
      <c r="M256" s="77"/>
      <c r="N256" s="72"/>
      <c r="O256" s="79" t="s">
        <v>352</v>
      </c>
      <c r="P256" s="81">
        <v>43637.85686342593</v>
      </c>
      <c r="Q256" s="79" t="s">
        <v>402</v>
      </c>
      <c r="R256" s="79"/>
      <c r="S256" s="79"/>
      <c r="T256" s="79" t="s">
        <v>529</v>
      </c>
      <c r="U256" s="79"/>
      <c r="V256" s="83" t="s">
        <v>678</v>
      </c>
      <c r="W256" s="81">
        <v>43637.85686342593</v>
      </c>
      <c r="X256" s="83" t="s">
        <v>853</v>
      </c>
      <c r="Y256" s="79"/>
      <c r="Z256" s="79"/>
      <c r="AA256" s="85" t="s">
        <v>1030</v>
      </c>
      <c r="AB256" s="79"/>
      <c r="AC256" s="79" t="b">
        <v>0</v>
      </c>
      <c r="AD256" s="79">
        <v>0</v>
      </c>
      <c r="AE256" s="85" t="s">
        <v>1037</v>
      </c>
      <c r="AF256" s="79" t="b">
        <v>0</v>
      </c>
      <c r="AG256" s="79" t="s">
        <v>1048</v>
      </c>
      <c r="AH256" s="79"/>
      <c r="AI256" s="85" t="s">
        <v>1037</v>
      </c>
      <c r="AJ256" s="79" t="b">
        <v>0</v>
      </c>
      <c r="AK256" s="79">
        <v>17</v>
      </c>
      <c r="AL256" s="85" t="s">
        <v>947</v>
      </c>
      <c r="AM256" s="79" t="s">
        <v>1053</v>
      </c>
      <c r="AN256" s="79" t="b">
        <v>0</v>
      </c>
      <c r="AO256" s="85" t="s">
        <v>947</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v>
      </c>
      <c r="BC256" s="78" t="str">
        <f>REPLACE(INDEX(GroupVertices[Group],MATCH(Edges[[#This Row],[Vertex 2]],GroupVertices[Vertex],0)),1,1,"")</f>
        <v>1</v>
      </c>
      <c r="BD256" s="48">
        <v>1</v>
      </c>
      <c r="BE256" s="49">
        <v>4.3478260869565215</v>
      </c>
      <c r="BF256" s="48">
        <v>0</v>
      </c>
      <c r="BG256" s="49">
        <v>0</v>
      </c>
      <c r="BH256" s="48">
        <v>0</v>
      </c>
      <c r="BI256" s="49">
        <v>0</v>
      </c>
      <c r="BJ256" s="48">
        <v>22</v>
      </c>
      <c r="BK256" s="49">
        <v>95.65217391304348</v>
      </c>
      <c r="BL256" s="48">
        <v>23</v>
      </c>
    </row>
    <row r="257" spans="1:64" ht="15">
      <c r="A257" s="64" t="s">
        <v>327</v>
      </c>
      <c r="B257" s="64" t="s">
        <v>327</v>
      </c>
      <c r="C257" s="65" t="s">
        <v>2892</v>
      </c>
      <c r="D257" s="66">
        <v>10</v>
      </c>
      <c r="E257" s="67" t="s">
        <v>136</v>
      </c>
      <c r="F257" s="68">
        <v>12</v>
      </c>
      <c r="G257" s="65"/>
      <c r="H257" s="69"/>
      <c r="I257" s="70"/>
      <c r="J257" s="70"/>
      <c r="K257" s="34" t="s">
        <v>65</v>
      </c>
      <c r="L257" s="77">
        <v>257</v>
      </c>
      <c r="M257" s="77"/>
      <c r="N257" s="72"/>
      <c r="O257" s="79" t="s">
        <v>176</v>
      </c>
      <c r="P257" s="81">
        <v>43632.974641203706</v>
      </c>
      <c r="Q257" s="79" t="s">
        <v>457</v>
      </c>
      <c r="R257" s="83" t="s">
        <v>493</v>
      </c>
      <c r="S257" s="79" t="s">
        <v>517</v>
      </c>
      <c r="T257" s="79" t="s">
        <v>551</v>
      </c>
      <c r="U257" s="79"/>
      <c r="V257" s="83" t="s">
        <v>679</v>
      </c>
      <c r="W257" s="81">
        <v>43632.974641203706</v>
      </c>
      <c r="X257" s="83" t="s">
        <v>854</v>
      </c>
      <c r="Y257" s="79"/>
      <c r="Z257" s="79"/>
      <c r="AA257" s="85" t="s">
        <v>1031</v>
      </c>
      <c r="AB257" s="79"/>
      <c r="AC257" s="79" t="b">
        <v>0</v>
      </c>
      <c r="AD257" s="79">
        <v>0</v>
      </c>
      <c r="AE257" s="85" t="s">
        <v>1037</v>
      </c>
      <c r="AF257" s="79" t="b">
        <v>0</v>
      </c>
      <c r="AG257" s="79" t="s">
        <v>1048</v>
      </c>
      <c r="AH257" s="79"/>
      <c r="AI257" s="85" t="s">
        <v>1037</v>
      </c>
      <c r="AJ257" s="79" t="b">
        <v>0</v>
      </c>
      <c r="AK257" s="79">
        <v>0</v>
      </c>
      <c r="AL257" s="85" t="s">
        <v>1037</v>
      </c>
      <c r="AM257" s="79" t="s">
        <v>1069</v>
      </c>
      <c r="AN257" s="79" t="b">
        <v>0</v>
      </c>
      <c r="AO257" s="85" t="s">
        <v>1031</v>
      </c>
      <c r="AP257" s="79" t="s">
        <v>176</v>
      </c>
      <c r="AQ257" s="79">
        <v>0</v>
      </c>
      <c r="AR257" s="79">
        <v>0</v>
      </c>
      <c r="AS257" s="79"/>
      <c r="AT257" s="79"/>
      <c r="AU257" s="79"/>
      <c r="AV257" s="79"/>
      <c r="AW257" s="79"/>
      <c r="AX257" s="79"/>
      <c r="AY257" s="79"/>
      <c r="AZ257" s="79"/>
      <c r="BA257">
        <v>3</v>
      </c>
      <c r="BB257" s="78" t="str">
        <f>REPLACE(INDEX(GroupVertices[Group],MATCH(Edges[[#This Row],[Vertex 1]],GroupVertices[Vertex],0)),1,1,"")</f>
        <v>5</v>
      </c>
      <c r="BC257" s="78" t="str">
        <f>REPLACE(INDEX(GroupVertices[Group],MATCH(Edges[[#This Row],[Vertex 2]],GroupVertices[Vertex],0)),1,1,"")</f>
        <v>5</v>
      </c>
      <c r="BD257" s="48">
        <v>1</v>
      </c>
      <c r="BE257" s="49">
        <v>3.225806451612903</v>
      </c>
      <c r="BF257" s="48">
        <v>0</v>
      </c>
      <c r="BG257" s="49">
        <v>0</v>
      </c>
      <c r="BH257" s="48">
        <v>0</v>
      </c>
      <c r="BI257" s="49">
        <v>0</v>
      </c>
      <c r="BJ257" s="48">
        <v>30</v>
      </c>
      <c r="BK257" s="49">
        <v>96.7741935483871</v>
      </c>
      <c r="BL257" s="48">
        <v>31</v>
      </c>
    </row>
    <row r="258" spans="1:64" ht="15">
      <c r="A258" s="64" t="s">
        <v>327</v>
      </c>
      <c r="B258" s="64" t="s">
        <v>327</v>
      </c>
      <c r="C258" s="65" t="s">
        <v>2892</v>
      </c>
      <c r="D258" s="66">
        <v>10</v>
      </c>
      <c r="E258" s="67" t="s">
        <v>136</v>
      </c>
      <c r="F258" s="68">
        <v>12</v>
      </c>
      <c r="G258" s="65"/>
      <c r="H258" s="69"/>
      <c r="I258" s="70"/>
      <c r="J258" s="70"/>
      <c r="K258" s="34" t="s">
        <v>65</v>
      </c>
      <c r="L258" s="77">
        <v>258</v>
      </c>
      <c r="M258" s="77"/>
      <c r="N258" s="72"/>
      <c r="O258" s="79" t="s">
        <v>176</v>
      </c>
      <c r="P258" s="81">
        <v>43636.792916666665</v>
      </c>
      <c r="Q258" s="79" t="s">
        <v>458</v>
      </c>
      <c r="R258" s="83" t="s">
        <v>494</v>
      </c>
      <c r="S258" s="79" t="s">
        <v>517</v>
      </c>
      <c r="T258" s="79" t="s">
        <v>552</v>
      </c>
      <c r="U258" s="79"/>
      <c r="V258" s="83" t="s">
        <v>679</v>
      </c>
      <c r="W258" s="81">
        <v>43636.792916666665</v>
      </c>
      <c r="X258" s="83" t="s">
        <v>855</v>
      </c>
      <c r="Y258" s="79"/>
      <c r="Z258" s="79"/>
      <c r="AA258" s="85" t="s">
        <v>1032</v>
      </c>
      <c r="AB258" s="79"/>
      <c r="AC258" s="79" t="b">
        <v>0</v>
      </c>
      <c r="AD258" s="79">
        <v>0</v>
      </c>
      <c r="AE258" s="85" t="s">
        <v>1037</v>
      </c>
      <c r="AF258" s="79" t="b">
        <v>0</v>
      </c>
      <c r="AG258" s="79" t="s">
        <v>1048</v>
      </c>
      <c r="AH258" s="79"/>
      <c r="AI258" s="85" t="s">
        <v>1037</v>
      </c>
      <c r="AJ258" s="79" t="b">
        <v>0</v>
      </c>
      <c r="AK258" s="79">
        <v>0</v>
      </c>
      <c r="AL258" s="85" t="s">
        <v>1037</v>
      </c>
      <c r="AM258" s="79" t="s">
        <v>1069</v>
      </c>
      <c r="AN258" s="79" t="b">
        <v>0</v>
      </c>
      <c r="AO258" s="85" t="s">
        <v>1032</v>
      </c>
      <c r="AP258" s="79" t="s">
        <v>176</v>
      </c>
      <c r="AQ258" s="79">
        <v>0</v>
      </c>
      <c r="AR258" s="79">
        <v>0</v>
      </c>
      <c r="AS258" s="79"/>
      <c r="AT258" s="79"/>
      <c r="AU258" s="79"/>
      <c r="AV258" s="79"/>
      <c r="AW258" s="79"/>
      <c r="AX258" s="79"/>
      <c r="AY258" s="79"/>
      <c r="AZ258" s="79"/>
      <c r="BA258">
        <v>3</v>
      </c>
      <c r="BB258" s="78" t="str">
        <f>REPLACE(INDEX(GroupVertices[Group],MATCH(Edges[[#This Row],[Vertex 1]],GroupVertices[Vertex],0)),1,1,"")</f>
        <v>5</v>
      </c>
      <c r="BC258" s="78" t="str">
        <f>REPLACE(INDEX(GroupVertices[Group],MATCH(Edges[[#This Row],[Vertex 2]],GroupVertices[Vertex],0)),1,1,"")</f>
        <v>5</v>
      </c>
      <c r="BD258" s="48">
        <v>0</v>
      </c>
      <c r="BE258" s="49">
        <v>0</v>
      </c>
      <c r="BF258" s="48">
        <v>0</v>
      </c>
      <c r="BG258" s="49">
        <v>0</v>
      </c>
      <c r="BH258" s="48">
        <v>0</v>
      </c>
      <c r="BI258" s="49">
        <v>0</v>
      </c>
      <c r="BJ258" s="48">
        <v>19</v>
      </c>
      <c r="BK258" s="49">
        <v>100</v>
      </c>
      <c r="BL258" s="48">
        <v>19</v>
      </c>
    </row>
    <row r="259" spans="1:64" ht="15">
      <c r="A259" s="64" t="s">
        <v>327</v>
      </c>
      <c r="B259" s="64" t="s">
        <v>327</v>
      </c>
      <c r="C259" s="65" t="s">
        <v>2892</v>
      </c>
      <c r="D259" s="66">
        <v>10</v>
      </c>
      <c r="E259" s="67" t="s">
        <v>136</v>
      </c>
      <c r="F259" s="68">
        <v>12</v>
      </c>
      <c r="G259" s="65"/>
      <c r="H259" s="69"/>
      <c r="I259" s="70"/>
      <c r="J259" s="70"/>
      <c r="K259" s="34" t="s">
        <v>65</v>
      </c>
      <c r="L259" s="77">
        <v>259</v>
      </c>
      <c r="M259" s="77"/>
      <c r="N259" s="72"/>
      <c r="O259" s="79" t="s">
        <v>176</v>
      </c>
      <c r="P259" s="81">
        <v>43637.92556712963</v>
      </c>
      <c r="Q259" s="79" t="s">
        <v>459</v>
      </c>
      <c r="R259" s="83" t="s">
        <v>495</v>
      </c>
      <c r="S259" s="79" t="s">
        <v>517</v>
      </c>
      <c r="T259" s="79" t="s">
        <v>553</v>
      </c>
      <c r="U259" s="79"/>
      <c r="V259" s="83" t="s">
        <v>679</v>
      </c>
      <c r="W259" s="81">
        <v>43637.92556712963</v>
      </c>
      <c r="X259" s="83" t="s">
        <v>856</v>
      </c>
      <c r="Y259" s="79"/>
      <c r="Z259" s="79"/>
      <c r="AA259" s="85" t="s">
        <v>1033</v>
      </c>
      <c r="AB259" s="79"/>
      <c r="AC259" s="79" t="b">
        <v>0</v>
      </c>
      <c r="AD259" s="79">
        <v>0</v>
      </c>
      <c r="AE259" s="85" t="s">
        <v>1037</v>
      </c>
      <c r="AF259" s="79" t="b">
        <v>0</v>
      </c>
      <c r="AG259" s="79" t="s">
        <v>1048</v>
      </c>
      <c r="AH259" s="79"/>
      <c r="AI259" s="85" t="s">
        <v>1037</v>
      </c>
      <c r="AJ259" s="79" t="b">
        <v>0</v>
      </c>
      <c r="AK259" s="79">
        <v>0</v>
      </c>
      <c r="AL259" s="85" t="s">
        <v>1037</v>
      </c>
      <c r="AM259" s="79" t="s">
        <v>1069</v>
      </c>
      <c r="AN259" s="79" t="b">
        <v>0</v>
      </c>
      <c r="AO259" s="85" t="s">
        <v>1033</v>
      </c>
      <c r="AP259" s="79" t="s">
        <v>176</v>
      </c>
      <c r="AQ259" s="79">
        <v>0</v>
      </c>
      <c r="AR259" s="79">
        <v>0</v>
      </c>
      <c r="AS259" s="79"/>
      <c r="AT259" s="79"/>
      <c r="AU259" s="79"/>
      <c r="AV259" s="79"/>
      <c r="AW259" s="79"/>
      <c r="AX259" s="79"/>
      <c r="AY259" s="79"/>
      <c r="AZ259" s="79"/>
      <c r="BA259">
        <v>3</v>
      </c>
      <c r="BB259" s="78" t="str">
        <f>REPLACE(INDEX(GroupVertices[Group],MATCH(Edges[[#This Row],[Vertex 1]],GroupVertices[Vertex],0)),1,1,"")</f>
        <v>5</v>
      </c>
      <c r="BC259" s="78" t="str">
        <f>REPLACE(INDEX(GroupVertices[Group],MATCH(Edges[[#This Row],[Vertex 2]],GroupVertices[Vertex],0)),1,1,"")</f>
        <v>5</v>
      </c>
      <c r="BD259" s="48">
        <v>0</v>
      </c>
      <c r="BE259" s="49">
        <v>0</v>
      </c>
      <c r="BF259" s="48">
        <v>0</v>
      </c>
      <c r="BG259" s="49">
        <v>0</v>
      </c>
      <c r="BH259" s="48">
        <v>0</v>
      </c>
      <c r="BI259" s="49">
        <v>0</v>
      </c>
      <c r="BJ259" s="48">
        <v>20</v>
      </c>
      <c r="BK259" s="49">
        <v>100</v>
      </c>
      <c r="BL259"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9"/>
    <dataValidation allowBlank="1" showErrorMessage="1" sqref="N2:N2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9"/>
    <dataValidation allowBlank="1" showInputMessage="1" promptTitle="Edge Color" prompt="To select an optional edge color, right-click and select Select Color on the right-click menu." sqref="C3:C259"/>
    <dataValidation allowBlank="1" showInputMessage="1" promptTitle="Edge Width" prompt="Enter an optional edge width between 1 and 10." errorTitle="Invalid Edge Width" error="The optional edge width must be a whole number between 1 and 10." sqref="D3:D259"/>
    <dataValidation allowBlank="1" showInputMessage="1" promptTitle="Edge Opacity" prompt="Enter an optional edge opacity between 0 (transparent) and 100 (opaque)." errorTitle="Invalid Edge Opacity" error="The optional edge opacity must be a whole number between 0 and 10." sqref="F3:F2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9">
      <formula1>ValidEdgeVisibilities</formula1>
    </dataValidation>
    <dataValidation allowBlank="1" showInputMessage="1" showErrorMessage="1" promptTitle="Vertex 1 Name" prompt="Enter the name of the edge's first vertex." sqref="A3:A259"/>
    <dataValidation allowBlank="1" showInputMessage="1" showErrorMessage="1" promptTitle="Vertex 2 Name" prompt="Enter the name of the edge's second vertex." sqref="B3:B259"/>
    <dataValidation allowBlank="1" showInputMessage="1" showErrorMessage="1" promptTitle="Edge Label" prompt="Enter an optional edge label." errorTitle="Invalid Edge Visibility" error="You have entered an unrecognized edge visibility.  Try selecting from the drop-down list instead." sqref="H3:H2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9"/>
  </dataValidations>
  <hyperlinks>
    <hyperlink ref="R3" r:id="rId1" display="https://www.phoenixnewtimes.com/restaurants/48-hours-verde-valley-wine-trial-cottonwood-page-springs-clarkdale-11307299"/>
    <hyperlink ref="R4" r:id="rId2" display="https://www.phoenixnewtimes.com/restaurants/48-hours-verde-valley-wine-trial-cottonwood-page-springs-clarkdale-11307299"/>
    <hyperlink ref="R5" r:id="rId3" display="https://www.phoenixnewtimes.com/restaurants/48-hours-verde-valley-wine-trial-cottonwood-page-springs-clarkdale-11307299"/>
    <hyperlink ref="R10" r:id="rId4" display="https://www.phoenixnewtimes.com/restaurants/48-hours-verde-valley-wine-trial-cottonwood-page-springs-clarkdale-11307299"/>
    <hyperlink ref="R11" r:id="rId5" display="https://www.phoenixnewtimes.com/restaurants/48-hours-verde-valley-wine-trial-cottonwood-page-springs-clarkdale-11307299"/>
    <hyperlink ref="R18" r:id="rId6" display="https://twitter.com/KaibabNF/status/1138118055572062208"/>
    <hyperlink ref="R19" r:id="rId7" display="https://twitter.com/KaibabNF/status/1138118055572062208"/>
    <hyperlink ref="R32" r:id="rId8" display="https://eatlivetraveldrink.com/2017/07/15/24-hours-in-sedona/"/>
    <hyperlink ref="R43" r:id="rId9" display="https://www.ilovesedonarealestate.com/property/70-calle-irena-sedona-arizona-518539"/>
    <hyperlink ref="R46" r:id="rId10" display="https://www.vacationrenter.com/guides/best-vacations-in-the-u-s-an-infographic"/>
    <hyperlink ref="R47" r:id="rId11" display="https://www.vacationrenter.com/guides/best-vacations-in-the-u-s-an-infographic"/>
    <hyperlink ref="R48" r:id="rId12" display="https://www.vacationrenter.com/guides/best-vacations-in-the-u-s-an-infographic"/>
    <hyperlink ref="R49" r:id="rId13" display="https://www.vacationrenter.com/guides/best-vacations-in-the-u-s-an-infographic"/>
    <hyperlink ref="R50" r:id="rId14" display="https://www.vacationrenter.com/guides/best-vacations-in-the-u-s-an-infographic"/>
    <hyperlink ref="R51" r:id="rId15" display="https://www.vacationrenter.com/guides/best-vacations-in-the-u-s-an-infographic"/>
    <hyperlink ref="R52" r:id="rId16" display="http://onebighome.bullfrogcommunities.com/one_big_home_documentary_screening_and_q_a_discussion_with_filmmaker_sedona_arizona?platform=hootsuite"/>
    <hyperlink ref="R53" r:id="rId17" display="http://onebighome.bullfrogcommunities.com/one_big_home_documentary_screening_and_q_a_discussion_with_filmmaker_sedona_arizona?platform=hootsuite"/>
    <hyperlink ref="R54" r:id="rId18" display="https://www.afar.com/magazine/gorgeous-summer-destinations-where-your-us-dollar-will-go-far"/>
    <hyperlink ref="R55" r:id="rId19" display="https://www.afar.com/magazine/gorgeous-summer-destinations-where-your-us-dollar-will-go-far"/>
    <hyperlink ref="R56" r:id="rId20" display="https://www.afar.com/magazine/gorgeous-summer-destinations-where-your-us-dollar-will-go-far"/>
    <hyperlink ref="R57" r:id="rId21" display="https://www.afar.com/magazine/gorgeous-summer-destinations-where-your-us-dollar-will-go-far"/>
    <hyperlink ref="R58" r:id="rId22" display="https://www.afar.com/magazine/gorgeous-summer-destinations-where-your-us-dollar-will-go-far"/>
    <hyperlink ref="R64" r:id="rId23" display="https://visitsedona.com/blog/tramping-through-red-rock-country-with-your-pooch/"/>
    <hyperlink ref="R68" r:id="rId24" display="https://visitsedona.com/blog/tramping-through-red-rock-country-with-your-pooch/"/>
    <hyperlink ref="R136" r:id="rId25" display="https://www.azcentral.com/story/travel/arizona/road-trips/2019/06/01/summer-family-vacation-ideas-kid-friendly-things-to-do-arizona-sedona-jeep-tours-flagstaff-bearizona/1265541001/"/>
    <hyperlink ref="R137" r:id="rId26" display="https://www.azcentral.com/story/travel/arizona/road-trips/2019/06/01/summer-family-vacation-ideas-kid-friendly-things-to-do-arizona-sedona-jeep-tours-flagstaff-bearizona/1265541001/"/>
    <hyperlink ref="R151" r:id="rId27" display="https://www.azcentral.com/story/travel/arizona/hiking/2018/06/28/kid-friendly-family-hikes-arizona/732333002/"/>
    <hyperlink ref="R160" r:id="rId28" display="http://www.sedonaaz.gov/Home/Components/JobPosts/Job/316/510"/>
    <hyperlink ref="R167" r:id="rId29" display="https://www.rebeccaandtheworld.com/weekend-in-sedona-itinerary/"/>
    <hyperlink ref="R168" r:id="rId30" display="https://www.rebeccaandtheworld.com/weekend-in-sedona-itinerary/"/>
    <hyperlink ref="R180" r:id="rId31" display="https://www.tripstodiscover.com/wonderful-weekend-getaways-from-phoenix/"/>
    <hyperlink ref="R181" r:id="rId32" display="http://www.sedonaaz.gov/your-government/departments/parks-recreation/calendar"/>
    <hyperlink ref="R182" r:id="rId33" display="http://www.sedonaaz.gov/your-government/departments/parks-recreation/calendar"/>
    <hyperlink ref="R183" r:id="rId34" display="https://visitsedona.com/blog/tramping-through-red-rock-country-with-your-pooch/"/>
    <hyperlink ref="R187" r:id="rId35" display="https://twitter.com/SedonaAZ/status/1141450461792231424"/>
    <hyperlink ref="R188" r:id="rId36" display="https://www.myvirtualvacations.net/blog/a-first-look-at-the-red-rocks-on-a-pink-jeep-tour"/>
    <hyperlink ref="R191" r:id="rId37" display="https://www.yogajournal.com/lifestyle/best-yoga-retreats-around-the-world"/>
    <hyperlink ref="R192" r:id="rId38" display="https://www.yogajournal.com/lifestyle/best-yoga-retreats-around-the-world"/>
    <hyperlink ref="R193" r:id="rId39" display="https://visitsedona.com/blog/four-best-golf-courses-in-sedona/"/>
    <hyperlink ref="R194" r:id="rId40" display="https://www.sedonamonthly.com/2019/scrumptious-sandwiches/"/>
    <hyperlink ref="R196" r:id="rId41" display="https://visitsedona.com/blog/the-7-best-places-to-picnic-in-sedona-arizona/"/>
    <hyperlink ref="R197" r:id="rId42" display="https://visitsedona.com/blog/the-7-best-places-to-picnic-in-sedona-arizona/"/>
    <hyperlink ref="R201" r:id="rId43" display="https://visitsedona.com/blog/four-best-golf-courses-in-sedona/"/>
    <hyperlink ref="R202" r:id="rId44" display="https://www.sedonamonthly.com/2019/farm-table/"/>
    <hyperlink ref="R203" r:id="rId45" display="https://www.sedonamonthly.com/2019/scrumptious-sandwiches/"/>
    <hyperlink ref="R218" r:id="rId46" display="https://twitter.com/KaibabNF/status/1138118055572062208"/>
    <hyperlink ref="R220" r:id="rId47" display="https://twitter.com/KaibabNF/status/1138118055572062208"/>
    <hyperlink ref="R223" r:id="rId48" display="https://twitter.com/KaibabNF/status/1138118055572062208"/>
    <hyperlink ref="R225" r:id="rId49" display="https://twitter.com/KaibabNF/status/1138118055572062208"/>
    <hyperlink ref="R227" r:id="rId50" display="https://www.youtube.com/watch?v=m9DrNPa3GLk&amp;feature=youtu.be"/>
    <hyperlink ref="R228" r:id="rId51" display="https://www.youtube.com/watch?v=m9DrNPa3GLk&amp;feature=youtu.be"/>
    <hyperlink ref="R230" r:id="rId52" display="https://www.youtube.com/watch?v=m9DrNPa3GLk&amp;feature=youtu.be"/>
    <hyperlink ref="R231" r:id="rId53" display="https://twitter.com/SedonaAZ/status/1141403526909845504"/>
    <hyperlink ref="R233" r:id="rId54" display="http://www.sedonaaz.gov/Home/Components/JobPosts/Job/316/510"/>
    <hyperlink ref="R234" r:id="rId55" display="https://www.arabellahotelsedona.com/special-pkg/advance-purchase"/>
    <hyperlink ref="R235" r:id="rId56" display="https://www.arabellahotelsedona.com/suites"/>
    <hyperlink ref="R236" r:id="rId57" display="http://sedonaphotofest.org/"/>
    <hyperlink ref="R237" r:id="rId58" display="https://www.elotecafe.com/eat-1-1"/>
    <hyperlink ref="R238" r:id="rId59" display="https://www.arabellahotelsedona.com/things-to-do"/>
    <hyperlink ref="R239" r:id="rId60" display="https://www.arabellahotelsedona.com/reviews"/>
    <hyperlink ref="R240" r:id="rId61" display="https://visitsedona.com/spiritual-wellness/fitness-yoga/"/>
    <hyperlink ref="R241" r:id="rId62" display="https://www.arabellahotelsedona.com/special-pkg"/>
    <hyperlink ref="R242" r:id="rId63" display="http://mywellnesseverywhere.com/sedona-organic-restaurant/"/>
    <hyperlink ref="R245" r:id="rId64" display="https://www.azcentral.com/story/travel/arizona/road-trips/2019/06/01/summer-family-vacation-ideas-kid-friendly-things-to-do-arizona-sedona-jeep-tours-flagstaff-bearizona/1265541001/"/>
    <hyperlink ref="R246" r:id="rId65" display="https://www.azcentral.com/story/travel/arizona/hiking/2018/06/28/kid-friendly-family-hikes-arizona/732333002/"/>
    <hyperlink ref="R248" r:id="rId66" display="https://www.tripstodiscover.com/wonderful-weekend-getaways-from-phoenix/"/>
    <hyperlink ref="R250" r:id="rId67" display="https://visitsedona.com/blog/tramping-through-red-rock-country-with-your-pooch/"/>
    <hyperlink ref="R251" r:id="rId68" display="https://www.pinterest.com/pin/445574956882153111/"/>
    <hyperlink ref="R252" r:id="rId69" display="https://visitsedona.com/blog/the-7-best-places-to-picnic-in-sedona-arizona/"/>
    <hyperlink ref="R253" r:id="rId70" display="https://visitsedona.com/blog/four-best-golf-courses-in-sedona/"/>
    <hyperlink ref="R257" r:id="rId71" display="https://www.instagram.com/p/ByyfhaRhfrA/?igshid=bpek3m7xj0eo"/>
    <hyperlink ref="R258" r:id="rId72" display="https://www.instagram.com/p/By8UwUbBVsx/?igshid=hrbb462yik53"/>
    <hyperlink ref="R259" r:id="rId73" display="https://www.instagram.com/p/By_PaQChrvr/?igshid=m7b7ht1arnxy"/>
    <hyperlink ref="U14" r:id="rId74" display="https://pbs.twimg.com/media/D8lSVFKUYAE-0ET.jpg"/>
    <hyperlink ref="U15" r:id="rId75" display="https://pbs.twimg.com/media/D8qhlLxUEAAztVb.jpg"/>
    <hyperlink ref="U16" r:id="rId76" display="https://pbs.twimg.com/media/D8qhlLxUEAAztVb.jpg"/>
    <hyperlink ref="U17" r:id="rId77" display="https://pbs.twimg.com/media/D8tfUY7UIAEatNz.jpg"/>
    <hyperlink ref="U32" r:id="rId78" display="https://pbs.twimg.com/media/D8u0ZfBXkAAhWuA.jpg"/>
    <hyperlink ref="U43" r:id="rId79" display="https://pbs.twimg.com/media/D8yWXhRUIAA6CPq.jpg"/>
    <hyperlink ref="U46" r:id="rId80" display="https://pbs.twimg.com/media/D88mSwdW4AA3oEG.jpg"/>
    <hyperlink ref="U47" r:id="rId81" display="https://pbs.twimg.com/media/D88k_beWsAAAf-2.jpg"/>
    <hyperlink ref="U48" r:id="rId82" display="https://pbs.twimg.com/media/D88k_beWsAAAf-2.jpg"/>
    <hyperlink ref="U49" r:id="rId83" display="https://pbs.twimg.com/media/D88k_beWsAAAf-2.jpg"/>
    <hyperlink ref="U50" r:id="rId84" display="https://pbs.twimg.com/media/D88k_beWsAAAf-2.jpg"/>
    <hyperlink ref="U51" r:id="rId85" display="https://pbs.twimg.com/media/D88mSwdW4AA3oEG.jpg"/>
    <hyperlink ref="U52" r:id="rId86" display="https://pbs.twimg.com/media/D89n_CdXYAEzKPp.jpg"/>
    <hyperlink ref="U53" r:id="rId87" display="https://pbs.twimg.com/media/D89n_CdXYAEzKPp.jpg"/>
    <hyperlink ref="U61" r:id="rId88" display="https://pbs.twimg.com/media/D8wEg48X4AADkAc.jpg"/>
    <hyperlink ref="U62" r:id="rId89" display="https://pbs.twimg.com/media/D8wEg48X4AADkAc.jpg"/>
    <hyperlink ref="U63" r:id="rId90" display="https://pbs.twimg.com/media/D8wEg48X4AADkAc.jpg"/>
    <hyperlink ref="U64" r:id="rId91" display="https://pbs.twimg.com/media/D8-oBdnUwAEwoTk.jpg"/>
    <hyperlink ref="U68" r:id="rId92" display="https://pbs.twimg.com/media/D8-oBdnUwAEwoTk.jpg"/>
    <hyperlink ref="U69" r:id="rId93" display="https://pbs.twimg.com/media/D9CTA5zUYAAiFnH.jpg"/>
    <hyperlink ref="U71" r:id="rId94" display="https://pbs.twimg.com/media/D9CTA5zUYAAiFnH.jpg"/>
    <hyperlink ref="U72" r:id="rId95" display="https://pbs.twimg.com/media/D9CTA5zUYAAiFnH.jpg"/>
    <hyperlink ref="U85" r:id="rId96" display="https://pbs.twimg.com/media/D9Ed_3YUEAEd8t0.jpg"/>
    <hyperlink ref="U86" r:id="rId97" display="https://pbs.twimg.com/media/D9Ed_3YUEAEd8t0.jpg"/>
    <hyperlink ref="U91" r:id="rId98" display="https://pbs.twimg.com/media/D9MwzChXUAECwn0.jpg"/>
    <hyperlink ref="U127" r:id="rId99" display="https://pbs.twimg.com/media/D8_cJmTUcAE8paZ.jpg"/>
    <hyperlink ref="U152" r:id="rId100" display="https://pbs.twimg.com/media/D9Wrqw_UcAEhxuC.jpg"/>
    <hyperlink ref="U160" r:id="rId101" display="https://pbs.twimg.com/media/D9XRVJMU8AAD4oT.jpg"/>
    <hyperlink ref="U180" r:id="rId102" display="https://pbs.twimg.com/media/D8aCF2BU0AE7Twg.jpg"/>
    <hyperlink ref="U181" r:id="rId103" display="https://pbs.twimg.com/media/D84TIcpWwAIwIpD.jpg"/>
    <hyperlink ref="U182" r:id="rId104" display="https://pbs.twimg.com/media/D9b62TgXsAcMNPr.jpg"/>
    <hyperlink ref="U183" r:id="rId105" display="https://pbs.twimg.com/media/D8-oBdnUwAEwoTk.jpg"/>
    <hyperlink ref="U188" r:id="rId106" display="https://pbs.twimg.com/media/D9gbfRvXUAE_44u.jpg"/>
    <hyperlink ref="U191" r:id="rId107" display="https://pbs.twimg.com/media/D9RhkzuVAAEGeBE.jpg"/>
    <hyperlink ref="U192" r:id="rId108" display="https://pbs.twimg.com/media/D9RhkzuVAAEGeBE.jpg"/>
    <hyperlink ref="U193" r:id="rId109" display="https://pbs.twimg.com/media/D9hcitWX4AIc3QA.jpg"/>
    <hyperlink ref="U196" r:id="rId110" display="https://pbs.twimg.com/media/D9c_H3aUwAALCbf.jpg"/>
    <hyperlink ref="U197" r:id="rId111" display="https://pbs.twimg.com/media/D9c_H3aUwAALCbf.jpg"/>
    <hyperlink ref="U198" r:id="rId112" display="https://pbs.twimg.com/media/D9iBVIPXoAAf5cf.jpg"/>
    <hyperlink ref="U199" r:id="rId113" display="https://pbs.twimg.com/media/D9jpNnUU4AABGEB.jpg"/>
    <hyperlink ref="U201" r:id="rId114" display="https://pbs.twimg.com/media/D9hcitWX4AIc3QA.jpg"/>
    <hyperlink ref="U205" r:id="rId115" display="https://pbs.twimg.com/media/D89Fi2dXYAA9NgA.jpg"/>
    <hyperlink ref="U206" r:id="rId116" display="https://pbs.twimg.com/media/D89Fi2dXYAA9NgA.jpg"/>
    <hyperlink ref="U212" r:id="rId117" display="https://pbs.twimg.com/media/D9if3LmVAAAuDJW.jpg"/>
    <hyperlink ref="U221" r:id="rId118" display="https://pbs.twimg.com/media/D76KO72U8AAAMKH.jpg"/>
    <hyperlink ref="U232" r:id="rId119" display="https://pbs.twimg.com/media/D9mtq7UU8AAzTjE.jpg"/>
    <hyperlink ref="U234" r:id="rId120" display="https://pbs.twimg.com/media/D8jfDY3WkAEg-mc.jpg"/>
    <hyperlink ref="U235" r:id="rId121" display="https://pbs.twimg.com/media/D8zWZPFWkAA6TDo.jpg"/>
    <hyperlink ref="U236" r:id="rId122" display="https://pbs.twimg.com/media/D8-7DQ_XoAEjba7.jpg"/>
    <hyperlink ref="U237" r:id="rId123" display="https://pbs.twimg.com/media/D9HiHD4XkAEiYiC.jpg"/>
    <hyperlink ref="U238" r:id="rId124" display="https://pbs.twimg.com/media/D9TG20OWkAE5ypR.jpg"/>
    <hyperlink ref="U239" r:id="rId125" display="https://pbs.twimg.com/media/D9cxsKIX4AAv6--.jpg"/>
    <hyperlink ref="U240" r:id="rId126" display="https://pbs.twimg.com/media/D9h5SY1XUAEzFKY.jpg"/>
    <hyperlink ref="U241" r:id="rId127" display="https://pbs.twimg.com/media/D9m0sS5WkAAzJv_.jpg"/>
    <hyperlink ref="U242" r:id="rId128" display="https://pbs.twimg.com/media/D9nHZvtUwAEnYFn.jpg"/>
    <hyperlink ref="U243" r:id="rId129" display="https://pbs.twimg.com/media/D9SIT-1UcAArMzn.jpg"/>
    <hyperlink ref="U244" r:id="rId130" display="https://pbs.twimg.com/media/D76KO72U8AAAMKH.jpg"/>
    <hyperlink ref="U247" r:id="rId131" display="https://pbs.twimg.com/media/D9Wrqw_UcAEhxuC.jpg"/>
    <hyperlink ref="U248" r:id="rId132" display="https://pbs.twimg.com/media/D8aCF2BU0AE7Twg.jpg"/>
    <hyperlink ref="U250" r:id="rId133" display="https://pbs.twimg.com/media/D8-oBdnUwAEwoTk.jpg"/>
    <hyperlink ref="U252" r:id="rId134" display="https://pbs.twimg.com/media/D9c_H3aUwAALCbf.jpg"/>
    <hyperlink ref="U253" r:id="rId135" display="https://pbs.twimg.com/media/D9hcitWX4AIc3QA.jpg"/>
    <hyperlink ref="U254" r:id="rId136" display="https://pbs.twimg.com/media/D9SIT-1UcAArMzn.jpg"/>
    <hyperlink ref="U255" r:id="rId137" display="https://pbs.twimg.com/media/D9nLp4AU4AASZyY.jpg"/>
    <hyperlink ref="V3" r:id="rId138" display="http://pbs.twimg.com/profile_images/865318139508146177/eeQrStTM_normal.jpg"/>
    <hyperlink ref="V4" r:id="rId139" display="http://pbs.twimg.com/profile_images/865318139508146177/eeQrStTM_normal.jpg"/>
    <hyperlink ref="V5" r:id="rId140" display="http://pbs.twimg.com/profile_images/865318139508146177/eeQrStTM_normal.jpg"/>
    <hyperlink ref="V6" r:id="rId141" display="http://pbs.twimg.com/profile_images/1899333602/36-Prudential_Possible_Selects_normal.JPG"/>
    <hyperlink ref="V7" r:id="rId142" display="http://pbs.twimg.com/profile_images/1035200865320218625/7Yv22TOT_normal.jpg"/>
    <hyperlink ref="V8" r:id="rId143" display="http://pbs.twimg.com/profile_images/1035200865320218625/7Yv22TOT_normal.jpg"/>
    <hyperlink ref="V9" r:id="rId144" display="http://pbs.twimg.com/profile_images/1035200865320218625/7Yv22TOT_normal.jpg"/>
    <hyperlink ref="V10" r:id="rId145" display="http://pbs.twimg.com/profile_images/865318139508146177/eeQrStTM_normal.jpg"/>
    <hyperlink ref="V11" r:id="rId146" display="http://pbs.twimg.com/profile_images/865318139508146177/eeQrStTM_normal.jpg"/>
    <hyperlink ref="V12" r:id="rId147" display="http://pbs.twimg.com/profile_images/1021579075872161792/KKlqKsI0_normal.jpg"/>
    <hyperlink ref="V13" r:id="rId148" display="http://pbs.twimg.com/profile_images/1083389021513019394/dSUhEBCu_normal.jpg"/>
    <hyperlink ref="V14" r:id="rId149" display="https://pbs.twimg.com/media/D8lSVFKUYAE-0ET.jpg"/>
    <hyperlink ref="V15" r:id="rId150" display="https://pbs.twimg.com/media/D8qhlLxUEAAztVb.jpg"/>
    <hyperlink ref="V16" r:id="rId151" display="https://pbs.twimg.com/media/D8qhlLxUEAAztVb.jpg"/>
    <hyperlink ref="V17" r:id="rId152" display="https://pbs.twimg.com/media/D8tfUY7UIAEatNz.jpg"/>
    <hyperlink ref="V18" r:id="rId153" display="http://pbs.twimg.com/profile_images/876252902704197632/URMhcrAt_normal.jpg"/>
    <hyperlink ref="V19" r:id="rId154" display="http://pbs.twimg.com/profile_images/876252902704197632/URMhcrAt_normal.jpg"/>
    <hyperlink ref="V20" r:id="rId155" display="http://pbs.twimg.com/profile_images/875762924664504320/tlF6YnZR_normal.jpg"/>
    <hyperlink ref="V21" r:id="rId156" display="http://pbs.twimg.com/profile_images/875762924664504320/tlF6YnZR_normal.jpg"/>
    <hyperlink ref="V22" r:id="rId157" display="http://pbs.twimg.com/profile_images/875762924664504320/tlF6YnZR_normal.jpg"/>
    <hyperlink ref="V23" r:id="rId158" display="http://pbs.twimg.com/profile_images/875762924664504320/tlF6YnZR_normal.jpg"/>
    <hyperlink ref="V24" r:id="rId159" display="http://pbs.twimg.com/profile_images/875762924664504320/tlF6YnZR_normal.jpg"/>
    <hyperlink ref="V25" r:id="rId160" display="http://pbs.twimg.com/profile_images/875762924664504320/tlF6YnZR_normal.jpg"/>
    <hyperlink ref="V26" r:id="rId161" display="http://pbs.twimg.com/profile_images/736329210222936064/ZTvb3PD0_normal.jpg"/>
    <hyperlink ref="V27" r:id="rId162" display="http://pbs.twimg.com/profile_images/736329210222936064/ZTvb3PD0_normal.jpg"/>
    <hyperlink ref="V28" r:id="rId163" display="http://pbs.twimg.com/profile_images/736329210222936064/ZTvb3PD0_normal.jpg"/>
    <hyperlink ref="V29" r:id="rId164" display="http://pbs.twimg.com/profile_images/736329210222936064/ZTvb3PD0_normal.jpg"/>
    <hyperlink ref="V30" r:id="rId165" display="http://pbs.twimg.com/profile_images/736329210222936064/ZTvb3PD0_normal.jpg"/>
    <hyperlink ref="V31" r:id="rId166" display="http://pbs.twimg.com/profile_images/736329210222936064/ZTvb3PD0_normal.jpg"/>
    <hyperlink ref="V32" r:id="rId167" display="https://pbs.twimg.com/media/D8u0ZfBXkAAhWuA.jpg"/>
    <hyperlink ref="V33" r:id="rId168" display="http://pbs.twimg.com/profile_images/486699365197565952/egfX8R48_normal.jpeg"/>
    <hyperlink ref="V34" r:id="rId169" display="http://pbs.twimg.com/profile_images/486699365197565952/egfX8R48_normal.jpeg"/>
    <hyperlink ref="V35" r:id="rId170" display="http://pbs.twimg.com/profile_images/486699365197565952/egfX8R48_normal.jpeg"/>
    <hyperlink ref="V36" r:id="rId171" display="http://pbs.twimg.com/profile_images/486699365197565952/egfX8R48_normal.jpeg"/>
    <hyperlink ref="V37" r:id="rId172" display="http://pbs.twimg.com/profile_images/486699365197565952/egfX8R48_normal.jpeg"/>
    <hyperlink ref="V38" r:id="rId173" display="http://pbs.twimg.com/profile_images/1111722383285485568/Tfw-ZciS_normal.jpg"/>
    <hyperlink ref="V39" r:id="rId174" display="http://pbs.twimg.com/profile_images/1006290909019770880/lH1RKjgd_normal.jpg"/>
    <hyperlink ref="V40" r:id="rId175" display="http://pbs.twimg.com/profile_images/378800000708126122/288af8bf2722c78ca7333740ba33dcfd_normal.jpeg"/>
    <hyperlink ref="V41" r:id="rId176" display="http://pbs.twimg.com/profile_images/378800000651459183/1b6960c17cc2aea8f47962484bcc7a62_normal.jpeg"/>
    <hyperlink ref="V42" r:id="rId177" display="http://pbs.twimg.com/profile_images/1067273888072032256/4CcuvJs9_normal.jpg"/>
    <hyperlink ref="V43" r:id="rId178" display="https://pbs.twimg.com/media/D8yWXhRUIAA6CPq.jpg"/>
    <hyperlink ref="V44" r:id="rId179" display="http://pbs.twimg.com/profile_images/1127633915374657536/EcOudFyg_normal.jpg"/>
    <hyperlink ref="V45" r:id="rId180" display="http://pbs.twimg.com/profile_images/1140285125051072512/BXNY62Z__normal.jpg"/>
    <hyperlink ref="V46" r:id="rId181" display="https://pbs.twimg.com/media/D88mSwdW4AA3oEG.jpg"/>
    <hyperlink ref="V47" r:id="rId182" display="https://pbs.twimg.com/media/D88k_beWsAAAf-2.jpg"/>
    <hyperlink ref="V48" r:id="rId183" display="https://pbs.twimg.com/media/D88k_beWsAAAf-2.jpg"/>
    <hyperlink ref="V49" r:id="rId184" display="https://pbs.twimg.com/media/D88k_beWsAAAf-2.jpg"/>
    <hyperlink ref="V50" r:id="rId185" display="https://pbs.twimg.com/media/D88k_beWsAAAf-2.jpg"/>
    <hyperlink ref="V51" r:id="rId186" display="https://pbs.twimg.com/media/D88mSwdW4AA3oEG.jpg"/>
    <hyperlink ref="V52" r:id="rId187" display="https://pbs.twimg.com/media/D89n_CdXYAEzKPp.jpg"/>
    <hyperlink ref="V53" r:id="rId188" display="https://pbs.twimg.com/media/D89n_CdXYAEzKPp.jpg"/>
    <hyperlink ref="V54" r:id="rId189" display="http://pbs.twimg.com/profile_images/537689972854104064/GOzi16BI_normal.jpeg"/>
    <hyperlink ref="V55" r:id="rId190" display="http://pbs.twimg.com/profile_images/773982869756710913/aN4LXYxI_normal.jpg"/>
    <hyperlink ref="V56" r:id="rId191" display="http://pbs.twimg.com/profile_images/537689972854104064/GOzi16BI_normal.jpeg"/>
    <hyperlink ref="V57" r:id="rId192" display="http://pbs.twimg.com/profile_images/773982869756710913/aN4LXYxI_normal.jpg"/>
    <hyperlink ref="V58" r:id="rId193" display="http://pbs.twimg.com/profile_images/773982869756710913/aN4LXYxI_normal.jpg"/>
    <hyperlink ref="V59" r:id="rId194" display="http://pbs.twimg.com/profile_images/1015380651782967297/pGek8Qho_normal.jpg"/>
    <hyperlink ref="V60" r:id="rId195" display="http://pbs.twimg.com/profile_images/1120168632460300288/vbRcI0PN_normal.jpg"/>
    <hyperlink ref="V61" r:id="rId196" display="https://pbs.twimg.com/media/D8wEg48X4AADkAc.jpg"/>
    <hyperlink ref="V62" r:id="rId197" display="https://pbs.twimg.com/media/D8wEg48X4AADkAc.jpg"/>
    <hyperlink ref="V63" r:id="rId198" display="https://pbs.twimg.com/media/D8wEg48X4AADkAc.jpg"/>
    <hyperlink ref="V64" r:id="rId199" display="https://pbs.twimg.com/media/D8-oBdnUwAEwoTk.jpg"/>
    <hyperlink ref="V65" r:id="rId200" display="http://pbs.twimg.com/profile_images/2649881538/232f0e3363d632289acd72730192126d_normal.jpeg"/>
    <hyperlink ref="V66" r:id="rId201" display="http://pbs.twimg.com/profile_images/1132255297366454272/oKGgIHnG_normal.jpg"/>
    <hyperlink ref="V67" r:id="rId202" display="http://pbs.twimg.com/profile_images/467048816877654016/4BuSzLA__normal.jpeg"/>
    <hyperlink ref="V68" r:id="rId203" display="https://pbs.twimg.com/media/D8-oBdnUwAEwoTk.jpg"/>
    <hyperlink ref="V69" r:id="rId204" display="https://pbs.twimg.com/media/D9CTA5zUYAAiFnH.jpg"/>
    <hyperlink ref="V70" r:id="rId205" display="http://pbs.twimg.com/profile_images/1059937005549899777/6pTXI10w_normal.jpg"/>
    <hyperlink ref="V71" r:id="rId206" display="https://pbs.twimg.com/media/D9CTA5zUYAAiFnH.jpg"/>
    <hyperlink ref="V72" r:id="rId207" display="https://pbs.twimg.com/media/D9CTA5zUYAAiFnH.jpg"/>
    <hyperlink ref="V73" r:id="rId208" display="http://pbs.twimg.com/profile_images/1059937005549899777/6pTXI10w_normal.jpg"/>
    <hyperlink ref="V74" r:id="rId209" display="http://pbs.twimg.com/profile_images/1059937005549899777/6pTXI10w_normal.jpg"/>
    <hyperlink ref="V75" r:id="rId210" display="http://pbs.twimg.com/profile_images/1059937005549899777/6pTXI10w_normal.jpg"/>
    <hyperlink ref="V76" r:id="rId211" display="http://pbs.twimg.com/profile_images/1140060638582050817/zbYrHXnz_normal.jpg"/>
    <hyperlink ref="V77" r:id="rId212" display="http://pbs.twimg.com/profile_images/1140060638582050817/zbYrHXnz_normal.jpg"/>
    <hyperlink ref="V78" r:id="rId213" display="http://pbs.twimg.com/profile_images/1138442310604091398/LzevPo8Z_normal.jpg"/>
    <hyperlink ref="V79" r:id="rId214" display="http://pbs.twimg.com/profile_images/1138686373479800832/UzqaVtZY_normal.jpg"/>
    <hyperlink ref="V80" r:id="rId215" display="http://pbs.twimg.com/profile_images/1138686373479800832/UzqaVtZY_normal.jpg"/>
    <hyperlink ref="V81" r:id="rId216" display="http://pbs.twimg.com/profile_images/1138442310604091398/LzevPo8Z_normal.jpg"/>
    <hyperlink ref="V82" r:id="rId217" display="http://pbs.twimg.com/profile_images/1138442310604091398/LzevPo8Z_normal.jpg"/>
    <hyperlink ref="V83" r:id="rId218" display="http://pbs.twimg.com/profile_images/1131656361580871681/6485HyH-_normal.jpg"/>
    <hyperlink ref="V84" r:id="rId219" display="http://pbs.twimg.com/profile_images/1131656361580871681/6485HyH-_normal.jpg"/>
    <hyperlink ref="V85" r:id="rId220" display="https://pbs.twimg.com/media/D9Ed_3YUEAEd8t0.jpg"/>
    <hyperlink ref="V86" r:id="rId221" display="https://pbs.twimg.com/media/D9Ed_3YUEAEd8t0.jpg"/>
    <hyperlink ref="V87" r:id="rId222" display="http://pbs.twimg.com/profile_images/1401990918/micktwitter_normal.jpg"/>
    <hyperlink ref="V88" r:id="rId223" display="http://pbs.twimg.com/profile_images/1401990918/micktwitter_normal.jpg"/>
    <hyperlink ref="V89" r:id="rId224" display="http://pbs.twimg.com/profile_images/1137108034919030785/lDjssAny_normal.jpg"/>
    <hyperlink ref="V90" r:id="rId225" display="http://pbs.twimg.com/profile_images/1137108034919030785/lDjssAny_normal.jpg"/>
    <hyperlink ref="V91" r:id="rId226" display="https://pbs.twimg.com/media/D9MwzChXUAECwn0.jpg"/>
    <hyperlink ref="V92" r:id="rId227" display="http://pbs.twimg.com/profile_images/798189717594329089/QkT7O_cj_normal.png"/>
    <hyperlink ref="V93" r:id="rId228" display="http://pbs.twimg.com/profile_images/1011973848424591360/XGne3lGv_normal.jpg"/>
    <hyperlink ref="V94" r:id="rId229" display="http://pbs.twimg.com/profile_images/1131596262300499968/5YvKaf1U_normal.jpg"/>
    <hyperlink ref="V95" r:id="rId230" display="http://pbs.twimg.com/profile_images/1074115395286491136/HX4_iNcB_normal.jpg"/>
    <hyperlink ref="V96" r:id="rId231" display="http://pbs.twimg.com/profile_images/1074115395286491136/HX4_iNcB_normal.jpg"/>
    <hyperlink ref="V97" r:id="rId232" display="http://pbs.twimg.com/profile_images/1074115395286491136/HX4_iNcB_normal.jpg"/>
    <hyperlink ref="V98" r:id="rId233" display="http://pbs.twimg.com/profile_images/941053990971744256/adM406Mp_normal.jpg"/>
    <hyperlink ref="V99" r:id="rId234" display="http://pbs.twimg.com/profile_images/763802490936537088/TcBBiZxj_normal.jpg"/>
    <hyperlink ref="V100" r:id="rId235" display="http://pbs.twimg.com/profile_images/763802490936537088/TcBBiZxj_normal.jpg"/>
    <hyperlink ref="V101" r:id="rId236" display="http://pbs.twimg.com/profile_images/763802490936537088/TcBBiZxj_normal.jpg"/>
    <hyperlink ref="V102" r:id="rId237" display="http://pbs.twimg.com/profile_images/763802490936537088/TcBBiZxj_normal.jpg"/>
    <hyperlink ref="V103" r:id="rId238" display="http://pbs.twimg.com/profile_images/763802490936537088/TcBBiZxj_normal.jpg"/>
    <hyperlink ref="V104" r:id="rId239" display="http://pbs.twimg.com/profile_images/763802490936537088/TcBBiZxj_normal.jpg"/>
    <hyperlink ref="V105" r:id="rId240" display="http://pbs.twimg.com/profile_images/763802490936537088/TcBBiZxj_normal.jpg"/>
    <hyperlink ref="V106" r:id="rId241" display="http://pbs.twimg.com/profile_images/763802490936537088/TcBBiZxj_normal.jpg"/>
    <hyperlink ref="V107" r:id="rId242" display="http://pbs.twimg.com/profile_images/763802490936537088/TcBBiZxj_normal.jpg"/>
    <hyperlink ref="V108" r:id="rId243" display="http://pbs.twimg.com/profile_images/558100546163208192/17g_DzDs_normal.jpeg"/>
    <hyperlink ref="V109" r:id="rId244" display="http://pbs.twimg.com/profile_images/905902995409297409/bmpQNaVW_normal.jpg"/>
    <hyperlink ref="V110" r:id="rId245" display="http://pbs.twimg.com/profile_images/905902995409297409/bmpQNaVW_normal.jpg"/>
    <hyperlink ref="V111" r:id="rId246" display="http://pbs.twimg.com/profile_images/905902995409297409/bmpQNaVW_normal.jpg"/>
    <hyperlink ref="V112" r:id="rId247" display="http://abs.twimg.com/sticky/default_profile_images/default_profile_normal.png"/>
    <hyperlink ref="V113" r:id="rId248" display="http://pbs.twimg.com/profile_images/1105596184918286336/IZPcZuLK_normal.jpg"/>
    <hyperlink ref="V114" r:id="rId249" display="http://pbs.twimg.com/profile_images/1132781271761862656/1CL3QdPS_normal.png"/>
    <hyperlink ref="V115" r:id="rId250" display="http://pbs.twimg.com/profile_images/1020010494738890752/SJsuwjy-_normal.jpg"/>
    <hyperlink ref="V116" r:id="rId251" display="http://pbs.twimg.com/profile_images/1020010494738890752/SJsuwjy-_normal.jpg"/>
    <hyperlink ref="V117" r:id="rId252" display="http://pbs.twimg.com/profile_images/1133560084255203328/D3aXeHDD_normal.jpg"/>
    <hyperlink ref="V118" r:id="rId253" display="http://pbs.twimg.com/profile_images/656872695011737600/szqZZRlr_normal.jpg"/>
    <hyperlink ref="V119" r:id="rId254" display="http://pbs.twimg.com/profile_images/857449395/endless-grand-canyon-651123-xl_normal.jpg"/>
    <hyperlink ref="V120" r:id="rId255" display="http://pbs.twimg.com/profile_images/1042107709787521024/JRuyEelC_normal.jpg"/>
    <hyperlink ref="V121" r:id="rId256" display="http://pbs.twimg.com/profile_images/1057295996118388737/NQ1vSU6j_normal.jpg"/>
    <hyperlink ref="V122" r:id="rId257" display="http://pbs.twimg.com/profile_images/439178275256938497/FC8jeaAU_normal.jpeg"/>
    <hyperlink ref="V123" r:id="rId258" display="http://pbs.twimg.com/profile_images/980290727224594432/7OMmaDFr_normal.jpg"/>
    <hyperlink ref="V124" r:id="rId259" display="http://pbs.twimg.com/profile_images/1123745120090841089/bb5r5i6-_normal.jpg"/>
    <hyperlink ref="V125" r:id="rId260" display="http://pbs.twimg.com/profile_images/1123745120090841089/bb5r5i6-_normal.jpg"/>
    <hyperlink ref="V126" r:id="rId261" display="http://pbs.twimg.com/profile_images/2796278088/6499484fd37d9cd0dde4c04006c25737_normal.jpeg"/>
    <hyperlink ref="V127" r:id="rId262" display="https://pbs.twimg.com/media/D8_cJmTUcAE8paZ.jpg"/>
    <hyperlink ref="V128" r:id="rId263" display="http://pbs.twimg.com/profile_images/1138442310604091398/LzevPo8Z_normal.jpg"/>
    <hyperlink ref="V129" r:id="rId264" display="http://pbs.twimg.com/profile_images/1138442310604091398/LzevPo8Z_normal.jpg"/>
    <hyperlink ref="V130" r:id="rId265" display="http://pbs.twimg.com/profile_images/1138442310604091398/LzevPo8Z_normal.jpg"/>
    <hyperlink ref="V131" r:id="rId266" display="http://pbs.twimg.com/profile_images/2163759815/image_normal.jpg"/>
    <hyperlink ref="V132" r:id="rId267" display="http://pbs.twimg.com/profile_images/2163759815/image_normal.jpg"/>
    <hyperlink ref="V133" r:id="rId268" display="http://pbs.twimg.com/profile_images/1089936451846848517/frJhTdGH_normal.jpg"/>
    <hyperlink ref="V134" r:id="rId269" display="http://pbs.twimg.com/profile_images/1089936451846848517/frJhTdGH_normal.jpg"/>
    <hyperlink ref="V135" r:id="rId270" display="http://pbs.twimg.com/profile_images/1089936451846848517/frJhTdGH_normal.jpg"/>
    <hyperlink ref="V136" r:id="rId271" display="http://pbs.twimg.com/profile_images/1325724204/headshot-1_normal.jpg"/>
    <hyperlink ref="V137" r:id="rId272" display="http://pbs.twimg.com/profile_images/1325724204/headshot-1_normal.jpg"/>
    <hyperlink ref="V138" r:id="rId273" display="http://pbs.twimg.com/profile_images/642841825531854848/iOewCrvY_normal.jpg"/>
    <hyperlink ref="V139" r:id="rId274" display="http://pbs.twimg.com/profile_images/759847075118915584/ph0eD_X6_normal.jpg"/>
    <hyperlink ref="V140" r:id="rId275" display="http://pbs.twimg.com/profile_images/759847075118915584/ph0eD_X6_normal.jpg"/>
    <hyperlink ref="V141" r:id="rId276" display="http://pbs.twimg.com/profile_images/1103680536780791810/hwX9Kn8c_normal.png"/>
    <hyperlink ref="V142" r:id="rId277" display="http://pbs.twimg.com/profile_images/378800000590946810/abf0f5fed11445c2afa04d5b59cdcfdb_normal.jpeg"/>
    <hyperlink ref="V143" r:id="rId278" display="http://pbs.twimg.com/profile_images/378800000590946810/abf0f5fed11445c2afa04d5b59cdcfdb_normal.jpeg"/>
    <hyperlink ref="V144" r:id="rId279" display="http://pbs.twimg.com/profile_images/378800000590946810/abf0f5fed11445c2afa04d5b59cdcfdb_normal.jpeg"/>
    <hyperlink ref="V145" r:id="rId280" display="http://pbs.twimg.com/profile_images/378800000590946810/abf0f5fed11445c2afa04d5b59cdcfdb_normal.jpeg"/>
    <hyperlink ref="V146" r:id="rId281" display="http://pbs.twimg.com/profile_images/378800000590946810/abf0f5fed11445c2afa04d5b59cdcfdb_normal.jpeg"/>
    <hyperlink ref="V147" r:id="rId282" display="http://pbs.twimg.com/profile_images/378800000590946810/abf0f5fed11445c2afa04d5b59cdcfdb_normal.jpeg"/>
    <hyperlink ref="V148" r:id="rId283" display="http://pbs.twimg.com/profile_images/378800000590946810/abf0f5fed11445c2afa04d5b59cdcfdb_normal.jpeg"/>
    <hyperlink ref="V149" r:id="rId284" display="http://pbs.twimg.com/profile_images/378800000590946810/abf0f5fed11445c2afa04d5b59cdcfdb_normal.jpeg"/>
    <hyperlink ref="V150" r:id="rId285" display="http://pbs.twimg.com/profile_images/1067878618347368448/9ati9dRt_normal.jpg"/>
    <hyperlink ref="V151" r:id="rId286" display="http://pbs.twimg.com/profile_images/1325724204/headshot-1_normal.jpg"/>
    <hyperlink ref="V152" r:id="rId287" display="https://pbs.twimg.com/media/D9Wrqw_UcAEhxuC.jpg"/>
    <hyperlink ref="V153" r:id="rId288" display="http://pbs.twimg.com/profile_images/895096080769064960/f3SHmSEV_normal.jpg"/>
    <hyperlink ref="V154" r:id="rId289" display="http://pbs.twimg.com/profile_images/895096080769064960/f3SHmSEV_normal.jpg"/>
    <hyperlink ref="V155" r:id="rId290" display="http://pbs.twimg.com/profile_images/895096080769064960/f3SHmSEV_normal.jpg"/>
    <hyperlink ref="V156" r:id="rId291" display="http://pbs.twimg.com/profile_images/968631753643405313/Eg0sQzfF_normal.jpg"/>
    <hyperlink ref="V157" r:id="rId292" display="http://pbs.twimg.com/profile_images/968631753643405313/Eg0sQzfF_normal.jpg"/>
    <hyperlink ref="V158" r:id="rId293" display="http://abs.twimg.com/sticky/default_profile_images/default_profile_normal.png"/>
    <hyperlink ref="V159" r:id="rId294" display="http://abs.twimg.com/sticky/default_profile_images/default_profile_normal.png"/>
    <hyperlink ref="V160" r:id="rId295" display="https://pbs.twimg.com/media/D9XRVJMU8AAD4oT.jpg"/>
    <hyperlink ref="V161" r:id="rId296" display="http://pbs.twimg.com/profile_images/378800000142185463/e66860853d7e47bd2d94b68ae33287bc_normal.jpeg"/>
    <hyperlink ref="V162" r:id="rId297" display="http://pbs.twimg.com/profile_images/1390032598/Cynthia_from_Melissa_normal.jpg"/>
    <hyperlink ref="V163" r:id="rId298" display="http://pbs.twimg.com/profile_images/725405686981484545/vlrhyKM3_normal.jpg"/>
    <hyperlink ref="V164" r:id="rId299" display="http://pbs.twimg.com/profile_images/839955146033397760/aIn3g-E0_normal.jpg"/>
    <hyperlink ref="V165" r:id="rId300" display="http://pbs.twimg.com/profile_images/839955146033397760/aIn3g-E0_normal.jpg"/>
    <hyperlink ref="V166" r:id="rId301" display="http://pbs.twimg.com/profile_images/839955146033397760/aIn3g-E0_normal.jpg"/>
    <hyperlink ref="V167" r:id="rId302" display="http://pbs.twimg.com/profile_images/1008055449894178818/VexgfSF5_normal.jpg"/>
    <hyperlink ref="V168" r:id="rId303" display="http://pbs.twimg.com/profile_images/1008055449894178818/VexgfSF5_normal.jpg"/>
    <hyperlink ref="V169" r:id="rId304" display="http://pbs.twimg.com/profile_images/704336819383623680/sS65LHVd_normal.jpg"/>
    <hyperlink ref="V170" r:id="rId305" display="http://pbs.twimg.com/profile_images/1087857586290839552/iTETVXLs_normal.jpg"/>
    <hyperlink ref="V171" r:id="rId306" display="http://pbs.twimg.com/profile_images/2182290073/Williams_Lights-Parade-2011_8927_low_res_normal.jpg"/>
    <hyperlink ref="V172" r:id="rId307" display="http://pbs.twimg.com/profile_images/918582266674126848/bdlJyPY9_normal.jpg"/>
    <hyperlink ref="V173" r:id="rId308" display="http://pbs.twimg.com/profile_images/1447580654/countyaz.com_normal.jpg"/>
    <hyperlink ref="V174" r:id="rId309" display="http://pbs.twimg.com/profile_images/1447580654/countyaz.com_normal.jpg"/>
    <hyperlink ref="V175" r:id="rId310" display="http://pbs.twimg.com/profile_images/1447580654/countyaz.com_normal.jpg"/>
    <hyperlink ref="V176" r:id="rId311" display="http://pbs.twimg.com/profile_images/1447580654/countyaz.com_normal.jpg"/>
    <hyperlink ref="V177" r:id="rId312" display="http://pbs.twimg.com/profile_images/1447580654/countyaz.com_normal.jpg"/>
    <hyperlink ref="V178" r:id="rId313" display="http://pbs.twimg.com/profile_images/1447580654/countyaz.com_normal.jpg"/>
    <hyperlink ref="V179" r:id="rId314" display="http://pbs.twimg.com/profile_images/1447580654/countyaz.com_normal.jpg"/>
    <hyperlink ref="V180" r:id="rId315" display="https://pbs.twimg.com/media/D8aCF2BU0AE7Twg.jpg"/>
    <hyperlink ref="V181" r:id="rId316" display="https://pbs.twimg.com/media/D84TIcpWwAIwIpD.jpg"/>
    <hyperlink ref="V182" r:id="rId317" display="https://pbs.twimg.com/media/D9b62TgXsAcMNPr.jpg"/>
    <hyperlink ref="V183" r:id="rId318" display="https://pbs.twimg.com/media/D8-oBdnUwAEwoTk.jpg"/>
    <hyperlink ref="V184" r:id="rId319" display="http://pbs.twimg.com/profile_images/1010697272/peaks_theView_4x6_normal.jpg"/>
    <hyperlink ref="V185" r:id="rId320" display="http://abs.twimg.com/sticky/default_profile_images/default_profile_normal.png"/>
    <hyperlink ref="V186" r:id="rId321" display="http://abs.twimg.com/sticky/default_profile_images/default_profile_normal.png"/>
    <hyperlink ref="V187" r:id="rId322" display="http://pbs.twimg.com/profile_images/1080658435228631041/r6mRG21e_normal.jpg"/>
    <hyperlink ref="V188" r:id="rId323" display="https://pbs.twimg.com/media/D9gbfRvXUAE_44u.jpg"/>
    <hyperlink ref="V189" r:id="rId324" display="http://pbs.twimg.com/profile_images/3535374017/824d44a4382e1fbbdf8ec5ec29996119_normal.jpeg"/>
    <hyperlink ref="V190" r:id="rId325" display="http://pbs.twimg.com/profile_images/3535374017/824d44a4382e1fbbdf8ec5ec29996119_normal.jpeg"/>
    <hyperlink ref="V191" r:id="rId326" display="https://pbs.twimg.com/media/D9RhkzuVAAEGeBE.jpg"/>
    <hyperlink ref="V192" r:id="rId327" display="https://pbs.twimg.com/media/D9RhkzuVAAEGeBE.jpg"/>
    <hyperlink ref="V193" r:id="rId328" display="https://pbs.twimg.com/media/D9hcitWX4AIc3QA.jpg"/>
    <hyperlink ref="V194" r:id="rId329" display="http://pbs.twimg.com/profile_images/1136840904797351939/MGCHQzb8_normal.png"/>
    <hyperlink ref="V195" r:id="rId330" display="http://pbs.twimg.com/profile_images/891035354060304385/CWJDj5f2_normal.jpg"/>
    <hyperlink ref="V196" r:id="rId331" display="https://pbs.twimg.com/media/D9c_H3aUwAALCbf.jpg"/>
    <hyperlink ref="V197" r:id="rId332" display="https://pbs.twimg.com/media/D9c_H3aUwAALCbf.jpg"/>
    <hyperlink ref="V198" r:id="rId333" display="https://pbs.twimg.com/media/D9iBVIPXoAAf5cf.jpg"/>
    <hyperlink ref="V199" r:id="rId334" display="https://pbs.twimg.com/media/D9jpNnUU4AABGEB.jpg"/>
    <hyperlink ref="V200" r:id="rId335" display="http://pbs.twimg.com/profile_images/1213083463/heart_diamond_avatar_21560_normal.jpg"/>
    <hyperlink ref="V201" r:id="rId336" display="https://pbs.twimg.com/media/D9hcitWX4AIc3QA.jpg"/>
    <hyperlink ref="V202" r:id="rId337" display="http://pbs.twimg.com/profile_images/1136840904797351939/MGCHQzb8_normal.png"/>
    <hyperlink ref="V203" r:id="rId338" display="http://pbs.twimg.com/profile_images/1136840904797351939/MGCHQzb8_normal.png"/>
    <hyperlink ref="V204" r:id="rId339" display="http://pbs.twimg.com/profile_images/956398084552044544/jYgj-mct_normal.jpg"/>
    <hyperlink ref="V205" r:id="rId340" display="https://pbs.twimg.com/media/D89Fi2dXYAA9NgA.jpg"/>
    <hyperlink ref="V206" r:id="rId341" display="https://pbs.twimg.com/media/D89Fi2dXYAA9NgA.jpg"/>
    <hyperlink ref="V207" r:id="rId342" display="http://pbs.twimg.com/profile_images/801097160024436736/bJiR_r4o_normal.jpg"/>
    <hyperlink ref="V208" r:id="rId343" display="http://pbs.twimg.com/profile_images/459059393422577665/aF9Oe2Dn_normal.jpeg"/>
    <hyperlink ref="V209" r:id="rId344" display="http://pbs.twimg.com/profile_images/459059393422577665/aF9Oe2Dn_normal.jpeg"/>
    <hyperlink ref="V210" r:id="rId345" display="http://pbs.twimg.com/profile_images/459059393422577665/aF9Oe2Dn_normal.jpeg"/>
    <hyperlink ref="V211" r:id="rId346" display="http://pbs.twimg.com/profile_images/459059393422577665/aF9Oe2Dn_normal.jpeg"/>
    <hyperlink ref="V212" r:id="rId347" display="https://pbs.twimg.com/media/D9if3LmVAAAuDJW.jpg"/>
    <hyperlink ref="V213" r:id="rId348" display="http://pbs.twimg.com/profile_images/949287361266925574/Homcdv7B_normal.jpg"/>
    <hyperlink ref="V214" r:id="rId349" display="http://pbs.twimg.com/profile_images/949287361266925574/Homcdv7B_normal.jpg"/>
    <hyperlink ref="V215" r:id="rId350" display="http://pbs.twimg.com/profile_images/949287361266925574/Homcdv7B_normal.jpg"/>
    <hyperlink ref="V216" r:id="rId351" display="http://pbs.twimg.com/profile_images/949287361266925574/Homcdv7B_normal.jpg"/>
    <hyperlink ref="V217" r:id="rId352" display="http://pbs.twimg.com/profile_images/828573666/vvtvTwit_normal.jpg"/>
    <hyperlink ref="V218" r:id="rId353" display="http://pbs.twimg.com/profile_images/876252902704197632/URMhcrAt_normal.jpg"/>
    <hyperlink ref="V219" r:id="rId354" display="http://pbs.twimg.com/profile_images/828573666/vvtvTwit_normal.jpg"/>
    <hyperlink ref="V220" r:id="rId355" display="http://pbs.twimg.com/profile_images/876252902704197632/URMhcrAt_normal.jpg"/>
    <hyperlink ref="V221" r:id="rId356" display="https://pbs.twimg.com/media/D76KO72U8AAAMKH.jpg"/>
    <hyperlink ref="V222" r:id="rId357" display="http://pbs.twimg.com/profile_images/828573666/vvtvTwit_normal.jpg"/>
    <hyperlink ref="V223" r:id="rId358" display="http://pbs.twimg.com/profile_images/876252902704197632/URMhcrAt_normal.jpg"/>
    <hyperlink ref="V224" r:id="rId359" display="http://pbs.twimg.com/profile_images/828573666/vvtvTwit_normal.jpg"/>
    <hyperlink ref="V225" r:id="rId360" display="http://pbs.twimg.com/profile_images/876252902704197632/URMhcrAt_normal.jpg"/>
    <hyperlink ref="V226" r:id="rId361" display="http://pbs.twimg.com/profile_images/828573666/vvtvTwit_normal.jpg"/>
    <hyperlink ref="V227" r:id="rId362" display="http://pbs.twimg.com/profile_images/828573666/vvtvTwit_normal.jpg"/>
    <hyperlink ref="V228" r:id="rId363" display="http://pbs.twimg.com/profile_images/828573666/vvtvTwit_normal.jpg"/>
    <hyperlink ref="V229" r:id="rId364" display="http://pbs.twimg.com/profile_images/828573666/vvtvTwit_normal.jpg"/>
    <hyperlink ref="V230" r:id="rId365" display="http://pbs.twimg.com/profile_images/828573666/vvtvTwit_normal.jpg"/>
    <hyperlink ref="V231" r:id="rId366" display="http://pbs.twimg.com/profile_images/791652911650631680/IgZ6C2kk_normal.jpg"/>
    <hyperlink ref="V232" r:id="rId367" display="https://pbs.twimg.com/media/D9mtq7UU8AAzTjE.jpg"/>
    <hyperlink ref="V233" r:id="rId368" display="http://pbs.twimg.com/profile_images/999040718441074688/nwPAIjn5_normal.jpg"/>
    <hyperlink ref="V234" r:id="rId369" display="https://pbs.twimg.com/media/D8jfDY3WkAEg-mc.jpg"/>
    <hyperlink ref="V235" r:id="rId370" display="https://pbs.twimg.com/media/D8zWZPFWkAA6TDo.jpg"/>
    <hyperlink ref="V236" r:id="rId371" display="https://pbs.twimg.com/media/D8-7DQ_XoAEjba7.jpg"/>
    <hyperlink ref="V237" r:id="rId372" display="https://pbs.twimg.com/media/D9HiHD4XkAEiYiC.jpg"/>
    <hyperlink ref="V238" r:id="rId373" display="https://pbs.twimg.com/media/D9TG20OWkAE5ypR.jpg"/>
    <hyperlink ref="V239" r:id="rId374" display="https://pbs.twimg.com/media/D9cxsKIX4AAv6--.jpg"/>
    <hyperlink ref="V240" r:id="rId375" display="https://pbs.twimg.com/media/D9h5SY1XUAEzFKY.jpg"/>
    <hyperlink ref="V241" r:id="rId376" display="https://pbs.twimg.com/media/D9m0sS5WkAAzJv_.jpg"/>
    <hyperlink ref="V242" r:id="rId377" display="https://pbs.twimg.com/media/D9nHZvtUwAEnYFn.jpg"/>
    <hyperlink ref="V243" r:id="rId378" display="https://pbs.twimg.com/media/D9SIT-1UcAArMzn.jpg"/>
    <hyperlink ref="V244" r:id="rId379" display="https://pbs.twimg.com/media/D76KO72U8AAAMKH.jpg"/>
    <hyperlink ref="V245" r:id="rId380" display="http://pbs.twimg.com/profile_images/1325724204/headshot-1_normal.jpg"/>
    <hyperlink ref="V246" r:id="rId381" display="http://pbs.twimg.com/profile_images/1325724204/headshot-1_normal.jpg"/>
    <hyperlink ref="V247" r:id="rId382" display="https://pbs.twimg.com/media/D9Wrqw_UcAEhxuC.jpg"/>
    <hyperlink ref="V248" r:id="rId383" display="https://pbs.twimg.com/media/D8aCF2BU0AE7Twg.jpg"/>
    <hyperlink ref="V249" r:id="rId384" display="http://pbs.twimg.com/profile_images/801097160024436736/bJiR_r4o_normal.jpg"/>
    <hyperlink ref="V250" r:id="rId385" display="https://pbs.twimg.com/media/D8-oBdnUwAEwoTk.jpg"/>
    <hyperlink ref="V251" r:id="rId386" display="http://pbs.twimg.com/profile_images/801097160024436736/bJiR_r4o_normal.jpg"/>
    <hyperlink ref="V252" r:id="rId387" display="https://pbs.twimg.com/media/D9c_H3aUwAALCbf.jpg"/>
    <hyperlink ref="V253" r:id="rId388" display="https://pbs.twimg.com/media/D9hcitWX4AIc3QA.jpg"/>
    <hyperlink ref="V254" r:id="rId389" display="https://pbs.twimg.com/media/D9SIT-1UcAArMzn.jpg"/>
    <hyperlink ref="V255" r:id="rId390" display="https://pbs.twimg.com/media/D9nLp4AU4AASZyY.jpg"/>
    <hyperlink ref="V256" r:id="rId391" display="http://pbs.twimg.com/profile_images/609488550812213248/W7bg_Huz_normal.jpg"/>
    <hyperlink ref="V257" r:id="rId392" display="http://pbs.twimg.com/profile_images/1141142962560102400/0fY1LGfC_normal.png"/>
    <hyperlink ref="V258" r:id="rId393" display="http://pbs.twimg.com/profile_images/1141142962560102400/0fY1LGfC_normal.png"/>
    <hyperlink ref="V259" r:id="rId394" display="http://pbs.twimg.com/profile_images/1141142962560102400/0fY1LGfC_normal.png"/>
    <hyperlink ref="X3" r:id="rId395" display="https://twitter.com/#!/thestuartwarner/status/1137036571096494080"/>
    <hyperlink ref="X4" r:id="rId396" display="https://twitter.com/#!/thestuartwarner/status/1137036571096494080"/>
    <hyperlink ref="X5" r:id="rId397" display="https://twitter.com/#!/thestuartwarner/status/1137036571096494080"/>
    <hyperlink ref="X6" r:id="rId398" display="https://twitter.com/#!/amykrakow/status/1137234537245749248"/>
    <hyperlink ref="X7" r:id="rId399" display="https://twitter.com/#!/richard50336211/status/1137368203611521024"/>
    <hyperlink ref="X8" r:id="rId400" display="https://twitter.com/#!/richard50336211/status/1137368203611521024"/>
    <hyperlink ref="X9" r:id="rId401" display="https://twitter.com/#!/richard50336211/status/1137368203611521024"/>
    <hyperlink ref="X10" r:id="rId402" display="https://twitter.com/#!/thestuartwarner/status/1137036571096494080"/>
    <hyperlink ref="X11" r:id="rId403" display="https://twitter.com/#!/thestuartwarner/status/1137036571096494080"/>
    <hyperlink ref="X12" r:id="rId404" display="https://twitter.com/#!/schillinghomes/status/1137445898001104896"/>
    <hyperlink ref="X13" r:id="rId405" display="https://twitter.com/#!/melissat22/status/1137493354990542849"/>
    <hyperlink ref="X14" r:id="rId406" display="https://twitter.com/#!/benassiandrew/status/1137530916354420736"/>
    <hyperlink ref="X15" r:id="rId407" display="https://twitter.com/#!/janeal911/status/1137899530660339714"/>
    <hyperlink ref="X16" r:id="rId408" display="https://twitter.com/#!/janeal911/status/1137899530660339714"/>
    <hyperlink ref="X17" r:id="rId409" display="https://twitter.com/#!/cquahaz/status/1138108172952936449"/>
    <hyperlink ref="X18" r:id="rId410" display="https://twitter.com/#!/coconinonf/status/1138173006038085635"/>
    <hyperlink ref="X19" r:id="rId411" display="https://twitter.com/#!/coconinonf/status/1138173006038085635"/>
    <hyperlink ref="X20" r:id="rId412" display="https://twitter.com/#!/arizonadot/status/1138173166402990082"/>
    <hyperlink ref="X21" r:id="rId413" display="https://twitter.com/#!/arizonadot/status/1138173166402990082"/>
    <hyperlink ref="X22" r:id="rId414" display="https://twitter.com/#!/arizonadot/status/1138173166402990082"/>
    <hyperlink ref="X23" r:id="rId415" display="https://twitter.com/#!/arizonadot/status/1138173166402990082"/>
    <hyperlink ref="X24" r:id="rId416" display="https://twitter.com/#!/arizonadot/status/1138173166402990082"/>
    <hyperlink ref="X25" r:id="rId417" display="https://twitter.com/#!/arizonadot/status/1138173166402990082"/>
    <hyperlink ref="X26" r:id="rId418" display="https://twitter.com/#!/moderntimesmag/status/1138179141285474304"/>
    <hyperlink ref="X27" r:id="rId419" display="https://twitter.com/#!/moderntimesmag/status/1138179141285474304"/>
    <hyperlink ref="X28" r:id="rId420" display="https://twitter.com/#!/moderntimesmag/status/1138179141285474304"/>
    <hyperlink ref="X29" r:id="rId421" display="https://twitter.com/#!/moderntimesmag/status/1138179141285474304"/>
    <hyperlink ref="X30" r:id="rId422" display="https://twitter.com/#!/moderntimesmag/status/1138179141285474304"/>
    <hyperlink ref="X31" r:id="rId423" display="https://twitter.com/#!/moderntimesmag/status/1138179141285474304"/>
    <hyperlink ref="X32" r:id="rId424" display="https://twitter.com/#!/eatlivetraveldr/status/1138201682335150082"/>
    <hyperlink ref="X33" r:id="rId425" display="https://twitter.com/#!/grazetucson/status/1138476467384225792"/>
    <hyperlink ref="X34" r:id="rId426" display="https://twitter.com/#!/grazetucson/status/1138476483079356416"/>
    <hyperlink ref="X35" r:id="rId427" display="https://twitter.com/#!/grazetucson/status/1138476483079356416"/>
    <hyperlink ref="X36" r:id="rId428" display="https://twitter.com/#!/grazetucson/status/1138476483079356416"/>
    <hyperlink ref="X37" r:id="rId429" display="https://twitter.com/#!/grazetucson/status/1138476483079356416"/>
    <hyperlink ref="X38" r:id="rId430" display="https://twitter.com/#!/wyndi_onthemesa/status/1138479206570926080"/>
    <hyperlink ref="X39" r:id="rId431" display="https://twitter.com/#!/opusfihomeloans/status/1138491615876591616"/>
    <hyperlink ref="X40" r:id="rId432" display="https://twitter.com/#!/sherrybutlerpr/status/1138493505867665408"/>
    <hyperlink ref="X41" r:id="rId433" display="https://twitter.com/#!/greco_james/status/1138498696213979136"/>
    <hyperlink ref="X42" r:id="rId434" display="https://twitter.com/#!/rebecca17005954/status/1138541786740080640"/>
    <hyperlink ref="X43" r:id="rId435" display="https://twitter.com/#!/yourpremierteam/status/1138450539354775552"/>
    <hyperlink ref="X44" r:id="rId436" display="https://twitter.com/#!/sophied94413535/status/1138543516030820352"/>
    <hyperlink ref="X45" r:id="rId437" display="https://twitter.com/#!/toughcrookie/status/1138852535366631424"/>
    <hyperlink ref="X46" r:id="rId438" display="https://twitter.com/#!/vacationrenter_/status/1139171419957411841"/>
    <hyperlink ref="X47" r:id="rId439" display="https://twitter.com/#!/vacationrenter_/status/1139169991041921024"/>
    <hyperlink ref="X48" r:id="rId440" display="https://twitter.com/#!/vacationrenter_/status/1139169991041921024"/>
    <hyperlink ref="X49" r:id="rId441" display="https://twitter.com/#!/vacationrenter_/status/1139169991041921024"/>
    <hyperlink ref="X50" r:id="rId442" display="https://twitter.com/#!/vacationrenter_/status/1139169991041921024"/>
    <hyperlink ref="X51" r:id="rId443" display="https://twitter.com/#!/vacationrenter_/status/1139171419957411841"/>
    <hyperlink ref="X52" r:id="rId444" display="https://twitter.com/#!/bullfrogcomm/status/1139243565819842560"/>
    <hyperlink ref="X53" r:id="rId445" display="https://twitter.com/#!/bullfrogcomm/status/1139243565819842560"/>
    <hyperlink ref="X54" r:id="rId446" display="https://twitter.com/#!/travelspiritnyc/status/1138806892141174784"/>
    <hyperlink ref="X55" r:id="rId447" display="https://twitter.com/#!/dailytraveltips/status/1139290218509586432"/>
    <hyperlink ref="X56" r:id="rId448" display="https://twitter.com/#!/travelspiritnyc/status/1138806892141174784"/>
    <hyperlink ref="X57" r:id="rId449" display="https://twitter.com/#!/dailytraveltips/status/1139290218509586432"/>
    <hyperlink ref="X58" r:id="rId450" display="https://twitter.com/#!/dailytraveltips/status/1139290218509586432"/>
    <hyperlink ref="X59" r:id="rId451" display="https://twitter.com/#!/scottjones0131/status/1139314602926211072"/>
    <hyperlink ref="X60" r:id="rId452" display="https://twitter.com/#!/zavierpedro/status/1139331856686444544"/>
    <hyperlink ref="X61" r:id="rId453" display="https://twitter.com/#!/itslauraherrera/status/1138289771401437195"/>
    <hyperlink ref="X62" r:id="rId454" display="https://twitter.com/#!/brenesmarlen/status/1138971584935260160"/>
    <hyperlink ref="X63" r:id="rId455" display="https://twitter.com/#!/brenesmarlen/status/1138971584935260160"/>
    <hyperlink ref="X64" r:id="rId456" display="https://twitter.com/#!/brenesmarlen/status/1139380962674929664"/>
    <hyperlink ref="X65" r:id="rId457" display="https://twitter.com/#!/pearldolphin/status/1139418384527810560"/>
    <hyperlink ref="X66" r:id="rId458" display="https://twitter.com/#!/brandonminaz/status/1139434763851186176"/>
    <hyperlink ref="X67" r:id="rId459" display="https://twitter.com/#!/elportalsedona/status/1139551699507396609"/>
    <hyperlink ref="X68" r:id="rId460" display="https://twitter.com/#!/gaialove17/status/1139560638701813761"/>
    <hyperlink ref="X69" r:id="rId461" display="https://twitter.com/#!/bermanbrad/status/1139572372657168384"/>
    <hyperlink ref="X70" r:id="rId462" display="https://twitter.com/#!/enchantmentaz/status/1139582338025885707"/>
    <hyperlink ref="X71" r:id="rId463" display="https://twitter.com/#!/bermanbrad/status/1139572372657168384"/>
    <hyperlink ref="X72" r:id="rId464" display="https://twitter.com/#!/bermanbrad/status/1139572372657168384"/>
    <hyperlink ref="X73" r:id="rId465" display="https://twitter.com/#!/enchantmentaz/status/1139582338025885707"/>
    <hyperlink ref="X74" r:id="rId466" display="https://twitter.com/#!/enchantmentaz/status/1139582338025885707"/>
    <hyperlink ref="X75" r:id="rId467" display="https://twitter.com/#!/enchantmentaz/status/1139582338025885707"/>
    <hyperlink ref="X76" r:id="rId468" display="https://twitter.com/#!/hippyprincessxx/status/1139374175473168385"/>
    <hyperlink ref="X77" r:id="rId469" display="https://twitter.com/#!/hippyprincessxx/status/1139374175473168385"/>
    <hyperlink ref="X78" r:id="rId470" display="https://twitter.com/#!/letmelivebruh/status/1139375084257157125"/>
    <hyperlink ref="X79" r:id="rId471" display="https://twitter.com/#!/purpleturtles33/status/1139597156258590720"/>
    <hyperlink ref="X80" r:id="rId472" display="https://twitter.com/#!/purpleturtles33/status/1139597156258590720"/>
    <hyperlink ref="X81" r:id="rId473" display="https://twitter.com/#!/letmelivebruh/status/1139604982804520960"/>
    <hyperlink ref="X82" r:id="rId474" display="https://twitter.com/#!/letmelivebruh/status/1139724830322774017"/>
    <hyperlink ref="X83" r:id="rId475" display="https://twitter.com/#!/tensovscomcup/status/1139724631982714880"/>
    <hyperlink ref="X84" r:id="rId476" display="https://twitter.com/#!/tensovscomcup/status/1139724631982714880"/>
    <hyperlink ref="X85" r:id="rId477" display="https://twitter.com/#!/tensovscomcup/status/1139725168861949952"/>
    <hyperlink ref="X86" r:id="rId478" display="https://twitter.com/#!/tensovscomcup/status/1139725168861949952"/>
    <hyperlink ref="X87" r:id="rId479" display="https://twitter.com/#!/aiviber/status/1140028805660065793"/>
    <hyperlink ref="X88" r:id="rId480" display="https://twitter.com/#!/aiviber/status/1140028805660065793"/>
    <hyperlink ref="X89" r:id="rId481" display="https://twitter.com/#!/leolionmma/status/1140211810873892864"/>
    <hyperlink ref="X90" r:id="rId482" display="https://twitter.com/#!/leolionmma/status/1140211810873892864"/>
    <hyperlink ref="X91" r:id="rId483" display="https://twitter.com/#!/josenietoglez/status/1140308792774729730"/>
    <hyperlink ref="X92" r:id="rId484" display="https://twitter.com/#!/gryphons_bane/status/1140634468186640385"/>
    <hyperlink ref="X93" r:id="rId485" display="https://twitter.com/#!/natwidervglass/status/1140636633068425217"/>
    <hyperlink ref="X94" r:id="rId486" display="https://twitter.com/#!/seekingtrailsaz/status/1140638023643623425"/>
    <hyperlink ref="X95" r:id="rId487" display="https://twitter.com/#!/arizonahomes4u/status/1140644114045607941"/>
    <hyperlink ref="X96" r:id="rId488" display="https://twitter.com/#!/arizonahomes4u/status/1140644114045607941"/>
    <hyperlink ref="X97" r:id="rId489" display="https://twitter.com/#!/arizonahomes4u/status/1140644114045607941"/>
    <hyperlink ref="X98" r:id="rId490" display="https://twitter.com/#!/scottsdaleveins/status/1140661916685099015"/>
    <hyperlink ref="X99" r:id="rId491" display="https://twitter.com/#!/azpest/status/1138479735699230720"/>
    <hyperlink ref="X100" r:id="rId492" display="https://twitter.com/#!/azpest/status/1138479749695598592"/>
    <hyperlink ref="X101" r:id="rId493" display="https://twitter.com/#!/azpest/status/1138479749695598592"/>
    <hyperlink ref="X102" r:id="rId494" display="https://twitter.com/#!/azpest/status/1138479749695598592"/>
    <hyperlink ref="X103" r:id="rId495" display="https://twitter.com/#!/azpest/status/1138479749695598592"/>
    <hyperlink ref="X104" r:id="rId496" display="https://twitter.com/#!/azpest/status/1140666206812168194"/>
    <hyperlink ref="X105" r:id="rId497" display="https://twitter.com/#!/azpest/status/1140666226751889410"/>
    <hyperlink ref="X106" r:id="rId498" display="https://twitter.com/#!/azpest/status/1140666226751889410"/>
    <hyperlink ref="X107" r:id="rId499" display="https://twitter.com/#!/azpest/status/1140666226751889410"/>
    <hyperlink ref="X108" r:id="rId500" display="https://twitter.com/#!/don_tlr/status/1140681572762308608"/>
    <hyperlink ref="X109" r:id="rId501" display="https://twitter.com/#!/urbandesignaz/status/1140682357717884929"/>
    <hyperlink ref="X110" r:id="rId502" display="https://twitter.com/#!/urbandesignaz/status/1140682357717884929"/>
    <hyperlink ref="X111" r:id="rId503" display="https://twitter.com/#!/urbandesignaz/status/1140682357717884929"/>
    <hyperlink ref="X112" r:id="rId504" display="https://twitter.com/#!/jayne15378560/status/1140697938441564162"/>
    <hyperlink ref="X113" r:id="rId505" display="https://twitter.com/#!/ozzfest520/status/1140705402528473089"/>
    <hyperlink ref="X114" r:id="rId506" display="https://twitter.com/#!/smalley_louise/status/1140713566753849344"/>
    <hyperlink ref="X115" r:id="rId507" display="https://twitter.com/#!/joyflooring/status/1138559040919728128"/>
    <hyperlink ref="X116" r:id="rId508" display="https://twitter.com/#!/joyflooring/status/1140714385469394945"/>
    <hyperlink ref="X117" r:id="rId509" display="https://twitter.com/#!/phxcards11/status/1140714997925830656"/>
    <hyperlink ref="X118" r:id="rId510" display="https://twitter.com/#!/1merrifield/status/1140721946457333760"/>
    <hyperlink ref="X119" r:id="rId511" display="https://twitter.com/#!/quiet_exterior/status/1140738199863681035"/>
    <hyperlink ref="X120" r:id="rId512" display="https://twitter.com/#!/uswesttravel1/status/1140785553337651200"/>
    <hyperlink ref="X121" r:id="rId513" display="https://twitter.com/#!/audreyhickman12/status/1140796979917668352"/>
    <hyperlink ref="X122" r:id="rId514" display="https://twitter.com/#!/arizonanotebook/status/1140806619141304320"/>
    <hyperlink ref="X123" r:id="rId515" display="https://twitter.com/#!/legacyfineprop/status/1140856654990233600"/>
    <hyperlink ref="X124" r:id="rId516" display="https://twitter.com/#!/janhalash/status/1138564506018181120"/>
    <hyperlink ref="X125" r:id="rId517" display="https://twitter.com/#!/janhalash/status/1140862621966462976"/>
    <hyperlink ref="X126" r:id="rId518" display="https://twitter.com/#!/ivey00880866/status/1140880911908704256"/>
    <hyperlink ref="X127" r:id="rId519" display="https://twitter.com/#!/letmelivebruh/status/1139371309345808385"/>
    <hyperlink ref="X128" r:id="rId520" display="https://twitter.com/#!/letmelivebruh/status/1139375084257157125"/>
    <hyperlink ref="X129" r:id="rId521" display="https://twitter.com/#!/letmelivebruh/status/1139604982804520960"/>
    <hyperlink ref="X130" r:id="rId522" display="https://twitter.com/#!/letmelivebruh/status/1139724830322774017"/>
    <hyperlink ref="X131" r:id="rId523" display="https://twitter.com/#!/johnnyapolis/status/1140981482338627584"/>
    <hyperlink ref="X132" r:id="rId524" display="https://twitter.com/#!/johnnyapolis/status/1140981482338627584"/>
    <hyperlink ref="X133" r:id="rId525" display="https://twitter.com/#!/sedonaquail/status/1138464917130846208"/>
    <hyperlink ref="X134" r:id="rId526" display="https://twitter.com/#!/sedonaquail/status/1139552541165752320"/>
    <hyperlink ref="X135" r:id="rId527" display="https://twitter.com/#!/sedonaquail/status/1140981625628397569"/>
    <hyperlink ref="X136" r:id="rId528" display="https://twitter.com/#!/azrogernaylor/status/1138455540798054400"/>
    <hyperlink ref="X137" r:id="rId529" display="https://twitter.com/#!/azrogernaylor/status/1138455540798054400"/>
    <hyperlink ref="X138" r:id="rId530" display="https://twitter.com/#!/nanbrannon/status/1141009487001718784"/>
    <hyperlink ref="X139" r:id="rId531" display="https://twitter.com/#!/fanofnmtn/status/1138477216826765312"/>
    <hyperlink ref="X140" r:id="rId532" display="https://twitter.com/#!/fanofnmtn/status/1141011557133901825"/>
    <hyperlink ref="X141" r:id="rId533" display="https://twitter.com/#!/ajflick/status/1141011682895904768"/>
    <hyperlink ref="X142" r:id="rId534" display="https://twitter.com/#!/choicegreens/status/1140664932851048451"/>
    <hyperlink ref="X143" r:id="rId535" display="https://twitter.com/#!/choicegreens/status/1140664945169727488"/>
    <hyperlink ref="X144" r:id="rId536" display="https://twitter.com/#!/choicegreens/status/1140664945169727488"/>
    <hyperlink ref="X145" r:id="rId537" display="https://twitter.com/#!/choicegreens/status/1140664945169727488"/>
    <hyperlink ref="X146" r:id="rId538" display="https://twitter.com/#!/choicegreens/status/1141017850267652096"/>
    <hyperlink ref="X147" r:id="rId539" display="https://twitter.com/#!/choicegreens/status/1141017862288498688"/>
    <hyperlink ref="X148" r:id="rId540" display="https://twitter.com/#!/choicegreens/status/1141017862288498688"/>
    <hyperlink ref="X149" r:id="rId541" display="https://twitter.com/#!/choicegreens/status/1141017862288498688"/>
    <hyperlink ref="X150" r:id="rId542" display="https://twitter.com/#!/azstateparks/status/1140636570879320064"/>
    <hyperlink ref="X151" r:id="rId543" display="https://twitter.com/#!/azrogernaylor/status/1140631662092402693"/>
    <hyperlink ref="X152" r:id="rId544" display="https://twitter.com/#!/azrogernaylor/status/1141006853058392069"/>
    <hyperlink ref="X153" r:id="rId545" display="https://twitter.com/#!/oraznc/status/1141022274457395201"/>
    <hyperlink ref="X154" r:id="rId546" display="https://twitter.com/#!/oraznc/status/1141022274457395201"/>
    <hyperlink ref="X155" r:id="rId547" display="https://twitter.com/#!/oraznc/status/1141022274457395201"/>
    <hyperlink ref="X156" r:id="rId548" display="https://twitter.com/#!/golsoncharles/status/1140661228408152064"/>
    <hyperlink ref="X157" r:id="rId549" display="https://twitter.com/#!/golsoncharles/status/1141049164148568064"/>
    <hyperlink ref="X158" r:id="rId550" display="https://twitter.com/#!/swonger47/status/1138520955477725184"/>
    <hyperlink ref="X159" r:id="rId551" display="https://twitter.com/#!/swonger47/status/1141051962106044416"/>
    <hyperlink ref="X160" r:id="rId552" display="https://twitter.com/#!/cityofsedonaaz/status/1141048245080096768"/>
    <hyperlink ref="X161" r:id="rId553" display="https://twitter.com/#!/mrsjanemcguire/status/1141053766457790464"/>
    <hyperlink ref="X162" r:id="rId554" display="https://twitter.com/#!/alvildenettle/status/1141074731560579072"/>
    <hyperlink ref="X163" r:id="rId555" display="https://twitter.com/#!/bowlininc/status/1141081525284327424"/>
    <hyperlink ref="X164" r:id="rId556" display="https://twitter.com/#!/eamcintire/status/1139540078705823744"/>
    <hyperlink ref="X165" r:id="rId557" display="https://twitter.com/#!/eamcintire/status/1140979431994847232"/>
    <hyperlink ref="X166" r:id="rId558" display="https://twitter.com/#!/eamcintire/status/1141099248642957312"/>
    <hyperlink ref="X167" r:id="rId559" display="https://twitter.com/#!/rebecca_arnold/status/1141005446389489667"/>
    <hyperlink ref="X168" r:id="rId560" display="https://twitter.com/#!/rebecca_arnold/status/1141099982444847105"/>
    <hyperlink ref="X169" r:id="rId561" display="https://twitter.com/#!/stromotion/status/1141107617030385665"/>
    <hyperlink ref="X170" r:id="rId562" display="https://twitter.com/#!/aim_travelnet/status/1141108062322749440"/>
    <hyperlink ref="X171" r:id="rId563" display="https://twitter.com/#!/visitwilliams/status/1141185158860533760"/>
    <hyperlink ref="X172" r:id="rId564" display="https://twitter.com/#!/visit_prescott/status/1141185211088027648"/>
    <hyperlink ref="X173" r:id="rId565" display="https://twitter.com/#!/_sedonaaz/status/1137494824460935168"/>
    <hyperlink ref="X174" r:id="rId566" display="https://twitter.com/#!/_sedonaaz/status/1138446093983920129"/>
    <hyperlink ref="X175" r:id="rId567" display="https://twitter.com/#!/_sedonaaz/status/1138808492012314624"/>
    <hyperlink ref="X176" r:id="rId568" display="https://twitter.com/#!/_sedonaaz/status/1139669152648630272"/>
    <hyperlink ref="X177" r:id="rId569" display="https://twitter.com/#!/_sedonaaz/status/1140258034666618880"/>
    <hyperlink ref="X178" r:id="rId570" display="https://twitter.com/#!/_sedonaaz/status/1140756327943278594"/>
    <hyperlink ref="X179" r:id="rId571" display="https://twitter.com/#!/_sedonaaz/status/1141345206593347585"/>
    <hyperlink ref="X180" r:id="rId572" display="https://twitter.com/#!/designincuk/status/1141349281733009409"/>
    <hyperlink ref="X181" r:id="rId573" display="https://twitter.com/#!/hiexsedona/status/1138868794812698624"/>
    <hyperlink ref="X182" r:id="rId574" display="https://twitter.com/#!/hiexsedona/status/1141375370853326848"/>
    <hyperlink ref="X183" r:id="rId575" display="https://twitter.com/#!/dsoltesz/status/1139623798590849026"/>
    <hyperlink ref="X184" r:id="rId576" display="https://twitter.com/#!/dsoltesz/status/1141468206881751040"/>
    <hyperlink ref="X185" r:id="rId577" display="https://twitter.com/#!/judithperron/status/1140771006681964544"/>
    <hyperlink ref="X186" r:id="rId578" display="https://twitter.com/#!/judithperron/status/1141490652326313985"/>
    <hyperlink ref="X187" r:id="rId579" display="https://twitter.com/#!/brownbeartrvls/status/1141533283257217024"/>
    <hyperlink ref="X188" r:id="rId580" display="https://twitter.com/#!/myvirtualvaca/status/1141692731682643968"/>
    <hyperlink ref="X189" r:id="rId581" display="https://twitter.com/#!/rubbishritaaz/status/1138468800720920576"/>
    <hyperlink ref="X190" r:id="rId582" display="https://twitter.com/#!/rubbishritaaz/status/1141726288563978241"/>
    <hyperlink ref="X191" r:id="rId583" display="https://twitter.com/#!/sedonaaz/status/1140643927873081344"/>
    <hyperlink ref="X192" r:id="rId584" display="https://twitter.com/#!/sedonaaz/status/1140643927873081344"/>
    <hyperlink ref="X193" r:id="rId585" display="https://twitter.com/#!/arizwant2b/status/1141777814905114626"/>
    <hyperlink ref="X194" r:id="rId586" display="https://twitter.com/#!/sedonamonthly/status/1141776941873131520"/>
    <hyperlink ref="X195" r:id="rId587" display="https://twitter.com/#!/cheflisadahl/status/1141783628667637761"/>
    <hyperlink ref="X196" r:id="rId588" display="https://twitter.com/#!/weekendexplorer/status/1141798412213354496"/>
    <hyperlink ref="X197" r:id="rId589" display="https://twitter.com/#!/yurview_az/status/1141800855076790272"/>
    <hyperlink ref="X198" r:id="rId590" display="https://twitter.com/#!/spyderslove/status/1141804709164007425"/>
    <hyperlink ref="X199" r:id="rId591" display="https://twitter.com/#!/chatwithsally1/status/1141918942534856704"/>
    <hyperlink ref="X200" r:id="rId592" display="https://twitter.com/#!/bravolebrity1/status/1141939549590999040"/>
    <hyperlink ref="X201" r:id="rId593" display="https://twitter.com/#!/nh84/status/1142032051685797888"/>
    <hyperlink ref="X202" r:id="rId594" display="https://twitter.com/#!/sedonamonthly/status/1139400617120583681"/>
    <hyperlink ref="X203" r:id="rId595" display="https://twitter.com/#!/sedonamonthly/status/1141776941873131520"/>
    <hyperlink ref="X204" r:id="rId596" display="https://twitter.com/#!/thebestchefs/status/1142041340915736577"/>
    <hyperlink ref="X205" r:id="rId597" display="https://twitter.com/#!/verdecanyonrail/status/1139205699567853573"/>
    <hyperlink ref="X206" r:id="rId598" display="https://twitter.com/#!/verdecanyonrail/status/1139205699567853573"/>
    <hyperlink ref="X207" r:id="rId599" display="https://twitter.com/#!/sedonaaz/status/1139312206124703744"/>
    <hyperlink ref="X208" r:id="rId600" display="https://twitter.com/#!/sedonasunflower/status/1139521318049599488"/>
    <hyperlink ref="X209" r:id="rId601" display="https://twitter.com/#!/sedonasunflower/status/1138463364844179456"/>
    <hyperlink ref="X210" r:id="rId602" display="https://twitter.com/#!/sedonasunflower/status/1140977870019256320"/>
    <hyperlink ref="X211" r:id="rId603" display="https://twitter.com/#!/sedonasunflower/status/1142054253130727424"/>
    <hyperlink ref="X212" r:id="rId604" display="https://twitter.com/#!/sedonanewdayspa/status/1141838285020360704"/>
    <hyperlink ref="X213" r:id="rId605" display="https://twitter.com/#!/innofsedona/status/1142057599862337537"/>
    <hyperlink ref="X214" r:id="rId606" display="https://twitter.com/#!/innofsedona/status/1139525463548649472"/>
    <hyperlink ref="X215" r:id="rId607" display="https://twitter.com/#!/innofsedona/status/1140971954486169601"/>
    <hyperlink ref="X216" r:id="rId608" display="https://twitter.com/#!/innofsedona/status/1141099494299144193"/>
    <hyperlink ref="X217" r:id="rId609" display="https://twitter.com/#!/verdevalleytv/status/1138212598418092032"/>
    <hyperlink ref="X218" r:id="rId610" display="https://twitter.com/#!/coconinonf/status/1138173006038085635"/>
    <hyperlink ref="X219" r:id="rId611" display="https://twitter.com/#!/verdevalleytv/status/1138212598418092032"/>
    <hyperlink ref="X220" r:id="rId612" display="https://twitter.com/#!/coconinonf/status/1138173006038085635"/>
    <hyperlink ref="X221" r:id="rId613" display="https://twitter.com/#!/azrogernaylor/status/1134496190425288704"/>
    <hyperlink ref="X222" r:id="rId614" display="https://twitter.com/#!/verdevalleytv/status/1138212598418092032"/>
    <hyperlink ref="X223" r:id="rId615" display="https://twitter.com/#!/coconinonf/status/1138173006038085635"/>
    <hyperlink ref="X224" r:id="rId616" display="https://twitter.com/#!/verdevalleytv/status/1138212598418092032"/>
    <hyperlink ref="X225" r:id="rId617" display="https://twitter.com/#!/coconinonf/status/1138173006038085635"/>
    <hyperlink ref="X226" r:id="rId618" display="https://twitter.com/#!/verdevalleytv/status/1138212598418092032"/>
    <hyperlink ref="X227" r:id="rId619" display="https://twitter.com/#!/verdevalleytv/status/1142114302502961152"/>
    <hyperlink ref="X228" r:id="rId620" display="https://twitter.com/#!/verdevalleytv/status/1142114302502961152"/>
    <hyperlink ref="X229" r:id="rId621" display="https://twitter.com/#!/verdevalleytv/status/1138212598418092032"/>
    <hyperlink ref="X230" r:id="rId622" display="https://twitter.com/#!/verdevalleytv/status/1142114302502961152"/>
    <hyperlink ref="X231" r:id="rId623" display="https://twitter.com/#!/pilsenjla/status/1142116644996734978"/>
    <hyperlink ref="X232" r:id="rId624" display="https://twitter.com/#!/merkinvineyards/status/1142134941657919489"/>
    <hyperlink ref="X233" r:id="rId625" display="https://twitter.com/#!/klmsedona/status/1142135167835881472"/>
    <hyperlink ref="X234" r:id="rId626" display="https://twitter.com/#!/arabella_hotel/status/1137404157260959751"/>
    <hyperlink ref="X235" r:id="rId627" display="https://twitter.com/#!/arabella_hotel/status/1138520537687318528"/>
    <hyperlink ref="X236" r:id="rId628" display="https://twitter.com/#!/arabella_hotel/status/1139334898173562884"/>
    <hyperlink ref="X237" r:id="rId629" display="https://twitter.com/#!/arabella_hotel/status/1139940794721275904"/>
    <hyperlink ref="X238" r:id="rId630" display="https://twitter.com/#!/arabella_hotel/status/1140755254939725825"/>
    <hyperlink ref="X239" r:id="rId631" display="https://twitter.com/#!/arabella_hotel/status/1141435669048377344"/>
    <hyperlink ref="X240" r:id="rId632" display="https://twitter.com/#!/arabella_hotel/status/1141795865662754821"/>
    <hyperlink ref="X241" r:id="rId633" display="https://twitter.com/#!/arabella_hotel/status/1142142657269047301"/>
    <hyperlink ref="X242" r:id="rId634" display="https://twitter.com/#!/simplholistic/status/1142163232095817729"/>
    <hyperlink ref="X243" r:id="rId635" display="https://twitter.com/#!/enthusiasticbl/status/1140686495994372096"/>
    <hyperlink ref="X244" r:id="rId636" display="https://twitter.com/#!/azrogernaylor/status/1134496190425288704"/>
    <hyperlink ref="X245" r:id="rId637" display="https://twitter.com/#!/azrogernaylor/status/1138455540798054400"/>
    <hyperlink ref="X246" r:id="rId638" display="https://twitter.com/#!/azrogernaylor/status/1140631662092402693"/>
    <hyperlink ref="X247" r:id="rId639" display="https://twitter.com/#!/azrogernaylor/status/1141006853058392069"/>
    <hyperlink ref="X248" r:id="rId640" display="https://twitter.com/#!/sedonaaz/status/1136739008346636288"/>
    <hyperlink ref="X249" r:id="rId641" display="https://twitter.com/#!/sedonaaz/status/1138873743822819328"/>
    <hyperlink ref="X250" r:id="rId642" display="https://twitter.com/#!/sedonaaz/status/1139314021729857536"/>
    <hyperlink ref="X251" r:id="rId643" display="https://twitter.com/#!/sedonaaz/status/1141403526909845504"/>
    <hyperlink ref="X252" r:id="rId644" display="https://twitter.com/#!/sedonaaz/status/1141450461792231424"/>
    <hyperlink ref="X253" r:id="rId645" display="https://twitter.com/#!/sedonaaz/status/1141764372852813824"/>
    <hyperlink ref="X254" r:id="rId646" display="https://twitter.com/#!/enthusiasticbl/status/1140686495994372096"/>
    <hyperlink ref="X255" r:id="rId647" display="https://twitter.com/#!/enthusiasticbl/status/1142167913450729472"/>
    <hyperlink ref="X256" r:id="rId648" display="https://twitter.com/#!/affinityrv/status/1142168785303982080"/>
    <hyperlink ref="X257" r:id="rId649" display="https://twitter.com/#!/phoenix_dts/status/1140399526492196865"/>
    <hyperlink ref="X258" r:id="rId650" display="https://twitter.com/#!/phoenix_dts/status/1141783223636283397"/>
    <hyperlink ref="X259" r:id="rId651" display="https://twitter.com/#!/phoenix_dts/status/1142193681782517760"/>
    <hyperlink ref="AZ69" r:id="rId652" display="https://api.twitter.com/1.1/geo/id/07d9db7457487002.json"/>
    <hyperlink ref="AZ71" r:id="rId653" display="https://api.twitter.com/1.1/geo/id/07d9db7457487002.json"/>
    <hyperlink ref="AZ72" r:id="rId654" display="https://api.twitter.com/1.1/geo/id/07d9db7457487002.json"/>
    <hyperlink ref="AZ173" r:id="rId655" display="https://api.twitter.com/1.1/geo/id/a612c69b44b2e5da.json"/>
    <hyperlink ref="AZ174" r:id="rId656" display="https://api.twitter.com/1.1/geo/id/a612c69b44b2e5da.json"/>
    <hyperlink ref="AZ175" r:id="rId657" display="https://api.twitter.com/1.1/geo/id/a612c69b44b2e5da.json"/>
    <hyperlink ref="AZ176" r:id="rId658" display="https://api.twitter.com/1.1/geo/id/a612c69b44b2e5da.json"/>
    <hyperlink ref="AZ177" r:id="rId659" display="https://api.twitter.com/1.1/geo/id/a612c69b44b2e5da.json"/>
    <hyperlink ref="AZ178" r:id="rId660" display="https://api.twitter.com/1.1/geo/id/a612c69b44b2e5da.json"/>
    <hyperlink ref="AZ179" r:id="rId661" display="https://api.twitter.com/1.1/geo/id/a612c69b44b2e5da.json"/>
    <hyperlink ref="AZ232" r:id="rId662" display="https://api.twitter.com/1.1/geo/id/07d9ecbfbf481002.json"/>
  </hyperlinks>
  <printOptions/>
  <pageMargins left="0.7" right="0.7" top="0.75" bottom="0.75" header="0.3" footer="0.3"/>
  <pageSetup horizontalDpi="600" verticalDpi="600" orientation="portrait" r:id="rId666"/>
  <legacyDrawing r:id="rId664"/>
  <tableParts>
    <tablePart r:id="rId66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2584</v>
      </c>
      <c r="B1" s="13" t="s">
        <v>2818</v>
      </c>
      <c r="C1" s="13" t="s">
        <v>2819</v>
      </c>
      <c r="D1" s="13" t="s">
        <v>144</v>
      </c>
      <c r="E1" s="13" t="s">
        <v>2821</v>
      </c>
      <c r="F1" s="13" t="s">
        <v>2822</v>
      </c>
      <c r="G1" s="13" t="s">
        <v>2823</v>
      </c>
    </row>
    <row r="2" spans="1:7" ht="15">
      <c r="A2" s="78" t="s">
        <v>2161</v>
      </c>
      <c r="B2" s="78">
        <v>139</v>
      </c>
      <c r="C2" s="121">
        <v>0.036141445657826315</v>
      </c>
      <c r="D2" s="78" t="s">
        <v>2820</v>
      </c>
      <c r="E2" s="78"/>
      <c r="F2" s="78"/>
      <c r="G2" s="78"/>
    </row>
    <row r="3" spans="1:7" ht="15">
      <c r="A3" s="78" t="s">
        <v>2162</v>
      </c>
      <c r="B3" s="78">
        <v>68</v>
      </c>
      <c r="C3" s="121">
        <v>0.01768070722828913</v>
      </c>
      <c r="D3" s="78" t="s">
        <v>2820</v>
      </c>
      <c r="E3" s="78"/>
      <c r="F3" s="78"/>
      <c r="G3" s="78"/>
    </row>
    <row r="4" spans="1:7" ht="15">
      <c r="A4" s="78" t="s">
        <v>2163</v>
      </c>
      <c r="B4" s="78">
        <v>0</v>
      </c>
      <c r="C4" s="121">
        <v>0</v>
      </c>
      <c r="D4" s="78" t="s">
        <v>2820</v>
      </c>
      <c r="E4" s="78"/>
      <c r="F4" s="78"/>
      <c r="G4" s="78"/>
    </row>
    <row r="5" spans="1:7" ht="15">
      <c r="A5" s="78" t="s">
        <v>2164</v>
      </c>
      <c r="B5" s="78">
        <v>3639</v>
      </c>
      <c r="C5" s="121">
        <v>0.9461778471138845</v>
      </c>
      <c r="D5" s="78" t="s">
        <v>2820</v>
      </c>
      <c r="E5" s="78"/>
      <c r="F5" s="78"/>
      <c r="G5" s="78"/>
    </row>
    <row r="6" spans="1:7" ht="15">
      <c r="A6" s="78" t="s">
        <v>2165</v>
      </c>
      <c r="B6" s="78">
        <v>3846</v>
      </c>
      <c r="C6" s="121">
        <v>1</v>
      </c>
      <c r="D6" s="78" t="s">
        <v>2820</v>
      </c>
      <c r="E6" s="78"/>
      <c r="F6" s="78"/>
      <c r="G6" s="78"/>
    </row>
    <row r="7" spans="1:7" ht="15">
      <c r="A7" s="84" t="s">
        <v>277</v>
      </c>
      <c r="B7" s="84">
        <v>70</v>
      </c>
      <c r="C7" s="122">
        <v>0.011529544498907803</v>
      </c>
      <c r="D7" s="84" t="s">
        <v>2820</v>
      </c>
      <c r="E7" s="84" t="b">
        <v>0</v>
      </c>
      <c r="F7" s="84" t="b">
        <v>0</v>
      </c>
      <c r="G7" s="84" t="b">
        <v>0</v>
      </c>
    </row>
    <row r="8" spans="1:7" ht="15">
      <c r="A8" s="84" t="s">
        <v>304</v>
      </c>
      <c r="B8" s="84">
        <v>65</v>
      </c>
      <c r="C8" s="122">
        <v>0.01156128132940794</v>
      </c>
      <c r="D8" s="84" t="s">
        <v>2820</v>
      </c>
      <c r="E8" s="84" t="b">
        <v>0</v>
      </c>
      <c r="F8" s="84" t="b">
        <v>0</v>
      </c>
      <c r="G8" s="84" t="b">
        <v>0</v>
      </c>
    </row>
    <row r="9" spans="1:7" ht="15">
      <c r="A9" s="84" t="s">
        <v>2166</v>
      </c>
      <c r="B9" s="84">
        <v>50</v>
      </c>
      <c r="C9" s="122">
        <v>0.011222470605596646</v>
      </c>
      <c r="D9" s="84" t="s">
        <v>2820</v>
      </c>
      <c r="E9" s="84" t="b">
        <v>0</v>
      </c>
      <c r="F9" s="84" t="b">
        <v>0</v>
      </c>
      <c r="G9" s="84" t="b">
        <v>0</v>
      </c>
    </row>
    <row r="10" spans="1:7" ht="15">
      <c r="A10" s="84" t="s">
        <v>2167</v>
      </c>
      <c r="B10" s="84">
        <v>38</v>
      </c>
      <c r="C10" s="122">
        <v>0.010560637206542453</v>
      </c>
      <c r="D10" s="84" t="s">
        <v>2820</v>
      </c>
      <c r="E10" s="84" t="b">
        <v>0</v>
      </c>
      <c r="F10" s="84" t="b">
        <v>0</v>
      </c>
      <c r="G10" s="84" t="b">
        <v>0</v>
      </c>
    </row>
    <row r="11" spans="1:7" ht="15">
      <c r="A11" s="84" t="s">
        <v>526</v>
      </c>
      <c r="B11" s="84">
        <v>36</v>
      </c>
      <c r="C11" s="122">
        <v>0.0107361143717993</v>
      </c>
      <c r="D11" s="84" t="s">
        <v>2820</v>
      </c>
      <c r="E11" s="84" t="b">
        <v>0</v>
      </c>
      <c r="F11" s="84" t="b">
        <v>0</v>
      </c>
      <c r="G11" s="84" t="b">
        <v>0</v>
      </c>
    </row>
    <row r="12" spans="1:7" ht="15">
      <c r="A12" s="84" t="s">
        <v>2169</v>
      </c>
      <c r="B12" s="84">
        <v>34</v>
      </c>
      <c r="C12" s="122">
        <v>0.009959447210492538</v>
      </c>
      <c r="D12" s="84" t="s">
        <v>2820</v>
      </c>
      <c r="E12" s="84" t="b">
        <v>0</v>
      </c>
      <c r="F12" s="84" t="b">
        <v>0</v>
      </c>
      <c r="G12" s="84" t="b">
        <v>0</v>
      </c>
    </row>
    <row r="13" spans="1:7" ht="15">
      <c r="A13" s="84" t="s">
        <v>2170</v>
      </c>
      <c r="B13" s="84">
        <v>32</v>
      </c>
      <c r="C13" s="122">
        <v>0.009718047922052667</v>
      </c>
      <c r="D13" s="84" t="s">
        <v>2820</v>
      </c>
      <c r="E13" s="84" t="b">
        <v>0</v>
      </c>
      <c r="F13" s="84" t="b">
        <v>0</v>
      </c>
      <c r="G13" s="84" t="b">
        <v>0</v>
      </c>
    </row>
    <row r="14" spans="1:7" ht="15">
      <c r="A14" s="84" t="s">
        <v>2171</v>
      </c>
      <c r="B14" s="84">
        <v>32</v>
      </c>
      <c r="C14" s="122">
        <v>0.009718047922052667</v>
      </c>
      <c r="D14" s="84" t="s">
        <v>2820</v>
      </c>
      <c r="E14" s="84" t="b">
        <v>0</v>
      </c>
      <c r="F14" s="84" t="b">
        <v>0</v>
      </c>
      <c r="G14" s="84" t="b">
        <v>0</v>
      </c>
    </row>
    <row r="15" spans="1:7" ht="15">
      <c r="A15" s="84" t="s">
        <v>2172</v>
      </c>
      <c r="B15" s="84">
        <v>32</v>
      </c>
      <c r="C15" s="122">
        <v>0.009718047922052667</v>
      </c>
      <c r="D15" s="84" t="s">
        <v>2820</v>
      </c>
      <c r="E15" s="84" t="b">
        <v>0</v>
      </c>
      <c r="F15" s="84" t="b">
        <v>0</v>
      </c>
      <c r="G15" s="84" t="b">
        <v>0</v>
      </c>
    </row>
    <row r="16" spans="1:7" ht="15">
      <c r="A16" s="84" t="s">
        <v>2173</v>
      </c>
      <c r="B16" s="84">
        <v>32</v>
      </c>
      <c r="C16" s="122">
        <v>0.009718047922052667</v>
      </c>
      <c r="D16" s="84" t="s">
        <v>2820</v>
      </c>
      <c r="E16" s="84" t="b">
        <v>0</v>
      </c>
      <c r="F16" s="84" t="b">
        <v>0</v>
      </c>
      <c r="G16" s="84" t="b">
        <v>0</v>
      </c>
    </row>
    <row r="17" spans="1:7" ht="15">
      <c r="A17" s="84" t="s">
        <v>2174</v>
      </c>
      <c r="B17" s="84">
        <v>32</v>
      </c>
      <c r="C17" s="122">
        <v>0.009718047922052667</v>
      </c>
      <c r="D17" s="84" t="s">
        <v>2820</v>
      </c>
      <c r="E17" s="84" t="b">
        <v>0</v>
      </c>
      <c r="F17" s="84" t="b">
        <v>0</v>
      </c>
      <c r="G17" s="84" t="b">
        <v>0</v>
      </c>
    </row>
    <row r="18" spans="1:7" ht="15">
      <c r="A18" s="84" t="s">
        <v>2175</v>
      </c>
      <c r="B18" s="84">
        <v>32</v>
      </c>
      <c r="C18" s="122">
        <v>0.009718047922052667</v>
      </c>
      <c r="D18" s="84" t="s">
        <v>2820</v>
      </c>
      <c r="E18" s="84" t="b">
        <v>0</v>
      </c>
      <c r="F18" s="84" t="b">
        <v>0</v>
      </c>
      <c r="G18" s="84" t="b">
        <v>0</v>
      </c>
    </row>
    <row r="19" spans="1:7" ht="15">
      <c r="A19" s="84" t="s">
        <v>2585</v>
      </c>
      <c r="B19" s="84">
        <v>32</v>
      </c>
      <c r="C19" s="122">
        <v>0.009718047922052667</v>
      </c>
      <c r="D19" s="84" t="s">
        <v>2820</v>
      </c>
      <c r="E19" s="84" t="b">
        <v>0</v>
      </c>
      <c r="F19" s="84" t="b">
        <v>0</v>
      </c>
      <c r="G19" s="84" t="b">
        <v>0</v>
      </c>
    </row>
    <row r="20" spans="1:7" ht="15">
      <c r="A20" s="84" t="s">
        <v>2586</v>
      </c>
      <c r="B20" s="84">
        <v>32</v>
      </c>
      <c r="C20" s="122">
        <v>0.009718047922052667</v>
      </c>
      <c r="D20" s="84" t="s">
        <v>2820</v>
      </c>
      <c r="E20" s="84" t="b">
        <v>0</v>
      </c>
      <c r="F20" s="84" t="b">
        <v>0</v>
      </c>
      <c r="G20" s="84" t="b">
        <v>0</v>
      </c>
    </row>
    <row r="21" spans="1:7" ht="15">
      <c r="A21" s="84" t="s">
        <v>2185</v>
      </c>
      <c r="B21" s="84">
        <v>30</v>
      </c>
      <c r="C21" s="122">
        <v>0.009454440044670616</v>
      </c>
      <c r="D21" s="84" t="s">
        <v>2820</v>
      </c>
      <c r="E21" s="84" t="b">
        <v>0</v>
      </c>
      <c r="F21" s="84" t="b">
        <v>0</v>
      </c>
      <c r="G21" s="84" t="b">
        <v>0</v>
      </c>
    </row>
    <row r="22" spans="1:7" ht="15">
      <c r="A22" s="84" t="s">
        <v>2179</v>
      </c>
      <c r="B22" s="84">
        <v>28</v>
      </c>
      <c r="C22" s="122">
        <v>0.009167140875122014</v>
      </c>
      <c r="D22" s="84" t="s">
        <v>2820</v>
      </c>
      <c r="E22" s="84" t="b">
        <v>0</v>
      </c>
      <c r="F22" s="84" t="b">
        <v>0</v>
      </c>
      <c r="G22" s="84" t="b">
        <v>0</v>
      </c>
    </row>
    <row r="23" spans="1:7" ht="15">
      <c r="A23" s="84" t="s">
        <v>2183</v>
      </c>
      <c r="B23" s="84">
        <v>27</v>
      </c>
      <c r="C23" s="122">
        <v>0.009014086900848782</v>
      </c>
      <c r="D23" s="84" t="s">
        <v>2820</v>
      </c>
      <c r="E23" s="84" t="b">
        <v>0</v>
      </c>
      <c r="F23" s="84" t="b">
        <v>0</v>
      </c>
      <c r="G23" s="84" t="b">
        <v>0</v>
      </c>
    </row>
    <row r="24" spans="1:7" ht="15">
      <c r="A24" s="84" t="s">
        <v>2178</v>
      </c>
      <c r="B24" s="84">
        <v>27</v>
      </c>
      <c r="C24" s="122">
        <v>0.009014086900848782</v>
      </c>
      <c r="D24" s="84" t="s">
        <v>2820</v>
      </c>
      <c r="E24" s="84" t="b">
        <v>0</v>
      </c>
      <c r="F24" s="84" t="b">
        <v>0</v>
      </c>
      <c r="G24" s="84" t="b">
        <v>0</v>
      </c>
    </row>
    <row r="25" spans="1:7" ht="15">
      <c r="A25" s="84" t="s">
        <v>2587</v>
      </c>
      <c r="B25" s="84">
        <v>24</v>
      </c>
      <c r="C25" s="122">
        <v>0.008514427061163048</v>
      </c>
      <c r="D25" s="84" t="s">
        <v>2820</v>
      </c>
      <c r="E25" s="84" t="b">
        <v>0</v>
      </c>
      <c r="F25" s="84" t="b">
        <v>0</v>
      </c>
      <c r="G25" s="84" t="b">
        <v>0</v>
      </c>
    </row>
    <row r="26" spans="1:7" ht="15">
      <c r="A26" s="84" t="s">
        <v>2588</v>
      </c>
      <c r="B26" s="84">
        <v>24</v>
      </c>
      <c r="C26" s="122">
        <v>0.008514427061163048</v>
      </c>
      <c r="D26" s="84" t="s">
        <v>2820</v>
      </c>
      <c r="E26" s="84" t="b">
        <v>0</v>
      </c>
      <c r="F26" s="84" t="b">
        <v>0</v>
      </c>
      <c r="G26" s="84" t="b">
        <v>0</v>
      </c>
    </row>
    <row r="27" spans="1:7" ht="15">
      <c r="A27" s="84" t="s">
        <v>2196</v>
      </c>
      <c r="B27" s="84">
        <v>20</v>
      </c>
      <c r="C27" s="122">
        <v>0.007742790439066438</v>
      </c>
      <c r="D27" s="84" t="s">
        <v>2820</v>
      </c>
      <c r="E27" s="84" t="b">
        <v>0</v>
      </c>
      <c r="F27" s="84" t="b">
        <v>0</v>
      </c>
      <c r="G27" s="84" t="b">
        <v>0</v>
      </c>
    </row>
    <row r="28" spans="1:7" ht="15">
      <c r="A28" s="84" t="s">
        <v>2589</v>
      </c>
      <c r="B28" s="84">
        <v>20</v>
      </c>
      <c r="C28" s="122">
        <v>0.007742790439066438</v>
      </c>
      <c r="D28" s="84" t="s">
        <v>2820</v>
      </c>
      <c r="E28" s="84" t="b">
        <v>0</v>
      </c>
      <c r="F28" s="84" t="b">
        <v>0</v>
      </c>
      <c r="G28" s="84" t="b">
        <v>0</v>
      </c>
    </row>
    <row r="29" spans="1:7" ht="15">
      <c r="A29" s="84" t="s">
        <v>2590</v>
      </c>
      <c r="B29" s="84">
        <v>20</v>
      </c>
      <c r="C29" s="122">
        <v>0.007742790439066438</v>
      </c>
      <c r="D29" s="84" t="s">
        <v>2820</v>
      </c>
      <c r="E29" s="84" t="b">
        <v>0</v>
      </c>
      <c r="F29" s="84" t="b">
        <v>0</v>
      </c>
      <c r="G29" s="84" t="b">
        <v>0</v>
      </c>
    </row>
    <row r="30" spans="1:7" ht="15">
      <c r="A30" s="84" t="s">
        <v>2188</v>
      </c>
      <c r="B30" s="84">
        <v>19</v>
      </c>
      <c r="C30" s="122">
        <v>0.007528689142588133</v>
      </c>
      <c r="D30" s="84" t="s">
        <v>2820</v>
      </c>
      <c r="E30" s="84" t="b">
        <v>0</v>
      </c>
      <c r="F30" s="84" t="b">
        <v>0</v>
      </c>
      <c r="G30" s="84" t="b">
        <v>0</v>
      </c>
    </row>
    <row r="31" spans="1:7" ht="15">
      <c r="A31" s="84" t="s">
        <v>2189</v>
      </c>
      <c r="B31" s="84">
        <v>19</v>
      </c>
      <c r="C31" s="122">
        <v>0.007528689142588133</v>
      </c>
      <c r="D31" s="84" t="s">
        <v>2820</v>
      </c>
      <c r="E31" s="84" t="b">
        <v>0</v>
      </c>
      <c r="F31" s="84" t="b">
        <v>0</v>
      </c>
      <c r="G31" s="84" t="b">
        <v>0</v>
      </c>
    </row>
    <row r="32" spans="1:7" ht="15">
      <c r="A32" s="84" t="s">
        <v>2591</v>
      </c>
      <c r="B32" s="84">
        <v>18</v>
      </c>
      <c r="C32" s="122">
        <v>0.007305238635589947</v>
      </c>
      <c r="D32" s="84" t="s">
        <v>2820</v>
      </c>
      <c r="E32" s="84" t="b">
        <v>0</v>
      </c>
      <c r="F32" s="84" t="b">
        <v>0</v>
      </c>
      <c r="G32" s="84" t="b">
        <v>0</v>
      </c>
    </row>
    <row r="33" spans="1:7" ht="15">
      <c r="A33" s="84" t="s">
        <v>2592</v>
      </c>
      <c r="B33" s="84">
        <v>18</v>
      </c>
      <c r="C33" s="122">
        <v>0.007305238635589947</v>
      </c>
      <c r="D33" s="84" t="s">
        <v>2820</v>
      </c>
      <c r="E33" s="84" t="b">
        <v>0</v>
      </c>
      <c r="F33" s="84" t="b">
        <v>0</v>
      </c>
      <c r="G33" s="84" t="b">
        <v>0</v>
      </c>
    </row>
    <row r="34" spans="1:7" ht="15">
      <c r="A34" s="84" t="s">
        <v>2593</v>
      </c>
      <c r="B34" s="84">
        <v>18</v>
      </c>
      <c r="C34" s="122">
        <v>0.007305238635589947</v>
      </c>
      <c r="D34" s="84" t="s">
        <v>2820</v>
      </c>
      <c r="E34" s="84" t="b">
        <v>0</v>
      </c>
      <c r="F34" s="84" t="b">
        <v>0</v>
      </c>
      <c r="G34" s="84" t="b">
        <v>0</v>
      </c>
    </row>
    <row r="35" spans="1:7" ht="15">
      <c r="A35" s="84" t="s">
        <v>2594</v>
      </c>
      <c r="B35" s="84">
        <v>18</v>
      </c>
      <c r="C35" s="122">
        <v>0.007305238635589947</v>
      </c>
      <c r="D35" s="84" t="s">
        <v>2820</v>
      </c>
      <c r="E35" s="84" t="b">
        <v>0</v>
      </c>
      <c r="F35" s="84" t="b">
        <v>1</v>
      </c>
      <c r="G35" s="84" t="b">
        <v>0</v>
      </c>
    </row>
    <row r="36" spans="1:7" ht="15">
      <c r="A36" s="84" t="s">
        <v>2595</v>
      </c>
      <c r="B36" s="84">
        <v>18</v>
      </c>
      <c r="C36" s="122">
        <v>0.007305238635589947</v>
      </c>
      <c r="D36" s="84" t="s">
        <v>2820</v>
      </c>
      <c r="E36" s="84" t="b">
        <v>0</v>
      </c>
      <c r="F36" s="84" t="b">
        <v>1</v>
      </c>
      <c r="G36" s="84" t="b">
        <v>0</v>
      </c>
    </row>
    <row r="37" spans="1:7" ht="15">
      <c r="A37" s="84" t="s">
        <v>2596</v>
      </c>
      <c r="B37" s="84">
        <v>18</v>
      </c>
      <c r="C37" s="122">
        <v>0.007305238635589947</v>
      </c>
      <c r="D37" s="84" t="s">
        <v>2820</v>
      </c>
      <c r="E37" s="84" t="b">
        <v>0</v>
      </c>
      <c r="F37" s="84" t="b">
        <v>0</v>
      </c>
      <c r="G37" s="84" t="b">
        <v>0</v>
      </c>
    </row>
    <row r="38" spans="1:7" ht="15">
      <c r="A38" s="84" t="s">
        <v>2228</v>
      </c>
      <c r="B38" s="84">
        <v>17</v>
      </c>
      <c r="C38" s="122">
        <v>0.007071918996206073</v>
      </c>
      <c r="D38" s="84" t="s">
        <v>2820</v>
      </c>
      <c r="E38" s="84" t="b">
        <v>0</v>
      </c>
      <c r="F38" s="84" t="b">
        <v>0</v>
      </c>
      <c r="G38" s="84" t="b">
        <v>0</v>
      </c>
    </row>
    <row r="39" spans="1:7" ht="15">
      <c r="A39" s="84" t="s">
        <v>2177</v>
      </c>
      <c r="B39" s="84">
        <v>17</v>
      </c>
      <c r="C39" s="122">
        <v>0.007071918996206073</v>
      </c>
      <c r="D39" s="84" t="s">
        <v>2820</v>
      </c>
      <c r="E39" s="84" t="b">
        <v>0</v>
      </c>
      <c r="F39" s="84" t="b">
        <v>0</v>
      </c>
      <c r="G39" s="84" t="b">
        <v>0</v>
      </c>
    </row>
    <row r="40" spans="1:7" ht="15">
      <c r="A40" s="84" t="s">
        <v>2597</v>
      </c>
      <c r="B40" s="84">
        <v>17</v>
      </c>
      <c r="C40" s="122">
        <v>0.007071918996206073</v>
      </c>
      <c r="D40" s="84" t="s">
        <v>2820</v>
      </c>
      <c r="E40" s="84" t="b">
        <v>0</v>
      </c>
      <c r="F40" s="84" t="b">
        <v>0</v>
      </c>
      <c r="G40" s="84" t="b">
        <v>0</v>
      </c>
    </row>
    <row r="41" spans="1:7" ht="15">
      <c r="A41" s="84" t="s">
        <v>2598</v>
      </c>
      <c r="B41" s="84">
        <v>15</v>
      </c>
      <c r="C41" s="122">
        <v>0.006573274779064548</v>
      </c>
      <c r="D41" s="84" t="s">
        <v>2820</v>
      </c>
      <c r="E41" s="84" t="b">
        <v>0</v>
      </c>
      <c r="F41" s="84" t="b">
        <v>0</v>
      </c>
      <c r="G41" s="84" t="b">
        <v>0</v>
      </c>
    </row>
    <row r="42" spans="1:7" ht="15">
      <c r="A42" s="84" t="s">
        <v>2599</v>
      </c>
      <c r="B42" s="84">
        <v>15</v>
      </c>
      <c r="C42" s="122">
        <v>0.006573274779064548</v>
      </c>
      <c r="D42" s="84" t="s">
        <v>2820</v>
      </c>
      <c r="E42" s="84" t="b">
        <v>0</v>
      </c>
      <c r="F42" s="84" t="b">
        <v>0</v>
      </c>
      <c r="G42" s="84" t="b">
        <v>0</v>
      </c>
    </row>
    <row r="43" spans="1:7" ht="15">
      <c r="A43" s="84" t="s">
        <v>2600</v>
      </c>
      <c r="B43" s="84">
        <v>15</v>
      </c>
      <c r="C43" s="122">
        <v>0.006573274779064548</v>
      </c>
      <c r="D43" s="84" t="s">
        <v>2820</v>
      </c>
      <c r="E43" s="84" t="b">
        <v>0</v>
      </c>
      <c r="F43" s="84" t="b">
        <v>0</v>
      </c>
      <c r="G43" s="84" t="b">
        <v>0</v>
      </c>
    </row>
    <row r="44" spans="1:7" ht="15">
      <c r="A44" s="84" t="s">
        <v>2601</v>
      </c>
      <c r="B44" s="84">
        <v>15</v>
      </c>
      <c r="C44" s="122">
        <v>0.006573274779064548</v>
      </c>
      <c r="D44" s="84" t="s">
        <v>2820</v>
      </c>
      <c r="E44" s="84" t="b">
        <v>0</v>
      </c>
      <c r="F44" s="84" t="b">
        <v>0</v>
      </c>
      <c r="G44" s="84" t="b">
        <v>0</v>
      </c>
    </row>
    <row r="45" spans="1:7" ht="15">
      <c r="A45" s="84" t="s">
        <v>2602</v>
      </c>
      <c r="B45" s="84">
        <v>15</v>
      </c>
      <c r="C45" s="122">
        <v>0.006573274779064548</v>
      </c>
      <c r="D45" s="84" t="s">
        <v>2820</v>
      </c>
      <c r="E45" s="84" t="b">
        <v>0</v>
      </c>
      <c r="F45" s="84" t="b">
        <v>0</v>
      </c>
      <c r="G45" s="84" t="b">
        <v>0</v>
      </c>
    </row>
    <row r="46" spans="1:7" ht="15">
      <c r="A46" s="84" t="s">
        <v>2603</v>
      </c>
      <c r="B46" s="84">
        <v>15</v>
      </c>
      <c r="C46" s="122">
        <v>0.006573274779064548</v>
      </c>
      <c r="D46" s="84" t="s">
        <v>2820</v>
      </c>
      <c r="E46" s="84" t="b">
        <v>0</v>
      </c>
      <c r="F46" s="84" t="b">
        <v>0</v>
      </c>
      <c r="G46" s="84" t="b">
        <v>0</v>
      </c>
    </row>
    <row r="47" spans="1:7" ht="15">
      <c r="A47" s="84" t="s">
        <v>2604</v>
      </c>
      <c r="B47" s="84">
        <v>15</v>
      </c>
      <c r="C47" s="122">
        <v>0.006573274779064548</v>
      </c>
      <c r="D47" s="84" t="s">
        <v>2820</v>
      </c>
      <c r="E47" s="84" t="b">
        <v>1</v>
      </c>
      <c r="F47" s="84" t="b">
        <v>0</v>
      </c>
      <c r="G47" s="84" t="b">
        <v>0</v>
      </c>
    </row>
    <row r="48" spans="1:7" ht="15">
      <c r="A48" s="84" t="s">
        <v>2605</v>
      </c>
      <c r="B48" s="84">
        <v>15</v>
      </c>
      <c r="C48" s="122">
        <v>0.006573274779064548</v>
      </c>
      <c r="D48" s="84" t="s">
        <v>2820</v>
      </c>
      <c r="E48" s="84" t="b">
        <v>0</v>
      </c>
      <c r="F48" s="84" t="b">
        <v>0</v>
      </c>
      <c r="G48" s="84" t="b">
        <v>0</v>
      </c>
    </row>
    <row r="49" spans="1:7" ht="15">
      <c r="A49" s="84" t="s">
        <v>2606</v>
      </c>
      <c r="B49" s="84">
        <v>15</v>
      </c>
      <c r="C49" s="122">
        <v>0.006573274779064548</v>
      </c>
      <c r="D49" s="84" t="s">
        <v>2820</v>
      </c>
      <c r="E49" s="84" t="b">
        <v>0</v>
      </c>
      <c r="F49" s="84" t="b">
        <v>0</v>
      </c>
      <c r="G49" s="84" t="b">
        <v>0</v>
      </c>
    </row>
    <row r="50" spans="1:7" ht="15">
      <c r="A50" s="84" t="s">
        <v>2607</v>
      </c>
      <c r="B50" s="84">
        <v>13</v>
      </c>
      <c r="C50" s="122">
        <v>0.006027141816318319</v>
      </c>
      <c r="D50" s="84" t="s">
        <v>2820</v>
      </c>
      <c r="E50" s="84" t="b">
        <v>1</v>
      </c>
      <c r="F50" s="84" t="b">
        <v>0</v>
      </c>
      <c r="G50" s="84" t="b">
        <v>0</v>
      </c>
    </row>
    <row r="51" spans="1:7" ht="15">
      <c r="A51" s="84" t="s">
        <v>2197</v>
      </c>
      <c r="B51" s="84">
        <v>12</v>
      </c>
      <c r="C51" s="122">
        <v>0.005734057335964915</v>
      </c>
      <c r="D51" s="84" t="s">
        <v>2820</v>
      </c>
      <c r="E51" s="84" t="b">
        <v>0</v>
      </c>
      <c r="F51" s="84" t="b">
        <v>0</v>
      </c>
      <c r="G51" s="84" t="b">
        <v>0</v>
      </c>
    </row>
    <row r="52" spans="1:7" ht="15">
      <c r="A52" s="84" t="s">
        <v>2181</v>
      </c>
      <c r="B52" s="84">
        <v>12</v>
      </c>
      <c r="C52" s="122">
        <v>0.005919446841554775</v>
      </c>
      <c r="D52" s="84" t="s">
        <v>2820</v>
      </c>
      <c r="E52" s="84" t="b">
        <v>0</v>
      </c>
      <c r="F52" s="84" t="b">
        <v>0</v>
      </c>
      <c r="G52" s="84" t="b">
        <v>0</v>
      </c>
    </row>
    <row r="53" spans="1:7" ht="15">
      <c r="A53" s="84" t="s">
        <v>2206</v>
      </c>
      <c r="B53" s="84">
        <v>11</v>
      </c>
      <c r="C53" s="122">
        <v>0.0054261596047585434</v>
      </c>
      <c r="D53" s="84" t="s">
        <v>2820</v>
      </c>
      <c r="E53" s="84" t="b">
        <v>0</v>
      </c>
      <c r="F53" s="84" t="b">
        <v>0</v>
      </c>
      <c r="G53" s="84" t="b">
        <v>0</v>
      </c>
    </row>
    <row r="54" spans="1:7" ht="15">
      <c r="A54" s="84" t="s">
        <v>2608</v>
      </c>
      <c r="B54" s="84">
        <v>10</v>
      </c>
      <c r="C54" s="122">
        <v>0.0051020983906860445</v>
      </c>
      <c r="D54" s="84" t="s">
        <v>2820</v>
      </c>
      <c r="E54" s="84" t="b">
        <v>0</v>
      </c>
      <c r="F54" s="84" t="b">
        <v>0</v>
      </c>
      <c r="G54" s="84" t="b">
        <v>0</v>
      </c>
    </row>
    <row r="55" spans="1:7" ht="15">
      <c r="A55" s="84" t="s">
        <v>2609</v>
      </c>
      <c r="B55" s="84">
        <v>10</v>
      </c>
      <c r="C55" s="122">
        <v>0.005498296317947109</v>
      </c>
      <c r="D55" s="84" t="s">
        <v>2820</v>
      </c>
      <c r="E55" s="84" t="b">
        <v>0</v>
      </c>
      <c r="F55" s="84" t="b">
        <v>0</v>
      </c>
      <c r="G55" s="84" t="b">
        <v>0</v>
      </c>
    </row>
    <row r="56" spans="1:7" ht="15">
      <c r="A56" s="84" t="s">
        <v>2199</v>
      </c>
      <c r="B56" s="84">
        <v>8</v>
      </c>
      <c r="C56" s="122">
        <v>0.004398637054357688</v>
      </c>
      <c r="D56" s="84" t="s">
        <v>2820</v>
      </c>
      <c r="E56" s="84" t="b">
        <v>0</v>
      </c>
      <c r="F56" s="84" t="b">
        <v>0</v>
      </c>
      <c r="G56" s="84" t="b">
        <v>0</v>
      </c>
    </row>
    <row r="57" spans="1:7" ht="15">
      <c r="A57" s="84" t="s">
        <v>2198</v>
      </c>
      <c r="B57" s="84">
        <v>8</v>
      </c>
      <c r="C57" s="122">
        <v>0.004398637054357688</v>
      </c>
      <c r="D57" s="84" t="s">
        <v>2820</v>
      </c>
      <c r="E57" s="84" t="b">
        <v>0</v>
      </c>
      <c r="F57" s="84" t="b">
        <v>0</v>
      </c>
      <c r="G57" s="84" t="b">
        <v>0</v>
      </c>
    </row>
    <row r="58" spans="1:7" ht="15">
      <c r="A58" s="84" t="s">
        <v>2180</v>
      </c>
      <c r="B58" s="84">
        <v>8</v>
      </c>
      <c r="C58" s="122">
        <v>0.004398637054357688</v>
      </c>
      <c r="D58" s="84" t="s">
        <v>2820</v>
      </c>
      <c r="E58" s="84" t="b">
        <v>0</v>
      </c>
      <c r="F58" s="84" t="b">
        <v>0</v>
      </c>
      <c r="G58" s="84" t="b">
        <v>0</v>
      </c>
    </row>
    <row r="59" spans="1:7" ht="15">
      <c r="A59" s="84" t="s">
        <v>2610</v>
      </c>
      <c r="B59" s="84">
        <v>8</v>
      </c>
      <c r="C59" s="122">
        <v>0.004398637054357688</v>
      </c>
      <c r="D59" s="84" t="s">
        <v>2820</v>
      </c>
      <c r="E59" s="84" t="b">
        <v>0</v>
      </c>
      <c r="F59" s="84" t="b">
        <v>0</v>
      </c>
      <c r="G59" s="84" t="b">
        <v>0</v>
      </c>
    </row>
    <row r="60" spans="1:7" ht="15">
      <c r="A60" s="84" t="s">
        <v>2192</v>
      </c>
      <c r="B60" s="84">
        <v>8</v>
      </c>
      <c r="C60" s="122">
        <v>0.004398637054357688</v>
      </c>
      <c r="D60" s="84" t="s">
        <v>2820</v>
      </c>
      <c r="E60" s="84" t="b">
        <v>0</v>
      </c>
      <c r="F60" s="84" t="b">
        <v>0</v>
      </c>
      <c r="G60" s="84" t="b">
        <v>0</v>
      </c>
    </row>
    <row r="61" spans="1:7" ht="15">
      <c r="A61" s="84" t="s">
        <v>2123</v>
      </c>
      <c r="B61" s="84">
        <v>8</v>
      </c>
      <c r="C61" s="122">
        <v>0.004398637054357688</v>
      </c>
      <c r="D61" s="84" t="s">
        <v>2820</v>
      </c>
      <c r="E61" s="84" t="b">
        <v>0</v>
      </c>
      <c r="F61" s="84" t="b">
        <v>0</v>
      </c>
      <c r="G61" s="84" t="b">
        <v>0</v>
      </c>
    </row>
    <row r="62" spans="1:7" ht="15">
      <c r="A62" s="84" t="s">
        <v>2611</v>
      </c>
      <c r="B62" s="84">
        <v>7</v>
      </c>
      <c r="C62" s="122">
        <v>0.00443296109328721</v>
      </c>
      <c r="D62" s="84" t="s">
        <v>2820</v>
      </c>
      <c r="E62" s="84" t="b">
        <v>0</v>
      </c>
      <c r="F62" s="84" t="b">
        <v>0</v>
      </c>
      <c r="G62" s="84" t="b">
        <v>0</v>
      </c>
    </row>
    <row r="63" spans="1:7" ht="15">
      <c r="A63" s="84" t="s">
        <v>333</v>
      </c>
      <c r="B63" s="84">
        <v>7</v>
      </c>
      <c r="C63" s="122">
        <v>0.004014769658394459</v>
      </c>
      <c r="D63" s="84" t="s">
        <v>2820</v>
      </c>
      <c r="E63" s="84" t="b">
        <v>0</v>
      </c>
      <c r="F63" s="84" t="b">
        <v>0</v>
      </c>
      <c r="G63" s="84" t="b">
        <v>0</v>
      </c>
    </row>
    <row r="64" spans="1:7" ht="15">
      <c r="A64" s="84" t="s">
        <v>2191</v>
      </c>
      <c r="B64" s="84">
        <v>7</v>
      </c>
      <c r="C64" s="122">
        <v>0.004014769658394459</v>
      </c>
      <c r="D64" s="84" t="s">
        <v>2820</v>
      </c>
      <c r="E64" s="84" t="b">
        <v>0</v>
      </c>
      <c r="F64" s="84" t="b">
        <v>0</v>
      </c>
      <c r="G64" s="84" t="b">
        <v>0</v>
      </c>
    </row>
    <row r="65" spans="1:7" ht="15">
      <c r="A65" s="84" t="s">
        <v>2193</v>
      </c>
      <c r="B65" s="84">
        <v>7</v>
      </c>
      <c r="C65" s="122">
        <v>0.004014769658394459</v>
      </c>
      <c r="D65" s="84" t="s">
        <v>2820</v>
      </c>
      <c r="E65" s="84" t="b">
        <v>0</v>
      </c>
      <c r="F65" s="84" t="b">
        <v>0</v>
      </c>
      <c r="G65" s="84" t="b">
        <v>0</v>
      </c>
    </row>
    <row r="66" spans="1:7" ht="15">
      <c r="A66" s="84" t="s">
        <v>2194</v>
      </c>
      <c r="B66" s="84">
        <v>7</v>
      </c>
      <c r="C66" s="122">
        <v>0.004014769658394459</v>
      </c>
      <c r="D66" s="84" t="s">
        <v>2820</v>
      </c>
      <c r="E66" s="84" t="b">
        <v>0</v>
      </c>
      <c r="F66" s="84" t="b">
        <v>0</v>
      </c>
      <c r="G66" s="84" t="b">
        <v>0</v>
      </c>
    </row>
    <row r="67" spans="1:7" ht="15">
      <c r="A67" s="84" t="s">
        <v>2612</v>
      </c>
      <c r="B67" s="84">
        <v>7</v>
      </c>
      <c r="C67" s="122">
        <v>0.004014769658394459</v>
      </c>
      <c r="D67" s="84" t="s">
        <v>2820</v>
      </c>
      <c r="E67" s="84" t="b">
        <v>0</v>
      </c>
      <c r="F67" s="84" t="b">
        <v>0</v>
      </c>
      <c r="G67" s="84" t="b">
        <v>0</v>
      </c>
    </row>
    <row r="68" spans="1:7" ht="15">
      <c r="A68" s="84" t="s">
        <v>2613</v>
      </c>
      <c r="B68" s="84">
        <v>7</v>
      </c>
      <c r="C68" s="122">
        <v>0.004014769658394459</v>
      </c>
      <c r="D68" s="84" t="s">
        <v>2820</v>
      </c>
      <c r="E68" s="84" t="b">
        <v>0</v>
      </c>
      <c r="F68" s="84" t="b">
        <v>0</v>
      </c>
      <c r="G68" s="84" t="b">
        <v>0</v>
      </c>
    </row>
    <row r="69" spans="1:7" ht="15">
      <c r="A69" s="84" t="s">
        <v>2614</v>
      </c>
      <c r="B69" s="84">
        <v>7</v>
      </c>
      <c r="C69" s="122">
        <v>0.004014769658394459</v>
      </c>
      <c r="D69" s="84" t="s">
        <v>2820</v>
      </c>
      <c r="E69" s="84" t="b">
        <v>0</v>
      </c>
      <c r="F69" s="84" t="b">
        <v>0</v>
      </c>
      <c r="G69" s="84" t="b">
        <v>0</v>
      </c>
    </row>
    <row r="70" spans="1:7" ht="15">
      <c r="A70" s="84" t="s">
        <v>2200</v>
      </c>
      <c r="B70" s="84">
        <v>7</v>
      </c>
      <c r="C70" s="122">
        <v>0.004014769658394459</v>
      </c>
      <c r="D70" s="84" t="s">
        <v>2820</v>
      </c>
      <c r="E70" s="84" t="b">
        <v>0</v>
      </c>
      <c r="F70" s="84" t="b">
        <v>0</v>
      </c>
      <c r="G70" s="84" t="b">
        <v>0</v>
      </c>
    </row>
    <row r="71" spans="1:7" ht="15">
      <c r="A71" s="84" t="s">
        <v>2201</v>
      </c>
      <c r="B71" s="84">
        <v>7</v>
      </c>
      <c r="C71" s="122">
        <v>0.004014769658394459</v>
      </c>
      <c r="D71" s="84" t="s">
        <v>2820</v>
      </c>
      <c r="E71" s="84" t="b">
        <v>0</v>
      </c>
      <c r="F71" s="84" t="b">
        <v>0</v>
      </c>
      <c r="G71" s="84" t="b">
        <v>0</v>
      </c>
    </row>
    <row r="72" spans="1:7" ht="15">
      <c r="A72" s="84" t="s">
        <v>2202</v>
      </c>
      <c r="B72" s="84">
        <v>7</v>
      </c>
      <c r="C72" s="122">
        <v>0.004014769658394459</v>
      </c>
      <c r="D72" s="84" t="s">
        <v>2820</v>
      </c>
      <c r="E72" s="84" t="b">
        <v>0</v>
      </c>
      <c r="F72" s="84" t="b">
        <v>0</v>
      </c>
      <c r="G72" s="84" t="b">
        <v>0</v>
      </c>
    </row>
    <row r="73" spans="1:7" ht="15">
      <c r="A73" s="84" t="s">
        <v>2615</v>
      </c>
      <c r="B73" s="84">
        <v>7</v>
      </c>
      <c r="C73" s="122">
        <v>0.004014769658394459</v>
      </c>
      <c r="D73" s="84" t="s">
        <v>2820</v>
      </c>
      <c r="E73" s="84" t="b">
        <v>1</v>
      </c>
      <c r="F73" s="84" t="b">
        <v>0</v>
      </c>
      <c r="G73" s="84" t="b">
        <v>0</v>
      </c>
    </row>
    <row r="74" spans="1:7" ht="15">
      <c r="A74" s="84" t="s">
        <v>282</v>
      </c>
      <c r="B74" s="84">
        <v>7</v>
      </c>
      <c r="C74" s="122">
        <v>0.004014769658394459</v>
      </c>
      <c r="D74" s="84" t="s">
        <v>2820</v>
      </c>
      <c r="E74" s="84" t="b">
        <v>0</v>
      </c>
      <c r="F74" s="84" t="b">
        <v>0</v>
      </c>
      <c r="G74" s="84" t="b">
        <v>0</v>
      </c>
    </row>
    <row r="75" spans="1:7" ht="15">
      <c r="A75" s="84" t="s">
        <v>2217</v>
      </c>
      <c r="B75" s="84">
        <v>6</v>
      </c>
      <c r="C75" s="122">
        <v>0.003605450570674153</v>
      </c>
      <c r="D75" s="84" t="s">
        <v>2820</v>
      </c>
      <c r="E75" s="84" t="b">
        <v>0</v>
      </c>
      <c r="F75" s="84" t="b">
        <v>0</v>
      </c>
      <c r="G75" s="84" t="b">
        <v>0</v>
      </c>
    </row>
    <row r="76" spans="1:7" ht="15">
      <c r="A76" s="84" t="s">
        <v>2616</v>
      </c>
      <c r="B76" s="84">
        <v>6</v>
      </c>
      <c r="C76" s="122">
        <v>0.0037996809371033226</v>
      </c>
      <c r="D76" s="84" t="s">
        <v>2820</v>
      </c>
      <c r="E76" s="84" t="b">
        <v>1</v>
      </c>
      <c r="F76" s="84" t="b">
        <v>0</v>
      </c>
      <c r="G76" s="84" t="b">
        <v>0</v>
      </c>
    </row>
    <row r="77" spans="1:7" ht="15">
      <c r="A77" s="84" t="s">
        <v>2132</v>
      </c>
      <c r="B77" s="84">
        <v>6</v>
      </c>
      <c r="C77" s="122">
        <v>0.003605450570674153</v>
      </c>
      <c r="D77" s="84" t="s">
        <v>2820</v>
      </c>
      <c r="E77" s="84" t="b">
        <v>0</v>
      </c>
      <c r="F77" s="84" t="b">
        <v>0</v>
      </c>
      <c r="G77" s="84" t="b">
        <v>0</v>
      </c>
    </row>
    <row r="78" spans="1:7" ht="15">
      <c r="A78" s="84" t="s">
        <v>2617</v>
      </c>
      <c r="B78" s="84">
        <v>6</v>
      </c>
      <c r="C78" s="122">
        <v>0.003605450570674153</v>
      </c>
      <c r="D78" s="84" t="s">
        <v>2820</v>
      </c>
      <c r="E78" s="84" t="b">
        <v>1</v>
      </c>
      <c r="F78" s="84" t="b">
        <v>0</v>
      </c>
      <c r="G78" s="84" t="b">
        <v>0</v>
      </c>
    </row>
    <row r="79" spans="1:7" ht="15">
      <c r="A79" s="84" t="s">
        <v>2203</v>
      </c>
      <c r="B79" s="84">
        <v>6</v>
      </c>
      <c r="C79" s="122">
        <v>0.003605450570674153</v>
      </c>
      <c r="D79" s="84" t="s">
        <v>2820</v>
      </c>
      <c r="E79" s="84" t="b">
        <v>0</v>
      </c>
      <c r="F79" s="84" t="b">
        <v>0</v>
      </c>
      <c r="G79" s="84" t="b">
        <v>0</v>
      </c>
    </row>
    <row r="80" spans="1:7" ht="15">
      <c r="A80" s="84" t="s">
        <v>315</v>
      </c>
      <c r="B80" s="84">
        <v>6</v>
      </c>
      <c r="C80" s="122">
        <v>0.003605450570674153</v>
      </c>
      <c r="D80" s="84" t="s">
        <v>2820</v>
      </c>
      <c r="E80" s="84" t="b">
        <v>0</v>
      </c>
      <c r="F80" s="84" t="b">
        <v>0</v>
      </c>
      <c r="G80" s="84" t="b">
        <v>0</v>
      </c>
    </row>
    <row r="81" spans="1:7" ht="15">
      <c r="A81" s="84" t="s">
        <v>2618</v>
      </c>
      <c r="B81" s="84">
        <v>6</v>
      </c>
      <c r="C81" s="122">
        <v>0.003605450570674153</v>
      </c>
      <c r="D81" s="84" t="s">
        <v>2820</v>
      </c>
      <c r="E81" s="84" t="b">
        <v>0</v>
      </c>
      <c r="F81" s="84" t="b">
        <v>0</v>
      </c>
      <c r="G81" s="84" t="b">
        <v>0</v>
      </c>
    </row>
    <row r="82" spans="1:7" ht="15">
      <c r="A82" s="84" t="s">
        <v>2208</v>
      </c>
      <c r="B82" s="84">
        <v>6</v>
      </c>
      <c r="C82" s="122">
        <v>0.003605450570674153</v>
      </c>
      <c r="D82" s="84" t="s">
        <v>2820</v>
      </c>
      <c r="E82" s="84" t="b">
        <v>1</v>
      </c>
      <c r="F82" s="84" t="b">
        <v>0</v>
      </c>
      <c r="G82" s="84" t="b">
        <v>0</v>
      </c>
    </row>
    <row r="83" spans="1:7" ht="15">
      <c r="A83" s="84" t="s">
        <v>2211</v>
      </c>
      <c r="B83" s="84">
        <v>6</v>
      </c>
      <c r="C83" s="122">
        <v>0.003605450570674153</v>
      </c>
      <c r="D83" s="84" t="s">
        <v>2820</v>
      </c>
      <c r="E83" s="84" t="b">
        <v>0</v>
      </c>
      <c r="F83" s="84" t="b">
        <v>0</v>
      </c>
      <c r="G83" s="84" t="b">
        <v>0</v>
      </c>
    </row>
    <row r="84" spans="1:7" ht="15">
      <c r="A84" s="84" t="s">
        <v>2619</v>
      </c>
      <c r="B84" s="84">
        <v>6</v>
      </c>
      <c r="C84" s="122">
        <v>0.003605450570674153</v>
      </c>
      <c r="D84" s="84" t="s">
        <v>2820</v>
      </c>
      <c r="E84" s="84" t="b">
        <v>0</v>
      </c>
      <c r="F84" s="84" t="b">
        <v>0</v>
      </c>
      <c r="G84" s="84" t="b">
        <v>0</v>
      </c>
    </row>
    <row r="85" spans="1:7" ht="15">
      <c r="A85" s="84" t="s">
        <v>2182</v>
      </c>
      <c r="B85" s="84">
        <v>6</v>
      </c>
      <c r="C85" s="122">
        <v>0.003605450570674153</v>
      </c>
      <c r="D85" s="84" t="s">
        <v>2820</v>
      </c>
      <c r="E85" s="84" t="b">
        <v>0</v>
      </c>
      <c r="F85" s="84" t="b">
        <v>0</v>
      </c>
      <c r="G85" s="84" t="b">
        <v>0</v>
      </c>
    </row>
    <row r="86" spans="1:7" ht="15">
      <c r="A86" s="84" t="s">
        <v>2620</v>
      </c>
      <c r="B86" s="84">
        <v>6</v>
      </c>
      <c r="C86" s="122">
        <v>0.004037399693459962</v>
      </c>
      <c r="D86" s="84" t="s">
        <v>2820</v>
      </c>
      <c r="E86" s="84" t="b">
        <v>0</v>
      </c>
      <c r="F86" s="84" t="b">
        <v>0</v>
      </c>
      <c r="G86" s="84" t="b">
        <v>0</v>
      </c>
    </row>
    <row r="87" spans="1:7" ht="15">
      <c r="A87" s="84" t="s">
        <v>248</v>
      </c>
      <c r="B87" s="84">
        <v>6</v>
      </c>
      <c r="C87" s="122">
        <v>0.003605450570674153</v>
      </c>
      <c r="D87" s="84" t="s">
        <v>2820</v>
      </c>
      <c r="E87" s="84" t="b">
        <v>0</v>
      </c>
      <c r="F87" s="84" t="b">
        <v>0</v>
      </c>
      <c r="G87" s="84" t="b">
        <v>0</v>
      </c>
    </row>
    <row r="88" spans="1:7" ht="15">
      <c r="A88" s="84" t="s">
        <v>2621</v>
      </c>
      <c r="B88" s="84">
        <v>5</v>
      </c>
      <c r="C88" s="122">
        <v>0.0031664007809194352</v>
      </c>
      <c r="D88" s="84" t="s">
        <v>2820</v>
      </c>
      <c r="E88" s="84" t="b">
        <v>0</v>
      </c>
      <c r="F88" s="84" t="b">
        <v>0</v>
      </c>
      <c r="G88" s="84" t="b">
        <v>0</v>
      </c>
    </row>
    <row r="89" spans="1:7" ht="15">
      <c r="A89" s="84" t="s">
        <v>2622</v>
      </c>
      <c r="B89" s="84">
        <v>5</v>
      </c>
      <c r="C89" s="122">
        <v>0.0031664007809194352</v>
      </c>
      <c r="D89" s="84" t="s">
        <v>2820</v>
      </c>
      <c r="E89" s="84" t="b">
        <v>0</v>
      </c>
      <c r="F89" s="84" t="b">
        <v>0</v>
      </c>
      <c r="G89" s="84" t="b">
        <v>0</v>
      </c>
    </row>
    <row r="90" spans="1:7" ht="15">
      <c r="A90" s="84" t="s">
        <v>2623</v>
      </c>
      <c r="B90" s="84">
        <v>5</v>
      </c>
      <c r="C90" s="122">
        <v>0.0031664007809194352</v>
      </c>
      <c r="D90" s="84" t="s">
        <v>2820</v>
      </c>
      <c r="E90" s="84" t="b">
        <v>0</v>
      </c>
      <c r="F90" s="84" t="b">
        <v>0</v>
      </c>
      <c r="G90" s="84" t="b">
        <v>0</v>
      </c>
    </row>
    <row r="91" spans="1:7" ht="15">
      <c r="A91" s="84" t="s">
        <v>2624</v>
      </c>
      <c r="B91" s="84">
        <v>5</v>
      </c>
      <c r="C91" s="122">
        <v>0.0031664007809194352</v>
      </c>
      <c r="D91" s="84" t="s">
        <v>2820</v>
      </c>
      <c r="E91" s="84" t="b">
        <v>0</v>
      </c>
      <c r="F91" s="84" t="b">
        <v>0</v>
      </c>
      <c r="G91" s="84" t="b">
        <v>0</v>
      </c>
    </row>
    <row r="92" spans="1:7" ht="15">
      <c r="A92" s="84" t="s">
        <v>2205</v>
      </c>
      <c r="B92" s="84">
        <v>5</v>
      </c>
      <c r="C92" s="122">
        <v>0.0031664007809194352</v>
      </c>
      <c r="D92" s="84" t="s">
        <v>2820</v>
      </c>
      <c r="E92" s="84" t="b">
        <v>0</v>
      </c>
      <c r="F92" s="84" t="b">
        <v>0</v>
      </c>
      <c r="G92" s="84" t="b">
        <v>0</v>
      </c>
    </row>
    <row r="93" spans="1:7" ht="15">
      <c r="A93" s="84" t="s">
        <v>2625</v>
      </c>
      <c r="B93" s="84">
        <v>5</v>
      </c>
      <c r="C93" s="122">
        <v>0.0031664007809194352</v>
      </c>
      <c r="D93" s="84" t="s">
        <v>2820</v>
      </c>
      <c r="E93" s="84" t="b">
        <v>1</v>
      </c>
      <c r="F93" s="84" t="b">
        <v>0</v>
      </c>
      <c r="G93" s="84" t="b">
        <v>0</v>
      </c>
    </row>
    <row r="94" spans="1:7" ht="15">
      <c r="A94" s="84" t="s">
        <v>2626</v>
      </c>
      <c r="B94" s="84">
        <v>5</v>
      </c>
      <c r="C94" s="122">
        <v>0.0036198937278048736</v>
      </c>
      <c r="D94" s="84" t="s">
        <v>2820</v>
      </c>
      <c r="E94" s="84" t="b">
        <v>0</v>
      </c>
      <c r="F94" s="84" t="b">
        <v>0</v>
      </c>
      <c r="G94" s="84" t="b">
        <v>0</v>
      </c>
    </row>
    <row r="95" spans="1:7" ht="15">
      <c r="A95" s="84" t="s">
        <v>2627</v>
      </c>
      <c r="B95" s="84">
        <v>5</v>
      </c>
      <c r="C95" s="122">
        <v>0.0033644997445499676</v>
      </c>
      <c r="D95" s="84" t="s">
        <v>2820</v>
      </c>
      <c r="E95" s="84" t="b">
        <v>0</v>
      </c>
      <c r="F95" s="84" t="b">
        <v>0</v>
      </c>
      <c r="G95" s="84" t="b">
        <v>0</v>
      </c>
    </row>
    <row r="96" spans="1:7" ht="15">
      <c r="A96" s="84" t="s">
        <v>336</v>
      </c>
      <c r="B96" s="84">
        <v>5</v>
      </c>
      <c r="C96" s="122">
        <v>0.0031664007809194352</v>
      </c>
      <c r="D96" s="84" t="s">
        <v>2820</v>
      </c>
      <c r="E96" s="84" t="b">
        <v>0</v>
      </c>
      <c r="F96" s="84" t="b">
        <v>0</v>
      </c>
      <c r="G96" s="84" t="b">
        <v>0</v>
      </c>
    </row>
    <row r="97" spans="1:7" ht="15">
      <c r="A97" s="84" t="s">
        <v>2628</v>
      </c>
      <c r="B97" s="84">
        <v>5</v>
      </c>
      <c r="C97" s="122">
        <v>0.0031664007809194352</v>
      </c>
      <c r="D97" s="84" t="s">
        <v>2820</v>
      </c>
      <c r="E97" s="84" t="b">
        <v>0</v>
      </c>
      <c r="F97" s="84" t="b">
        <v>0</v>
      </c>
      <c r="G97" s="84" t="b">
        <v>0</v>
      </c>
    </row>
    <row r="98" spans="1:7" ht="15">
      <c r="A98" s="84" t="s">
        <v>2629</v>
      </c>
      <c r="B98" s="84">
        <v>5</v>
      </c>
      <c r="C98" s="122">
        <v>0.0036198937278048736</v>
      </c>
      <c r="D98" s="84" t="s">
        <v>2820</v>
      </c>
      <c r="E98" s="84" t="b">
        <v>1</v>
      </c>
      <c r="F98" s="84" t="b">
        <v>0</v>
      </c>
      <c r="G98" s="84" t="b">
        <v>0</v>
      </c>
    </row>
    <row r="99" spans="1:7" ht="15">
      <c r="A99" s="84" t="s">
        <v>2630</v>
      </c>
      <c r="B99" s="84">
        <v>5</v>
      </c>
      <c r="C99" s="122">
        <v>0.0031664007809194352</v>
      </c>
      <c r="D99" s="84" t="s">
        <v>2820</v>
      </c>
      <c r="E99" s="84" t="b">
        <v>1</v>
      </c>
      <c r="F99" s="84" t="b">
        <v>0</v>
      </c>
      <c r="G99" s="84" t="b">
        <v>0</v>
      </c>
    </row>
    <row r="100" spans="1:7" ht="15">
      <c r="A100" s="84" t="s">
        <v>2631</v>
      </c>
      <c r="B100" s="84">
        <v>5</v>
      </c>
      <c r="C100" s="122">
        <v>0.0031664007809194352</v>
      </c>
      <c r="D100" s="84" t="s">
        <v>2820</v>
      </c>
      <c r="E100" s="84" t="b">
        <v>0</v>
      </c>
      <c r="F100" s="84" t="b">
        <v>0</v>
      </c>
      <c r="G100" s="84" t="b">
        <v>0</v>
      </c>
    </row>
    <row r="101" spans="1:7" ht="15">
      <c r="A101" s="84" t="s">
        <v>2632</v>
      </c>
      <c r="B101" s="84">
        <v>5</v>
      </c>
      <c r="C101" s="122">
        <v>0.0031664007809194352</v>
      </c>
      <c r="D101" s="84" t="s">
        <v>2820</v>
      </c>
      <c r="E101" s="84" t="b">
        <v>1</v>
      </c>
      <c r="F101" s="84" t="b">
        <v>0</v>
      </c>
      <c r="G101" s="84" t="b">
        <v>0</v>
      </c>
    </row>
    <row r="102" spans="1:7" ht="15">
      <c r="A102" s="84" t="s">
        <v>2633</v>
      </c>
      <c r="B102" s="84">
        <v>5</v>
      </c>
      <c r="C102" s="122">
        <v>0.0031664007809194352</v>
      </c>
      <c r="D102" s="84" t="s">
        <v>2820</v>
      </c>
      <c r="E102" s="84" t="b">
        <v>1</v>
      </c>
      <c r="F102" s="84" t="b">
        <v>0</v>
      </c>
      <c r="G102" s="84" t="b">
        <v>0</v>
      </c>
    </row>
    <row r="103" spans="1:7" ht="15">
      <c r="A103" s="84" t="s">
        <v>2227</v>
      </c>
      <c r="B103" s="84">
        <v>5</v>
      </c>
      <c r="C103" s="122">
        <v>0.0031664007809194352</v>
      </c>
      <c r="D103" s="84" t="s">
        <v>2820</v>
      </c>
      <c r="E103" s="84" t="b">
        <v>0</v>
      </c>
      <c r="F103" s="84" t="b">
        <v>0</v>
      </c>
      <c r="G103" s="84" t="b">
        <v>0</v>
      </c>
    </row>
    <row r="104" spans="1:7" ht="15">
      <c r="A104" s="84" t="s">
        <v>2634</v>
      </c>
      <c r="B104" s="84">
        <v>4</v>
      </c>
      <c r="C104" s="122">
        <v>0.0026915997956399743</v>
      </c>
      <c r="D104" s="84" t="s">
        <v>2820</v>
      </c>
      <c r="E104" s="84" t="b">
        <v>0</v>
      </c>
      <c r="F104" s="84" t="b">
        <v>0</v>
      </c>
      <c r="G104" s="84" t="b">
        <v>0</v>
      </c>
    </row>
    <row r="105" spans="1:7" ht="15">
      <c r="A105" s="84" t="s">
        <v>2635</v>
      </c>
      <c r="B105" s="84">
        <v>4</v>
      </c>
      <c r="C105" s="122">
        <v>0.0026915997956399743</v>
      </c>
      <c r="D105" s="84" t="s">
        <v>2820</v>
      </c>
      <c r="E105" s="84" t="b">
        <v>1</v>
      </c>
      <c r="F105" s="84" t="b">
        <v>0</v>
      </c>
      <c r="G105" s="84" t="b">
        <v>0</v>
      </c>
    </row>
    <row r="106" spans="1:7" ht="15">
      <c r="A106" s="84" t="s">
        <v>2636</v>
      </c>
      <c r="B106" s="84">
        <v>4</v>
      </c>
      <c r="C106" s="122">
        <v>0.0026915997956399743</v>
      </c>
      <c r="D106" s="84" t="s">
        <v>2820</v>
      </c>
      <c r="E106" s="84" t="b">
        <v>0</v>
      </c>
      <c r="F106" s="84" t="b">
        <v>0</v>
      </c>
      <c r="G106" s="84" t="b">
        <v>0</v>
      </c>
    </row>
    <row r="107" spans="1:7" ht="15">
      <c r="A107" s="84" t="s">
        <v>2637</v>
      </c>
      <c r="B107" s="84">
        <v>4</v>
      </c>
      <c r="C107" s="122">
        <v>0.002895914982243899</v>
      </c>
      <c r="D107" s="84" t="s">
        <v>2820</v>
      </c>
      <c r="E107" s="84" t="b">
        <v>0</v>
      </c>
      <c r="F107" s="84" t="b">
        <v>0</v>
      </c>
      <c r="G107" s="84" t="b">
        <v>0</v>
      </c>
    </row>
    <row r="108" spans="1:7" ht="15">
      <c r="A108" s="84" t="s">
        <v>2638</v>
      </c>
      <c r="B108" s="84">
        <v>4</v>
      </c>
      <c r="C108" s="122">
        <v>0.0026915997956399743</v>
      </c>
      <c r="D108" s="84" t="s">
        <v>2820</v>
      </c>
      <c r="E108" s="84" t="b">
        <v>0</v>
      </c>
      <c r="F108" s="84" t="b">
        <v>0</v>
      </c>
      <c r="G108" s="84" t="b">
        <v>0</v>
      </c>
    </row>
    <row r="109" spans="1:7" ht="15">
      <c r="A109" s="84" t="s">
        <v>2212</v>
      </c>
      <c r="B109" s="84">
        <v>4</v>
      </c>
      <c r="C109" s="122">
        <v>0.0026915997956399743</v>
      </c>
      <c r="D109" s="84" t="s">
        <v>2820</v>
      </c>
      <c r="E109" s="84" t="b">
        <v>0</v>
      </c>
      <c r="F109" s="84" t="b">
        <v>0</v>
      </c>
      <c r="G109" s="84" t="b">
        <v>0</v>
      </c>
    </row>
    <row r="110" spans="1:7" ht="15">
      <c r="A110" s="84" t="s">
        <v>2639</v>
      </c>
      <c r="B110" s="84">
        <v>4</v>
      </c>
      <c r="C110" s="122">
        <v>0.0026915997956399743</v>
      </c>
      <c r="D110" s="84" t="s">
        <v>2820</v>
      </c>
      <c r="E110" s="84" t="b">
        <v>0</v>
      </c>
      <c r="F110" s="84" t="b">
        <v>0</v>
      </c>
      <c r="G110" s="84" t="b">
        <v>0</v>
      </c>
    </row>
    <row r="111" spans="1:7" ht="15">
      <c r="A111" s="84" t="s">
        <v>220</v>
      </c>
      <c r="B111" s="84">
        <v>4</v>
      </c>
      <c r="C111" s="122">
        <v>0.0026915997956399743</v>
      </c>
      <c r="D111" s="84" t="s">
        <v>2820</v>
      </c>
      <c r="E111" s="84" t="b">
        <v>0</v>
      </c>
      <c r="F111" s="84" t="b">
        <v>0</v>
      </c>
      <c r="G111" s="84" t="b">
        <v>0</v>
      </c>
    </row>
    <row r="112" spans="1:7" ht="15">
      <c r="A112" s="84" t="s">
        <v>337</v>
      </c>
      <c r="B112" s="84">
        <v>4</v>
      </c>
      <c r="C112" s="122">
        <v>0.0026915997956399743</v>
      </c>
      <c r="D112" s="84" t="s">
        <v>2820</v>
      </c>
      <c r="E112" s="84" t="b">
        <v>0</v>
      </c>
      <c r="F112" s="84" t="b">
        <v>0</v>
      </c>
      <c r="G112" s="84" t="b">
        <v>0</v>
      </c>
    </row>
    <row r="113" spans="1:7" ht="15">
      <c r="A113" s="84" t="s">
        <v>2186</v>
      </c>
      <c r="B113" s="84">
        <v>4</v>
      </c>
      <c r="C113" s="122">
        <v>0.0026915997956399743</v>
      </c>
      <c r="D113" s="84" t="s">
        <v>2820</v>
      </c>
      <c r="E113" s="84" t="b">
        <v>0</v>
      </c>
      <c r="F113" s="84" t="b">
        <v>1</v>
      </c>
      <c r="G113" s="84" t="b">
        <v>0</v>
      </c>
    </row>
    <row r="114" spans="1:7" ht="15">
      <c r="A114" s="84" t="s">
        <v>2187</v>
      </c>
      <c r="B114" s="84">
        <v>4</v>
      </c>
      <c r="C114" s="122">
        <v>0.0026915997956399743</v>
      </c>
      <c r="D114" s="84" t="s">
        <v>2820</v>
      </c>
      <c r="E114" s="84" t="b">
        <v>0</v>
      </c>
      <c r="F114" s="84" t="b">
        <v>1</v>
      </c>
      <c r="G114" s="84" t="b">
        <v>0</v>
      </c>
    </row>
    <row r="115" spans="1:7" ht="15">
      <c r="A115" s="84" t="s">
        <v>2640</v>
      </c>
      <c r="B115" s="84">
        <v>4</v>
      </c>
      <c r="C115" s="122">
        <v>0.0026915997956399743</v>
      </c>
      <c r="D115" s="84" t="s">
        <v>2820</v>
      </c>
      <c r="E115" s="84" t="b">
        <v>0</v>
      </c>
      <c r="F115" s="84" t="b">
        <v>0</v>
      </c>
      <c r="G115" s="84" t="b">
        <v>0</v>
      </c>
    </row>
    <row r="116" spans="1:7" ht="15">
      <c r="A116" s="84" t="s">
        <v>2641</v>
      </c>
      <c r="B116" s="84">
        <v>4</v>
      </c>
      <c r="C116" s="122">
        <v>0.0026915997956399743</v>
      </c>
      <c r="D116" s="84" t="s">
        <v>2820</v>
      </c>
      <c r="E116" s="84" t="b">
        <v>0</v>
      </c>
      <c r="F116" s="84" t="b">
        <v>0</v>
      </c>
      <c r="G116" s="84" t="b">
        <v>0</v>
      </c>
    </row>
    <row r="117" spans="1:7" ht="15">
      <c r="A117" s="84" t="s">
        <v>2642</v>
      </c>
      <c r="B117" s="84">
        <v>4</v>
      </c>
      <c r="C117" s="122">
        <v>0.002895914982243899</v>
      </c>
      <c r="D117" s="84" t="s">
        <v>2820</v>
      </c>
      <c r="E117" s="84" t="b">
        <v>0</v>
      </c>
      <c r="F117" s="84" t="b">
        <v>0</v>
      </c>
      <c r="G117" s="84" t="b">
        <v>0</v>
      </c>
    </row>
    <row r="118" spans="1:7" ht="15">
      <c r="A118" s="84" t="s">
        <v>2643</v>
      </c>
      <c r="B118" s="84">
        <v>4</v>
      </c>
      <c r="C118" s="122">
        <v>0.0026915997956399743</v>
      </c>
      <c r="D118" s="84" t="s">
        <v>2820</v>
      </c>
      <c r="E118" s="84" t="b">
        <v>0</v>
      </c>
      <c r="F118" s="84" t="b">
        <v>0</v>
      </c>
      <c r="G118" s="84" t="b">
        <v>0</v>
      </c>
    </row>
    <row r="119" spans="1:7" ht="15">
      <c r="A119" s="84" t="s">
        <v>2644</v>
      </c>
      <c r="B119" s="84">
        <v>4</v>
      </c>
      <c r="C119" s="122">
        <v>0.0026915997956399743</v>
      </c>
      <c r="D119" s="84" t="s">
        <v>2820</v>
      </c>
      <c r="E119" s="84" t="b">
        <v>1</v>
      </c>
      <c r="F119" s="84" t="b">
        <v>0</v>
      </c>
      <c r="G119" s="84" t="b">
        <v>0</v>
      </c>
    </row>
    <row r="120" spans="1:7" ht="15">
      <c r="A120" s="84" t="s">
        <v>2645</v>
      </c>
      <c r="B120" s="84">
        <v>4</v>
      </c>
      <c r="C120" s="122">
        <v>0.0026915997956399743</v>
      </c>
      <c r="D120" s="84" t="s">
        <v>2820</v>
      </c>
      <c r="E120" s="84" t="b">
        <v>0</v>
      </c>
      <c r="F120" s="84" t="b">
        <v>0</v>
      </c>
      <c r="G120" s="84" t="b">
        <v>0</v>
      </c>
    </row>
    <row r="121" spans="1:7" ht="15">
      <c r="A121" s="84" t="s">
        <v>2646</v>
      </c>
      <c r="B121" s="84">
        <v>4</v>
      </c>
      <c r="C121" s="122">
        <v>0.0026915997956399743</v>
      </c>
      <c r="D121" s="84" t="s">
        <v>2820</v>
      </c>
      <c r="E121" s="84" t="b">
        <v>0</v>
      </c>
      <c r="F121" s="84" t="b">
        <v>0</v>
      </c>
      <c r="G121" s="84" t="b">
        <v>0</v>
      </c>
    </row>
    <row r="122" spans="1:7" ht="15">
      <c r="A122" s="84" t="s">
        <v>2647</v>
      </c>
      <c r="B122" s="84">
        <v>4</v>
      </c>
      <c r="C122" s="122">
        <v>0.0026915997956399743</v>
      </c>
      <c r="D122" s="84" t="s">
        <v>2820</v>
      </c>
      <c r="E122" s="84" t="b">
        <v>0</v>
      </c>
      <c r="F122" s="84" t="b">
        <v>0</v>
      </c>
      <c r="G122" s="84" t="b">
        <v>0</v>
      </c>
    </row>
    <row r="123" spans="1:7" ht="15">
      <c r="A123" s="84" t="s">
        <v>2648</v>
      </c>
      <c r="B123" s="84">
        <v>4</v>
      </c>
      <c r="C123" s="122">
        <v>0.0026915997956399743</v>
      </c>
      <c r="D123" s="84" t="s">
        <v>2820</v>
      </c>
      <c r="E123" s="84" t="b">
        <v>0</v>
      </c>
      <c r="F123" s="84" t="b">
        <v>0</v>
      </c>
      <c r="G123" s="84" t="b">
        <v>0</v>
      </c>
    </row>
    <row r="124" spans="1:7" ht="15">
      <c r="A124" s="84" t="s">
        <v>2649</v>
      </c>
      <c r="B124" s="84">
        <v>4</v>
      </c>
      <c r="C124" s="122">
        <v>0.0026915997956399743</v>
      </c>
      <c r="D124" s="84" t="s">
        <v>2820</v>
      </c>
      <c r="E124" s="84" t="b">
        <v>0</v>
      </c>
      <c r="F124" s="84" t="b">
        <v>0</v>
      </c>
      <c r="G124" s="84" t="b">
        <v>0</v>
      </c>
    </row>
    <row r="125" spans="1:7" ht="15">
      <c r="A125" s="84" t="s">
        <v>2650</v>
      </c>
      <c r="B125" s="84">
        <v>4</v>
      </c>
      <c r="C125" s="122">
        <v>0.0026915997956399743</v>
      </c>
      <c r="D125" s="84" t="s">
        <v>2820</v>
      </c>
      <c r="E125" s="84" t="b">
        <v>0</v>
      </c>
      <c r="F125" s="84" t="b">
        <v>0</v>
      </c>
      <c r="G125" s="84" t="b">
        <v>0</v>
      </c>
    </row>
    <row r="126" spans="1:7" ht="15">
      <c r="A126" s="84" t="s">
        <v>2651</v>
      </c>
      <c r="B126" s="84">
        <v>4</v>
      </c>
      <c r="C126" s="122">
        <v>0.0026915997956399743</v>
      </c>
      <c r="D126" s="84" t="s">
        <v>2820</v>
      </c>
      <c r="E126" s="84" t="b">
        <v>0</v>
      </c>
      <c r="F126" s="84" t="b">
        <v>0</v>
      </c>
      <c r="G126" s="84" t="b">
        <v>0</v>
      </c>
    </row>
    <row r="127" spans="1:7" ht="15">
      <c r="A127" s="84" t="s">
        <v>2652</v>
      </c>
      <c r="B127" s="84">
        <v>4</v>
      </c>
      <c r="C127" s="122">
        <v>0.0026915997956399743</v>
      </c>
      <c r="D127" s="84" t="s">
        <v>2820</v>
      </c>
      <c r="E127" s="84" t="b">
        <v>0</v>
      </c>
      <c r="F127" s="84" t="b">
        <v>0</v>
      </c>
      <c r="G127" s="84" t="b">
        <v>0</v>
      </c>
    </row>
    <row r="128" spans="1:7" ht="15">
      <c r="A128" s="84" t="s">
        <v>2653</v>
      </c>
      <c r="B128" s="84">
        <v>4</v>
      </c>
      <c r="C128" s="122">
        <v>0.0026915997956399743</v>
      </c>
      <c r="D128" s="84" t="s">
        <v>2820</v>
      </c>
      <c r="E128" s="84" t="b">
        <v>1</v>
      </c>
      <c r="F128" s="84" t="b">
        <v>0</v>
      </c>
      <c r="G128" s="84" t="b">
        <v>0</v>
      </c>
    </row>
    <row r="129" spans="1:7" ht="15">
      <c r="A129" s="84" t="s">
        <v>339</v>
      </c>
      <c r="B129" s="84">
        <v>4</v>
      </c>
      <c r="C129" s="122">
        <v>0.0026915997956399743</v>
      </c>
      <c r="D129" s="84" t="s">
        <v>2820</v>
      </c>
      <c r="E129" s="84" t="b">
        <v>0</v>
      </c>
      <c r="F129" s="84" t="b">
        <v>0</v>
      </c>
      <c r="G129" s="84" t="b">
        <v>0</v>
      </c>
    </row>
    <row r="130" spans="1:7" ht="15">
      <c r="A130" s="84" t="s">
        <v>338</v>
      </c>
      <c r="B130" s="84">
        <v>4</v>
      </c>
      <c r="C130" s="122">
        <v>0.0026915997956399743</v>
      </c>
      <c r="D130" s="84" t="s">
        <v>2820</v>
      </c>
      <c r="E130" s="84" t="b">
        <v>0</v>
      </c>
      <c r="F130" s="84" t="b">
        <v>0</v>
      </c>
      <c r="G130" s="84" t="b">
        <v>0</v>
      </c>
    </row>
    <row r="131" spans="1:7" ht="15">
      <c r="A131" s="84" t="s">
        <v>2225</v>
      </c>
      <c r="B131" s="84">
        <v>4</v>
      </c>
      <c r="C131" s="122">
        <v>0.0026915997956399743</v>
      </c>
      <c r="D131" s="84" t="s">
        <v>2820</v>
      </c>
      <c r="E131" s="84" t="b">
        <v>0</v>
      </c>
      <c r="F131" s="84" t="b">
        <v>0</v>
      </c>
      <c r="G131" s="84" t="b">
        <v>0</v>
      </c>
    </row>
    <row r="132" spans="1:7" ht="15">
      <c r="A132" s="84" t="s">
        <v>518</v>
      </c>
      <c r="B132" s="84">
        <v>4</v>
      </c>
      <c r="C132" s="122">
        <v>0.0026915997956399743</v>
      </c>
      <c r="D132" s="84" t="s">
        <v>2820</v>
      </c>
      <c r="E132" s="84" t="b">
        <v>0</v>
      </c>
      <c r="F132" s="84" t="b">
        <v>0</v>
      </c>
      <c r="G132" s="84" t="b">
        <v>0</v>
      </c>
    </row>
    <row r="133" spans="1:7" ht="15">
      <c r="A133" s="84" t="s">
        <v>2654</v>
      </c>
      <c r="B133" s="84">
        <v>3</v>
      </c>
      <c r="C133" s="122">
        <v>0.0021719362366829243</v>
      </c>
      <c r="D133" s="84" t="s">
        <v>2820</v>
      </c>
      <c r="E133" s="84" t="b">
        <v>0</v>
      </c>
      <c r="F133" s="84" t="b">
        <v>0</v>
      </c>
      <c r="G133" s="84" t="b">
        <v>0</v>
      </c>
    </row>
    <row r="134" spans="1:7" ht="15">
      <c r="A134" s="84" t="s">
        <v>2655</v>
      </c>
      <c r="B134" s="84">
        <v>3</v>
      </c>
      <c r="C134" s="122">
        <v>0.0021719362366829243</v>
      </c>
      <c r="D134" s="84" t="s">
        <v>2820</v>
      </c>
      <c r="E134" s="84" t="b">
        <v>0</v>
      </c>
      <c r="F134" s="84" t="b">
        <v>0</v>
      </c>
      <c r="G134" s="84" t="b">
        <v>0</v>
      </c>
    </row>
    <row r="135" spans="1:7" ht="15">
      <c r="A135" s="84" t="s">
        <v>2656</v>
      </c>
      <c r="B135" s="84">
        <v>3</v>
      </c>
      <c r="C135" s="122">
        <v>0.0021719362366829243</v>
      </c>
      <c r="D135" s="84" t="s">
        <v>2820</v>
      </c>
      <c r="E135" s="84" t="b">
        <v>0</v>
      </c>
      <c r="F135" s="84" t="b">
        <v>0</v>
      </c>
      <c r="G135" s="84" t="b">
        <v>0</v>
      </c>
    </row>
    <row r="136" spans="1:7" ht="15">
      <c r="A136" s="84" t="s">
        <v>2657</v>
      </c>
      <c r="B136" s="84">
        <v>3</v>
      </c>
      <c r="C136" s="122">
        <v>0.0023879107980758285</v>
      </c>
      <c r="D136" s="84" t="s">
        <v>2820</v>
      </c>
      <c r="E136" s="84" t="b">
        <v>0</v>
      </c>
      <c r="F136" s="84" t="b">
        <v>0</v>
      </c>
      <c r="G136" s="84" t="b">
        <v>0</v>
      </c>
    </row>
    <row r="137" spans="1:7" ht="15">
      <c r="A137" s="84" t="s">
        <v>2216</v>
      </c>
      <c r="B137" s="84">
        <v>3</v>
      </c>
      <c r="C137" s="122">
        <v>0.0021719362366829243</v>
      </c>
      <c r="D137" s="84" t="s">
        <v>2820</v>
      </c>
      <c r="E137" s="84" t="b">
        <v>0</v>
      </c>
      <c r="F137" s="84" t="b">
        <v>0</v>
      </c>
      <c r="G137" s="84" t="b">
        <v>0</v>
      </c>
    </row>
    <row r="138" spans="1:7" ht="15">
      <c r="A138" s="84" t="s">
        <v>2658</v>
      </c>
      <c r="B138" s="84">
        <v>3</v>
      </c>
      <c r="C138" s="122">
        <v>0.0021719362366829243</v>
      </c>
      <c r="D138" s="84" t="s">
        <v>2820</v>
      </c>
      <c r="E138" s="84" t="b">
        <v>0</v>
      </c>
      <c r="F138" s="84" t="b">
        <v>0</v>
      </c>
      <c r="G138" s="84" t="b">
        <v>0</v>
      </c>
    </row>
    <row r="139" spans="1:7" ht="15">
      <c r="A139" s="84" t="s">
        <v>332</v>
      </c>
      <c r="B139" s="84">
        <v>3</v>
      </c>
      <c r="C139" s="122">
        <v>0.0021719362366829243</v>
      </c>
      <c r="D139" s="84" t="s">
        <v>2820</v>
      </c>
      <c r="E139" s="84" t="b">
        <v>0</v>
      </c>
      <c r="F139" s="84" t="b">
        <v>0</v>
      </c>
      <c r="G139" s="84" t="b">
        <v>0</v>
      </c>
    </row>
    <row r="140" spans="1:7" ht="15">
      <c r="A140" s="84" t="s">
        <v>2659</v>
      </c>
      <c r="B140" s="84">
        <v>3</v>
      </c>
      <c r="C140" s="122">
        <v>0.0021719362366829243</v>
      </c>
      <c r="D140" s="84" t="s">
        <v>2820</v>
      </c>
      <c r="E140" s="84" t="b">
        <v>1</v>
      </c>
      <c r="F140" s="84" t="b">
        <v>0</v>
      </c>
      <c r="G140" s="84" t="b">
        <v>0</v>
      </c>
    </row>
    <row r="141" spans="1:7" ht="15">
      <c r="A141" s="84" t="s">
        <v>2660</v>
      </c>
      <c r="B141" s="84">
        <v>3</v>
      </c>
      <c r="C141" s="122">
        <v>0.0021719362366829243</v>
      </c>
      <c r="D141" s="84" t="s">
        <v>2820</v>
      </c>
      <c r="E141" s="84" t="b">
        <v>0</v>
      </c>
      <c r="F141" s="84" t="b">
        <v>0</v>
      </c>
      <c r="G141" s="84" t="b">
        <v>0</v>
      </c>
    </row>
    <row r="142" spans="1:7" ht="15">
      <c r="A142" s="84" t="s">
        <v>2661</v>
      </c>
      <c r="B142" s="84">
        <v>3</v>
      </c>
      <c r="C142" s="122">
        <v>0.0021719362366829243</v>
      </c>
      <c r="D142" s="84" t="s">
        <v>2820</v>
      </c>
      <c r="E142" s="84" t="b">
        <v>0</v>
      </c>
      <c r="F142" s="84" t="b">
        <v>0</v>
      </c>
      <c r="G142" s="84" t="b">
        <v>0</v>
      </c>
    </row>
    <row r="143" spans="1:7" ht="15">
      <c r="A143" s="84" t="s">
        <v>2662</v>
      </c>
      <c r="B143" s="84">
        <v>3</v>
      </c>
      <c r="C143" s="122">
        <v>0.0021719362366829243</v>
      </c>
      <c r="D143" s="84" t="s">
        <v>2820</v>
      </c>
      <c r="E143" s="84" t="b">
        <v>0</v>
      </c>
      <c r="F143" s="84" t="b">
        <v>0</v>
      </c>
      <c r="G143" s="84" t="b">
        <v>0</v>
      </c>
    </row>
    <row r="144" spans="1:7" ht="15">
      <c r="A144" s="84" t="s">
        <v>2663</v>
      </c>
      <c r="B144" s="84">
        <v>3</v>
      </c>
      <c r="C144" s="122">
        <v>0.0021719362366829243</v>
      </c>
      <c r="D144" s="84" t="s">
        <v>2820</v>
      </c>
      <c r="E144" s="84" t="b">
        <v>1</v>
      </c>
      <c r="F144" s="84" t="b">
        <v>0</v>
      </c>
      <c r="G144" s="84" t="b">
        <v>0</v>
      </c>
    </row>
    <row r="145" spans="1:7" ht="15">
      <c r="A145" s="84" t="s">
        <v>2664</v>
      </c>
      <c r="B145" s="84">
        <v>3</v>
      </c>
      <c r="C145" s="122">
        <v>0.0021719362366829243</v>
      </c>
      <c r="D145" s="84" t="s">
        <v>2820</v>
      </c>
      <c r="E145" s="84" t="b">
        <v>0</v>
      </c>
      <c r="F145" s="84" t="b">
        <v>0</v>
      </c>
      <c r="G145" s="84" t="b">
        <v>0</v>
      </c>
    </row>
    <row r="146" spans="1:7" ht="15">
      <c r="A146" s="84" t="s">
        <v>2665</v>
      </c>
      <c r="B146" s="84">
        <v>3</v>
      </c>
      <c r="C146" s="122">
        <v>0.0021719362366829243</v>
      </c>
      <c r="D146" s="84" t="s">
        <v>2820</v>
      </c>
      <c r="E146" s="84" t="b">
        <v>0</v>
      </c>
      <c r="F146" s="84" t="b">
        <v>0</v>
      </c>
      <c r="G146" s="84" t="b">
        <v>0</v>
      </c>
    </row>
    <row r="147" spans="1:7" ht="15">
      <c r="A147" s="84" t="s">
        <v>2666</v>
      </c>
      <c r="B147" s="84">
        <v>3</v>
      </c>
      <c r="C147" s="122">
        <v>0.0021719362366829243</v>
      </c>
      <c r="D147" s="84" t="s">
        <v>2820</v>
      </c>
      <c r="E147" s="84" t="b">
        <v>0</v>
      </c>
      <c r="F147" s="84" t="b">
        <v>0</v>
      </c>
      <c r="G147" s="84" t="b">
        <v>0</v>
      </c>
    </row>
    <row r="148" spans="1:7" ht="15">
      <c r="A148" s="84" t="s">
        <v>2667</v>
      </c>
      <c r="B148" s="84">
        <v>3</v>
      </c>
      <c r="C148" s="122">
        <v>0.0023879107980758285</v>
      </c>
      <c r="D148" s="84" t="s">
        <v>2820</v>
      </c>
      <c r="E148" s="84" t="b">
        <v>0</v>
      </c>
      <c r="F148" s="84" t="b">
        <v>0</v>
      </c>
      <c r="G148" s="84" t="b">
        <v>0</v>
      </c>
    </row>
    <row r="149" spans="1:7" ht="15">
      <c r="A149" s="84" t="s">
        <v>2668</v>
      </c>
      <c r="B149" s="84">
        <v>3</v>
      </c>
      <c r="C149" s="122">
        <v>0.0021719362366829243</v>
      </c>
      <c r="D149" s="84" t="s">
        <v>2820</v>
      </c>
      <c r="E149" s="84" t="b">
        <v>0</v>
      </c>
      <c r="F149" s="84" t="b">
        <v>0</v>
      </c>
      <c r="G149" s="84" t="b">
        <v>0</v>
      </c>
    </row>
    <row r="150" spans="1:7" ht="15">
      <c r="A150" s="84" t="s">
        <v>2669</v>
      </c>
      <c r="B150" s="84">
        <v>3</v>
      </c>
      <c r="C150" s="122">
        <v>0.0021719362366829243</v>
      </c>
      <c r="D150" s="84" t="s">
        <v>2820</v>
      </c>
      <c r="E150" s="84" t="b">
        <v>0</v>
      </c>
      <c r="F150" s="84" t="b">
        <v>0</v>
      </c>
      <c r="G150" s="84" t="b">
        <v>0</v>
      </c>
    </row>
    <row r="151" spans="1:7" ht="15">
      <c r="A151" s="84" t="s">
        <v>2670</v>
      </c>
      <c r="B151" s="84">
        <v>3</v>
      </c>
      <c r="C151" s="122">
        <v>0.0021719362366829243</v>
      </c>
      <c r="D151" s="84" t="s">
        <v>2820</v>
      </c>
      <c r="E151" s="84" t="b">
        <v>0</v>
      </c>
      <c r="F151" s="84" t="b">
        <v>0</v>
      </c>
      <c r="G151" s="84" t="b">
        <v>0</v>
      </c>
    </row>
    <row r="152" spans="1:7" ht="15">
      <c r="A152" s="84" t="s">
        <v>2671</v>
      </c>
      <c r="B152" s="84">
        <v>3</v>
      </c>
      <c r="C152" s="122">
        <v>0.0021719362366829243</v>
      </c>
      <c r="D152" s="84" t="s">
        <v>2820</v>
      </c>
      <c r="E152" s="84" t="b">
        <v>0</v>
      </c>
      <c r="F152" s="84" t="b">
        <v>0</v>
      </c>
      <c r="G152" s="84" t="b">
        <v>0</v>
      </c>
    </row>
    <row r="153" spans="1:7" ht="15">
      <c r="A153" s="84" t="s">
        <v>2221</v>
      </c>
      <c r="B153" s="84">
        <v>3</v>
      </c>
      <c r="C153" s="122">
        <v>0.0021719362366829243</v>
      </c>
      <c r="D153" s="84" t="s">
        <v>2820</v>
      </c>
      <c r="E153" s="84" t="b">
        <v>0</v>
      </c>
      <c r="F153" s="84" t="b">
        <v>0</v>
      </c>
      <c r="G153" s="84" t="b">
        <v>0</v>
      </c>
    </row>
    <row r="154" spans="1:7" ht="15">
      <c r="A154" s="84" t="s">
        <v>335</v>
      </c>
      <c r="B154" s="84">
        <v>3</v>
      </c>
      <c r="C154" s="122">
        <v>0.0021719362366829243</v>
      </c>
      <c r="D154" s="84" t="s">
        <v>2820</v>
      </c>
      <c r="E154" s="84" t="b">
        <v>0</v>
      </c>
      <c r="F154" s="84" t="b">
        <v>0</v>
      </c>
      <c r="G154" s="84" t="b">
        <v>0</v>
      </c>
    </row>
    <row r="155" spans="1:7" ht="15">
      <c r="A155" s="84" t="s">
        <v>2672</v>
      </c>
      <c r="B155" s="84">
        <v>3</v>
      </c>
      <c r="C155" s="122">
        <v>0.0023879107980758285</v>
      </c>
      <c r="D155" s="84" t="s">
        <v>2820</v>
      </c>
      <c r="E155" s="84" t="b">
        <v>0</v>
      </c>
      <c r="F155" s="84" t="b">
        <v>0</v>
      </c>
      <c r="G155" s="84" t="b">
        <v>0</v>
      </c>
    </row>
    <row r="156" spans="1:7" ht="15">
      <c r="A156" s="84" t="s">
        <v>2207</v>
      </c>
      <c r="B156" s="84">
        <v>3</v>
      </c>
      <c r="C156" s="122">
        <v>0.0021719362366829243</v>
      </c>
      <c r="D156" s="84" t="s">
        <v>2820</v>
      </c>
      <c r="E156" s="84" t="b">
        <v>0</v>
      </c>
      <c r="F156" s="84" t="b">
        <v>0</v>
      </c>
      <c r="G156" s="84" t="b">
        <v>0</v>
      </c>
    </row>
    <row r="157" spans="1:7" ht="15">
      <c r="A157" s="84" t="s">
        <v>2209</v>
      </c>
      <c r="B157" s="84">
        <v>3</v>
      </c>
      <c r="C157" s="122">
        <v>0.0021719362366829243</v>
      </c>
      <c r="D157" s="84" t="s">
        <v>2820</v>
      </c>
      <c r="E157" s="84" t="b">
        <v>0</v>
      </c>
      <c r="F157" s="84" t="b">
        <v>0</v>
      </c>
      <c r="G157" s="84" t="b">
        <v>0</v>
      </c>
    </row>
    <row r="158" spans="1:7" ht="15">
      <c r="A158" s="84" t="s">
        <v>2210</v>
      </c>
      <c r="B158" s="84">
        <v>3</v>
      </c>
      <c r="C158" s="122">
        <v>0.0021719362366829243</v>
      </c>
      <c r="D158" s="84" t="s">
        <v>2820</v>
      </c>
      <c r="E158" s="84" t="b">
        <v>0</v>
      </c>
      <c r="F158" s="84" t="b">
        <v>0</v>
      </c>
      <c r="G158" s="84" t="b">
        <v>0</v>
      </c>
    </row>
    <row r="159" spans="1:7" ht="15">
      <c r="A159" s="84" t="s">
        <v>2213</v>
      </c>
      <c r="B159" s="84">
        <v>3</v>
      </c>
      <c r="C159" s="122">
        <v>0.0021719362366829243</v>
      </c>
      <c r="D159" s="84" t="s">
        <v>2820</v>
      </c>
      <c r="E159" s="84" t="b">
        <v>0</v>
      </c>
      <c r="F159" s="84" t="b">
        <v>0</v>
      </c>
      <c r="G159" s="84" t="b">
        <v>0</v>
      </c>
    </row>
    <row r="160" spans="1:7" ht="15">
      <c r="A160" s="84" t="s">
        <v>2214</v>
      </c>
      <c r="B160" s="84">
        <v>3</v>
      </c>
      <c r="C160" s="122">
        <v>0.0021719362366829243</v>
      </c>
      <c r="D160" s="84" t="s">
        <v>2820</v>
      </c>
      <c r="E160" s="84" t="b">
        <v>0</v>
      </c>
      <c r="F160" s="84" t="b">
        <v>0</v>
      </c>
      <c r="G160" s="84" t="b">
        <v>0</v>
      </c>
    </row>
    <row r="161" spans="1:7" ht="15">
      <c r="A161" s="84" t="s">
        <v>2673</v>
      </c>
      <c r="B161" s="84">
        <v>3</v>
      </c>
      <c r="C161" s="122">
        <v>0.0021719362366829243</v>
      </c>
      <c r="D161" s="84" t="s">
        <v>2820</v>
      </c>
      <c r="E161" s="84" t="b">
        <v>0</v>
      </c>
      <c r="F161" s="84" t="b">
        <v>1</v>
      </c>
      <c r="G161" s="84" t="b">
        <v>0</v>
      </c>
    </row>
    <row r="162" spans="1:7" ht="15">
      <c r="A162" s="84" t="s">
        <v>2674</v>
      </c>
      <c r="B162" s="84">
        <v>3</v>
      </c>
      <c r="C162" s="122">
        <v>0.0021719362366829243</v>
      </c>
      <c r="D162" s="84" t="s">
        <v>2820</v>
      </c>
      <c r="E162" s="84" t="b">
        <v>0</v>
      </c>
      <c r="F162" s="84" t="b">
        <v>0</v>
      </c>
      <c r="G162" s="84" t="b">
        <v>0</v>
      </c>
    </row>
    <row r="163" spans="1:7" ht="15">
      <c r="A163" s="84" t="s">
        <v>2675</v>
      </c>
      <c r="B163" s="84">
        <v>3</v>
      </c>
      <c r="C163" s="122">
        <v>0.0021719362366829243</v>
      </c>
      <c r="D163" s="84" t="s">
        <v>2820</v>
      </c>
      <c r="E163" s="84" t="b">
        <v>0</v>
      </c>
      <c r="F163" s="84" t="b">
        <v>0</v>
      </c>
      <c r="G163" s="84" t="b">
        <v>0</v>
      </c>
    </row>
    <row r="164" spans="1:7" ht="15">
      <c r="A164" s="84" t="s">
        <v>2676</v>
      </c>
      <c r="B164" s="84">
        <v>3</v>
      </c>
      <c r="C164" s="122">
        <v>0.0021719362366829243</v>
      </c>
      <c r="D164" s="84" t="s">
        <v>2820</v>
      </c>
      <c r="E164" s="84" t="b">
        <v>0</v>
      </c>
      <c r="F164" s="84" t="b">
        <v>0</v>
      </c>
      <c r="G164" s="84" t="b">
        <v>0</v>
      </c>
    </row>
    <row r="165" spans="1:7" ht="15">
      <c r="A165" s="84" t="s">
        <v>2677</v>
      </c>
      <c r="B165" s="84">
        <v>3</v>
      </c>
      <c r="C165" s="122">
        <v>0.0021719362366829243</v>
      </c>
      <c r="D165" s="84" t="s">
        <v>2820</v>
      </c>
      <c r="E165" s="84" t="b">
        <v>0</v>
      </c>
      <c r="F165" s="84" t="b">
        <v>0</v>
      </c>
      <c r="G165" s="84" t="b">
        <v>0</v>
      </c>
    </row>
    <row r="166" spans="1:7" ht="15">
      <c r="A166" s="84" t="s">
        <v>2678</v>
      </c>
      <c r="B166" s="84">
        <v>3</v>
      </c>
      <c r="C166" s="122">
        <v>0.0021719362366829243</v>
      </c>
      <c r="D166" s="84" t="s">
        <v>2820</v>
      </c>
      <c r="E166" s="84" t="b">
        <v>0</v>
      </c>
      <c r="F166" s="84" t="b">
        <v>0</v>
      </c>
      <c r="G166" s="84" t="b">
        <v>0</v>
      </c>
    </row>
    <row r="167" spans="1:7" ht="15">
      <c r="A167" s="84" t="s">
        <v>2679</v>
      </c>
      <c r="B167" s="84">
        <v>3</v>
      </c>
      <c r="C167" s="122">
        <v>0.0021719362366829243</v>
      </c>
      <c r="D167" s="84" t="s">
        <v>2820</v>
      </c>
      <c r="E167" s="84" t="b">
        <v>0</v>
      </c>
      <c r="F167" s="84" t="b">
        <v>0</v>
      </c>
      <c r="G167" s="84" t="b">
        <v>0</v>
      </c>
    </row>
    <row r="168" spans="1:7" ht="15">
      <c r="A168" s="84" t="s">
        <v>2680</v>
      </c>
      <c r="B168" s="84">
        <v>3</v>
      </c>
      <c r="C168" s="122">
        <v>0.0021719362366829243</v>
      </c>
      <c r="D168" s="84" t="s">
        <v>2820</v>
      </c>
      <c r="E168" s="84" t="b">
        <v>0</v>
      </c>
      <c r="F168" s="84" t="b">
        <v>0</v>
      </c>
      <c r="G168" s="84" t="b">
        <v>0</v>
      </c>
    </row>
    <row r="169" spans="1:7" ht="15">
      <c r="A169" s="84" t="s">
        <v>2681</v>
      </c>
      <c r="B169" s="84">
        <v>3</v>
      </c>
      <c r="C169" s="122">
        <v>0.0021719362366829243</v>
      </c>
      <c r="D169" s="84" t="s">
        <v>2820</v>
      </c>
      <c r="E169" s="84" t="b">
        <v>0</v>
      </c>
      <c r="F169" s="84" t="b">
        <v>0</v>
      </c>
      <c r="G169" s="84" t="b">
        <v>0</v>
      </c>
    </row>
    <row r="170" spans="1:7" ht="15">
      <c r="A170" s="84" t="s">
        <v>2243</v>
      </c>
      <c r="B170" s="84">
        <v>3</v>
      </c>
      <c r="C170" s="122">
        <v>0.0023879107980758285</v>
      </c>
      <c r="D170" s="84" t="s">
        <v>2820</v>
      </c>
      <c r="E170" s="84" t="b">
        <v>0</v>
      </c>
      <c r="F170" s="84" t="b">
        <v>0</v>
      </c>
      <c r="G170" s="84" t="b">
        <v>0</v>
      </c>
    </row>
    <row r="171" spans="1:7" ht="15">
      <c r="A171" s="84" t="s">
        <v>2682</v>
      </c>
      <c r="B171" s="84">
        <v>3</v>
      </c>
      <c r="C171" s="122">
        <v>0.0021719362366829243</v>
      </c>
      <c r="D171" s="84" t="s">
        <v>2820</v>
      </c>
      <c r="E171" s="84" t="b">
        <v>0</v>
      </c>
      <c r="F171" s="84" t="b">
        <v>0</v>
      </c>
      <c r="G171" s="84" t="b">
        <v>0</v>
      </c>
    </row>
    <row r="172" spans="1:7" ht="15">
      <c r="A172" s="84" t="s">
        <v>2683</v>
      </c>
      <c r="B172" s="84">
        <v>3</v>
      </c>
      <c r="C172" s="122">
        <v>0.0021719362366829243</v>
      </c>
      <c r="D172" s="84" t="s">
        <v>2820</v>
      </c>
      <c r="E172" s="84" t="b">
        <v>0</v>
      </c>
      <c r="F172" s="84" t="b">
        <v>1</v>
      </c>
      <c r="G172" s="84" t="b">
        <v>0</v>
      </c>
    </row>
    <row r="173" spans="1:7" ht="15">
      <c r="A173" s="84" t="s">
        <v>2684</v>
      </c>
      <c r="B173" s="84">
        <v>3</v>
      </c>
      <c r="C173" s="122">
        <v>0.0021719362366829243</v>
      </c>
      <c r="D173" s="84" t="s">
        <v>2820</v>
      </c>
      <c r="E173" s="84" t="b">
        <v>0</v>
      </c>
      <c r="F173" s="84" t="b">
        <v>0</v>
      </c>
      <c r="G173" s="84" t="b">
        <v>0</v>
      </c>
    </row>
    <row r="174" spans="1:7" ht="15">
      <c r="A174" s="84" t="s">
        <v>2685</v>
      </c>
      <c r="B174" s="84">
        <v>3</v>
      </c>
      <c r="C174" s="122">
        <v>0.0023879107980758285</v>
      </c>
      <c r="D174" s="84" t="s">
        <v>2820</v>
      </c>
      <c r="E174" s="84" t="b">
        <v>0</v>
      </c>
      <c r="F174" s="84" t="b">
        <v>0</v>
      </c>
      <c r="G174" s="84" t="b">
        <v>0</v>
      </c>
    </row>
    <row r="175" spans="1:7" ht="15">
      <c r="A175" s="84" t="s">
        <v>2686</v>
      </c>
      <c r="B175" s="84">
        <v>3</v>
      </c>
      <c r="C175" s="122">
        <v>0.0021719362366829243</v>
      </c>
      <c r="D175" s="84" t="s">
        <v>2820</v>
      </c>
      <c r="E175" s="84" t="b">
        <v>0</v>
      </c>
      <c r="F175" s="84" t="b">
        <v>0</v>
      </c>
      <c r="G175" s="84" t="b">
        <v>0</v>
      </c>
    </row>
    <row r="176" spans="1:7" ht="15">
      <c r="A176" s="84" t="s">
        <v>2687</v>
      </c>
      <c r="B176" s="84">
        <v>3</v>
      </c>
      <c r="C176" s="122">
        <v>0.0021719362366829243</v>
      </c>
      <c r="D176" s="84" t="s">
        <v>2820</v>
      </c>
      <c r="E176" s="84" t="b">
        <v>0</v>
      </c>
      <c r="F176" s="84" t="b">
        <v>0</v>
      </c>
      <c r="G176" s="84" t="b">
        <v>0</v>
      </c>
    </row>
    <row r="177" spans="1:7" ht="15">
      <c r="A177" s="84" t="s">
        <v>2688</v>
      </c>
      <c r="B177" s="84">
        <v>3</v>
      </c>
      <c r="C177" s="122">
        <v>0.0021719362366829243</v>
      </c>
      <c r="D177" s="84" t="s">
        <v>2820</v>
      </c>
      <c r="E177" s="84" t="b">
        <v>0</v>
      </c>
      <c r="F177" s="84" t="b">
        <v>0</v>
      </c>
      <c r="G177" s="84" t="b">
        <v>0</v>
      </c>
    </row>
    <row r="178" spans="1:7" ht="15">
      <c r="A178" s="84" t="s">
        <v>2689</v>
      </c>
      <c r="B178" s="84">
        <v>3</v>
      </c>
      <c r="C178" s="122">
        <v>0.0021719362366829243</v>
      </c>
      <c r="D178" s="84" t="s">
        <v>2820</v>
      </c>
      <c r="E178" s="84" t="b">
        <v>0</v>
      </c>
      <c r="F178" s="84" t="b">
        <v>0</v>
      </c>
      <c r="G178" s="84" t="b">
        <v>0</v>
      </c>
    </row>
    <row r="179" spans="1:7" ht="15">
      <c r="A179" s="84" t="s">
        <v>2690</v>
      </c>
      <c r="B179" s="84">
        <v>3</v>
      </c>
      <c r="C179" s="122">
        <v>0.0021719362366829243</v>
      </c>
      <c r="D179" s="84" t="s">
        <v>2820</v>
      </c>
      <c r="E179" s="84" t="b">
        <v>0</v>
      </c>
      <c r="F179" s="84" t="b">
        <v>0</v>
      </c>
      <c r="G179" s="84" t="b">
        <v>0</v>
      </c>
    </row>
    <row r="180" spans="1:7" ht="15">
      <c r="A180" s="84" t="s">
        <v>2691</v>
      </c>
      <c r="B180" s="84">
        <v>3</v>
      </c>
      <c r="C180" s="122">
        <v>0.0023879107980758285</v>
      </c>
      <c r="D180" s="84" t="s">
        <v>2820</v>
      </c>
      <c r="E180" s="84" t="b">
        <v>0</v>
      </c>
      <c r="F180" s="84" t="b">
        <v>0</v>
      </c>
      <c r="G180" s="84" t="b">
        <v>0</v>
      </c>
    </row>
    <row r="181" spans="1:7" ht="15">
      <c r="A181" s="84" t="s">
        <v>2692</v>
      </c>
      <c r="B181" s="84">
        <v>3</v>
      </c>
      <c r="C181" s="122">
        <v>0.0023879107980758285</v>
      </c>
      <c r="D181" s="84" t="s">
        <v>2820</v>
      </c>
      <c r="E181" s="84" t="b">
        <v>0</v>
      </c>
      <c r="F181" s="84" t="b">
        <v>1</v>
      </c>
      <c r="G181" s="84" t="b">
        <v>0</v>
      </c>
    </row>
    <row r="182" spans="1:7" ht="15">
      <c r="A182" s="84" t="s">
        <v>2693</v>
      </c>
      <c r="B182" s="84">
        <v>3</v>
      </c>
      <c r="C182" s="122">
        <v>0.0021719362366829243</v>
      </c>
      <c r="D182" s="84" t="s">
        <v>2820</v>
      </c>
      <c r="E182" s="84" t="b">
        <v>0</v>
      </c>
      <c r="F182" s="84" t="b">
        <v>0</v>
      </c>
      <c r="G182" s="84" t="b">
        <v>0</v>
      </c>
    </row>
    <row r="183" spans="1:7" ht="15">
      <c r="A183" s="84" t="s">
        <v>2694</v>
      </c>
      <c r="B183" s="84">
        <v>3</v>
      </c>
      <c r="C183" s="122">
        <v>0.0021719362366829243</v>
      </c>
      <c r="D183" s="84" t="s">
        <v>2820</v>
      </c>
      <c r="E183" s="84" t="b">
        <v>0</v>
      </c>
      <c r="F183" s="84" t="b">
        <v>0</v>
      </c>
      <c r="G183" s="84" t="b">
        <v>0</v>
      </c>
    </row>
    <row r="184" spans="1:7" ht="15">
      <c r="A184" s="84" t="s">
        <v>2695</v>
      </c>
      <c r="B184" s="84">
        <v>3</v>
      </c>
      <c r="C184" s="122">
        <v>0.0023879107980758285</v>
      </c>
      <c r="D184" s="84" t="s">
        <v>2820</v>
      </c>
      <c r="E184" s="84" t="b">
        <v>0</v>
      </c>
      <c r="F184" s="84" t="b">
        <v>0</v>
      </c>
      <c r="G184" s="84" t="b">
        <v>0</v>
      </c>
    </row>
    <row r="185" spans="1:7" ht="15">
      <c r="A185" s="84" t="s">
        <v>347</v>
      </c>
      <c r="B185" s="84">
        <v>3</v>
      </c>
      <c r="C185" s="122">
        <v>0.0021719362366829243</v>
      </c>
      <c r="D185" s="84" t="s">
        <v>2820</v>
      </c>
      <c r="E185" s="84" t="b">
        <v>0</v>
      </c>
      <c r="F185" s="84" t="b">
        <v>0</v>
      </c>
      <c r="G185" s="84" t="b">
        <v>0</v>
      </c>
    </row>
    <row r="186" spans="1:7" ht="15">
      <c r="A186" s="84" t="s">
        <v>2696</v>
      </c>
      <c r="B186" s="84">
        <v>3</v>
      </c>
      <c r="C186" s="122">
        <v>0.0021719362366829243</v>
      </c>
      <c r="D186" s="84" t="s">
        <v>2820</v>
      </c>
      <c r="E186" s="84" t="b">
        <v>0</v>
      </c>
      <c r="F186" s="84" t="b">
        <v>0</v>
      </c>
      <c r="G186" s="84" t="b">
        <v>0</v>
      </c>
    </row>
    <row r="187" spans="1:7" ht="15">
      <c r="A187" s="84" t="s">
        <v>2697</v>
      </c>
      <c r="B187" s="84">
        <v>3</v>
      </c>
      <c r="C187" s="122">
        <v>0.0021719362366829243</v>
      </c>
      <c r="D187" s="84" t="s">
        <v>2820</v>
      </c>
      <c r="E187" s="84" t="b">
        <v>0</v>
      </c>
      <c r="F187" s="84" t="b">
        <v>0</v>
      </c>
      <c r="G187" s="84" t="b">
        <v>0</v>
      </c>
    </row>
    <row r="188" spans="1:7" ht="15">
      <c r="A188" s="84" t="s">
        <v>2698</v>
      </c>
      <c r="B188" s="84">
        <v>3</v>
      </c>
      <c r="C188" s="122">
        <v>0.0021719362366829243</v>
      </c>
      <c r="D188" s="84" t="s">
        <v>2820</v>
      </c>
      <c r="E188" s="84" t="b">
        <v>0</v>
      </c>
      <c r="F188" s="84" t="b">
        <v>0</v>
      </c>
      <c r="G188" s="84" t="b">
        <v>0</v>
      </c>
    </row>
    <row r="189" spans="1:7" ht="15">
      <c r="A189" s="84" t="s">
        <v>2699</v>
      </c>
      <c r="B189" s="84">
        <v>3</v>
      </c>
      <c r="C189" s="122">
        <v>0.0021719362366829243</v>
      </c>
      <c r="D189" s="84" t="s">
        <v>2820</v>
      </c>
      <c r="E189" s="84" t="b">
        <v>0</v>
      </c>
      <c r="F189" s="84" t="b">
        <v>0</v>
      </c>
      <c r="G189" s="84" t="b">
        <v>0</v>
      </c>
    </row>
    <row r="190" spans="1:7" ht="15">
      <c r="A190" s="84" t="s">
        <v>2700</v>
      </c>
      <c r="B190" s="84">
        <v>3</v>
      </c>
      <c r="C190" s="122">
        <v>0.0021719362366829243</v>
      </c>
      <c r="D190" s="84" t="s">
        <v>2820</v>
      </c>
      <c r="E190" s="84" t="b">
        <v>0</v>
      </c>
      <c r="F190" s="84" t="b">
        <v>0</v>
      </c>
      <c r="G190" s="84" t="b">
        <v>0</v>
      </c>
    </row>
    <row r="191" spans="1:7" ht="15">
      <c r="A191" s="84" t="s">
        <v>2701</v>
      </c>
      <c r="B191" s="84">
        <v>3</v>
      </c>
      <c r="C191" s="122">
        <v>0.0021719362366829243</v>
      </c>
      <c r="D191" s="84" t="s">
        <v>2820</v>
      </c>
      <c r="E191" s="84" t="b">
        <v>0</v>
      </c>
      <c r="F191" s="84" t="b">
        <v>0</v>
      </c>
      <c r="G191" s="84" t="b">
        <v>0</v>
      </c>
    </row>
    <row r="192" spans="1:7" ht="15">
      <c r="A192" s="84" t="s">
        <v>2702</v>
      </c>
      <c r="B192" s="84">
        <v>3</v>
      </c>
      <c r="C192" s="122">
        <v>0.0021719362366829243</v>
      </c>
      <c r="D192" s="84" t="s">
        <v>2820</v>
      </c>
      <c r="E192" s="84" t="b">
        <v>0</v>
      </c>
      <c r="F192" s="84" t="b">
        <v>0</v>
      </c>
      <c r="G192" s="84" t="b">
        <v>0</v>
      </c>
    </row>
    <row r="193" spans="1:7" ht="15">
      <c r="A193" s="84" t="s">
        <v>2703</v>
      </c>
      <c r="B193" s="84">
        <v>3</v>
      </c>
      <c r="C193" s="122">
        <v>0.0021719362366829243</v>
      </c>
      <c r="D193" s="84" t="s">
        <v>2820</v>
      </c>
      <c r="E193" s="84" t="b">
        <v>0</v>
      </c>
      <c r="F193" s="84" t="b">
        <v>0</v>
      </c>
      <c r="G193" s="84" t="b">
        <v>0</v>
      </c>
    </row>
    <row r="194" spans="1:7" ht="15">
      <c r="A194" s="84" t="s">
        <v>2704</v>
      </c>
      <c r="B194" s="84">
        <v>3</v>
      </c>
      <c r="C194" s="122">
        <v>0.0021719362366829243</v>
      </c>
      <c r="D194" s="84" t="s">
        <v>2820</v>
      </c>
      <c r="E194" s="84" t="b">
        <v>0</v>
      </c>
      <c r="F194" s="84" t="b">
        <v>0</v>
      </c>
      <c r="G194" s="84" t="b">
        <v>0</v>
      </c>
    </row>
    <row r="195" spans="1:7" ht="15">
      <c r="A195" s="84" t="s">
        <v>2705</v>
      </c>
      <c r="B195" s="84">
        <v>3</v>
      </c>
      <c r="C195" s="122">
        <v>0.0021719362366829243</v>
      </c>
      <c r="D195" s="84" t="s">
        <v>2820</v>
      </c>
      <c r="E195" s="84" t="b">
        <v>0</v>
      </c>
      <c r="F195" s="84" t="b">
        <v>0</v>
      </c>
      <c r="G195" s="84" t="b">
        <v>0</v>
      </c>
    </row>
    <row r="196" spans="1:7" ht="15">
      <c r="A196" s="84" t="s">
        <v>2706</v>
      </c>
      <c r="B196" s="84">
        <v>3</v>
      </c>
      <c r="C196" s="122">
        <v>0.0021719362366829243</v>
      </c>
      <c r="D196" s="84" t="s">
        <v>2820</v>
      </c>
      <c r="E196" s="84" t="b">
        <v>0</v>
      </c>
      <c r="F196" s="84" t="b">
        <v>0</v>
      </c>
      <c r="G196" s="84" t="b">
        <v>0</v>
      </c>
    </row>
    <row r="197" spans="1:7" ht="15">
      <c r="A197" s="84" t="s">
        <v>2223</v>
      </c>
      <c r="B197" s="84">
        <v>3</v>
      </c>
      <c r="C197" s="122">
        <v>0.0021719362366829243</v>
      </c>
      <c r="D197" s="84" t="s">
        <v>2820</v>
      </c>
      <c r="E197" s="84" t="b">
        <v>0</v>
      </c>
      <c r="F197" s="84" t="b">
        <v>0</v>
      </c>
      <c r="G197" s="84" t="b">
        <v>0</v>
      </c>
    </row>
    <row r="198" spans="1:7" ht="15">
      <c r="A198" s="84" t="s">
        <v>2707</v>
      </c>
      <c r="B198" s="84">
        <v>3</v>
      </c>
      <c r="C198" s="122">
        <v>0.0021719362366829243</v>
      </c>
      <c r="D198" s="84" t="s">
        <v>2820</v>
      </c>
      <c r="E198" s="84" t="b">
        <v>0</v>
      </c>
      <c r="F198" s="84" t="b">
        <v>0</v>
      </c>
      <c r="G198" s="84" t="b">
        <v>0</v>
      </c>
    </row>
    <row r="199" spans="1:7" ht="15">
      <c r="A199" s="84" t="s">
        <v>2708</v>
      </c>
      <c r="B199" s="84">
        <v>2</v>
      </c>
      <c r="C199" s="122">
        <v>0.0015919405320505523</v>
      </c>
      <c r="D199" s="84" t="s">
        <v>2820</v>
      </c>
      <c r="E199" s="84" t="b">
        <v>0</v>
      </c>
      <c r="F199" s="84" t="b">
        <v>0</v>
      </c>
      <c r="G199" s="84" t="b">
        <v>0</v>
      </c>
    </row>
    <row r="200" spans="1:7" ht="15">
      <c r="A200" s="84" t="s">
        <v>2709</v>
      </c>
      <c r="B200" s="84">
        <v>2</v>
      </c>
      <c r="C200" s="122">
        <v>0.0015919405320505523</v>
      </c>
      <c r="D200" s="84" t="s">
        <v>2820</v>
      </c>
      <c r="E200" s="84" t="b">
        <v>0</v>
      </c>
      <c r="F200" s="84" t="b">
        <v>0</v>
      </c>
      <c r="G200" s="84" t="b">
        <v>0</v>
      </c>
    </row>
    <row r="201" spans="1:7" ht="15">
      <c r="A201" s="84" t="s">
        <v>2710</v>
      </c>
      <c r="B201" s="84">
        <v>2</v>
      </c>
      <c r="C201" s="122">
        <v>0.0015919405320505523</v>
      </c>
      <c r="D201" s="84" t="s">
        <v>2820</v>
      </c>
      <c r="E201" s="84" t="b">
        <v>0</v>
      </c>
      <c r="F201" s="84" t="b">
        <v>0</v>
      </c>
      <c r="G201" s="84" t="b">
        <v>0</v>
      </c>
    </row>
    <row r="202" spans="1:7" ht="15">
      <c r="A202" s="84" t="s">
        <v>2711</v>
      </c>
      <c r="B202" s="84">
        <v>2</v>
      </c>
      <c r="C202" s="122">
        <v>0.0015919405320505523</v>
      </c>
      <c r="D202" s="84" t="s">
        <v>2820</v>
      </c>
      <c r="E202" s="84" t="b">
        <v>0</v>
      </c>
      <c r="F202" s="84" t="b">
        <v>0</v>
      </c>
      <c r="G202" s="84" t="b">
        <v>0</v>
      </c>
    </row>
    <row r="203" spans="1:7" ht="15">
      <c r="A203" s="84" t="s">
        <v>2712</v>
      </c>
      <c r="B203" s="84">
        <v>2</v>
      </c>
      <c r="C203" s="122">
        <v>0.0015919405320505523</v>
      </c>
      <c r="D203" s="84" t="s">
        <v>2820</v>
      </c>
      <c r="E203" s="84" t="b">
        <v>0</v>
      </c>
      <c r="F203" s="84" t="b">
        <v>0</v>
      </c>
      <c r="G203" s="84" t="b">
        <v>0</v>
      </c>
    </row>
    <row r="204" spans="1:7" ht="15">
      <c r="A204" s="84" t="s">
        <v>2713</v>
      </c>
      <c r="B204" s="84">
        <v>2</v>
      </c>
      <c r="C204" s="122">
        <v>0.0015919405320505523</v>
      </c>
      <c r="D204" s="84" t="s">
        <v>2820</v>
      </c>
      <c r="E204" s="84" t="b">
        <v>0</v>
      </c>
      <c r="F204" s="84" t="b">
        <v>0</v>
      </c>
      <c r="G204" s="84" t="b">
        <v>0</v>
      </c>
    </row>
    <row r="205" spans="1:7" ht="15">
      <c r="A205" s="84" t="s">
        <v>2714</v>
      </c>
      <c r="B205" s="84">
        <v>2</v>
      </c>
      <c r="C205" s="122">
        <v>0.0015919405320505523</v>
      </c>
      <c r="D205" s="84" t="s">
        <v>2820</v>
      </c>
      <c r="E205" s="84" t="b">
        <v>0</v>
      </c>
      <c r="F205" s="84" t="b">
        <v>0</v>
      </c>
      <c r="G205" s="84" t="b">
        <v>0</v>
      </c>
    </row>
    <row r="206" spans="1:7" ht="15">
      <c r="A206" s="84" t="s">
        <v>2715</v>
      </c>
      <c r="B206" s="84">
        <v>2</v>
      </c>
      <c r="C206" s="122">
        <v>0.0015919405320505523</v>
      </c>
      <c r="D206" s="84" t="s">
        <v>2820</v>
      </c>
      <c r="E206" s="84" t="b">
        <v>0</v>
      </c>
      <c r="F206" s="84" t="b">
        <v>1</v>
      </c>
      <c r="G206" s="84" t="b">
        <v>0</v>
      </c>
    </row>
    <row r="207" spans="1:7" ht="15">
      <c r="A207" s="84" t="s">
        <v>2716</v>
      </c>
      <c r="B207" s="84">
        <v>2</v>
      </c>
      <c r="C207" s="122">
        <v>0.0015919405320505523</v>
      </c>
      <c r="D207" s="84" t="s">
        <v>2820</v>
      </c>
      <c r="E207" s="84" t="b">
        <v>0</v>
      </c>
      <c r="F207" s="84" t="b">
        <v>0</v>
      </c>
      <c r="G207" s="84" t="b">
        <v>0</v>
      </c>
    </row>
    <row r="208" spans="1:7" ht="15">
      <c r="A208" s="84" t="s">
        <v>2717</v>
      </c>
      <c r="B208" s="84">
        <v>2</v>
      </c>
      <c r="C208" s="122">
        <v>0.0015919405320505523</v>
      </c>
      <c r="D208" s="84" t="s">
        <v>2820</v>
      </c>
      <c r="E208" s="84" t="b">
        <v>0</v>
      </c>
      <c r="F208" s="84" t="b">
        <v>0</v>
      </c>
      <c r="G208" s="84" t="b">
        <v>0</v>
      </c>
    </row>
    <row r="209" spans="1:7" ht="15">
      <c r="A209" s="84" t="s">
        <v>2718</v>
      </c>
      <c r="B209" s="84">
        <v>2</v>
      </c>
      <c r="C209" s="122">
        <v>0.0015919405320505523</v>
      </c>
      <c r="D209" s="84" t="s">
        <v>2820</v>
      </c>
      <c r="E209" s="84" t="b">
        <v>0</v>
      </c>
      <c r="F209" s="84" t="b">
        <v>0</v>
      </c>
      <c r="G209" s="84" t="b">
        <v>0</v>
      </c>
    </row>
    <row r="210" spans="1:7" ht="15">
      <c r="A210" s="84" t="s">
        <v>2719</v>
      </c>
      <c r="B210" s="84">
        <v>2</v>
      </c>
      <c r="C210" s="122">
        <v>0.0015919405320505523</v>
      </c>
      <c r="D210" s="84" t="s">
        <v>2820</v>
      </c>
      <c r="E210" s="84" t="b">
        <v>0</v>
      </c>
      <c r="F210" s="84" t="b">
        <v>0</v>
      </c>
      <c r="G210" s="84" t="b">
        <v>0</v>
      </c>
    </row>
    <row r="211" spans="1:7" ht="15">
      <c r="A211" s="84" t="s">
        <v>2720</v>
      </c>
      <c r="B211" s="84">
        <v>2</v>
      </c>
      <c r="C211" s="122">
        <v>0.0018380811662811177</v>
      </c>
      <c r="D211" s="84" t="s">
        <v>2820</v>
      </c>
      <c r="E211" s="84" t="b">
        <v>0</v>
      </c>
      <c r="F211" s="84" t="b">
        <v>0</v>
      </c>
      <c r="G211" s="84" t="b">
        <v>0</v>
      </c>
    </row>
    <row r="212" spans="1:7" ht="15">
      <c r="A212" s="84" t="s">
        <v>2721</v>
      </c>
      <c r="B212" s="84">
        <v>2</v>
      </c>
      <c r="C212" s="122">
        <v>0.0018380811662811177</v>
      </c>
      <c r="D212" s="84" t="s">
        <v>2820</v>
      </c>
      <c r="E212" s="84" t="b">
        <v>0</v>
      </c>
      <c r="F212" s="84" t="b">
        <v>0</v>
      </c>
      <c r="G212" s="84" t="b">
        <v>0</v>
      </c>
    </row>
    <row r="213" spans="1:7" ht="15">
      <c r="A213" s="84" t="s">
        <v>2722</v>
      </c>
      <c r="B213" s="84">
        <v>2</v>
      </c>
      <c r="C213" s="122">
        <v>0.0015919405320505523</v>
      </c>
      <c r="D213" s="84" t="s">
        <v>2820</v>
      </c>
      <c r="E213" s="84" t="b">
        <v>0</v>
      </c>
      <c r="F213" s="84" t="b">
        <v>0</v>
      </c>
      <c r="G213" s="84" t="b">
        <v>0</v>
      </c>
    </row>
    <row r="214" spans="1:7" ht="15">
      <c r="A214" s="84" t="s">
        <v>2723</v>
      </c>
      <c r="B214" s="84">
        <v>2</v>
      </c>
      <c r="C214" s="122">
        <v>0.0015919405320505523</v>
      </c>
      <c r="D214" s="84" t="s">
        <v>2820</v>
      </c>
      <c r="E214" s="84" t="b">
        <v>0</v>
      </c>
      <c r="F214" s="84" t="b">
        <v>0</v>
      </c>
      <c r="G214" s="84" t="b">
        <v>0</v>
      </c>
    </row>
    <row r="215" spans="1:7" ht="15">
      <c r="A215" s="84" t="s">
        <v>2724</v>
      </c>
      <c r="B215" s="84">
        <v>2</v>
      </c>
      <c r="C215" s="122">
        <v>0.0015919405320505523</v>
      </c>
      <c r="D215" s="84" t="s">
        <v>2820</v>
      </c>
      <c r="E215" s="84" t="b">
        <v>0</v>
      </c>
      <c r="F215" s="84" t="b">
        <v>0</v>
      </c>
      <c r="G215" s="84" t="b">
        <v>0</v>
      </c>
    </row>
    <row r="216" spans="1:7" ht="15">
      <c r="A216" s="84" t="s">
        <v>2725</v>
      </c>
      <c r="B216" s="84">
        <v>2</v>
      </c>
      <c r="C216" s="122">
        <v>0.0015919405320505523</v>
      </c>
      <c r="D216" s="84" t="s">
        <v>2820</v>
      </c>
      <c r="E216" s="84" t="b">
        <v>0</v>
      </c>
      <c r="F216" s="84" t="b">
        <v>0</v>
      </c>
      <c r="G216" s="84" t="b">
        <v>0</v>
      </c>
    </row>
    <row r="217" spans="1:7" ht="15">
      <c r="A217" s="84" t="s">
        <v>2726</v>
      </c>
      <c r="B217" s="84">
        <v>2</v>
      </c>
      <c r="C217" s="122">
        <v>0.0015919405320505523</v>
      </c>
      <c r="D217" s="84" t="s">
        <v>2820</v>
      </c>
      <c r="E217" s="84" t="b">
        <v>0</v>
      </c>
      <c r="F217" s="84" t="b">
        <v>0</v>
      </c>
      <c r="G217" s="84" t="b">
        <v>0</v>
      </c>
    </row>
    <row r="218" spans="1:7" ht="15">
      <c r="A218" s="84" t="s">
        <v>2727</v>
      </c>
      <c r="B218" s="84">
        <v>2</v>
      </c>
      <c r="C218" s="122">
        <v>0.0015919405320505523</v>
      </c>
      <c r="D218" s="84" t="s">
        <v>2820</v>
      </c>
      <c r="E218" s="84" t="b">
        <v>0</v>
      </c>
      <c r="F218" s="84" t="b">
        <v>0</v>
      </c>
      <c r="G218" s="84" t="b">
        <v>0</v>
      </c>
    </row>
    <row r="219" spans="1:7" ht="15">
      <c r="A219" s="84" t="s">
        <v>2728</v>
      </c>
      <c r="B219" s="84">
        <v>2</v>
      </c>
      <c r="C219" s="122">
        <v>0.0015919405320505523</v>
      </c>
      <c r="D219" s="84" t="s">
        <v>2820</v>
      </c>
      <c r="E219" s="84" t="b">
        <v>1</v>
      </c>
      <c r="F219" s="84" t="b">
        <v>0</v>
      </c>
      <c r="G219" s="84" t="b">
        <v>0</v>
      </c>
    </row>
    <row r="220" spans="1:7" ht="15">
      <c r="A220" s="84" t="s">
        <v>2729</v>
      </c>
      <c r="B220" s="84">
        <v>2</v>
      </c>
      <c r="C220" s="122">
        <v>0.0015919405320505523</v>
      </c>
      <c r="D220" s="84" t="s">
        <v>2820</v>
      </c>
      <c r="E220" s="84" t="b">
        <v>0</v>
      </c>
      <c r="F220" s="84" t="b">
        <v>0</v>
      </c>
      <c r="G220" s="84" t="b">
        <v>0</v>
      </c>
    </row>
    <row r="221" spans="1:7" ht="15">
      <c r="A221" s="84" t="s">
        <v>2730</v>
      </c>
      <c r="B221" s="84">
        <v>2</v>
      </c>
      <c r="C221" s="122">
        <v>0.0015919405320505523</v>
      </c>
      <c r="D221" s="84" t="s">
        <v>2820</v>
      </c>
      <c r="E221" s="84" t="b">
        <v>1</v>
      </c>
      <c r="F221" s="84" t="b">
        <v>0</v>
      </c>
      <c r="G221" s="84" t="b">
        <v>0</v>
      </c>
    </row>
    <row r="222" spans="1:7" ht="15">
      <c r="A222" s="84" t="s">
        <v>2731</v>
      </c>
      <c r="B222" s="84">
        <v>2</v>
      </c>
      <c r="C222" s="122">
        <v>0.0015919405320505523</v>
      </c>
      <c r="D222" s="84" t="s">
        <v>2820</v>
      </c>
      <c r="E222" s="84" t="b">
        <v>0</v>
      </c>
      <c r="F222" s="84" t="b">
        <v>0</v>
      </c>
      <c r="G222" s="84" t="b">
        <v>0</v>
      </c>
    </row>
    <row r="223" spans="1:7" ht="15">
      <c r="A223" s="84" t="s">
        <v>2732</v>
      </c>
      <c r="B223" s="84">
        <v>2</v>
      </c>
      <c r="C223" s="122">
        <v>0.0015919405320505523</v>
      </c>
      <c r="D223" s="84" t="s">
        <v>2820</v>
      </c>
      <c r="E223" s="84" t="b">
        <v>0</v>
      </c>
      <c r="F223" s="84" t="b">
        <v>0</v>
      </c>
      <c r="G223" s="84" t="b">
        <v>0</v>
      </c>
    </row>
    <row r="224" spans="1:7" ht="15">
      <c r="A224" s="84" t="s">
        <v>2733</v>
      </c>
      <c r="B224" s="84">
        <v>2</v>
      </c>
      <c r="C224" s="122">
        <v>0.0015919405320505523</v>
      </c>
      <c r="D224" s="84" t="s">
        <v>2820</v>
      </c>
      <c r="E224" s="84" t="b">
        <v>0</v>
      </c>
      <c r="F224" s="84" t="b">
        <v>0</v>
      </c>
      <c r="G224" s="84" t="b">
        <v>0</v>
      </c>
    </row>
    <row r="225" spans="1:7" ht="15">
      <c r="A225" s="84" t="s">
        <v>2734</v>
      </c>
      <c r="B225" s="84">
        <v>2</v>
      </c>
      <c r="C225" s="122">
        <v>0.0018380811662811177</v>
      </c>
      <c r="D225" s="84" t="s">
        <v>2820</v>
      </c>
      <c r="E225" s="84" t="b">
        <v>0</v>
      </c>
      <c r="F225" s="84" t="b">
        <v>0</v>
      </c>
      <c r="G225" s="84" t="b">
        <v>0</v>
      </c>
    </row>
    <row r="226" spans="1:7" ht="15">
      <c r="A226" s="84" t="s">
        <v>2232</v>
      </c>
      <c r="B226" s="84">
        <v>2</v>
      </c>
      <c r="C226" s="122">
        <v>0.0018380811662811177</v>
      </c>
      <c r="D226" s="84" t="s">
        <v>2820</v>
      </c>
      <c r="E226" s="84" t="b">
        <v>0</v>
      </c>
      <c r="F226" s="84" t="b">
        <v>0</v>
      </c>
      <c r="G226" s="84" t="b">
        <v>0</v>
      </c>
    </row>
    <row r="227" spans="1:7" ht="15">
      <c r="A227" s="84" t="s">
        <v>2735</v>
      </c>
      <c r="B227" s="84">
        <v>2</v>
      </c>
      <c r="C227" s="122">
        <v>0.0015919405320505523</v>
      </c>
      <c r="D227" s="84" t="s">
        <v>2820</v>
      </c>
      <c r="E227" s="84" t="b">
        <v>0</v>
      </c>
      <c r="F227" s="84" t="b">
        <v>0</v>
      </c>
      <c r="G227" s="84" t="b">
        <v>0</v>
      </c>
    </row>
    <row r="228" spans="1:7" ht="15">
      <c r="A228" s="84" t="s">
        <v>2736</v>
      </c>
      <c r="B228" s="84">
        <v>2</v>
      </c>
      <c r="C228" s="122">
        <v>0.0015919405320505523</v>
      </c>
      <c r="D228" s="84" t="s">
        <v>2820</v>
      </c>
      <c r="E228" s="84" t="b">
        <v>0</v>
      </c>
      <c r="F228" s="84" t="b">
        <v>0</v>
      </c>
      <c r="G228" s="84" t="b">
        <v>0</v>
      </c>
    </row>
    <row r="229" spans="1:7" ht="15">
      <c r="A229" s="84" t="s">
        <v>2737</v>
      </c>
      <c r="B229" s="84">
        <v>2</v>
      </c>
      <c r="C229" s="122">
        <v>0.0015919405320505523</v>
      </c>
      <c r="D229" s="84" t="s">
        <v>2820</v>
      </c>
      <c r="E229" s="84" t="b">
        <v>1</v>
      </c>
      <c r="F229" s="84" t="b">
        <v>0</v>
      </c>
      <c r="G229" s="84" t="b">
        <v>0</v>
      </c>
    </row>
    <row r="230" spans="1:7" ht="15">
      <c r="A230" s="84" t="s">
        <v>2738</v>
      </c>
      <c r="B230" s="84">
        <v>2</v>
      </c>
      <c r="C230" s="122">
        <v>0.0015919405320505523</v>
      </c>
      <c r="D230" s="84" t="s">
        <v>2820</v>
      </c>
      <c r="E230" s="84" t="b">
        <v>0</v>
      </c>
      <c r="F230" s="84" t="b">
        <v>0</v>
      </c>
      <c r="G230" s="84" t="b">
        <v>0</v>
      </c>
    </row>
    <row r="231" spans="1:7" ht="15">
      <c r="A231" s="84" t="s">
        <v>2739</v>
      </c>
      <c r="B231" s="84">
        <v>2</v>
      </c>
      <c r="C231" s="122">
        <v>0.0015919405320505523</v>
      </c>
      <c r="D231" s="84" t="s">
        <v>2820</v>
      </c>
      <c r="E231" s="84" t="b">
        <v>0</v>
      </c>
      <c r="F231" s="84" t="b">
        <v>0</v>
      </c>
      <c r="G231" s="84" t="b">
        <v>0</v>
      </c>
    </row>
    <row r="232" spans="1:7" ht="15">
      <c r="A232" s="84" t="s">
        <v>2740</v>
      </c>
      <c r="B232" s="84">
        <v>2</v>
      </c>
      <c r="C232" s="122">
        <v>0.0015919405320505523</v>
      </c>
      <c r="D232" s="84" t="s">
        <v>2820</v>
      </c>
      <c r="E232" s="84" t="b">
        <v>0</v>
      </c>
      <c r="F232" s="84" t="b">
        <v>0</v>
      </c>
      <c r="G232" s="84" t="b">
        <v>0</v>
      </c>
    </row>
    <row r="233" spans="1:7" ht="15">
      <c r="A233" s="84" t="s">
        <v>2741</v>
      </c>
      <c r="B233" s="84">
        <v>2</v>
      </c>
      <c r="C233" s="122">
        <v>0.0015919405320505523</v>
      </c>
      <c r="D233" s="84" t="s">
        <v>2820</v>
      </c>
      <c r="E233" s="84" t="b">
        <v>0</v>
      </c>
      <c r="F233" s="84" t="b">
        <v>0</v>
      </c>
      <c r="G233" s="84" t="b">
        <v>0</v>
      </c>
    </row>
    <row r="234" spans="1:7" ht="15">
      <c r="A234" s="84" t="s">
        <v>2742</v>
      </c>
      <c r="B234" s="84">
        <v>2</v>
      </c>
      <c r="C234" s="122">
        <v>0.0015919405320505523</v>
      </c>
      <c r="D234" s="84" t="s">
        <v>2820</v>
      </c>
      <c r="E234" s="84" t="b">
        <v>0</v>
      </c>
      <c r="F234" s="84" t="b">
        <v>0</v>
      </c>
      <c r="G234" s="84" t="b">
        <v>0</v>
      </c>
    </row>
    <row r="235" spans="1:7" ht="15">
      <c r="A235" s="84" t="s">
        <v>2743</v>
      </c>
      <c r="B235" s="84">
        <v>2</v>
      </c>
      <c r="C235" s="122">
        <v>0.0015919405320505523</v>
      </c>
      <c r="D235" s="84" t="s">
        <v>2820</v>
      </c>
      <c r="E235" s="84" t="b">
        <v>0</v>
      </c>
      <c r="F235" s="84" t="b">
        <v>0</v>
      </c>
      <c r="G235" s="84" t="b">
        <v>0</v>
      </c>
    </row>
    <row r="236" spans="1:7" ht="15">
      <c r="A236" s="84" t="s">
        <v>2744</v>
      </c>
      <c r="B236" s="84">
        <v>2</v>
      </c>
      <c r="C236" s="122">
        <v>0.0015919405320505523</v>
      </c>
      <c r="D236" s="84" t="s">
        <v>2820</v>
      </c>
      <c r="E236" s="84" t="b">
        <v>0</v>
      </c>
      <c r="F236" s="84" t="b">
        <v>0</v>
      </c>
      <c r="G236" s="84" t="b">
        <v>0</v>
      </c>
    </row>
    <row r="237" spans="1:7" ht="15">
      <c r="A237" s="84" t="s">
        <v>306</v>
      </c>
      <c r="B237" s="84">
        <v>2</v>
      </c>
      <c r="C237" s="122">
        <v>0.0015919405320505523</v>
      </c>
      <c r="D237" s="84" t="s">
        <v>2820</v>
      </c>
      <c r="E237" s="84" t="b">
        <v>0</v>
      </c>
      <c r="F237" s="84" t="b">
        <v>0</v>
      </c>
      <c r="G237" s="84" t="b">
        <v>0</v>
      </c>
    </row>
    <row r="238" spans="1:7" ht="15">
      <c r="A238" s="84" t="s">
        <v>2745</v>
      </c>
      <c r="B238" s="84">
        <v>2</v>
      </c>
      <c r="C238" s="122">
        <v>0.0015919405320505523</v>
      </c>
      <c r="D238" s="84" t="s">
        <v>2820</v>
      </c>
      <c r="E238" s="84" t="b">
        <v>0</v>
      </c>
      <c r="F238" s="84" t="b">
        <v>0</v>
      </c>
      <c r="G238" s="84" t="b">
        <v>0</v>
      </c>
    </row>
    <row r="239" spans="1:7" ht="15">
      <c r="A239" s="84" t="s">
        <v>527</v>
      </c>
      <c r="B239" s="84">
        <v>2</v>
      </c>
      <c r="C239" s="122">
        <v>0.0015919405320505523</v>
      </c>
      <c r="D239" s="84" t="s">
        <v>2820</v>
      </c>
      <c r="E239" s="84" t="b">
        <v>0</v>
      </c>
      <c r="F239" s="84" t="b">
        <v>0</v>
      </c>
      <c r="G239" s="84" t="b">
        <v>0</v>
      </c>
    </row>
    <row r="240" spans="1:7" ht="15">
      <c r="A240" s="84" t="s">
        <v>2746</v>
      </c>
      <c r="B240" s="84">
        <v>2</v>
      </c>
      <c r="C240" s="122">
        <v>0.0015919405320505523</v>
      </c>
      <c r="D240" s="84" t="s">
        <v>2820</v>
      </c>
      <c r="E240" s="84" t="b">
        <v>0</v>
      </c>
      <c r="F240" s="84" t="b">
        <v>0</v>
      </c>
      <c r="G240" s="84" t="b">
        <v>0</v>
      </c>
    </row>
    <row r="241" spans="1:7" ht="15">
      <c r="A241" s="84" t="s">
        <v>2747</v>
      </c>
      <c r="B241" s="84">
        <v>2</v>
      </c>
      <c r="C241" s="122">
        <v>0.0015919405320505523</v>
      </c>
      <c r="D241" s="84" t="s">
        <v>2820</v>
      </c>
      <c r="E241" s="84" t="b">
        <v>0</v>
      </c>
      <c r="F241" s="84" t="b">
        <v>0</v>
      </c>
      <c r="G241" s="84" t="b">
        <v>0</v>
      </c>
    </row>
    <row r="242" spans="1:7" ht="15">
      <c r="A242" s="84" t="s">
        <v>2748</v>
      </c>
      <c r="B242" s="84">
        <v>2</v>
      </c>
      <c r="C242" s="122">
        <v>0.0018380811662811177</v>
      </c>
      <c r="D242" s="84" t="s">
        <v>2820</v>
      </c>
      <c r="E242" s="84" t="b">
        <v>0</v>
      </c>
      <c r="F242" s="84" t="b">
        <v>0</v>
      </c>
      <c r="G242" s="84" t="b">
        <v>0</v>
      </c>
    </row>
    <row r="243" spans="1:7" ht="15">
      <c r="A243" s="84" t="s">
        <v>2749</v>
      </c>
      <c r="B243" s="84">
        <v>2</v>
      </c>
      <c r="C243" s="122">
        <v>0.0015919405320505523</v>
      </c>
      <c r="D243" s="84" t="s">
        <v>2820</v>
      </c>
      <c r="E243" s="84" t="b">
        <v>0</v>
      </c>
      <c r="F243" s="84" t="b">
        <v>0</v>
      </c>
      <c r="G243" s="84" t="b">
        <v>0</v>
      </c>
    </row>
    <row r="244" spans="1:7" ht="15">
      <c r="A244" s="84" t="s">
        <v>2750</v>
      </c>
      <c r="B244" s="84">
        <v>2</v>
      </c>
      <c r="C244" s="122">
        <v>0.0015919405320505523</v>
      </c>
      <c r="D244" s="84" t="s">
        <v>2820</v>
      </c>
      <c r="E244" s="84" t="b">
        <v>0</v>
      </c>
      <c r="F244" s="84" t="b">
        <v>0</v>
      </c>
      <c r="G244" s="84" t="b">
        <v>0</v>
      </c>
    </row>
    <row r="245" spans="1:7" ht="15">
      <c r="A245" s="84" t="s">
        <v>2751</v>
      </c>
      <c r="B245" s="84">
        <v>2</v>
      </c>
      <c r="C245" s="122">
        <v>0.0015919405320505523</v>
      </c>
      <c r="D245" s="84" t="s">
        <v>2820</v>
      </c>
      <c r="E245" s="84" t="b">
        <v>0</v>
      </c>
      <c r="F245" s="84" t="b">
        <v>0</v>
      </c>
      <c r="G245" s="84" t="b">
        <v>0</v>
      </c>
    </row>
    <row r="246" spans="1:7" ht="15">
      <c r="A246" s="84" t="s">
        <v>2752</v>
      </c>
      <c r="B246" s="84">
        <v>2</v>
      </c>
      <c r="C246" s="122">
        <v>0.0015919405320505523</v>
      </c>
      <c r="D246" s="84" t="s">
        <v>2820</v>
      </c>
      <c r="E246" s="84" t="b">
        <v>1</v>
      </c>
      <c r="F246" s="84" t="b">
        <v>0</v>
      </c>
      <c r="G246" s="84" t="b">
        <v>0</v>
      </c>
    </row>
    <row r="247" spans="1:7" ht="15">
      <c r="A247" s="84" t="s">
        <v>2753</v>
      </c>
      <c r="B247" s="84">
        <v>2</v>
      </c>
      <c r="C247" s="122">
        <v>0.0015919405320505523</v>
      </c>
      <c r="D247" s="84" t="s">
        <v>2820</v>
      </c>
      <c r="E247" s="84" t="b">
        <v>0</v>
      </c>
      <c r="F247" s="84" t="b">
        <v>0</v>
      </c>
      <c r="G247" s="84" t="b">
        <v>0</v>
      </c>
    </row>
    <row r="248" spans="1:7" ht="15">
      <c r="A248" s="84" t="s">
        <v>2754</v>
      </c>
      <c r="B248" s="84">
        <v>2</v>
      </c>
      <c r="C248" s="122">
        <v>0.0015919405320505523</v>
      </c>
      <c r="D248" s="84" t="s">
        <v>2820</v>
      </c>
      <c r="E248" s="84" t="b">
        <v>0</v>
      </c>
      <c r="F248" s="84" t="b">
        <v>0</v>
      </c>
      <c r="G248" s="84" t="b">
        <v>0</v>
      </c>
    </row>
    <row r="249" spans="1:7" ht="15">
      <c r="A249" s="84" t="s">
        <v>2755</v>
      </c>
      <c r="B249" s="84">
        <v>2</v>
      </c>
      <c r="C249" s="122">
        <v>0.0015919405320505523</v>
      </c>
      <c r="D249" s="84" t="s">
        <v>2820</v>
      </c>
      <c r="E249" s="84" t="b">
        <v>0</v>
      </c>
      <c r="F249" s="84" t="b">
        <v>0</v>
      </c>
      <c r="G249" s="84" t="b">
        <v>0</v>
      </c>
    </row>
    <row r="250" spans="1:7" ht="15">
      <c r="A250" s="84" t="s">
        <v>2756</v>
      </c>
      <c r="B250" s="84">
        <v>2</v>
      </c>
      <c r="C250" s="122">
        <v>0.0015919405320505523</v>
      </c>
      <c r="D250" s="84" t="s">
        <v>2820</v>
      </c>
      <c r="E250" s="84" t="b">
        <v>1</v>
      </c>
      <c r="F250" s="84" t="b">
        <v>0</v>
      </c>
      <c r="G250" s="84" t="b">
        <v>0</v>
      </c>
    </row>
    <row r="251" spans="1:7" ht="15">
      <c r="A251" s="84" t="s">
        <v>2757</v>
      </c>
      <c r="B251" s="84">
        <v>2</v>
      </c>
      <c r="C251" s="122">
        <v>0.0015919405320505523</v>
      </c>
      <c r="D251" s="84" t="s">
        <v>2820</v>
      </c>
      <c r="E251" s="84" t="b">
        <v>0</v>
      </c>
      <c r="F251" s="84" t="b">
        <v>0</v>
      </c>
      <c r="G251" s="84" t="b">
        <v>0</v>
      </c>
    </row>
    <row r="252" spans="1:7" ht="15">
      <c r="A252" s="84" t="s">
        <v>2758</v>
      </c>
      <c r="B252" s="84">
        <v>2</v>
      </c>
      <c r="C252" s="122">
        <v>0.0015919405320505523</v>
      </c>
      <c r="D252" s="84" t="s">
        <v>2820</v>
      </c>
      <c r="E252" s="84" t="b">
        <v>0</v>
      </c>
      <c r="F252" s="84" t="b">
        <v>0</v>
      </c>
      <c r="G252" s="84" t="b">
        <v>0</v>
      </c>
    </row>
    <row r="253" spans="1:7" ht="15">
      <c r="A253" s="84" t="s">
        <v>2759</v>
      </c>
      <c r="B253" s="84">
        <v>2</v>
      </c>
      <c r="C253" s="122">
        <v>0.0015919405320505523</v>
      </c>
      <c r="D253" s="84" t="s">
        <v>2820</v>
      </c>
      <c r="E253" s="84" t="b">
        <v>0</v>
      </c>
      <c r="F253" s="84" t="b">
        <v>0</v>
      </c>
      <c r="G253" s="84" t="b">
        <v>0</v>
      </c>
    </row>
    <row r="254" spans="1:7" ht="15">
      <c r="A254" s="84" t="s">
        <v>2760</v>
      </c>
      <c r="B254" s="84">
        <v>2</v>
      </c>
      <c r="C254" s="122">
        <v>0.0015919405320505523</v>
      </c>
      <c r="D254" s="84" t="s">
        <v>2820</v>
      </c>
      <c r="E254" s="84" t="b">
        <v>0</v>
      </c>
      <c r="F254" s="84" t="b">
        <v>0</v>
      </c>
      <c r="G254" s="84" t="b">
        <v>0</v>
      </c>
    </row>
    <row r="255" spans="1:7" ht="15">
      <c r="A255" s="84" t="s">
        <v>2761</v>
      </c>
      <c r="B255" s="84">
        <v>2</v>
      </c>
      <c r="C255" s="122">
        <v>0.0015919405320505523</v>
      </c>
      <c r="D255" s="84" t="s">
        <v>2820</v>
      </c>
      <c r="E255" s="84" t="b">
        <v>0</v>
      </c>
      <c r="F255" s="84" t="b">
        <v>0</v>
      </c>
      <c r="G255" s="84" t="b">
        <v>0</v>
      </c>
    </row>
    <row r="256" spans="1:7" ht="15">
      <c r="A256" s="84" t="s">
        <v>2762</v>
      </c>
      <c r="B256" s="84">
        <v>2</v>
      </c>
      <c r="C256" s="122">
        <v>0.0015919405320505523</v>
      </c>
      <c r="D256" s="84" t="s">
        <v>2820</v>
      </c>
      <c r="E256" s="84" t="b">
        <v>0</v>
      </c>
      <c r="F256" s="84" t="b">
        <v>0</v>
      </c>
      <c r="G256" s="84" t="b">
        <v>0</v>
      </c>
    </row>
    <row r="257" spans="1:7" ht="15">
      <c r="A257" s="84" t="s">
        <v>2763</v>
      </c>
      <c r="B257" s="84">
        <v>2</v>
      </c>
      <c r="C257" s="122">
        <v>0.0015919405320505523</v>
      </c>
      <c r="D257" s="84" t="s">
        <v>2820</v>
      </c>
      <c r="E257" s="84" t="b">
        <v>0</v>
      </c>
      <c r="F257" s="84" t="b">
        <v>0</v>
      </c>
      <c r="G257" s="84" t="b">
        <v>0</v>
      </c>
    </row>
    <row r="258" spans="1:7" ht="15">
      <c r="A258" s="84" t="s">
        <v>2764</v>
      </c>
      <c r="B258" s="84">
        <v>2</v>
      </c>
      <c r="C258" s="122">
        <v>0.0015919405320505523</v>
      </c>
      <c r="D258" s="84" t="s">
        <v>2820</v>
      </c>
      <c r="E258" s="84" t="b">
        <v>0</v>
      </c>
      <c r="F258" s="84" t="b">
        <v>0</v>
      </c>
      <c r="G258" s="84" t="b">
        <v>0</v>
      </c>
    </row>
    <row r="259" spans="1:7" ht="15">
      <c r="A259" s="84" t="s">
        <v>2765</v>
      </c>
      <c r="B259" s="84">
        <v>2</v>
      </c>
      <c r="C259" s="122">
        <v>0.0015919405320505523</v>
      </c>
      <c r="D259" s="84" t="s">
        <v>2820</v>
      </c>
      <c r="E259" s="84" t="b">
        <v>0</v>
      </c>
      <c r="F259" s="84" t="b">
        <v>0</v>
      </c>
      <c r="G259" s="84" t="b">
        <v>0</v>
      </c>
    </row>
    <row r="260" spans="1:7" ht="15">
      <c r="A260" s="84" t="s">
        <v>2766</v>
      </c>
      <c r="B260" s="84">
        <v>2</v>
      </c>
      <c r="C260" s="122">
        <v>0.0015919405320505523</v>
      </c>
      <c r="D260" s="84" t="s">
        <v>2820</v>
      </c>
      <c r="E260" s="84" t="b">
        <v>0</v>
      </c>
      <c r="F260" s="84" t="b">
        <v>0</v>
      </c>
      <c r="G260" s="84" t="b">
        <v>0</v>
      </c>
    </row>
    <row r="261" spans="1:7" ht="15">
      <c r="A261" s="84" t="s">
        <v>2767</v>
      </c>
      <c r="B261" s="84">
        <v>2</v>
      </c>
      <c r="C261" s="122">
        <v>0.0015919405320505523</v>
      </c>
      <c r="D261" s="84" t="s">
        <v>2820</v>
      </c>
      <c r="E261" s="84" t="b">
        <v>0</v>
      </c>
      <c r="F261" s="84" t="b">
        <v>0</v>
      </c>
      <c r="G261" s="84" t="b">
        <v>0</v>
      </c>
    </row>
    <row r="262" spans="1:7" ht="15">
      <c r="A262" s="84" t="s">
        <v>2768</v>
      </c>
      <c r="B262" s="84">
        <v>2</v>
      </c>
      <c r="C262" s="122">
        <v>0.0015919405320505523</v>
      </c>
      <c r="D262" s="84" t="s">
        <v>2820</v>
      </c>
      <c r="E262" s="84" t="b">
        <v>0</v>
      </c>
      <c r="F262" s="84" t="b">
        <v>0</v>
      </c>
      <c r="G262" s="84" t="b">
        <v>0</v>
      </c>
    </row>
    <row r="263" spans="1:7" ht="15">
      <c r="A263" s="84" t="s">
        <v>2769</v>
      </c>
      <c r="B263" s="84">
        <v>2</v>
      </c>
      <c r="C263" s="122">
        <v>0.0015919405320505523</v>
      </c>
      <c r="D263" s="84" t="s">
        <v>2820</v>
      </c>
      <c r="E263" s="84" t="b">
        <v>0</v>
      </c>
      <c r="F263" s="84" t="b">
        <v>0</v>
      </c>
      <c r="G263" s="84" t="b">
        <v>0</v>
      </c>
    </row>
    <row r="264" spans="1:7" ht="15">
      <c r="A264" s="84" t="s">
        <v>2770</v>
      </c>
      <c r="B264" s="84">
        <v>2</v>
      </c>
      <c r="C264" s="122">
        <v>0.0015919405320505523</v>
      </c>
      <c r="D264" s="84" t="s">
        <v>2820</v>
      </c>
      <c r="E264" s="84" t="b">
        <v>0</v>
      </c>
      <c r="F264" s="84" t="b">
        <v>0</v>
      </c>
      <c r="G264" s="84" t="b">
        <v>0</v>
      </c>
    </row>
    <row r="265" spans="1:7" ht="15">
      <c r="A265" s="84" t="s">
        <v>2771</v>
      </c>
      <c r="B265" s="84">
        <v>2</v>
      </c>
      <c r="C265" s="122">
        <v>0.0015919405320505523</v>
      </c>
      <c r="D265" s="84" t="s">
        <v>2820</v>
      </c>
      <c r="E265" s="84" t="b">
        <v>0</v>
      </c>
      <c r="F265" s="84" t="b">
        <v>0</v>
      </c>
      <c r="G265" s="84" t="b">
        <v>0</v>
      </c>
    </row>
    <row r="266" spans="1:7" ht="15">
      <c r="A266" s="84" t="s">
        <v>2772</v>
      </c>
      <c r="B266" s="84">
        <v>2</v>
      </c>
      <c r="C266" s="122">
        <v>0.0015919405320505523</v>
      </c>
      <c r="D266" s="84" t="s">
        <v>2820</v>
      </c>
      <c r="E266" s="84" t="b">
        <v>0</v>
      </c>
      <c r="F266" s="84" t="b">
        <v>0</v>
      </c>
      <c r="G266" s="84" t="b">
        <v>0</v>
      </c>
    </row>
    <row r="267" spans="1:7" ht="15">
      <c r="A267" s="84" t="s">
        <v>2773</v>
      </c>
      <c r="B267" s="84">
        <v>2</v>
      </c>
      <c r="C267" s="122">
        <v>0.0015919405320505523</v>
      </c>
      <c r="D267" s="84" t="s">
        <v>2820</v>
      </c>
      <c r="E267" s="84" t="b">
        <v>0</v>
      </c>
      <c r="F267" s="84" t="b">
        <v>0</v>
      </c>
      <c r="G267" s="84" t="b">
        <v>0</v>
      </c>
    </row>
    <row r="268" spans="1:7" ht="15">
      <c r="A268" s="84" t="s">
        <v>2774</v>
      </c>
      <c r="B268" s="84">
        <v>2</v>
      </c>
      <c r="C268" s="122">
        <v>0.0015919405320505523</v>
      </c>
      <c r="D268" s="84" t="s">
        <v>2820</v>
      </c>
      <c r="E268" s="84" t="b">
        <v>0</v>
      </c>
      <c r="F268" s="84" t="b">
        <v>0</v>
      </c>
      <c r="G268" s="84" t="b">
        <v>0</v>
      </c>
    </row>
    <row r="269" spans="1:7" ht="15">
      <c r="A269" s="84" t="s">
        <v>2775</v>
      </c>
      <c r="B269" s="84">
        <v>2</v>
      </c>
      <c r="C269" s="122">
        <v>0.0015919405320505523</v>
      </c>
      <c r="D269" s="84" t="s">
        <v>2820</v>
      </c>
      <c r="E269" s="84" t="b">
        <v>0</v>
      </c>
      <c r="F269" s="84" t="b">
        <v>0</v>
      </c>
      <c r="G269" s="84" t="b">
        <v>0</v>
      </c>
    </row>
    <row r="270" spans="1:7" ht="15">
      <c r="A270" s="84" t="s">
        <v>2776</v>
      </c>
      <c r="B270" s="84">
        <v>2</v>
      </c>
      <c r="C270" s="122">
        <v>0.0015919405320505523</v>
      </c>
      <c r="D270" s="84" t="s">
        <v>2820</v>
      </c>
      <c r="E270" s="84" t="b">
        <v>0</v>
      </c>
      <c r="F270" s="84" t="b">
        <v>0</v>
      </c>
      <c r="G270" s="84" t="b">
        <v>0</v>
      </c>
    </row>
    <row r="271" spans="1:7" ht="15">
      <c r="A271" s="84" t="s">
        <v>2777</v>
      </c>
      <c r="B271" s="84">
        <v>2</v>
      </c>
      <c r="C271" s="122">
        <v>0.0015919405320505523</v>
      </c>
      <c r="D271" s="84" t="s">
        <v>2820</v>
      </c>
      <c r="E271" s="84" t="b">
        <v>0</v>
      </c>
      <c r="F271" s="84" t="b">
        <v>0</v>
      </c>
      <c r="G271" s="84" t="b">
        <v>0</v>
      </c>
    </row>
    <row r="272" spans="1:7" ht="15">
      <c r="A272" s="84" t="s">
        <v>345</v>
      </c>
      <c r="B272" s="84">
        <v>2</v>
      </c>
      <c r="C272" s="122">
        <v>0.0015919405320505523</v>
      </c>
      <c r="D272" s="84" t="s">
        <v>2820</v>
      </c>
      <c r="E272" s="84" t="b">
        <v>0</v>
      </c>
      <c r="F272" s="84" t="b">
        <v>0</v>
      </c>
      <c r="G272" s="84" t="b">
        <v>0</v>
      </c>
    </row>
    <row r="273" spans="1:7" ht="15">
      <c r="A273" s="84" t="s">
        <v>2778</v>
      </c>
      <c r="B273" s="84">
        <v>2</v>
      </c>
      <c r="C273" s="122">
        <v>0.0015919405320505523</v>
      </c>
      <c r="D273" s="84" t="s">
        <v>2820</v>
      </c>
      <c r="E273" s="84" t="b">
        <v>0</v>
      </c>
      <c r="F273" s="84" t="b">
        <v>0</v>
      </c>
      <c r="G273" s="84" t="b">
        <v>0</v>
      </c>
    </row>
    <row r="274" spans="1:7" ht="15">
      <c r="A274" s="84" t="s">
        <v>2779</v>
      </c>
      <c r="B274" s="84">
        <v>2</v>
      </c>
      <c r="C274" s="122">
        <v>0.0015919405320505523</v>
      </c>
      <c r="D274" s="84" t="s">
        <v>2820</v>
      </c>
      <c r="E274" s="84" t="b">
        <v>0</v>
      </c>
      <c r="F274" s="84" t="b">
        <v>0</v>
      </c>
      <c r="G274" s="84" t="b">
        <v>0</v>
      </c>
    </row>
    <row r="275" spans="1:7" ht="15">
      <c r="A275" s="84" t="s">
        <v>2780</v>
      </c>
      <c r="B275" s="84">
        <v>2</v>
      </c>
      <c r="C275" s="122">
        <v>0.0015919405320505523</v>
      </c>
      <c r="D275" s="84" t="s">
        <v>2820</v>
      </c>
      <c r="E275" s="84" t="b">
        <v>0</v>
      </c>
      <c r="F275" s="84" t="b">
        <v>1</v>
      </c>
      <c r="G275" s="84" t="b">
        <v>0</v>
      </c>
    </row>
    <row r="276" spans="1:7" ht="15">
      <c r="A276" s="84" t="s">
        <v>2781</v>
      </c>
      <c r="B276" s="84">
        <v>2</v>
      </c>
      <c r="C276" s="122">
        <v>0.0015919405320505523</v>
      </c>
      <c r="D276" s="84" t="s">
        <v>2820</v>
      </c>
      <c r="E276" s="84" t="b">
        <v>0</v>
      </c>
      <c r="F276" s="84" t="b">
        <v>0</v>
      </c>
      <c r="G276" s="84" t="b">
        <v>0</v>
      </c>
    </row>
    <row r="277" spans="1:7" ht="15">
      <c r="A277" s="84" t="s">
        <v>2782</v>
      </c>
      <c r="B277" s="84">
        <v>2</v>
      </c>
      <c r="C277" s="122">
        <v>0.0015919405320505523</v>
      </c>
      <c r="D277" s="84" t="s">
        <v>2820</v>
      </c>
      <c r="E277" s="84" t="b">
        <v>0</v>
      </c>
      <c r="F277" s="84" t="b">
        <v>0</v>
      </c>
      <c r="G277" s="84" t="b">
        <v>0</v>
      </c>
    </row>
    <row r="278" spans="1:7" ht="15">
      <c r="A278" s="84" t="s">
        <v>2783</v>
      </c>
      <c r="B278" s="84">
        <v>2</v>
      </c>
      <c r="C278" s="122">
        <v>0.0015919405320505523</v>
      </c>
      <c r="D278" s="84" t="s">
        <v>2820</v>
      </c>
      <c r="E278" s="84" t="b">
        <v>0</v>
      </c>
      <c r="F278" s="84" t="b">
        <v>0</v>
      </c>
      <c r="G278" s="84" t="b">
        <v>0</v>
      </c>
    </row>
    <row r="279" spans="1:7" ht="15">
      <c r="A279" s="84" t="s">
        <v>2784</v>
      </c>
      <c r="B279" s="84">
        <v>2</v>
      </c>
      <c r="C279" s="122">
        <v>0.0015919405320505523</v>
      </c>
      <c r="D279" s="84" t="s">
        <v>2820</v>
      </c>
      <c r="E279" s="84" t="b">
        <v>0</v>
      </c>
      <c r="F279" s="84" t="b">
        <v>0</v>
      </c>
      <c r="G279" s="84" t="b">
        <v>0</v>
      </c>
    </row>
    <row r="280" spans="1:7" ht="15">
      <c r="A280" s="84" t="s">
        <v>2218</v>
      </c>
      <c r="B280" s="84">
        <v>2</v>
      </c>
      <c r="C280" s="122">
        <v>0.0018380811662811177</v>
      </c>
      <c r="D280" s="84" t="s">
        <v>2820</v>
      </c>
      <c r="E280" s="84" t="b">
        <v>0</v>
      </c>
      <c r="F280" s="84" t="b">
        <v>0</v>
      </c>
      <c r="G280" s="84" t="b">
        <v>0</v>
      </c>
    </row>
    <row r="281" spans="1:7" ht="15">
      <c r="A281" s="84" t="s">
        <v>2219</v>
      </c>
      <c r="B281" s="84">
        <v>2</v>
      </c>
      <c r="C281" s="122">
        <v>0.0018380811662811177</v>
      </c>
      <c r="D281" s="84" t="s">
        <v>2820</v>
      </c>
      <c r="E281" s="84" t="b">
        <v>0</v>
      </c>
      <c r="F281" s="84" t="b">
        <v>0</v>
      </c>
      <c r="G281" s="84" t="b">
        <v>0</v>
      </c>
    </row>
    <row r="282" spans="1:7" ht="15">
      <c r="A282" s="84" t="s">
        <v>2785</v>
      </c>
      <c r="B282" s="84">
        <v>2</v>
      </c>
      <c r="C282" s="122">
        <v>0.0015919405320505523</v>
      </c>
      <c r="D282" s="84" t="s">
        <v>2820</v>
      </c>
      <c r="E282" s="84" t="b">
        <v>0</v>
      </c>
      <c r="F282" s="84" t="b">
        <v>0</v>
      </c>
      <c r="G282" s="84" t="b">
        <v>0</v>
      </c>
    </row>
    <row r="283" spans="1:7" ht="15">
      <c r="A283" s="84" t="s">
        <v>2786</v>
      </c>
      <c r="B283" s="84">
        <v>2</v>
      </c>
      <c r="C283" s="122">
        <v>0.0015919405320505523</v>
      </c>
      <c r="D283" s="84" t="s">
        <v>2820</v>
      </c>
      <c r="E283" s="84" t="b">
        <v>0</v>
      </c>
      <c r="F283" s="84" t="b">
        <v>0</v>
      </c>
      <c r="G283" s="84" t="b">
        <v>0</v>
      </c>
    </row>
    <row r="284" spans="1:7" ht="15">
      <c r="A284" s="84" t="s">
        <v>2787</v>
      </c>
      <c r="B284" s="84">
        <v>2</v>
      </c>
      <c r="C284" s="122">
        <v>0.0015919405320505523</v>
      </c>
      <c r="D284" s="84" t="s">
        <v>2820</v>
      </c>
      <c r="E284" s="84" t="b">
        <v>0</v>
      </c>
      <c r="F284" s="84" t="b">
        <v>1</v>
      </c>
      <c r="G284" s="84" t="b">
        <v>0</v>
      </c>
    </row>
    <row r="285" spans="1:7" ht="15">
      <c r="A285" s="84" t="s">
        <v>344</v>
      </c>
      <c r="B285" s="84">
        <v>2</v>
      </c>
      <c r="C285" s="122">
        <v>0.0015919405320505523</v>
      </c>
      <c r="D285" s="84" t="s">
        <v>2820</v>
      </c>
      <c r="E285" s="84" t="b">
        <v>0</v>
      </c>
      <c r="F285" s="84" t="b">
        <v>0</v>
      </c>
      <c r="G285" s="84" t="b">
        <v>0</v>
      </c>
    </row>
    <row r="286" spans="1:7" ht="15">
      <c r="A286" s="84" t="s">
        <v>2788</v>
      </c>
      <c r="B286" s="84">
        <v>2</v>
      </c>
      <c r="C286" s="122">
        <v>0.0015919405320505523</v>
      </c>
      <c r="D286" s="84" t="s">
        <v>2820</v>
      </c>
      <c r="E286" s="84" t="b">
        <v>0</v>
      </c>
      <c r="F286" s="84" t="b">
        <v>0</v>
      </c>
      <c r="G286" s="84" t="b">
        <v>0</v>
      </c>
    </row>
    <row r="287" spans="1:7" ht="15">
      <c r="A287" s="84" t="s">
        <v>2789</v>
      </c>
      <c r="B287" s="84">
        <v>2</v>
      </c>
      <c r="C287" s="122">
        <v>0.0015919405320505523</v>
      </c>
      <c r="D287" s="84" t="s">
        <v>2820</v>
      </c>
      <c r="E287" s="84" t="b">
        <v>0</v>
      </c>
      <c r="F287" s="84" t="b">
        <v>0</v>
      </c>
      <c r="G287" s="84" t="b">
        <v>0</v>
      </c>
    </row>
    <row r="288" spans="1:7" ht="15">
      <c r="A288" s="84" t="s">
        <v>2790</v>
      </c>
      <c r="B288" s="84">
        <v>2</v>
      </c>
      <c r="C288" s="122">
        <v>0.0015919405320505523</v>
      </c>
      <c r="D288" s="84" t="s">
        <v>2820</v>
      </c>
      <c r="E288" s="84" t="b">
        <v>0</v>
      </c>
      <c r="F288" s="84" t="b">
        <v>0</v>
      </c>
      <c r="G288" s="84" t="b">
        <v>0</v>
      </c>
    </row>
    <row r="289" spans="1:7" ht="15">
      <c r="A289" s="84" t="s">
        <v>2791</v>
      </c>
      <c r="B289" s="84">
        <v>2</v>
      </c>
      <c r="C289" s="122">
        <v>0.0015919405320505523</v>
      </c>
      <c r="D289" s="84" t="s">
        <v>2820</v>
      </c>
      <c r="E289" s="84" t="b">
        <v>0</v>
      </c>
      <c r="F289" s="84" t="b">
        <v>0</v>
      </c>
      <c r="G289" s="84" t="b">
        <v>0</v>
      </c>
    </row>
    <row r="290" spans="1:7" ht="15">
      <c r="A290" s="84" t="s">
        <v>2444</v>
      </c>
      <c r="B290" s="84">
        <v>2</v>
      </c>
      <c r="C290" s="122">
        <v>0.0015919405320505523</v>
      </c>
      <c r="D290" s="84" t="s">
        <v>2820</v>
      </c>
      <c r="E290" s="84" t="b">
        <v>0</v>
      </c>
      <c r="F290" s="84" t="b">
        <v>0</v>
      </c>
      <c r="G290" s="84" t="b">
        <v>0</v>
      </c>
    </row>
    <row r="291" spans="1:7" ht="15">
      <c r="A291" s="84" t="s">
        <v>2222</v>
      </c>
      <c r="B291" s="84">
        <v>2</v>
      </c>
      <c r="C291" s="122">
        <v>0.0015919405320505523</v>
      </c>
      <c r="D291" s="84" t="s">
        <v>2820</v>
      </c>
      <c r="E291" s="84" t="b">
        <v>1</v>
      </c>
      <c r="F291" s="84" t="b">
        <v>0</v>
      </c>
      <c r="G291" s="84" t="b">
        <v>0</v>
      </c>
    </row>
    <row r="292" spans="1:7" ht="15">
      <c r="A292" s="84" t="s">
        <v>2224</v>
      </c>
      <c r="B292" s="84">
        <v>2</v>
      </c>
      <c r="C292" s="122">
        <v>0.0015919405320505523</v>
      </c>
      <c r="D292" s="84" t="s">
        <v>2820</v>
      </c>
      <c r="E292" s="84" t="b">
        <v>0</v>
      </c>
      <c r="F292" s="84" t="b">
        <v>0</v>
      </c>
      <c r="G292" s="84" t="b">
        <v>0</v>
      </c>
    </row>
    <row r="293" spans="1:7" ht="15">
      <c r="A293" s="84" t="s">
        <v>2226</v>
      </c>
      <c r="B293" s="84">
        <v>2</v>
      </c>
      <c r="C293" s="122">
        <v>0.0015919405320505523</v>
      </c>
      <c r="D293" s="84" t="s">
        <v>2820</v>
      </c>
      <c r="E293" s="84" t="b">
        <v>0</v>
      </c>
      <c r="F293" s="84" t="b">
        <v>0</v>
      </c>
      <c r="G293" s="84" t="b">
        <v>0</v>
      </c>
    </row>
    <row r="294" spans="1:7" ht="15">
      <c r="A294" s="84" t="s">
        <v>343</v>
      </c>
      <c r="B294" s="84">
        <v>2</v>
      </c>
      <c r="C294" s="122">
        <v>0.0015919405320505523</v>
      </c>
      <c r="D294" s="84" t="s">
        <v>2820</v>
      </c>
      <c r="E294" s="84" t="b">
        <v>0</v>
      </c>
      <c r="F294" s="84" t="b">
        <v>0</v>
      </c>
      <c r="G294" s="84" t="b">
        <v>0</v>
      </c>
    </row>
    <row r="295" spans="1:7" ht="15">
      <c r="A295" s="84" t="s">
        <v>2230</v>
      </c>
      <c r="B295" s="84">
        <v>2</v>
      </c>
      <c r="C295" s="122">
        <v>0.0018380811662811177</v>
      </c>
      <c r="D295" s="84" t="s">
        <v>2820</v>
      </c>
      <c r="E295" s="84" t="b">
        <v>0</v>
      </c>
      <c r="F295" s="84" t="b">
        <v>0</v>
      </c>
      <c r="G295" s="84" t="b">
        <v>0</v>
      </c>
    </row>
    <row r="296" spans="1:7" ht="15">
      <c r="A296" s="84" t="s">
        <v>2792</v>
      </c>
      <c r="B296" s="84">
        <v>2</v>
      </c>
      <c r="C296" s="122">
        <v>0.0015919405320505523</v>
      </c>
      <c r="D296" s="84" t="s">
        <v>2820</v>
      </c>
      <c r="E296" s="84" t="b">
        <v>0</v>
      </c>
      <c r="F296" s="84" t="b">
        <v>0</v>
      </c>
      <c r="G296" s="84" t="b">
        <v>0</v>
      </c>
    </row>
    <row r="297" spans="1:7" ht="15">
      <c r="A297" s="84" t="s">
        <v>2793</v>
      </c>
      <c r="B297" s="84">
        <v>2</v>
      </c>
      <c r="C297" s="122">
        <v>0.0015919405320505523</v>
      </c>
      <c r="D297" s="84" t="s">
        <v>2820</v>
      </c>
      <c r="E297" s="84" t="b">
        <v>0</v>
      </c>
      <c r="F297" s="84" t="b">
        <v>0</v>
      </c>
      <c r="G297" s="84" t="b">
        <v>0</v>
      </c>
    </row>
    <row r="298" spans="1:7" ht="15">
      <c r="A298" s="84" t="s">
        <v>2794</v>
      </c>
      <c r="B298" s="84">
        <v>2</v>
      </c>
      <c r="C298" s="122">
        <v>0.0015919405320505523</v>
      </c>
      <c r="D298" s="84" t="s">
        <v>2820</v>
      </c>
      <c r="E298" s="84" t="b">
        <v>0</v>
      </c>
      <c r="F298" s="84" t="b">
        <v>0</v>
      </c>
      <c r="G298" s="84" t="b">
        <v>0</v>
      </c>
    </row>
    <row r="299" spans="1:7" ht="15">
      <c r="A299" s="84" t="s">
        <v>2795</v>
      </c>
      <c r="B299" s="84">
        <v>2</v>
      </c>
      <c r="C299" s="122">
        <v>0.0015919405320505523</v>
      </c>
      <c r="D299" s="84" t="s">
        <v>2820</v>
      </c>
      <c r="E299" s="84" t="b">
        <v>0</v>
      </c>
      <c r="F299" s="84" t="b">
        <v>0</v>
      </c>
      <c r="G299" s="84" t="b">
        <v>0</v>
      </c>
    </row>
    <row r="300" spans="1:7" ht="15">
      <c r="A300" s="84" t="s">
        <v>2796</v>
      </c>
      <c r="B300" s="84">
        <v>2</v>
      </c>
      <c r="C300" s="122">
        <v>0.0015919405320505523</v>
      </c>
      <c r="D300" s="84" t="s">
        <v>2820</v>
      </c>
      <c r="E300" s="84" t="b">
        <v>0</v>
      </c>
      <c r="F300" s="84" t="b">
        <v>0</v>
      </c>
      <c r="G300" s="84" t="b">
        <v>0</v>
      </c>
    </row>
    <row r="301" spans="1:7" ht="15">
      <c r="A301" s="84" t="s">
        <v>2797</v>
      </c>
      <c r="B301" s="84">
        <v>2</v>
      </c>
      <c r="C301" s="122">
        <v>0.0015919405320505523</v>
      </c>
      <c r="D301" s="84" t="s">
        <v>2820</v>
      </c>
      <c r="E301" s="84" t="b">
        <v>0</v>
      </c>
      <c r="F301" s="84" t="b">
        <v>0</v>
      </c>
      <c r="G301" s="84" t="b">
        <v>0</v>
      </c>
    </row>
    <row r="302" spans="1:7" ht="15">
      <c r="A302" s="84" t="s">
        <v>2798</v>
      </c>
      <c r="B302" s="84">
        <v>2</v>
      </c>
      <c r="C302" s="122">
        <v>0.0015919405320505523</v>
      </c>
      <c r="D302" s="84" t="s">
        <v>2820</v>
      </c>
      <c r="E302" s="84" t="b">
        <v>0</v>
      </c>
      <c r="F302" s="84" t="b">
        <v>0</v>
      </c>
      <c r="G302" s="84" t="b">
        <v>0</v>
      </c>
    </row>
    <row r="303" spans="1:7" ht="15">
      <c r="A303" s="84" t="s">
        <v>2799</v>
      </c>
      <c r="B303" s="84">
        <v>2</v>
      </c>
      <c r="C303" s="122">
        <v>0.0015919405320505523</v>
      </c>
      <c r="D303" s="84" t="s">
        <v>2820</v>
      </c>
      <c r="E303" s="84" t="b">
        <v>0</v>
      </c>
      <c r="F303" s="84" t="b">
        <v>0</v>
      </c>
      <c r="G303" s="84" t="b">
        <v>0</v>
      </c>
    </row>
    <row r="304" spans="1:7" ht="15">
      <c r="A304" s="84" t="s">
        <v>2800</v>
      </c>
      <c r="B304" s="84">
        <v>2</v>
      </c>
      <c r="C304" s="122">
        <v>0.0015919405320505523</v>
      </c>
      <c r="D304" s="84" t="s">
        <v>2820</v>
      </c>
      <c r="E304" s="84" t="b">
        <v>0</v>
      </c>
      <c r="F304" s="84" t="b">
        <v>0</v>
      </c>
      <c r="G304" s="84" t="b">
        <v>0</v>
      </c>
    </row>
    <row r="305" spans="1:7" ht="15">
      <c r="A305" s="84" t="s">
        <v>2801</v>
      </c>
      <c r="B305" s="84">
        <v>2</v>
      </c>
      <c r="C305" s="122">
        <v>0.0015919405320505523</v>
      </c>
      <c r="D305" s="84" t="s">
        <v>2820</v>
      </c>
      <c r="E305" s="84" t="b">
        <v>0</v>
      </c>
      <c r="F305" s="84" t="b">
        <v>0</v>
      </c>
      <c r="G305" s="84" t="b">
        <v>0</v>
      </c>
    </row>
    <row r="306" spans="1:7" ht="15">
      <c r="A306" s="84" t="s">
        <v>2802</v>
      </c>
      <c r="B306" s="84">
        <v>2</v>
      </c>
      <c r="C306" s="122">
        <v>0.0015919405320505523</v>
      </c>
      <c r="D306" s="84" t="s">
        <v>2820</v>
      </c>
      <c r="E306" s="84" t="b">
        <v>0</v>
      </c>
      <c r="F306" s="84" t="b">
        <v>0</v>
      </c>
      <c r="G306" s="84" t="b">
        <v>0</v>
      </c>
    </row>
    <row r="307" spans="1:7" ht="15">
      <c r="A307" s="84" t="s">
        <v>2803</v>
      </c>
      <c r="B307" s="84">
        <v>2</v>
      </c>
      <c r="C307" s="122">
        <v>0.0015919405320505523</v>
      </c>
      <c r="D307" s="84" t="s">
        <v>2820</v>
      </c>
      <c r="E307" s="84" t="b">
        <v>0</v>
      </c>
      <c r="F307" s="84" t="b">
        <v>0</v>
      </c>
      <c r="G307" s="84" t="b">
        <v>0</v>
      </c>
    </row>
    <row r="308" spans="1:7" ht="15">
      <c r="A308" s="84" t="s">
        <v>2804</v>
      </c>
      <c r="B308" s="84">
        <v>2</v>
      </c>
      <c r="C308" s="122">
        <v>0.0015919405320505523</v>
      </c>
      <c r="D308" s="84" t="s">
        <v>2820</v>
      </c>
      <c r="E308" s="84" t="b">
        <v>1</v>
      </c>
      <c r="F308" s="84" t="b">
        <v>0</v>
      </c>
      <c r="G308" s="84" t="b">
        <v>0</v>
      </c>
    </row>
    <row r="309" spans="1:7" ht="15">
      <c r="A309" s="84" t="s">
        <v>2805</v>
      </c>
      <c r="B309" s="84">
        <v>2</v>
      </c>
      <c r="C309" s="122">
        <v>0.0015919405320505523</v>
      </c>
      <c r="D309" s="84" t="s">
        <v>2820</v>
      </c>
      <c r="E309" s="84" t="b">
        <v>1</v>
      </c>
      <c r="F309" s="84" t="b">
        <v>0</v>
      </c>
      <c r="G309" s="84" t="b">
        <v>0</v>
      </c>
    </row>
    <row r="310" spans="1:7" ht="15">
      <c r="A310" s="84" t="s">
        <v>2806</v>
      </c>
      <c r="B310" s="84">
        <v>2</v>
      </c>
      <c r="C310" s="122">
        <v>0.0015919405320505523</v>
      </c>
      <c r="D310" s="84" t="s">
        <v>2820</v>
      </c>
      <c r="E310" s="84" t="b">
        <v>0</v>
      </c>
      <c r="F310" s="84" t="b">
        <v>0</v>
      </c>
      <c r="G310" s="84" t="b">
        <v>0</v>
      </c>
    </row>
    <row r="311" spans="1:7" ht="15">
      <c r="A311" s="84" t="s">
        <v>2807</v>
      </c>
      <c r="B311" s="84">
        <v>2</v>
      </c>
      <c r="C311" s="122">
        <v>0.0015919405320505523</v>
      </c>
      <c r="D311" s="84" t="s">
        <v>2820</v>
      </c>
      <c r="E311" s="84" t="b">
        <v>0</v>
      </c>
      <c r="F311" s="84" t="b">
        <v>0</v>
      </c>
      <c r="G311" s="84" t="b">
        <v>0</v>
      </c>
    </row>
    <row r="312" spans="1:7" ht="15">
      <c r="A312" s="84" t="s">
        <v>2808</v>
      </c>
      <c r="B312" s="84">
        <v>2</v>
      </c>
      <c r="C312" s="122">
        <v>0.0015919405320505523</v>
      </c>
      <c r="D312" s="84" t="s">
        <v>2820</v>
      </c>
      <c r="E312" s="84" t="b">
        <v>0</v>
      </c>
      <c r="F312" s="84" t="b">
        <v>0</v>
      </c>
      <c r="G312" s="84" t="b">
        <v>0</v>
      </c>
    </row>
    <row r="313" spans="1:7" ht="15">
      <c r="A313" s="84" t="s">
        <v>2809</v>
      </c>
      <c r="B313" s="84">
        <v>2</v>
      </c>
      <c r="C313" s="122">
        <v>0.0015919405320505523</v>
      </c>
      <c r="D313" s="84" t="s">
        <v>2820</v>
      </c>
      <c r="E313" s="84" t="b">
        <v>0</v>
      </c>
      <c r="F313" s="84" t="b">
        <v>0</v>
      </c>
      <c r="G313" s="84" t="b">
        <v>0</v>
      </c>
    </row>
    <row r="314" spans="1:7" ht="15">
      <c r="A314" s="84" t="s">
        <v>2810</v>
      </c>
      <c r="B314" s="84">
        <v>2</v>
      </c>
      <c r="C314" s="122">
        <v>0.0015919405320505523</v>
      </c>
      <c r="D314" s="84" t="s">
        <v>2820</v>
      </c>
      <c r="E314" s="84" t="b">
        <v>0</v>
      </c>
      <c r="F314" s="84" t="b">
        <v>0</v>
      </c>
      <c r="G314" s="84" t="b">
        <v>0</v>
      </c>
    </row>
    <row r="315" spans="1:7" ht="15">
      <c r="A315" s="84" t="s">
        <v>2811</v>
      </c>
      <c r="B315" s="84">
        <v>2</v>
      </c>
      <c r="C315" s="122">
        <v>0.0015919405320505523</v>
      </c>
      <c r="D315" s="84" t="s">
        <v>2820</v>
      </c>
      <c r="E315" s="84" t="b">
        <v>0</v>
      </c>
      <c r="F315" s="84" t="b">
        <v>0</v>
      </c>
      <c r="G315" s="84" t="b">
        <v>0</v>
      </c>
    </row>
    <row r="316" spans="1:7" ht="15">
      <c r="A316" s="84" t="s">
        <v>2812</v>
      </c>
      <c r="B316" s="84">
        <v>2</v>
      </c>
      <c r="C316" s="122">
        <v>0.0015919405320505523</v>
      </c>
      <c r="D316" s="84" t="s">
        <v>2820</v>
      </c>
      <c r="E316" s="84" t="b">
        <v>0</v>
      </c>
      <c r="F316" s="84" t="b">
        <v>0</v>
      </c>
      <c r="G316" s="84" t="b">
        <v>0</v>
      </c>
    </row>
    <row r="317" spans="1:7" ht="15">
      <c r="A317" s="84" t="s">
        <v>2813</v>
      </c>
      <c r="B317" s="84">
        <v>2</v>
      </c>
      <c r="C317" s="122">
        <v>0.0015919405320505523</v>
      </c>
      <c r="D317" s="84" t="s">
        <v>2820</v>
      </c>
      <c r="E317" s="84" t="b">
        <v>0</v>
      </c>
      <c r="F317" s="84" t="b">
        <v>0</v>
      </c>
      <c r="G317" s="84" t="b">
        <v>0</v>
      </c>
    </row>
    <row r="318" spans="1:7" ht="15">
      <c r="A318" s="84" t="s">
        <v>2814</v>
      </c>
      <c r="B318" s="84">
        <v>2</v>
      </c>
      <c r="C318" s="122">
        <v>0.0015919405320505523</v>
      </c>
      <c r="D318" s="84" t="s">
        <v>2820</v>
      </c>
      <c r="E318" s="84" t="b">
        <v>0</v>
      </c>
      <c r="F318" s="84" t="b">
        <v>0</v>
      </c>
      <c r="G318" s="84" t="b">
        <v>0</v>
      </c>
    </row>
    <row r="319" spans="1:7" ht="15">
      <c r="A319" s="84" t="s">
        <v>2815</v>
      </c>
      <c r="B319" s="84">
        <v>2</v>
      </c>
      <c r="C319" s="122">
        <v>0.0015919405320505523</v>
      </c>
      <c r="D319" s="84" t="s">
        <v>2820</v>
      </c>
      <c r="E319" s="84" t="b">
        <v>0</v>
      </c>
      <c r="F319" s="84" t="b">
        <v>0</v>
      </c>
      <c r="G319" s="84" t="b">
        <v>0</v>
      </c>
    </row>
    <row r="320" spans="1:7" ht="15">
      <c r="A320" s="84" t="s">
        <v>2816</v>
      </c>
      <c r="B320" s="84">
        <v>2</v>
      </c>
      <c r="C320" s="122">
        <v>0.0015919405320505523</v>
      </c>
      <c r="D320" s="84" t="s">
        <v>2820</v>
      </c>
      <c r="E320" s="84" t="b">
        <v>0</v>
      </c>
      <c r="F320" s="84" t="b">
        <v>0</v>
      </c>
      <c r="G320" s="84" t="b">
        <v>0</v>
      </c>
    </row>
    <row r="321" spans="1:7" ht="15">
      <c r="A321" s="84" t="s">
        <v>2817</v>
      </c>
      <c r="B321" s="84">
        <v>2</v>
      </c>
      <c r="C321" s="122">
        <v>0.0015919405320505523</v>
      </c>
      <c r="D321" s="84" t="s">
        <v>2820</v>
      </c>
      <c r="E321" s="84" t="b">
        <v>0</v>
      </c>
      <c r="F321" s="84" t="b">
        <v>0</v>
      </c>
      <c r="G321" s="84" t="b">
        <v>0</v>
      </c>
    </row>
    <row r="322" spans="1:7" ht="15">
      <c r="A322" s="84" t="s">
        <v>277</v>
      </c>
      <c r="B322" s="84">
        <v>57</v>
      </c>
      <c r="C322" s="122">
        <v>0.0025108076333757085</v>
      </c>
      <c r="D322" s="84" t="s">
        <v>2037</v>
      </c>
      <c r="E322" s="84" t="b">
        <v>0</v>
      </c>
      <c r="F322" s="84" t="b">
        <v>0</v>
      </c>
      <c r="G322" s="84" t="b">
        <v>0</v>
      </c>
    </row>
    <row r="323" spans="1:7" ht="15">
      <c r="A323" s="84" t="s">
        <v>2166</v>
      </c>
      <c r="B323" s="84">
        <v>39</v>
      </c>
      <c r="C323" s="122">
        <v>0.009471358524002932</v>
      </c>
      <c r="D323" s="84" t="s">
        <v>2037</v>
      </c>
      <c r="E323" s="84" t="b">
        <v>0</v>
      </c>
      <c r="F323" s="84" t="b">
        <v>0</v>
      </c>
      <c r="G323" s="84" t="b">
        <v>0</v>
      </c>
    </row>
    <row r="324" spans="1:7" ht="15">
      <c r="A324" s="84" t="s">
        <v>2169</v>
      </c>
      <c r="B324" s="84">
        <v>27</v>
      </c>
      <c r="C324" s="122">
        <v>0.011758448714306632</v>
      </c>
      <c r="D324" s="84" t="s">
        <v>2037</v>
      </c>
      <c r="E324" s="84" t="b">
        <v>0</v>
      </c>
      <c r="F324" s="84" t="b">
        <v>0</v>
      </c>
      <c r="G324" s="84" t="b">
        <v>0</v>
      </c>
    </row>
    <row r="325" spans="1:7" ht="15">
      <c r="A325" s="84" t="s">
        <v>2170</v>
      </c>
      <c r="B325" s="84">
        <v>25</v>
      </c>
      <c r="C325" s="122">
        <v>0.011895406538788188</v>
      </c>
      <c r="D325" s="84" t="s">
        <v>2037</v>
      </c>
      <c r="E325" s="84" t="b">
        <v>0</v>
      </c>
      <c r="F325" s="84" t="b">
        <v>0</v>
      </c>
      <c r="G325" s="84" t="b">
        <v>0</v>
      </c>
    </row>
    <row r="326" spans="1:7" ht="15">
      <c r="A326" s="84" t="s">
        <v>2171</v>
      </c>
      <c r="B326" s="84">
        <v>25</v>
      </c>
      <c r="C326" s="122">
        <v>0.011895406538788188</v>
      </c>
      <c r="D326" s="84" t="s">
        <v>2037</v>
      </c>
      <c r="E326" s="84" t="b">
        <v>0</v>
      </c>
      <c r="F326" s="84" t="b">
        <v>0</v>
      </c>
      <c r="G326" s="84" t="b">
        <v>0</v>
      </c>
    </row>
    <row r="327" spans="1:7" ht="15">
      <c r="A327" s="84" t="s">
        <v>2167</v>
      </c>
      <c r="B327" s="84">
        <v>25</v>
      </c>
      <c r="C327" s="122">
        <v>0.011895406538788188</v>
      </c>
      <c r="D327" s="84" t="s">
        <v>2037</v>
      </c>
      <c r="E327" s="84" t="b">
        <v>0</v>
      </c>
      <c r="F327" s="84" t="b">
        <v>0</v>
      </c>
      <c r="G327" s="84" t="b">
        <v>0</v>
      </c>
    </row>
    <row r="328" spans="1:7" ht="15">
      <c r="A328" s="84" t="s">
        <v>2172</v>
      </c>
      <c r="B328" s="84">
        <v>25</v>
      </c>
      <c r="C328" s="122">
        <v>0.011895406538788188</v>
      </c>
      <c r="D328" s="84" t="s">
        <v>2037</v>
      </c>
      <c r="E328" s="84" t="b">
        <v>0</v>
      </c>
      <c r="F328" s="84" t="b">
        <v>0</v>
      </c>
      <c r="G328" s="84" t="b">
        <v>0</v>
      </c>
    </row>
    <row r="329" spans="1:7" ht="15">
      <c r="A329" s="84" t="s">
        <v>2173</v>
      </c>
      <c r="B329" s="84">
        <v>25</v>
      </c>
      <c r="C329" s="122">
        <v>0.011895406538788188</v>
      </c>
      <c r="D329" s="84" t="s">
        <v>2037</v>
      </c>
      <c r="E329" s="84" t="b">
        <v>0</v>
      </c>
      <c r="F329" s="84" t="b">
        <v>0</v>
      </c>
      <c r="G329" s="84" t="b">
        <v>0</v>
      </c>
    </row>
    <row r="330" spans="1:7" ht="15">
      <c r="A330" s="84" t="s">
        <v>2174</v>
      </c>
      <c r="B330" s="84">
        <v>25</v>
      </c>
      <c r="C330" s="122">
        <v>0.011895406538788188</v>
      </c>
      <c r="D330" s="84" t="s">
        <v>2037</v>
      </c>
      <c r="E330" s="84" t="b">
        <v>0</v>
      </c>
      <c r="F330" s="84" t="b">
        <v>0</v>
      </c>
      <c r="G330" s="84" t="b">
        <v>0</v>
      </c>
    </row>
    <row r="331" spans="1:7" ht="15">
      <c r="A331" s="84" t="s">
        <v>2175</v>
      </c>
      <c r="B331" s="84">
        <v>25</v>
      </c>
      <c r="C331" s="122">
        <v>0.011895406538788188</v>
      </c>
      <c r="D331" s="84" t="s">
        <v>2037</v>
      </c>
      <c r="E331" s="84" t="b">
        <v>0</v>
      </c>
      <c r="F331" s="84" t="b">
        <v>0</v>
      </c>
      <c r="G331" s="84" t="b">
        <v>0</v>
      </c>
    </row>
    <row r="332" spans="1:7" ht="15">
      <c r="A332" s="84" t="s">
        <v>2585</v>
      </c>
      <c r="B332" s="84">
        <v>25</v>
      </c>
      <c r="C332" s="122">
        <v>0.011895406538788188</v>
      </c>
      <c r="D332" s="84" t="s">
        <v>2037</v>
      </c>
      <c r="E332" s="84" t="b">
        <v>0</v>
      </c>
      <c r="F332" s="84" t="b">
        <v>0</v>
      </c>
      <c r="G332" s="84" t="b">
        <v>0</v>
      </c>
    </row>
    <row r="333" spans="1:7" ht="15">
      <c r="A333" s="84" t="s">
        <v>2586</v>
      </c>
      <c r="B333" s="84">
        <v>25</v>
      </c>
      <c r="C333" s="122">
        <v>0.011895406538788188</v>
      </c>
      <c r="D333" s="84" t="s">
        <v>2037</v>
      </c>
      <c r="E333" s="84" t="b">
        <v>0</v>
      </c>
      <c r="F333" s="84" t="b">
        <v>0</v>
      </c>
      <c r="G333" s="84" t="b">
        <v>0</v>
      </c>
    </row>
    <row r="334" spans="1:7" ht="15">
      <c r="A334" s="84" t="s">
        <v>2588</v>
      </c>
      <c r="B334" s="84">
        <v>17</v>
      </c>
      <c r="C334" s="122">
        <v>0.011523554955415752</v>
      </c>
      <c r="D334" s="84" t="s">
        <v>2037</v>
      </c>
      <c r="E334" s="84" t="b">
        <v>0</v>
      </c>
      <c r="F334" s="84" t="b">
        <v>0</v>
      </c>
      <c r="G334" s="84" t="b">
        <v>0</v>
      </c>
    </row>
    <row r="335" spans="1:7" ht="15">
      <c r="A335" s="84" t="s">
        <v>2590</v>
      </c>
      <c r="B335" s="84">
        <v>15</v>
      </c>
      <c r="C335" s="122">
        <v>0.011151395001976587</v>
      </c>
      <c r="D335" s="84" t="s">
        <v>2037</v>
      </c>
      <c r="E335" s="84" t="b">
        <v>0</v>
      </c>
      <c r="F335" s="84" t="b">
        <v>0</v>
      </c>
      <c r="G335" s="84" t="b">
        <v>0</v>
      </c>
    </row>
    <row r="336" spans="1:7" ht="15">
      <c r="A336" s="84" t="s">
        <v>2587</v>
      </c>
      <c r="B336" s="84">
        <v>15</v>
      </c>
      <c r="C336" s="122">
        <v>0.011151395001976587</v>
      </c>
      <c r="D336" s="84" t="s">
        <v>2037</v>
      </c>
      <c r="E336" s="84" t="b">
        <v>0</v>
      </c>
      <c r="F336" s="84" t="b">
        <v>0</v>
      </c>
      <c r="G336" s="84" t="b">
        <v>0</v>
      </c>
    </row>
    <row r="337" spans="1:7" ht="15">
      <c r="A337" s="84" t="s">
        <v>2183</v>
      </c>
      <c r="B337" s="84">
        <v>14</v>
      </c>
      <c r="C337" s="122">
        <v>0.010913982091049724</v>
      </c>
      <c r="D337" s="84" t="s">
        <v>2037</v>
      </c>
      <c r="E337" s="84" t="b">
        <v>0</v>
      </c>
      <c r="F337" s="84" t="b">
        <v>0</v>
      </c>
      <c r="G337" s="84" t="b">
        <v>0</v>
      </c>
    </row>
    <row r="338" spans="1:7" ht="15">
      <c r="A338" s="84" t="s">
        <v>2178</v>
      </c>
      <c r="B338" s="84">
        <v>14</v>
      </c>
      <c r="C338" s="122">
        <v>0.010913982091049724</v>
      </c>
      <c r="D338" s="84" t="s">
        <v>2037</v>
      </c>
      <c r="E338" s="84" t="b">
        <v>0</v>
      </c>
      <c r="F338" s="84" t="b">
        <v>0</v>
      </c>
      <c r="G338" s="84" t="b">
        <v>0</v>
      </c>
    </row>
    <row r="339" spans="1:7" ht="15">
      <c r="A339" s="84" t="s">
        <v>2591</v>
      </c>
      <c r="B339" s="84">
        <v>14</v>
      </c>
      <c r="C339" s="122">
        <v>0.010913982091049724</v>
      </c>
      <c r="D339" s="84" t="s">
        <v>2037</v>
      </c>
      <c r="E339" s="84" t="b">
        <v>0</v>
      </c>
      <c r="F339" s="84" t="b">
        <v>0</v>
      </c>
      <c r="G339" s="84" t="b">
        <v>0</v>
      </c>
    </row>
    <row r="340" spans="1:7" ht="15">
      <c r="A340" s="84" t="s">
        <v>2592</v>
      </c>
      <c r="B340" s="84">
        <v>14</v>
      </c>
      <c r="C340" s="122">
        <v>0.010913982091049724</v>
      </c>
      <c r="D340" s="84" t="s">
        <v>2037</v>
      </c>
      <c r="E340" s="84" t="b">
        <v>0</v>
      </c>
      <c r="F340" s="84" t="b">
        <v>0</v>
      </c>
      <c r="G340" s="84" t="b">
        <v>0</v>
      </c>
    </row>
    <row r="341" spans="1:7" ht="15">
      <c r="A341" s="84" t="s">
        <v>2593</v>
      </c>
      <c r="B341" s="84">
        <v>14</v>
      </c>
      <c r="C341" s="122">
        <v>0.010913982091049724</v>
      </c>
      <c r="D341" s="84" t="s">
        <v>2037</v>
      </c>
      <c r="E341" s="84" t="b">
        <v>0</v>
      </c>
      <c r="F341" s="84" t="b">
        <v>0</v>
      </c>
      <c r="G341" s="84" t="b">
        <v>0</v>
      </c>
    </row>
    <row r="342" spans="1:7" ht="15">
      <c r="A342" s="84" t="s">
        <v>2594</v>
      </c>
      <c r="B342" s="84">
        <v>14</v>
      </c>
      <c r="C342" s="122">
        <v>0.010913982091049724</v>
      </c>
      <c r="D342" s="84" t="s">
        <v>2037</v>
      </c>
      <c r="E342" s="84" t="b">
        <v>0</v>
      </c>
      <c r="F342" s="84" t="b">
        <v>1</v>
      </c>
      <c r="G342" s="84" t="b">
        <v>0</v>
      </c>
    </row>
    <row r="343" spans="1:7" ht="15">
      <c r="A343" s="84" t="s">
        <v>2595</v>
      </c>
      <c r="B343" s="84">
        <v>14</v>
      </c>
      <c r="C343" s="122">
        <v>0.010913982091049724</v>
      </c>
      <c r="D343" s="84" t="s">
        <v>2037</v>
      </c>
      <c r="E343" s="84" t="b">
        <v>0</v>
      </c>
      <c r="F343" s="84" t="b">
        <v>1</v>
      </c>
      <c r="G343" s="84" t="b">
        <v>0</v>
      </c>
    </row>
    <row r="344" spans="1:7" ht="15">
      <c r="A344" s="84" t="s">
        <v>2589</v>
      </c>
      <c r="B344" s="84">
        <v>14</v>
      </c>
      <c r="C344" s="122">
        <v>0.010913982091049724</v>
      </c>
      <c r="D344" s="84" t="s">
        <v>2037</v>
      </c>
      <c r="E344" s="84" t="b">
        <v>0</v>
      </c>
      <c r="F344" s="84" t="b">
        <v>0</v>
      </c>
      <c r="G344" s="84" t="b">
        <v>0</v>
      </c>
    </row>
    <row r="345" spans="1:7" ht="15">
      <c r="A345" s="84" t="s">
        <v>2596</v>
      </c>
      <c r="B345" s="84">
        <v>14</v>
      </c>
      <c r="C345" s="122">
        <v>0.010913982091049724</v>
      </c>
      <c r="D345" s="84" t="s">
        <v>2037</v>
      </c>
      <c r="E345" s="84" t="b">
        <v>0</v>
      </c>
      <c r="F345" s="84" t="b">
        <v>0</v>
      </c>
      <c r="G345" s="84" t="b">
        <v>0</v>
      </c>
    </row>
    <row r="346" spans="1:7" ht="15">
      <c r="A346" s="84" t="s">
        <v>2598</v>
      </c>
      <c r="B346" s="84">
        <v>13</v>
      </c>
      <c r="C346" s="122">
        <v>0.01063911747103549</v>
      </c>
      <c r="D346" s="84" t="s">
        <v>2037</v>
      </c>
      <c r="E346" s="84" t="b">
        <v>0</v>
      </c>
      <c r="F346" s="84" t="b">
        <v>0</v>
      </c>
      <c r="G346" s="84" t="b">
        <v>0</v>
      </c>
    </row>
    <row r="347" spans="1:7" ht="15">
      <c r="A347" s="84" t="s">
        <v>2599</v>
      </c>
      <c r="B347" s="84">
        <v>13</v>
      </c>
      <c r="C347" s="122">
        <v>0.01063911747103549</v>
      </c>
      <c r="D347" s="84" t="s">
        <v>2037</v>
      </c>
      <c r="E347" s="84" t="b">
        <v>0</v>
      </c>
      <c r="F347" s="84" t="b">
        <v>0</v>
      </c>
      <c r="G347" s="84" t="b">
        <v>0</v>
      </c>
    </row>
    <row r="348" spans="1:7" ht="15">
      <c r="A348" s="84" t="s">
        <v>2188</v>
      </c>
      <c r="B348" s="84">
        <v>13</v>
      </c>
      <c r="C348" s="122">
        <v>0.01063911747103549</v>
      </c>
      <c r="D348" s="84" t="s">
        <v>2037</v>
      </c>
      <c r="E348" s="84" t="b">
        <v>0</v>
      </c>
      <c r="F348" s="84" t="b">
        <v>0</v>
      </c>
      <c r="G348" s="84" t="b">
        <v>0</v>
      </c>
    </row>
    <row r="349" spans="1:7" ht="15">
      <c r="A349" s="84" t="s">
        <v>2189</v>
      </c>
      <c r="B349" s="84">
        <v>13</v>
      </c>
      <c r="C349" s="122">
        <v>0.01063911747103549</v>
      </c>
      <c r="D349" s="84" t="s">
        <v>2037</v>
      </c>
      <c r="E349" s="84" t="b">
        <v>0</v>
      </c>
      <c r="F349" s="84" t="b">
        <v>0</v>
      </c>
      <c r="G349" s="84" t="b">
        <v>0</v>
      </c>
    </row>
    <row r="350" spans="1:7" ht="15">
      <c r="A350" s="84" t="s">
        <v>2185</v>
      </c>
      <c r="B350" s="84">
        <v>13</v>
      </c>
      <c r="C350" s="122">
        <v>0.01063911747103549</v>
      </c>
      <c r="D350" s="84" t="s">
        <v>2037</v>
      </c>
      <c r="E350" s="84" t="b">
        <v>0</v>
      </c>
      <c r="F350" s="84" t="b">
        <v>0</v>
      </c>
      <c r="G350" s="84" t="b">
        <v>0</v>
      </c>
    </row>
    <row r="351" spans="1:7" ht="15">
      <c r="A351" s="84" t="s">
        <v>2600</v>
      </c>
      <c r="B351" s="84">
        <v>13</v>
      </c>
      <c r="C351" s="122">
        <v>0.01063911747103549</v>
      </c>
      <c r="D351" s="84" t="s">
        <v>2037</v>
      </c>
      <c r="E351" s="84" t="b">
        <v>0</v>
      </c>
      <c r="F351" s="84" t="b">
        <v>0</v>
      </c>
      <c r="G351" s="84" t="b">
        <v>0</v>
      </c>
    </row>
    <row r="352" spans="1:7" ht="15">
      <c r="A352" s="84" t="s">
        <v>2601</v>
      </c>
      <c r="B352" s="84">
        <v>13</v>
      </c>
      <c r="C352" s="122">
        <v>0.01063911747103549</v>
      </c>
      <c r="D352" s="84" t="s">
        <v>2037</v>
      </c>
      <c r="E352" s="84" t="b">
        <v>0</v>
      </c>
      <c r="F352" s="84" t="b">
        <v>0</v>
      </c>
      <c r="G352" s="84" t="b">
        <v>0</v>
      </c>
    </row>
    <row r="353" spans="1:7" ht="15">
      <c r="A353" s="84" t="s">
        <v>2179</v>
      </c>
      <c r="B353" s="84">
        <v>13</v>
      </c>
      <c r="C353" s="122">
        <v>0.01063911747103549</v>
      </c>
      <c r="D353" s="84" t="s">
        <v>2037</v>
      </c>
      <c r="E353" s="84" t="b">
        <v>0</v>
      </c>
      <c r="F353" s="84" t="b">
        <v>0</v>
      </c>
      <c r="G353" s="84" t="b">
        <v>0</v>
      </c>
    </row>
    <row r="354" spans="1:7" ht="15">
      <c r="A354" s="84" t="s">
        <v>2602</v>
      </c>
      <c r="B354" s="84">
        <v>13</v>
      </c>
      <c r="C354" s="122">
        <v>0.01063911747103549</v>
      </c>
      <c r="D354" s="84" t="s">
        <v>2037</v>
      </c>
      <c r="E354" s="84" t="b">
        <v>0</v>
      </c>
      <c r="F354" s="84" t="b">
        <v>0</v>
      </c>
      <c r="G354" s="84" t="b">
        <v>0</v>
      </c>
    </row>
    <row r="355" spans="1:7" ht="15">
      <c r="A355" s="84" t="s">
        <v>2603</v>
      </c>
      <c r="B355" s="84">
        <v>13</v>
      </c>
      <c r="C355" s="122">
        <v>0.01063911747103549</v>
      </c>
      <c r="D355" s="84" t="s">
        <v>2037</v>
      </c>
      <c r="E355" s="84" t="b">
        <v>0</v>
      </c>
      <c r="F355" s="84" t="b">
        <v>0</v>
      </c>
      <c r="G355" s="84" t="b">
        <v>0</v>
      </c>
    </row>
    <row r="356" spans="1:7" ht="15">
      <c r="A356" s="84" t="s">
        <v>2604</v>
      </c>
      <c r="B356" s="84">
        <v>13</v>
      </c>
      <c r="C356" s="122">
        <v>0.01063911747103549</v>
      </c>
      <c r="D356" s="84" t="s">
        <v>2037</v>
      </c>
      <c r="E356" s="84" t="b">
        <v>1</v>
      </c>
      <c r="F356" s="84" t="b">
        <v>0</v>
      </c>
      <c r="G356" s="84" t="b">
        <v>0</v>
      </c>
    </row>
    <row r="357" spans="1:7" ht="15">
      <c r="A357" s="84" t="s">
        <v>2605</v>
      </c>
      <c r="B357" s="84">
        <v>13</v>
      </c>
      <c r="C357" s="122">
        <v>0.01063911747103549</v>
      </c>
      <c r="D357" s="84" t="s">
        <v>2037</v>
      </c>
      <c r="E357" s="84" t="b">
        <v>0</v>
      </c>
      <c r="F357" s="84" t="b">
        <v>0</v>
      </c>
      <c r="G357" s="84" t="b">
        <v>0</v>
      </c>
    </row>
    <row r="358" spans="1:7" ht="15">
      <c r="A358" s="84" t="s">
        <v>2606</v>
      </c>
      <c r="B358" s="84">
        <v>13</v>
      </c>
      <c r="C358" s="122">
        <v>0.01063911747103549</v>
      </c>
      <c r="D358" s="84" t="s">
        <v>2037</v>
      </c>
      <c r="E358" s="84" t="b">
        <v>0</v>
      </c>
      <c r="F358" s="84" t="b">
        <v>0</v>
      </c>
      <c r="G358" s="84" t="b">
        <v>0</v>
      </c>
    </row>
    <row r="359" spans="1:7" ht="15">
      <c r="A359" s="84" t="s">
        <v>2597</v>
      </c>
      <c r="B359" s="84">
        <v>13</v>
      </c>
      <c r="C359" s="122">
        <v>0.01063911747103549</v>
      </c>
      <c r="D359" s="84" t="s">
        <v>2037</v>
      </c>
      <c r="E359" s="84" t="b">
        <v>0</v>
      </c>
      <c r="F359" s="84" t="b">
        <v>0</v>
      </c>
      <c r="G359" s="84" t="b">
        <v>0</v>
      </c>
    </row>
    <row r="360" spans="1:7" ht="15">
      <c r="A360" s="84" t="s">
        <v>2228</v>
      </c>
      <c r="B360" s="84">
        <v>12</v>
      </c>
      <c r="C360" s="122">
        <v>0.010323914742349276</v>
      </c>
      <c r="D360" s="84" t="s">
        <v>2037</v>
      </c>
      <c r="E360" s="84" t="b">
        <v>0</v>
      </c>
      <c r="F360" s="84" t="b">
        <v>0</v>
      </c>
      <c r="G360" s="84" t="b">
        <v>0</v>
      </c>
    </row>
    <row r="361" spans="1:7" ht="15">
      <c r="A361" s="84" t="s">
        <v>304</v>
      </c>
      <c r="B361" s="84">
        <v>12</v>
      </c>
      <c r="C361" s="122">
        <v>0.010323914742349276</v>
      </c>
      <c r="D361" s="84" t="s">
        <v>2037</v>
      </c>
      <c r="E361" s="84" t="b">
        <v>0</v>
      </c>
      <c r="F361" s="84" t="b">
        <v>0</v>
      </c>
      <c r="G361" s="84" t="b">
        <v>0</v>
      </c>
    </row>
    <row r="362" spans="1:7" ht="15">
      <c r="A362" s="84" t="s">
        <v>282</v>
      </c>
      <c r="B362" s="84">
        <v>6</v>
      </c>
      <c r="C362" s="122">
        <v>0.007340702816269797</v>
      </c>
      <c r="D362" s="84" t="s">
        <v>2037</v>
      </c>
      <c r="E362" s="84" t="b">
        <v>0</v>
      </c>
      <c r="F362" s="84" t="b">
        <v>0</v>
      </c>
      <c r="G362" s="84" t="b">
        <v>0</v>
      </c>
    </row>
    <row r="363" spans="1:7" ht="15">
      <c r="A363" s="84" t="s">
        <v>339</v>
      </c>
      <c r="B363" s="84">
        <v>4</v>
      </c>
      <c r="C363" s="122">
        <v>0.005743458133511659</v>
      </c>
      <c r="D363" s="84" t="s">
        <v>2037</v>
      </c>
      <c r="E363" s="84" t="b">
        <v>0</v>
      </c>
      <c r="F363" s="84" t="b">
        <v>0</v>
      </c>
      <c r="G363" s="84" t="b">
        <v>0</v>
      </c>
    </row>
    <row r="364" spans="1:7" ht="15">
      <c r="A364" s="84" t="s">
        <v>338</v>
      </c>
      <c r="B364" s="84">
        <v>4</v>
      </c>
      <c r="C364" s="122">
        <v>0.005743458133511659</v>
      </c>
      <c r="D364" s="84" t="s">
        <v>2037</v>
      </c>
      <c r="E364" s="84" t="b">
        <v>0</v>
      </c>
      <c r="F364" s="84" t="b">
        <v>0</v>
      </c>
      <c r="G364" s="84" t="b">
        <v>0</v>
      </c>
    </row>
    <row r="365" spans="1:7" ht="15">
      <c r="A365" s="84" t="s">
        <v>2707</v>
      </c>
      <c r="B365" s="84">
        <v>3</v>
      </c>
      <c r="C365" s="122">
        <v>0.004759724130682479</v>
      </c>
      <c r="D365" s="84" t="s">
        <v>2037</v>
      </c>
      <c r="E365" s="84" t="b">
        <v>0</v>
      </c>
      <c r="F365" s="84" t="b">
        <v>0</v>
      </c>
      <c r="G365" s="84" t="b">
        <v>0</v>
      </c>
    </row>
    <row r="366" spans="1:7" ht="15">
      <c r="A366" s="84" t="s">
        <v>2803</v>
      </c>
      <c r="B366" s="84">
        <v>2</v>
      </c>
      <c r="C366" s="122">
        <v>0.003597977548454216</v>
      </c>
      <c r="D366" s="84" t="s">
        <v>2037</v>
      </c>
      <c r="E366" s="84" t="b">
        <v>0</v>
      </c>
      <c r="F366" s="84" t="b">
        <v>0</v>
      </c>
      <c r="G366" s="84" t="b">
        <v>0</v>
      </c>
    </row>
    <row r="367" spans="1:7" ht="15">
      <c r="A367" s="84" t="s">
        <v>2619</v>
      </c>
      <c r="B367" s="84">
        <v>2</v>
      </c>
      <c r="C367" s="122">
        <v>0.003597977548454216</v>
      </c>
      <c r="D367" s="84" t="s">
        <v>2037</v>
      </c>
      <c r="E367" s="84" t="b">
        <v>0</v>
      </c>
      <c r="F367" s="84" t="b">
        <v>0</v>
      </c>
      <c r="G367" s="84" t="b">
        <v>0</v>
      </c>
    </row>
    <row r="368" spans="1:7" ht="15">
      <c r="A368" s="84" t="s">
        <v>2804</v>
      </c>
      <c r="B368" s="84">
        <v>2</v>
      </c>
      <c r="C368" s="122">
        <v>0.003597977548454216</v>
      </c>
      <c r="D368" s="84" t="s">
        <v>2037</v>
      </c>
      <c r="E368" s="84" t="b">
        <v>1</v>
      </c>
      <c r="F368" s="84" t="b">
        <v>0</v>
      </c>
      <c r="G368" s="84" t="b">
        <v>0</v>
      </c>
    </row>
    <row r="369" spans="1:7" ht="15">
      <c r="A369" s="84" t="s">
        <v>2805</v>
      </c>
      <c r="B369" s="84">
        <v>2</v>
      </c>
      <c r="C369" s="122">
        <v>0.003597977548454216</v>
      </c>
      <c r="D369" s="84" t="s">
        <v>2037</v>
      </c>
      <c r="E369" s="84" t="b">
        <v>1</v>
      </c>
      <c r="F369" s="84" t="b">
        <v>0</v>
      </c>
      <c r="G369" s="84" t="b">
        <v>0</v>
      </c>
    </row>
    <row r="370" spans="1:7" ht="15">
      <c r="A370" s="84" t="s">
        <v>2806</v>
      </c>
      <c r="B370" s="84">
        <v>2</v>
      </c>
      <c r="C370" s="122">
        <v>0.003597977548454216</v>
      </c>
      <c r="D370" s="84" t="s">
        <v>2037</v>
      </c>
      <c r="E370" s="84" t="b">
        <v>0</v>
      </c>
      <c r="F370" s="84" t="b">
        <v>0</v>
      </c>
      <c r="G370" s="84" t="b">
        <v>0</v>
      </c>
    </row>
    <row r="371" spans="1:7" ht="15">
      <c r="A371" s="84" t="s">
        <v>2807</v>
      </c>
      <c r="B371" s="84">
        <v>2</v>
      </c>
      <c r="C371" s="122">
        <v>0.003597977548454216</v>
      </c>
      <c r="D371" s="84" t="s">
        <v>2037</v>
      </c>
      <c r="E371" s="84" t="b">
        <v>0</v>
      </c>
      <c r="F371" s="84" t="b">
        <v>0</v>
      </c>
      <c r="G371" s="84" t="b">
        <v>0</v>
      </c>
    </row>
    <row r="372" spans="1:7" ht="15">
      <c r="A372" s="84" t="s">
        <v>2808</v>
      </c>
      <c r="B372" s="84">
        <v>2</v>
      </c>
      <c r="C372" s="122">
        <v>0.003597977548454216</v>
      </c>
      <c r="D372" s="84" t="s">
        <v>2037</v>
      </c>
      <c r="E372" s="84" t="b">
        <v>0</v>
      </c>
      <c r="F372" s="84" t="b">
        <v>0</v>
      </c>
      <c r="G372" s="84" t="b">
        <v>0</v>
      </c>
    </row>
    <row r="373" spans="1:7" ht="15">
      <c r="A373" s="84" t="s">
        <v>2688</v>
      </c>
      <c r="B373" s="84">
        <v>2</v>
      </c>
      <c r="C373" s="122">
        <v>0.003597977548454216</v>
      </c>
      <c r="D373" s="84" t="s">
        <v>2037</v>
      </c>
      <c r="E373" s="84" t="b">
        <v>0</v>
      </c>
      <c r="F373" s="84" t="b">
        <v>0</v>
      </c>
      <c r="G373" s="84" t="b">
        <v>0</v>
      </c>
    </row>
    <row r="374" spans="1:7" ht="15">
      <c r="A374" s="84" t="s">
        <v>2809</v>
      </c>
      <c r="B374" s="84">
        <v>2</v>
      </c>
      <c r="C374" s="122">
        <v>0.003597977548454216</v>
      </c>
      <c r="D374" s="84" t="s">
        <v>2037</v>
      </c>
      <c r="E374" s="84" t="b">
        <v>0</v>
      </c>
      <c r="F374" s="84" t="b">
        <v>0</v>
      </c>
      <c r="G374" s="84" t="b">
        <v>0</v>
      </c>
    </row>
    <row r="375" spans="1:7" ht="15">
      <c r="A375" s="84" t="s">
        <v>2704</v>
      </c>
      <c r="B375" s="84">
        <v>2</v>
      </c>
      <c r="C375" s="122">
        <v>0.003597977548454216</v>
      </c>
      <c r="D375" s="84" t="s">
        <v>2037</v>
      </c>
      <c r="E375" s="84" t="b">
        <v>0</v>
      </c>
      <c r="F375" s="84" t="b">
        <v>0</v>
      </c>
      <c r="G375" s="84" t="b">
        <v>0</v>
      </c>
    </row>
    <row r="376" spans="1:7" ht="15">
      <c r="A376" s="84" t="s">
        <v>2211</v>
      </c>
      <c r="B376" s="84">
        <v>2</v>
      </c>
      <c r="C376" s="122">
        <v>0.003597977548454216</v>
      </c>
      <c r="D376" s="84" t="s">
        <v>2037</v>
      </c>
      <c r="E376" s="84" t="b">
        <v>0</v>
      </c>
      <c r="F376" s="84" t="b">
        <v>0</v>
      </c>
      <c r="G376" s="84" t="b">
        <v>0</v>
      </c>
    </row>
    <row r="377" spans="1:7" ht="15">
      <c r="A377" s="84" t="s">
        <v>2652</v>
      </c>
      <c r="B377" s="84">
        <v>2</v>
      </c>
      <c r="C377" s="122">
        <v>0.003597977548454216</v>
      </c>
      <c r="D377" s="84" t="s">
        <v>2037</v>
      </c>
      <c r="E377" s="84" t="b">
        <v>0</v>
      </c>
      <c r="F377" s="84" t="b">
        <v>0</v>
      </c>
      <c r="G377" s="84" t="b">
        <v>0</v>
      </c>
    </row>
    <row r="378" spans="1:7" ht="15">
      <c r="A378" s="84" t="s">
        <v>2653</v>
      </c>
      <c r="B378" s="84">
        <v>2</v>
      </c>
      <c r="C378" s="122">
        <v>0.003597977548454216</v>
      </c>
      <c r="D378" s="84" t="s">
        <v>2037</v>
      </c>
      <c r="E378" s="84" t="b">
        <v>1</v>
      </c>
      <c r="F378" s="84" t="b">
        <v>0</v>
      </c>
      <c r="G378" s="84" t="b">
        <v>0</v>
      </c>
    </row>
    <row r="379" spans="1:7" ht="15">
      <c r="A379" s="84" t="s">
        <v>2617</v>
      </c>
      <c r="B379" s="84">
        <v>2</v>
      </c>
      <c r="C379" s="122">
        <v>0.003597977548454216</v>
      </c>
      <c r="D379" s="84" t="s">
        <v>2037</v>
      </c>
      <c r="E379" s="84" t="b">
        <v>1</v>
      </c>
      <c r="F379" s="84" t="b">
        <v>0</v>
      </c>
      <c r="G379" s="84" t="b">
        <v>0</v>
      </c>
    </row>
    <row r="380" spans="1:7" ht="15">
      <c r="A380" s="84" t="s">
        <v>2703</v>
      </c>
      <c r="B380" s="84">
        <v>2</v>
      </c>
      <c r="C380" s="122">
        <v>0.003597977548454216</v>
      </c>
      <c r="D380" s="84" t="s">
        <v>2037</v>
      </c>
      <c r="E380" s="84" t="b">
        <v>0</v>
      </c>
      <c r="F380" s="84" t="b">
        <v>0</v>
      </c>
      <c r="G380" s="84" t="b">
        <v>0</v>
      </c>
    </row>
    <row r="381" spans="1:7" ht="15">
      <c r="A381" s="84" t="s">
        <v>2625</v>
      </c>
      <c r="B381" s="84">
        <v>2</v>
      </c>
      <c r="C381" s="122">
        <v>0.003597977548454216</v>
      </c>
      <c r="D381" s="84" t="s">
        <v>2037</v>
      </c>
      <c r="E381" s="84" t="b">
        <v>1</v>
      </c>
      <c r="F381" s="84" t="b">
        <v>0</v>
      </c>
      <c r="G381" s="84" t="b">
        <v>0</v>
      </c>
    </row>
    <row r="382" spans="1:7" ht="15">
      <c r="A382" s="84" t="s">
        <v>2792</v>
      </c>
      <c r="B382" s="84">
        <v>2</v>
      </c>
      <c r="C382" s="122">
        <v>0.003597977548454216</v>
      </c>
      <c r="D382" s="84" t="s">
        <v>2037</v>
      </c>
      <c r="E382" s="84" t="b">
        <v>0</v>
      </c>
      <c r="F382" s="84" t="b">
        <v>0</v>
      </c>
      <c r="G382" s="84" t="b">
        <v>0</v>
      </c>
    </row>
    <row r="383" spans="1:7" ht="15">
      <c r="A383" s="84" t="s">
        <v>2633</v>
      </c>
      <c r="B383" s="84">
        <v>2</v>
      </c>
      <c r="C383" s="122">
        <v>0.003597977548454216</v>
      </c>
      <c r="D383" s="84" t="s">
        <v>2037</v>
      </c>
      <c r="E383" s="84" t="b">
        <v>1</v>
      </c>
      <c r="F383" s="84" t="b">
        <v>0</v>
      </c>
      <c r="G383" s="84" t="b">
        <v>0</v>
      </c>
    </row>
    <row r="384" spans="1:7" ht="15">
      <c r="A384" s="84" t="s">
        <v>2793</v>
      </c>
      <c r="B384" s="84">
        <v>2</v>
      </c>
      <c r="C384" s="122">
        <v>0.003597977548454216</v>
      </c>
      <c r="D384" s="84" t="s">
        <v>2037</v>
      </c>
      <c r="E384" s="84" t="b">
        <v>0</v>
      </c>
      <c r="F384" s="84" t="b">
        <v>0</v>
      </c>
      <c r="G384" s="84" t="b">
        <v>0</v>
      </c>
    </row>
    <row r="385" spans="1:7" ht="15">
      <c r="A385" s="84" t="s">
        <v>304</v>
      </c>
      <c r="B385" s="84">
        <v>32</v>
      </c>
      <c r="C385" s="122">
        <v>0.008969489866652459</v>
      </c>
      <c r="D385" s="84" t="s">
        <v>2038</v>
      </c>
      <c r="E385" s="84" t="b">
        <v>0</v>
      </c>
      <c r="F385" s="84" t="b">
        <v>0</v>
      </c>
      <c r="G385" s="84" t="b">
        <v>0</v>
      </c>
    </row>
    <row r="386" spans="1:7" ht="15">
      <c r="A386" s="84" t="s">
        <v>526</v>
      </c>
      <c r="B386" s="84">
        <v>11</v>
      </c>
      <c r="C386" s="122">
        <v>0.01886446567730343</v>
      </c>
      <c r="D386" s="84" t="s">
        <v>2038</v>
      </c>
      <c r="E386" s="84" t="b">
        <v>0</v>
      </c>
      <c r="F386" s="84" t="b">
        <v>0</v>
      </c>
      <c r="G386" s="84" t="b">
        <v>0</v>
      </c>
    </row>
    <row r="387" spans="1:7" ht="15">
      <c r="A387" s="84" t="s">
        <v>2177</v>
      </c>
      <c r="B387" s="84">
        <v>9</v>
      </c>
      <c r="C387" s="122">
        <v>0.015434562826884622</v>
      </c>
      <c r="D387" s="84" t="s">
        <v>2038</v>
      </c>
      <c r="E387" s="84" t="b">
        <v>0</v>
      </c>
      <c r="F387" s="84" t="b">
        <v>0</v>
      </c>
      <c r="G387" s="84" t="b">
        <v>0</v>
      </c>
    </row>
    <row r="388" spans="1:7" ht="15">
      <c r="A388" s="84" t="s">
        <v>2178</v>
      </c>
      <c r="B388" s="84">
        <v>7</v>
      </c>
      <c r="C388" s="122">
        <v>0.01399427270036029</v>
      </c>
      <c r="D388" s="84" t="s">
        <v>2038</v>
      </c>
      <c r="E388" s="84" t="b">
        <v>0</v>
      </c>
      <c r="F388" s="84" t="b">
        <v>0</v>
      </c>
      <c r="G388" s="84" t="b">
        <v>0</v>
      </c>
    </row>
    <row r="389" spans="1:7" ht="15">
      <c r="A389" s="84" t="s">
        <v>2179</v>
      </c>
      <c r="B389" s="84">
        <v>7</v>
      </c>
      <c r="C389" s="122">
        <v>0.01399427270036029</v>
      </c>
      <c r="D389" s="84" t="s">
        <v>2038</v>
      </c>
      <c r="E389" s="84" t="b">
        <v>0</v>
      </c>
      <c r="F389" s="84" t="b">
        <v>0</v>
      </c>
      <c r="G389" s="84" t="b">
        <v>0</v>
      </c>
    </row>
    <row r="390" spans="1:7" ht="15">
      <c r="A390" s="84" t="s">
        <v>2180</v>
      </c>
      <c r="B390" s="84">
        <v>6</v>
      </c>
      <c r="C390" s="122">
        <v>0.013041134474001435</v>
      </c>
      <c r="D390" s="84" t="s">
        <v>2038</v>
      </c>
      <c r="E390" s="84" t="b">
        <v>0</v>
      </c>
      <c r="F390" s="84" t="b">
        <v>0</v>
      </c>
      <c r="G390" s="84" t="b">
        <v>0</v>
      </c>
    </row>
    <row r="391" spans="1:7" ht="15">
      <c r="A391" s="84" t="s">
        <v>248</v>
      </c>
      <c r="B391" s="84">
        <v>6</v>
      </c>
      <c r="C391" s="122">
        <v>0.013041134474001435</v>
      </c>
      <c r="D391" s="84" t="s">
        <v>2038</v>
      </c>
      <c r="E391" s="84" t="b">
        <v>0</v>
      </c>
      <c r="F391" s="84" t="b">
        <v>0</v>
      </c>
      <c r="G391" s="84" t="b">
        <v>0</v>
      </c>
    </row>
    <row r="392" spans="1:7" ht="15">
      <c r="A392" s="84" t="s">
        <v>2181</v>
      </c>
      <c r="B392" s="84">
        <v>5</v>
      </c>
      <c r="C392" s="122">
        <v>0.011898617869579645</v>
      </c>
      <c r="D392" s="84" t="s">
        <v>2038</v>
      </c>
      <c r="E392" s="84" t="b">
        <v>0</v>
      </c>
      <c r="F392" s="84" t="b">
        <v>0</v>
      </c>
      <c r="G392" s="84" t="b">
        <v>0</v>
      </c>
    </row>
    <row r="393" spans="1:7" ht="15">
      <c r="A393" s="84" t="s">
        <v>2182</v>
      </c>
      <c r="B393" s="84">
        <v>5</v>
      </c>
      <c r="C393" s="122">
        <v>0.011898617869579645</v>
      </c>
      <c r="D393" s="84" t="s">
        <v>2038</v>
      </c>
      <c r="E393" s="84" t="b">
        <v>0</v>
      </c>
      <c r="F393" s="84" t="b">
        <v>0</v>
      </c>
      <c r="G393" s="84" t="b">
        <v>0</v>
      </c>
    </row>
    <row r="394" spans="1:7" ht="15">
      <c r="A394" s="84" t="s">
        <v>2183</v>
      </c>
      <c r="B394" s="84">
        <v>5</v>
      </c>
      <c r="C394" s="122">
        <v>0.011898617869579645</v>
      </c>
      <c r="D394" s="84" t="s">
        <v>2038</v>
      </c>
      <c r="E394" s="84" t="b">
        <v>0</v>
      </c>
      <c r="F394" s="84" t="b">
        <v>0</v>
      </c>
      <c r="G394" s="84" t="b">
        <v>0</v>
      </c>
    </row>
    <row r="395" spans="1:7" ht="15">
      <c r="A395" s="84" t="s">
        <v>2620</v>
      </c>
      <c r="B395" s="84">
        <v>5</v>
      </c>
      <c r="C395" s="122">
        <v>0.01478727346354262</v>
      </c>
      <c r="D395" s="84" t="s">
        <v>2038</v>
      </c>
      <c r="E395" s="84" t="b">
        <v>0</v>
      </c>
      <c r="F395" s="84" t="b">
        <v>0</v>
      </c>
      <c r="G395" s="84" t="b">
        <v>0</v>
      </c>
    </row>
    <row r="396" spans="1:7" ht="15">
      <c r="A396" s="84" t="s">
        <v>2607</v>
      </c>
      <c r="B396" s="84">
        <v>5</v>
      </c>
      <c r="C396" s="122">
        <v>0.011898617869579645</v>
      </c>
      <c r="D396" s="84" t="s">
        <v>2038</v>
      </c>
      <c r="E396" s="84" t="b">
        <v>1</v>
      </c>
      <c r="F396" s="84" t="b">
        <v>0</v>
      </c>
      <c r="G396" s="84" t="b">
        <v>0</v>
      </c>
    </row>
    <row r="397" spans="1:7" ht="15">
      <c r="A397" s="84" t="s">
        <v>2646</v>
      </c>
      <c r="B397" s="84">
        <v>4</v>
      </c>
      <c r="C397" s="122">
        <v>0.01052837359783097</v>
      </c>
      <c r="D397" s="84" t="s">
        <v>2038</v>
      </c>
      <c r="E397" s="84" t="b">
        <v>0</v>
      </c>
      <c r="F397" s="84" t="b">
        <v>0</v>
      </c>
      <c r="G397" s="84" t="b">
        <v>0</v>
      </c>
    </row>
    <row r="398" spans="1:7" ht="15">
      <c r="A398" s="84" t="s">
        <v>2647</v>
      </c>
      <c r="B398" s="84">
        <v>4</v>
      </c>
      <c r="C398" s="122">
        <v>0.01052837359783097</v>
      </c>
      <c r="D398" s="84" t="s">
        <v>2038</v>
      </c>
      <c r="E398" s="84" t="b">
        <v>0</v>
      </c>
      <c r="F398" s="84" t="b">
        <v>0</v>
      </c>
      <c r="G398" s="84" t="b">
        <v>0</v>
      </c>
    </row>
    <row r="399" spans="1:7" ht="15">
      <c r="A399" s="84" t="s">
        <v>2644</v>
      </c>
      <c r="B399" s="84">
        <v>4</v>
      </c>
      <c r="C399" s="122">
        <v>0.01052837359783097</v>
      </c>
      <c r="D399" s="84" t="s">
        <v>2038</v>
      </c>
      <c r="E399" s="84" t="b">
        <v>1</v>
      </c>
      <c r="F399" s="84" t="b">
        <v>0</v>
      </c>
      <c r="G399" s="84" t="b">
        <v>0</v>
      </c>
    </row>
    <row r="400" spans="1:7" ht="15">
      <c r="A400" s="84" t="s">
        <v>2619</v>
      </c>
      <c r="B400" s="84">
        <v>4</v>
      </c>
      <c r="C400" s="122">
        <v>0.01052837359783097</v>
      </c>
      <c r="D400" s="84" t="s">
        <v>2038</v>
      </c>
      <c r="E400" s="84" t="b">
        <v>0</v>
      </c>
      <c r="F400" s="84" t="b">
        <v>0</v>
      </c>
      <c r="G400" s="84" t="b">
        <v>0</v>
      </c>
    </row>
    <row r="401" spans="1:7" ht="15">
      <c r="A401" s="84" t="s">
        <v>2208</v>
      </c>
      <c r="B401" s="84">
        <v>3</v>
      </c>
      <c r="C401" s="122">
        <v>0.008872364078125571</v>
      </c>
      <c r="D401" s="84" t="s">
        <v>2038</v>
      </c>
      <c r="E401" s="84" t="b">
        <v>1</v>
      </c>
      <c r="F401" s="84" t="b">
        <v>0</v>
      </c>
      <c r="G401" s="84" t="b">
        <v>0</v>
      </c>
    </row>
    <row r="402" spans="1:7" ht="15">
      <c r="A402" s="84" t="s">
        <v>347</v>
      </c>
      <c r="B402" s="84">
        <v>3</v>
      </c>
      <c r="C402" s="122">
        <v>0.008872364078125571</v>
      </c>
      <c r="D402" s="84" t="s">
        <v>2038</v>
      </c>
      <c r="E402" s="84" t="b">
        <v>0</v>
      </c>
      <c r="F402" s="84" t="b">
        <v>0</v>
      </c>
      <c r="G402" s="84" t="b">
        <v>0</v>
      </c>
    </row>
    <row r="403" spans="1:7" ht="15">
      <c r="A403" s="84" t="s">
        <v>2696</v>
      </c>
      <c r="B403" s="84">
        <v>3</v>
      </c>
      <c r="C403" s="122">
        <v>0.008872364078125571</v>
      </c>
      <c r="D403" s="84" t="s">
        <v>2038</v>
      </c>
      <c r="E403" s="84" t="b">
        <v>0</v>
      </c>
      <c r="F403" s="84" t="b">
        <v>0</v>
      </c>
      <c r="G403" s="84" t="b">
        <v>0</v>
      </c>
    </row>
    <row r="404" spans="1:7" ht="15">
      <c r="A404" s="84" t="s">
        <v>2697</v>
      </c>
      <c r="B404" s="84">
        <v>3</v>
      </c>
      <c r="C404" s="122">
        <v>0.008872364078125571</v>
      </c>
      <c r="D404" s="84" t="s">
        <v>2038</v>
      </c>
      <c r="E404" s="84" t="b">
        <v>0</v>
      </c>
      <c r="F404" s="84" t="b">
        <v>0</v>
      </c>
      <c r="G404" s="84" t="b">
        <v>0</v>
      </c>
    </row>
    <row r="405" spans="1:7" ht="15">
      <c r="A405" s="84" t="s">
        <v>2632</v>
      </c>
      <c r="B405" s="84">
        <v>3</v>
      </c>
      <c r="C405" s="122">
        <v>0.008872364078125571</v>
      </c>
      <c r="D405" s="84" t="s">
        <v>2038</v>
      </c>
      <c r="E405" s="84" t="b">
        <v>1</v>
      </c>
      <c r="F405" s="84" t="b">
        <v>0</v>
      </c>
      <c r="G405" s="84" t="b">
        <v>0</v>
      </c>
    </row>
    <row r="406" spans="1:7" ht="15">
      <c r="A406" s="84" t="s">
        <v>2698</v>
      </c>
      <c r="B406" s="84">
        <v>3</v>
      </c>
      <c r="C406" s="122">
        <v>0.008872364078125571</v>
      </c>
      <c r="D406" s="84" t="s">
        <v>2038</v>
      </c>
      <c r="E406" s="84" t="b">
        <v>0</v>
      </c>
      <c r="F406" s="84" t="b">
        <v>0</v>
      </c>
      <c r="G406" s="84" t="b">
        <v>0</v>
      </c>
    </row>
    <row r="407" spans="1:7" ht="15">
      <c r="A407" s="84" t="s">
        <v>2633</v>
      </c>
      <c r="B407" s="84">
        <v>3</v>
      </c>
      <c r="C407" s="122">
        <v>0.008872364078125571</v>
      </c>
      <c r="D407" s="84" t="s">
        <v>2038</v>
      </c>
      <c r="E407" s="84" t="b">
        <v>1</v>
      </c>
      <c r="F407" s="84" t="b">
        <v>0</v>
      </c>
      <c r="G407" s="84" t="b">
        <v>0</v>
      </c>
    </row>
    <row r="408" spans="1:7" ht="15">
      <c r="A408" s="84" t="s">
        <v>2699</v>
      </c>
      <c r="B408" s="84">
        <v>3</v>
      </c>
      <c r="C408" s="122">
        <v>0.008872364078125571</v>
      </c>
      <c r="D408" s="84" t="s">
        <v>2038</v>
      </c>
      <c r="E408" s="84" t="b">
        <v>0</v>
      </c>
      <c r="F408" s="84" t="b">
        <v>0</v>
      </c>
      <c r="G408" s="84" t="b">
        <v>0</v>
      </c>
    </row>
    <row r="409" spans="1:7" ht="15">
      <c r="A409" s="84" t="s">
        <v>2132</v>
      </c>
      <c r="B409" s="84">
        <v>3</v>
      </c>
      <c r="C409" s="122">
        <v>0.008872364078125571</v>
      </c>
      <c r="D409" s="84" t="s">
        <v>2038</v>
      </c>
      <c r="E409" s="84" t="b">
        <v>0</v>
      </c>
      <c r="F409" s="84" t="b">
        <v>0</v>
      </c>
      <c r="G409" s="84" t="b">
        <v>0</v>
      </c>
    </row>
    <row r="410" spans="1:7" ht="15">
      <c r="A410" s="84" t="s">
        <v>2700</v>
      </c>
      <c r="B410" s="84">
        <v>3</v>
      </c>
      <c r="C410" s="122">
        <v>0.008872364078125571</v>
      </c>
      <c r="D410" s="84" t="s">
        <v>2038</v>
      </c>
      <c r="E410" s="84" t="b">
        <v>0</v>
      </c>
      <c r="F410" s="84" t="b">
        <v>0</v>
      </c>
      <c r="G410" s="84" t="b">
        <v>0</v>
      </c>
    </row>
    <row r="411" spans="1:7" ht="15">
      <c r="A411" s="84" t="s">
        <v>2701</v>
      </c>
      <c r="B411" s="84">
        <v>3</v>
      </c>
      <c r="C411" s="122">
        <v>0.008872364078125571</v>
      </c>
      <c r="D411" s="84" t="s">
        <v>2038</v>
      </c>
      <c r="E411" s="84" t="b">
        <v>0</v>
      </c>
      <c r="F411" s="84" t="b">
        <v>0</v>
      </c>
      <c r="G411" s="84" t="b">
        <v>0</v>
      </c>
    </row>
    <row r="412" spans="1:7" ht="15">
      <c r="A412" s="84" t="s">
        <v>2702</v>
      </c>
      <c r="B412" s="84">
        <v>3</v>
      </c>
      <c r="C412" s="122">
        <v>0.008872364078125571</v>
      </c>
      <c r="D412" s="84" t="s">
        <v>2038</v>
      </c>
      <c r="E412" s="84" t="b">
        <v>0</v>
      </c>
      <c r="F412" s="84" t="b">
        <v>0</v>
      </c>
      <c r="G412" s="84" t="b">
        <v>0</v>
      </c>
    </row>
    <row r="413" spans="1:7" ht="15">
      <c r="A413" s="84" t="s">
        <v>2167</v>
      </c>
      <c r="B413" s="84">
        <v>3</v>
      </c>
      <c r="C413" s="122">
        <v>0.008872364078125571</v>
      </c>
      <c r="D413" s="84" t="s">
        <v>2038</v>
      </c>
      <c r="E413" s="84" t="b">
        <v>0</v>
      </c>
      <c r="F413" s="84" t="b">
        <v>0</v>
      </c>
      <c r="G413" s="84" t="b">
        <v>0</v>
      </c>
    </row>
    <row r="414" spans="1:7" ht="15">
      <c r="A414" s="84" t="s">
        <v>2631</v>
      </c>
      <c r="B414" s="84">
        <v>3</v>
      </c>
      <c r="C414" s="122">
        <v>0.008872364078125571</v>
      </c>
      <c r="D414" s="84" t="s">
        <v>2038</v>
      </c>
      <c r="E414" s="84" t="b">
        <v>0</v>
      </c>
      <c r="F414" s="84" t="b">
        <v>0</v>
      </c>
      <c r="G414" s="84" t="b">
        <v>0</v>
      </c>
    </row>
    <row r="415" spans="1:7" ht="15">
      <c r="A415" s="84" t="s">
        <v>2608</v>
      </c>
      <c r="B415" s="84">
        <v>3</v>
      </c>
      <c r="C415" s="122">
        <v>0.008872364078125571</v>
      </c>
      <c r="D415" s="84" t="s">
        <v>2038</v>
      </c>
      <c r="E415" s="84" t="b">
        <v>0</v>
      </c>
      <c r="F415" s="84" t="b">
        <v>0</v>
      </c>
      <c r="G415" s="84" t="b">
        <v>0</v>
      </c>
    </row>
    <row r="416" spans="1:7" ht="15">
      <c r="A416" s="84" t="s">
        <v>2681</v>
      </c>
      <c r="B416" s="84">
        <v>3</v>
      </c>
      <c r="C416" s="122">
        <v>0.008872364078125571</v>
      </c>
      <c r="D416" s="84" t="s">
        <v>2038</v>
      </c>
      <c r="E416" s="84" t="b">
        <v>0</v>
      </c>
      <c r="F416" s="84" t="b">
        <v>0</v>
      </c>
      <c r="G416" s="84" t="b">
        <v>0</v>
      </c>
    </row>
    <row r="417" spans="1:7" ht="15">
      <c r="A417" s="84" t="s">
        <v>2645</v>
      </c>
      <c r="B417" s="84">
        <v>3</v>
      </c>
      <c r="C417" s="122">
        <v>0.008872364078125571</v>
      </c>
      <c r="D417" s="84" t="s">
        <v>2038</v>
      </c>
      <c r="E417" s="84" t="b">
        <v>0</v>
      </c>
      <c r="F417" s="84" t="b">
        <v>0</v>
      </c>
      <c r="G417" s="84" t="b">
        <v>0</v>
      </c>
    </row>
    <row r="418" spans="1:7" ht="15">
      <c r="A418" s="84" t="s">
        <v>2677</v>
      </c>
      <c r="B418" s="84">
        <v>3</v>
      </c>
      <c r="C418" s="122">
        <v>0.008872364078125571</v>
      </c>
      <c r="D418" s="84" t="s">
        <v>2038</v>
      </c>
      <c r="E418" s="84" t="b">
        <v>0</v>
      </c>
      <c r="F418" s="84" t="b">
        <v>0</v>
      </c>
      <c r="G418" s="84" t="b">
        <v>0</v>
      </c>
    </row>
    <row r="419" spans="1:7" ht="15">
      <c r="A419" s="84" t="s">
        <v>2638</v>
      </c>
      <c r="B419" s="84">
        <v>3</v>
      </c>
      <c r="C419" s="122">
        <v>0.008872364078125571</v>
      </c>
      <c r="D419" s="84" t="s">
        <v>2038</v>
      </c>
      <c r="E419" s="84" t="b">
        <v>0</v>
      </c>
      <c r="F419" s="84" t="b">
        <v>0</v>
      </c>
      <c r="G419" s="84" t="b">
        <v>0</v>
      </c>
    </row>
    <row r="420" spans="1:7" ht="15">
      <c r="A420" s="84" t="s">
        <v>2678</v>
      </c>
      <c r="B420" s="84">
        <v>3</v>
      </c>
      <c r="C420" s="122">
        <v>0.008872364078125571</v>
      </c>
      <c r="D420" s="84" t="s">
        <v>2038</v>
      </c>
      <c r="E420" s="84" t="b">
        <v>0</v>
      </c>
      <c r="F420" s="84" t="b">
        <v>0</v>
      </c>
      <c r="G420" s="84" t="b">
        <v>0</v>
      </c>
    </row>
    <row r="421" spans="1:7" ht="15">
      <c r="A421" s="84" t="s">
        <v>2693</v>
      </c>
      <c r="B421" s="84">
        <v>3</v>
      </c>
      <c r="C421" s="122">
        <v>0.008872364078125571</v>
      </c>
      <c r="D421" s="84" t="s">
        <v>2038</v>
      </c>
      <c r="E421" s="84" t="b">
        <v>0</v>
      </c>
      <c r="F421" s="84" t="b">
        <v>0</v>
      </c>
      <c r="G421" s="84" t="b">
        <v>0</v>
      </c>
    </row>
    <row r="422" spans="1:7" ht="15">
      <c r="A422" s="84" t="s">
        <v>2227</v>
      </c>
      <c r="B422" s="84">
        <v>3</v>
      </c>
      <c r="C422" s="122">
        <v>0.008872364078125571</v>
      </c>
      <c r="D422" s="84" t="s">
        <v>2038</v>
      </c>
      <c r="E422" s="84" t="b">
        <v>0</v>
      </c>
      <c r="F422" s="84" t="b">
        <v>0</v>
      </c>
      <c r="G422" s="84" t="b">
        <v>0</v>
      </c>
    </row>
    <row r="423" spans="1:7" ht="15">
      <c r="A423" s="84" t="s">
        <v>2661</v>
      </c>
      <c r="B423" s="84">
        <v>2</v>
      </c>
      <c r="C423" s="122">
        <v>0.0068320513596653865</v>
      </c>
      <c r="D423" s="84" t="s">
        <v>2038</v>
      </c>
      <c r="E423" s="84" t="b">
        <v>0</v>
      </c>
      <c r="F423" s="84" t="b">
        <v>0</v>
      </c>
      <c r="G423" s="84" t="b">
        <v>0</v>
      </c>
    </row>
    <row r="424" spans="1:7" ht="15">
      <c r="A424" s="84" t="s">
        <v>277</v>
      </c>
      <c r="B424" s="84">
        <v>2</v>
      </c>
      <c r="C424" s="122">
        <v>0.0068320513596653865</v>
      </c>
      <c r="D424" s="84" t="s">
        <v>2038</v>
      </c>
      <c r="E424" s="84" t="b">
        <v>0</v>
      </c>
      <c r="F424" s="84" t="b">
        <v>0</v>
      </c>
      <c r="G424" s="84" t="b">
        <v>0</v>
      </c>
    </row>
    <row r="425" spans="1:7" ht="15">
      <c r="A425" s="84" t="s">
        <v>2166</v>
      </c>
      <c r="B425" s="84">
        <v>2</v>
      </c>
      <c r="C425" s="122">
        <v>0.0068320513596653865</v>
      </c>
      <c r="D425" s="84" t="s">
        <v>2038</v>
      </c>
      <c r="E425" s="84" t="b">
        <v>0</v>
      </c>
      <c r="F425" s="84" t="b">
        <v>0</v>
      </c>
      <c r="G425" s="84" t="b">
        <v>0</v>
      </c>
    </row>
    <row r="426" spans="1:7" ht="15">
      <c r="A426" s="84" t="s">
        <v>2589</v>
      </c>
      <c r="B426" s="84">
        <v>2</v>
      </c>
      <c r="C426" s="122">
        <v>0.0068320513596653865</v>
      </c>
      <c r="D426" s="84" t="s">
        <v>2038</v>
      </c>
      <c r="E426" s="84" t="b">
        <v>0</v>
      </c>
      <c r="F426" s="84" t="b">
        <v>0</v>
      </c>
      <c r="G426" s="84" t="b">
        <v>0</v>
      </c>
    </row>
    <row r="427" spans="1:7" ht="15">
      <c r="A427" s="84" t="s">
        <v>2770</v>
      </c>
      <c r="B427" s="84">
        <v>2</v>
      </c>
      <c r="C427" s="122">
        <v>0.0068320513596653865</v>
      </c>
      <c r="D427" s="84" t="s">
        <v>2038</v>
      </c>
      <c r="E427" s="84" t="b">
        <v>0</v>
      </c>
      <c r="F427" s="84" t="b">
        <v>0</v>
      </c>
      <c r="G427" s="84" t="b">
        <v>0</v>
      </c>
    </row>
    <row r="428" spans="1:7" ht="15">
      <c r="A428" s="84" t="s">
        <v>2771</v>
      </c>
      <c r="B428" s="84">
        <v>2</v>
      </c>
      <c r="C428" s="122">
        <v>0.0068320513596653865</v>
      </c>
      <c r="D428" s="84" t="s">
        <v>2038</v>
      </c>
      <c r="E428" s="84" t="b">
        <v>0</v>
      </c>
      <c r="F428" s="84" t="b">
        <v>0</v>
      </c>
      <c r="G428" s="84" t="b">
        <v>0</v>
      </c>
    </row>
    <row r="429" spans="1:7" ht="15">
      <c r="A429" s="84" t="s">
        <v>2651</v>
      </c>
      <c r="B429" s="84">
        <v>2</v>
      </c>
      <c r="C429" s="122">
        <v>0.0068320513596653865</v>
      </c>
      <c r="D429" s="84" t="s">
        <v>2038</v>
      </c>
      <c r="E429" s="84" t="b">
        <v>0</v>
      </c>
      <c r="F429" s="84" t="b">
        <v>0</v>
      </c>
      <c r="G429" s="84" t="b">
        <v>0</v>
      </c>
    </row>
    <row r="430" spans="1:7" ht="15">
      <c r="A430" s="84" t="s">
        <v>2714</v>
      </c>
      <c r="B430" s="84">
        <v>2</v>
      </c>
      <c r="C430" s="122">
        <v>0.0068320513596653865</v>
      </c>
      <c r="D430" s="84" t="s">
        <v>2038</v>
      </c>
      <c r="E430" s="84" t="b">
        <v>0</v>
      </c>
      <c r="F430" s="84" t="b">
        <v>0</v>
      </c>
      <c r="G430" s="84" t="b">
        <v>0</v>
      </c>
    </row>
    <row r="431" spans="1:7" ht="15">
      <c r="A431" s="84" t="s">
        <v>2745</v>
      </c>
      <c r="B431" s="84">
        <v>2</v>
      </c>
      <c r="C431" s="122">
        <v>0.0068320513596653865</v>
      </c>
      <c r="D431" s="84" t="s">
        <v>2038</v>
      </c>
      <c r="E431" s="84" t="b">
        <v>0</v>
      </c>
      <c r="F431" s="84" t="b">
        <v>0</v>
      </c>
      <c r="G431" s="84" t="b">
        <v>0</v>
      </c>
    </row>
    <row r="432" spans="1:7" ht="15">
      <c r="A432" s="84" t="s">
        <v>2679</v>
      </c>
      <c r="B432" s="84">
        <v>2</v>
      </c>
      <c r="C432" s="122">
        <v>0.0068320513596653865</v>
      </c>
      <c r="D432" s="84" t="s">
        <v>2038</v>
      </c>
      <c r="E432" s="84" t="b">
        <v>0</v>
      </c>
      <c r="F432" s="84" t="b">
        <v>0</v>
      </c>
      <c r="G432" s="84" t="b">
        <v>0</v>
      </c>
    </row>
    <row r="433" spans="1:7" ht="15">
      <c r="A433" s="84" t="s">
        <v>2588</v>
      </c>
      <c r="B433" s="84">
        <v>2</v>
      </c>
      <c r="C433" s="122">
        <v>0.0068320513596653865</v>
      </c>
      <c r="D433" s="84" t="s">
        <v>2038</v>
      </c>
      <c r="E433" s="84" t="b">
        <v>0</v>
      </c>
      <c r="F433" s="84" t="b">
        <v>0</v>
      </c>
      <c r="G433" s="84" t="b">
        <v>0</v>
      </c>
    </row>
    <row r="434" spans="1:7" ht="15">
      <c r="A434" s="84" t="s">
        <v>2694</v>
      </c>
      <c r="B434" s="84">
        <v>2</v>
      </c>
      <c r="C434" s="122">
        <v>0.0068320513596653865</v>
      </c>
      <c r="D434" s="84" t="s">
        <v>2038</v>
      </c>
      <c r="E434" s="84" t="b">
        <v>0</v>
      </c>
      <c r="F434" s="84" t="b">
        <v>0</v>
      </c>
      <c r="G434" s="84" t="b">
        <v>0</v>
      </c>
    </row>
    <row r="435" spans="1:7" ht="15">
      <c r="A435" s="84" t="s">
        <v>2786</v>
      </c>
      <c r="B435" s="84">
        <v>2</v>
      </c>
      <c r="C435" s="122">
        <v>0.0068320513596653865</v>
      </c>
      <c r="D435" s="84" t="s">
        <v>2038</v>
      </c>
      <c r="E435" s="84" t="b">
        <v>0</v>
      </c>
      <c r="F435" s="84" t="b">
        <v>0</v>
      </c>
      <c r="G435" s="84" t="b">
        <v>0</v>
      </c>
    </row>
    <row r="436" spans="1:7" ht="15">
      <c r="A436" s="84" t="s">
        <v>2787</v>
      </c>
      <c r="B436" s="84">
        <v>2</v>
      </c>
      <c r="C436" s="122">
        <v>0.0068320513596653865</v>
      </c>
      <c r="D436" s="84" t="s">
        <v>2038</v>
      </c>
      <c r="E436" s="84" t="b">
        <v>0</v>
      </c>
      <c r="F436" s="84" t="b">
        <v>1</v>
      </c>
      <c r="G436" s="84" t="b">
        <v>0</v>
      </c>
    </row>
    <row r="437" spans="1:7" ht="15">
      <c r="A437" s="84" t="s">
        <v>2781</v>
      </c>
      <c r="B437" s="84">
        <v>2</v>
      </c>
      <c r="C437" s="122">
        <v>0.0068320513596653865</v>
      </c>
      <c r="D437" s="84" t="s">
        <v>2038</v>
      </c>
      <c r="E437" s="84" t="b">
        <v>0</v>
      </c>
      <c r="F437" s="84" t="b">
        <v>0</v>
      </c>
      <c r="G437" s="84" t="b">
        <v>0</v>
      </c>
    </row>
    <row r="438" spans="1:7" ht="15">
      <c r="A438" s="84" t="s">
        <v>2782</v>
      </c>
      <c r="B438" s="84">
        <v>2</v>
      </c>
      <c r="C438" s="122">
        <v>0.0068320513596653865</v>
      </c>
      <c r="D438" s="84" t="s">
        <v>2038</v>
      </c>
      <c r="E438" s="84" t="b">
        <v>0</v>
      </c>
      <c r="F438" s="84" t="b">
        <v>0</v>
      </c>
      <c r="G438" s="84" t="b">
        <v>0</v>
      </c>
    </row>
    <row r="439" spans="1:7" ht="15">
      <c r="A439" s="84" t="s">
        <v>2783</v>
      </c>
      <c r="B439" s="84">
        <v>2</v>
      </c>
      <c r="C439" s="122">
        <v>0.0068320513596653865</v>
      </c>
      <c r="D439" s="84" t="s">
        <v>2038</v>
      </c>
      <c r="E439" s="84" t="b">
        <v>0</v>
      </c>
      <c r="F439" s="84" t="b">
        <v>0</v>
      </c>
      <c r="G439" s="84" t="b">
        <v>0</v>
      </c>
    </row>
    <row r="440" spans="1:7" ht="15">
      <c r="A440" s="84" t="s">
        <v>2628</v>
      </c>
      <c r="B440" s="84">
        <v>2</v>
      </c>
      <c r="C440" s="122">
        <v>0.0068320513596653865</v>
      </c>
      <c r="D440" s="84" t="s">
        <v>2038</v>
      </c>
      <c r="E440" s="84" t="b">
        <v>0</v>
      </c>
      <c r="F440" s="84" t="b">
        <v>0</v>
      </c>
      <c r="G440" s="84" t="b">
        <v>0</v>
      </c>
    </row>
    <row r="441" spans="1:7" ht="15">
      <c r="A441" s="84" t="s">
        <v>2784</v>
      </c>
      <c r="B441" s="84">
        <v>2</v>
      </c>
      <c r="C441" s="122">
        <v>0.0068320513596653865</v>
      </c>
      <c r="D441" s="84" t="s">
        <v>2038</v>
      </c>
      <c r="E441" s="84" t="b">
        <v>0</v>
      </c>
      <c r="F441" s="84" t="b">
        <v>0</v>
      </c>
      <c r="G441" s="84" t="b">
        <v>0</v>
      </c>
    </row>
    <row r="442" spans="1:7" ht="15">
      <c r="A442" s="84" t="s">
        <v>2683</v>
      </c>
      <c r="B442" s="84">
        <v>2</v>
      </c>
      <c r="C442" s="122">
        <v>0.0068320513596653865</v>
      </c>
      <c r="D442" s="84" t="s">
        <v>2038</v>
      </c>
      <c r="E442" s="84" t="b">
        <v>0</v>
      </c>
      <c r="F442" s="84" t="b">
        <v>1</v>
      </c>
      <c r="G442" s="84" t="b">
        <v>0</v>
      </c>
    </row>
    <row r="443" spans="1:7" ht="15">
      <c r="A443" s="84" t="s">
        <v>2225</v>
      </c>
      <c r="B443" s="84">
        <v>2</v>
      </c>
      <c r="C443" s="122">
        <v>0.0068320513596653865</v>
      </c>
      <c r="D443" s="84" t="s">
        <v>2038</v>
      </c>
      <c r="E443" s="84" t="b">
        <v>0</v>
      </c>
      <c r="F443" s="84" t="b">
        <v>0</v>
      </c>
      <c r="G443" s="84" t="b">
        <v>0</v>
      </c>
    </row>
    <row r="444" spans="1:7" ht="15">
      <c r="A444" s="84" t="s">
        <v>2779</v>
      </c>
      <c r="B444" s="84">
        <v>2</v>
      </c>
      <c r="C444" s="122">
        <v>0.0068320513596653865</v>
      </c>
      <c r="D444" s="84" t="s">
        <v>2038</v>
      </c>
      <c r="E444" s="84" t="b">
        <v>0</v>
      </c>
      <c r="F444" s="84" t="b">
        <v>0</v>
      </c>
      <c r="G444" s="84" t="b">
        <v>0</v>
      </c>
    </row>
    <row r="445" spans="1:7" ht="15">
      <c r="A445" s="84" t="s">
        <v>2617</v>
      </c>
      <c r="B445" s="84">
        <v>2</v>
      </c>
      <c r="C445" s="122">
        <v>0.0068320513596653865</v>
      </c>
      <c r="D445" s="84" t="s">
        <v>2038</v>
      </c>
      <c r="E445" s="84" t="b">
        <v>1</v>
      </c>
      <c r="F445" s="84" t="b">
        <v>0</v>
      </c>
      <c r="G445" s="84" t="b">
        <v>0</v>
      </c>
    </row>
    <row r="446" spans="1:7" ht="15">
      <c r="A446" s="84" t="s">
        <v>2705</v>
      </c>
      <c r="B446" s="84">
        <v>2</v>
      </c>
      <c r="C446" s="122">
        <v>0.0068320513596653865</v>
      </c>
      <c r="D446" s="84" t="s">
        <v>2038</v>
      </c>
      <c r="E446" s="84" t="b">
        <v>0</v>
      </c>
      <c r="F446" s="84" t="b">
        <v>0</v>
      </c>
      <c r="G446" s="84" t="b">
        <v>0</v>
      </c>
    </row>
    <row r="447" spans="1:7" ht="15">
      <c r="A447" s="84" t="s">
        <v>2444</v>
      </c>
      <c r="B447" s="84">
        <v>2</v>
      </c>
      <c r="C447" s="122">
        <v>0.0068320513596653865</v>
      </c>
      <c r="D447" s="84" t="s">
        <v>2038</v>
      </c>
      <c r="E447" s="84" t="b">
        <v>0</v>
      </c>
      <c r="F447" s="84" t="b">
        <v>0</v>
      </c>
      <c r="G447" s="84" t="b">
        <v>0</v>
      </c>
    </row>
    <row r="448" spans="1:7" ht="15">
      <c r="A448" s="84" t="s">
        <v>304</v>
      </c>
      <c r="B448" s="84">
        <v>9</v>
      </c>
      <c r="C448" s="122">
        <v>0</v>
      </c>
      <c r="D448" s="84" t="s">
        <v>2039</v>
      </c>
      <c r="E448" s="84" t="b">
        <v>0</v>
      </c>
      <c r="F448" s="84" t="b">
        <v>0</v>
      </c>
      <c r="G448" s="84" t="b">
        <v>0</v>
      </c>
    </row>
    <row r="449" spans="1:7" ht="15">
      <c r="A449" s="84" t="s">
        <v>333</v>
      </c>
      <c r="B449" s="84">
        <v>7</v>
      </c>
      <c r="C449" s="122">
        <v>0.006015836897444697</v>
      </c>
      <c r="D449" s="84" t="s">
        <v>2039</v>
      </c>
      <c r="E449" s="84" t="b">
        <v>0</v>
      </c>
      <c r="F449" s="84" t="b">
        <v>0</v>
      </c>
      <c r="G449" s="84" t="b">
        <v>0</v>
      </c>
    </row>
    <row r="450" spans="1:7" ht="15">
      <c r="A450" s="84" t="s">
        <v>2185</v>
      </c>
      <c r="B450" s="84">
        <v>5</v>
      </c>
      <c r="C450" s="122">
        <v>0.010050098626114412</v>
      </c>
      <c r="D450" s="84" t="s">
        <v>2039</v>
      </c>
      <c r="E450" s="84" t="b">
        <v>0</v>
      </c>
      <c r="F450" s="84" t="b">
        <v>0</v>
      </c>
      <c r="G450" s="84" t="b">
        <v>0</v>
      </c>
    </row>
    <row r="451" spans="1:7" ht="15">
      <c r="A451" s="84" t="s">
        <v>220</v>
      </c>
      <c r="B451" s="84">
        <v>4</v>
      </c>
      <c r="C451" s="122">
        <v>0.011092362775161022</v>
      </c>
      <c r="D451" s="84" t="s">
        <v>2039</v>
      </c>
      <c r="E451" s="84" t="b">
        <v>0</v>
      </c>
      <c r="F451" s="84" t="b">
        <v>0</v>
      </c>
      <c r="G451" s="84" t="b">
        <v>0</v>
      </c>
    </row>
    <row r="452" spans="1:7" ht="15">
      <c r="A452" s="84" t="s">
        <v>337</v>
      </c>
      <c r="B452" s="84">
        <v>4</v>
      </c>
      <c r="C452" s="122">
        <v>0.011092362775161022</v>
      </c>
      <c r="D452" s="84" t="s">
        <v>2039</v>
      </c>
      <c r="E452" s="84" t="b">
        <v>0</v>
      </c>
      <c r="F452" s="84" t="b">
        <v>0</v>
      </c>
      <c r="G452" s="84" t="b">
        <v>0</v>
      </c>
    </row>
    <row r="453" spans="1:7" ht="15">
      <c r="A453" s="84" t="s">
        <v>336</v>
      </c>
      <c r="B453" s="84">
        <v>4</v>
      </c>
      <c r="C453" s="122">
        <v>0.011092362775161022</v>
      </c>
      <c r="D453" s="84" t="s">
        <v>2039</v>
      </c>
      <c r="E453" s="84" t="b">
        <v>0</v>
      </c>
      <c r="F453" s="84" t="b">
        <v>0</v>
      </c>
      <c r="G453" s="84" t="b">
        <v>0</v>
      </c>
    </row>
    <row r="454" spans="1:7" ht="15">
      <c r="A454" s="84" t="s">
        <v>2186</v>
      </c>
      <c r="B454" s="84">
        <v>4</v>
      </c>
      <c r="C454" s="122">
        <v>0.011092362775161022</v>
      </c>
      <c r="D454" s="84" t="s">
        <v>2039</v>
      </c>
      <c r="E454" s="84" t="b">
        <v>0</v>
      </c>
      <c r="F454" s="84" t="b">
        <v>1</v>
      </c>
      <c r="G454" s="84" t="b">
        <v>0</v>
      </c>
    </row>
    <row r="455" spans="1:7" ht="15">
      <c r="A455" s="84" t="s">
        <v>2187</v>
      </c>
      <c r="B455" s="84">
        <v>4</v>
      </c>
      <c r="C455" s="122">
        <v>0.011092362775161022</v>
      </c>
      <c r="D455" s="84" t="s">
        <v>2039</v>
      </c>
      <c r="E455" s="84" t="b">
        <v>0</v>
      </c>
      <c r="F455" s="84" t="b">
        <v>1</v>
      </c>
      <c r="G455" s="84" t="b">
        <v>0</v>
      </c>
    </row>
    <row r="456" spans="1:7" ht="15">
      <c r="A456" s="84" t="s">
        <v>2188</v>
      </c>
      <c r="B456" s="84">
        <v>4</v>
      </c>
      <c r="C456" s="122">
        <v>0.011092362775161022</v>
      </c>
      <c r="D456" s="84" t="s">
        <v>2039</v>
      </c>
      <c r="E456" s="84" t="b">
        <v>0</v>
      </c>
      <c r="F456" s="84" t="b">
        <v>0</v>
      </c>
      <c r="G456" s="84" t="b">
        <v>0</v>
      </c>
    </row>
    <row r="457" spans="1:7" ht="15">
      <c r="A457" s="84" t="s">
        <v>2189</v>
      </c>
      <c r="B457" s="84">
        <v>4</v>
      </c>
      <c r="C457" s="122">
        <v>0.011092362775161022</v>
      </c>
      <c r="D457" s="84" t="s">
        <v>2039</v>
      </c>
      <c r="E457" s="84" t="b">
        <v>0</v>
      </c>
      <c r="F457" s="84" t="b">
        <v>0</v>
      </c>
      <c r="G457" s="84" t="b">
        <v>0</v>
      </c>
    </row>
    <row r="458" spans="1:7" ht="15">
      <c r="A458" s="84" t="s">
        <v>2640</v>
      </c>
      <c r="B458" s="84">
        <v>4</v>
      </c>
      <c r="C458" s="122">
        <v>0.011092362775161022</v>
      </c>
      <c r="D458" s="84" t="s">
        <v>2039</v>
      </c>
      <c r="E458" s="84" t="b">
        <v>0</v>
      </c>
      <c r="F458" s="84" t="b">
        <v>0</v>
      </c>
      <c r="G458" s="84" t="b">
        <v>0</v>
      </c>
    </row>
    <row r="459" spans="1:7" ht="15">
      <c r="A459" s="84" t="s">
        <v>2641</v>
      </c>
      <c r="B459" s="84">
        <v>4</v>
      </c>
      <c r="C459" s="122">
        <v>0.011092362775161022</v>
      </c>
      <c r="D459" s="84" t="s">
        <v>2039</v>
      </c>
      <c r="E459" s="84" t="b">
        <v>0</v>
      </c>
      <c r="F459" s="84" t="b">
        <v>0</v>
      </c>
      <c r="G459" s="84" t="b">
        <v>0</v>
      </c>
    </row>
    <row r="460" spans="1:7" ht="15">
      <c r="A460" s="84" t="s">
        <v>2197</v>
      </c>
      <c r="B460" s="84">
        <v>4</v>
      </c>
      <c r="C460" s="122">
        <v>0.011092362775161022</v>
      </c>
      <c r="D460" s="84" t="s">
        <v>2039</v>
      </c>
      <c r="E460" s="84" t="b">
        <v>0</v>
      </c>
      <c r="F460" s="84" t="b">
        <v>0</v>
      </c>
      <c r="G460" s="84" t="b">
        <v>0</v>
      </c>
    </row>
    <row r="461" spans="1:7" ht="15">
      <c r="A461" s="84" t="s">
        <v>526</v>
      </c>
      <c r="B461" s="84">
        <v>4</v>
      </c>
      <c r="C461" s="122">
        <v>0.015027441093532675</v>
      </c>
      <c r="D461" s="84" t="s">
        <v>2039</v>
      </c>
      <c r="E461" s="84" t="b">
        <v>0</v>
      </c>
      <c r="F461" s="84" t="b">
        <v>0</v>
      </c>
      <c r="G461" s="84" t="b">
        <v>0</v>
      </c>
    </row>
    <row r="462" spans="1:7" ht="15">
      <c r="A462" s="84" t="s">
        <v>2609</v>
      </c>
      <c r="B462" s="84">
        <v>3</v>
      </c>
      <c r="C462" s="122">
        <v>0.022541161640299012</v>
      </c>
      <c r="D462" s="84" t="s">
        <v>2039</v>
      </c>
      <c r="E462" s="84" t="b">
        <v>0</v>
      </c>
      <c r="F462" s="84" t="b">
        <v>0</v>
      </c>
      <c r="G462" s="84" t="b">
        <v>0</v>
      </c>
    </row>
    <row r="463" spans="1:7" ht="15">
      <c r="A463" s="84" t="s">
        <v>2626</v>
      </c>
      <c r="B463" s="84">
        <v>3</v>
      </c>
      <c r="C463" s="122">
        <v>0.022541161640299012</v>
      </c>
      <c r="D463" s="84" t="s">
        <v>2039</v>
      </c>
      <c r="E463" s="84" t="b">
        <v>0</v>
      </c>
      <c r="F463" s="84" t="b">
        <v>0</v>
      </c>
      <c r="G463" s="84" t="b">
        <v>0</v>
      </c>
    </row>
    <row r="464" spans="1:7" ht="15">
      <c r="A464" s="84" t="s">
        <v>335</v>
      </c>
      <c r="B464" s="84">
        <v>3</v>
      </c>
      <c r="C464" s="122">
        <v>0.011270580820149506</v>
      </c>
      <c r="D464" s="84" t="s">
        <v>2039</v>
      </c>
      <c r="E464" s="84" t="b">
        <v>0</v>
      </c>
      <c r="F464" s="84" t="b">
        <v>0</v>
      </c>
      <c r="G464" s="84" t="b">
        <v>0</v>
      </c>
    </row>
    <row r="465" spans="1:7" ht="15">
      <c r="A465" s="84" t="s">
        <v>2615</v>
      </c>
      <c r="B465" s="84">
        <v>3</v>
      </c>
      <c r="C465" s="122">
        <v>0.011270580820149506</v>
      </c>
      <c r="D465" s="84" t="s">
        <v>2039</v>
      </c>
      <c r="E465" s="84" t="b">
        <v>1</v>
      </c>
      <c r="F465" s="84" t="b">
        <v>0</v>
      </c>
      <c r="G465" s="84" t="b">
        <v>0</v>
      </c>
    </row>
    <row r="466" spans="1:7" ht="15">
      <c r="A466" s="84" t="s">
        <v>2735</v>
      </c>
      <c r="B466" s="84">
        <v>2</v>
      </c>
      <c r="C466" s="122">
        <v>0.010286811240556594</v>
      </c>
      <c r="D466" s="84" t="s">
        <v>2039</v>
      </c>
      <c r="E466" s="84" t="b">
        <v>0</v>
      </c>
      <c r="F466" s="84" t="b">
        <v>0</v>
      </c>
      <c r="G466" s="84" t="b">
        <v>0</v>
      </c>
    </row>
    <row r="467" spans="1:7" ht="15">
      <c r="A467" s="84" t="s">
        <v>344</v>
      </c>
      <c r="B467" s="84">
        <v>2</v>
      </c>
      <c r="C467" s="122">
        <v>0.010286811240556594</v>
      </c>
      <c r="D467" s="84" t="s">
        <v>2039</v>
      </c>
      <c r="E467" s="84" t="b">
        <v>0</v>
      </c>
      <c r="F467" s="84" t="b">
        <v>0</v>
      </c>
      <c r="G467" s="84" t="b">
        <v>0</v>
      </c>
    </row>
    <row r="468" spans="1:7" ht="15">
      <c r="A468" s="84" t="s">
        <v>2624</v>
      </c>
      <c r="B468" s="84">
        <v>2</v>
      </c>
      <c r="C468" s="122">
        <v>0.010286811240556594</v>
      </c>
      <c r="D468" s="84" t="s">
        <v>2039</v>
      </c>
      <c r="E468" s="84" t="b">
        <v>0</v>
      </c>
      <c r="F468" s="84" t="b">
        <v>0</v>
      </c>
      <c r="G468" s="84" t="b">
        <v>0</v>
      </c>
    </row>
    <row r="469" spans="1:7" ht="15">
      <c r="A469" s="84" t="s">
        <v>2788</v>
      </c>
      <c r="B469" s="84">
        <v>2</v>
      </c>
      <c r="C469" s="122">
        <v>0.010286811240556594</v>
      </c>
      <c r="D469" s="84" t="s">
        <v>2039</v>
      </c>
      <c r="E469" s="84" t="b">
        <v>0</v>
      </c>
      <c r="F469" s="84" t="b">
        <v>0</v>
      </c>
      <c r="G469" s="84" t="b">
        <v>0</v>
      </c>
    </row>
    <row r="470" spans="1:7" ht="15">
      <c r="A470" s="84" t="s">
        <v>2789</v>
      </c>
      <c r="B470" s="84">
        <v>2</v>
      </c>
      <c r="C470" s="122">
        <v>0.010286811240556594</v>
      </c>
      <c r="D470" s="84" t="s">
        <v>2039</v>
      </c>
      <c r="E470" s="84" t="b">
        <v>0</v>
      </c>
      <c r="F470" s="84" t="b">
        <v>0</v>
      </c>
      <c r="G470" s="84" t="b">
        <v>0</v>
      </c>
    </row>
    <row r="471" spans="1:7" ht="15">
      <c r="A471" s="84" t="s">
        <v>2790</v>
      </c>
      <c r="B471" s="84">
        <v>2</v>
      </c>
      <c r="C471" s="122">
        <v>0.010286811240556594</v>
      </c>
      <c r="D471" s="84" t="s">
        <v>2039</v>
      </c>
      <c r="E471" s="84" t="b">
        <v>0</v>
      </c>
      <c r="F471" s="84" t="b">
        <v>0</v>
      </c>
      <c r="G471" s="84" t="b">
        <v>0</v>
      </c>
    </row>
    <row r="472" spans="1:7" ht="15">
      <c r="A472" s="84" t="s">
        <v>2132</v>
      </c>
      <c r="B472" s="84">
        <v>2</v>
      </c>
      <c r="C472" s="122">
        <v>0.010286811240556594</v>
      </c>
      <c r="D472" s="84" t="s">
        <v>2039</v>
      </c>
      <c r="E472" s="84" t="b">
        <v>0</v>
      </c>
      <c r="F472" s="84" t="b">
        <v>0</v>
      </c>
      <c r="G472" s="84" t="b">
        <v>0</v>
      </c>
    </row>
    <row r="473" spans="1:7" ht="15">
      <c r="A473" s="84" t="s">
        <v>2791</v>
      </c>
      <c r="B473" s="84">
        <v>2</v>
      </c>
      <c r="C473" s="122">
        <v>0.010286811240556594</v>
      </c>
      <c r="D473" s="84" t="s">
        <v>2039</v>
      </c>
      <c r="E473" s="84" t="b">
        <v>0</v>
      </c>
      <c r="F473" s="84" t="b">
        <v>0</v>
      </c>
      <c r="G473" s="84" t="b">
        <v>0</v>
      </c>
    </row>
    <row r="474" spans="1:7" ht="15">
      <c r="A474" s="84" t="s">
        <v>2706</v>
      </c>
      <c r="B474" s="84">
        <v>2</v>
      </c>
      <c r="C474" s="122">
        <v>0.010286811240556594</v>
      </c>
      <c r="D474" s="84" t="s">
        <v>2039</v>
      </c>
      <c r="E474" s="84" t="b">
        <v>0</v>
      </c>
      <c r="F474" s="84" t="b">
        <v>0</v>
      </c>
      <c r="G474" s="84" t="b">
        <v>0</v>
      </c>
    </row>
    <row r="475" spans="1:7" ht="15">
      <c r="A475" s="84" t="s">
        <v>526</v>
      </c>
      <c r="B475" s="84">
        <v>7</v>
      </c>
      <c r="C475" s="122">
        <v>0.01110064267303753</v>
      </c>
      <c r="D475" s="84" t="s">
        <v>2040</v>
      </c>
      <c r="E475" s="84" t="b">
        <v>0</v>
      </c>
      <c r="F475" s="84" t="b">
        <v>0</v>
      </c>
      <c r="G475" s="84" t="b">
        <v>0</v>
      </c>
    </row>
    <row r="476" spans="1:7" ht="15">
      <c r="A476" s="84" t="s">
        <v>277</v>
      </c>
      <c r="B476" s="84">
        <v>7</v>
      </c>
      <c r="C476" s="122">
        <v>0.01110064267303753</v>
      </c>
      <c r="D476" s="84" t="s">
        <v>2040</v>
      </c>
      <c r="E476" s="84" t="b">
        <v>0</v>
      </c>
      <c r="F476" s="84" t="b">
        <v>0</v>
      </c>
      <c r="G476" s="84" t="b">
        <v>0</v>
      </c>
    </row>
    <row r="477" spans="1:7" ht="15">
      <c r="A477" s="84" t="s">
        <v>2181</v>
      </c>
      <c r="B477" s="84">
        <v>7</v>
      </c>
      <c r="C477" s="122">
        <v>0.013029151016306223</v>
      </c>
      <c r="D477" s="84" t="s">
        <v>2040</v>
      </c>
      <c r="E477" s="84" t="b">
        <v>0</v>
      </c>
      <c r="F477" s="84" t="b">
        <v>0</v>
      </c>
      <c r="G477" s="84" t="b">
        <v>0</v>
      </c>
    </row>
    <row r="478" spans="1:7" ht="15">
      <c r="A478" s="84" t="s">
        <v>2179</v>
      </c>
      <c r="B478" s="84">
        <v>7</v>
      </c>
      <c r="C478" s="122">
        <v>0.01110064267303753</v>
      </c>
      <c r="D478" s="84" t="s">
        <v>2040</v>
      </c>
      <c r="E478" s="84" t="b">
        <v>0</v>
      </c>
      <c r="F478" s="84" t="b">
        <v>0</v>
      </c>
      <c r="G478" s="84" t="b">
        <v>0</v>
      </c>
    </row>
    <row r="479" spans="1:7" ht="15">
      <c r="A479" s="84" t="s">
        <v>2185</v>
      </c>
      <c r="B479" s="84">
        <v>7</v>
      </c>
      <c r="C479" s="122">
        <v>0.01110064267303753</v>
      </c>
      <c r="D479" s="84" t="s">
        <v>2040</v>
      </c>
      <c r="E479" s="84" t="b">
        <v>0</v>
      </c>
      <c r="F479" s="84" t="b">
        <v>0</v>
      </c>
      <c r="G479" s="84" t="b">
        <v>0</v>
      </c>
    </row>
    <row r="480" spans="1:7" ht="15">
      <c r="A480" s="84" t="s">
        <v>2166</v>
      </c>
      <c r="B480" s="84">
        <v>6</v>
      </c>
      <c r="C480" s="122">
        <v>0.011167843728262477</v>
      </c>
      <c r="D480" s="84" t="s">
        <v>2040</v>
      </c>
      <c r="E480" s="84" t="b">
        <v>0</v>
      </c>
      <c r="F480" s="84" t="b">
        <v>0</v>
      </c>
      <c r="G480" s="84" t="b">
        <v>0</v>
      </c>
    </row>
    <row r="481" spans="1:7" ht="15">
      <c r="A481" s="84" t="s">
        <v>2191</v>
      </c>
      <c r="B481" s="84">
        <v>6</v>
      </c>
      <c r="C481" s="122">
        <v>0.011167843728262477</v>
      </c>
      <c r="D481" s="84" t="s">
        <v>2040</v>
      </c>
      <c r="E481" s="84" t="b">
        <v>0</v>
      </c>
      <c r="F481" s="84" t="b">
        <v>0</v>
      </c>
      <c r="G481" s="84" t="b">
        <v>0</v>
      </c>
    </row>
    <row r="482" spans="1:7" ht="15">
      <c r="A482" s="84" t="s">
        <v>2192</v>
      </c>
      <c r="B482" s="84">
        <v>6</v>
      </c>
      <c r="C482" s="122">
        <v>0.011167843728262477</v>
      </c>
      <c r="D482" s="84" t="s">
        <v>2040</v>
      </c>
      <c r="E482" s="84" t="b">
        <v>0</v>
      </c>
      <c r="F482" s="84" t="b">
        <v>0</v>
      </c>
      <c r="G482" s="84" t="b">
        <v>0</v>
      </c>
    </row>
    <row r="483" spans="1:7" ht="15">
      <c r="A483" s="84" t="s">
        <v>2193</v>
      </c>
      <c r="B483" s="84">
        <v>6</v>
      </c>
      <c r="C483" s="122">
        <v>0.011167843728262477</v>
      </c>
      <c r="D483" s="84" t="s">
        <v>2040</v>
      </c>
      <c r="E483" s="84" t="b">
        <v>0</v>
      </c>
      <c r="F483" s="84" t="b">
        <v>0</v>
      </c>
      <c r="G483" s="84" t="b">
        <v>0</v>
      </c>
    </row>
    <row r="484" spans="1:7" ht="15">
      <c r="A484" s="84" t="s">
        <v>2194</v>
      </c>
      <c r="B484" s="84">
        <v>6</v>
      </c>
      <c r="C484" s="122">
        <v>0.011167843728262477</v>
      </c>
      <c r="D484" s="84" t="s">
        <v>2040</v>
      </c>
      <c r="E484" s="84" t="b">
        <v>0</v>
      </c>
      <c r="F484" s="84" t="b">
        <v>0</v>
      </c>
      <c r="G484" s="84" t="b">
        <v>0</v>
      </c>
    </row>
    <row r="485" spans="1:7" ht="15">
      <c r="A485" s="84" t="s">
        <v>2612</v>
      </c>
      <c r="B485" s="84">
        <v>6</v>
      </c>
      <c r="C485" s="122">
        <v>0.011167843728262477</v>
      </c>
      <c r="D485" s="84" t="s">
        <v>2040</v>
      </c>
      <c r="E485" s="84" t="b">
        <v>0</v>
      </c>
      <c r="F485" s="84" t="b">
        <v>0</v>
      </c>
      <c r="G485" s="84" t="b">
        <v>0</v>
      </c>
    </row>
    <row r="486" spans="1:7" ht="15">
      <c r="A486" s="84" t="s">
        <v>2613</v>
      </c>
      <c r="B486" s="84">
        <v>6</v>
      </c>
      <c r="C486" s="122">
        <v>0.011167843728262477</v>
      </c>
      <c r="D486" s="84" t="s">
        <v>2040</v>
      </c>
      <c r="E486" s="84" t="b">
        <v>0</v>
      </c>
      <c r="F486" s="84" t="b">
        <v>0</v>
      </c>
      <c r="G486" s="84" t="b">
        <v>0</v>
      </c>
    </row>
    <row r="487" spans="1:7" ht="15">
      <c r="A487" s="84" t="s">
        <v>2177</v>
      </c>
      <c r="B487" s="84">
        <v>6</v>
      </c>
      <c r="C487" s="122">
        <v>0.011167843728262477</v>
      </c>
      <c r="D487" s="84" t="s">
        <v>2040</v>
      </c>
      <c r="E487" s="84" t="b">
        <v>0</v>
      </c>
      <c r="F487" s="84" t="b">
        <v>0</v>
      </c>
      <c r="G487" s="84" t="b">
        <v>0</v>
      </c>
    </row>
    <row r="488" spans="1:7" ht="15">
      <c r="A488" s="84" t="s">
        <v>2614</v>
      </c>
      <c r="B488" s="84">
        <v>6</v>
      </c>
      <c r="C488" s="122">
        <v>0.011167843728262477</v>
      </c>
      <c r="D488" s="84" t="s">
        <v>2040</v>
      </c>
      <c r="E488" s="84" t="b">
        <v>0</v>
      </c>
      <c r="F488" s="84" t="b">
        <v>0</v>
      </c>
      <c r="G488" s="84" t="b">
        <v>0</v>
      </c>
    </row>
    <row r="489" spans="1:7" ht="15">
      <c r="A489" s="84" t="s">
        <v>2610</v>
      </c>
      <c r="B489" s="84">
        <v>6</v>
      </c>
      <c r="C489" s="122">
        <v>0.011167843728262477</v>
      </c>
      <c r="D489" s="84" t="s">
        <v>2040</v>
      </c>
      <c r="E489" s="84" t="b">
        <v>0</v>
      </c>
      <c r="F489" s="84" t="b">
        <v>0</v>
      </c>
      <c r="G489" s="84" t="b">
        <v>0</v>
      </c>
    </row>
    <row r="490" spans="1:7" ht="15">
      <c r="A490" s="84" t="s">
        <v>2609</v>
      </c>
      <c r="B490" s="84">
        <v>6</v>
      </c>
      <c r="C490" s="122">
        <v>0.011167843728262477</v>
      </c>
      <c r="D490" s="84" t="s">
        <v>2040</v>
      </c>
      <c r="E490" s="84" t="b">
        <v>0</v>
      </c>
      <c r="F490" s="84" t="b">
        <v>0</v>
      </c>
      <c r="G490" s="84" t="b">
        <v>0</v>
      </c>
    </row>
    <row r="491" spans="1:7" ht="15">
      <c r="A491" s="84" t="s">
        <v>315</v>
      </c>
      <c r="B491" s="84">
        <v>5</v>
      </c>
      <c r="C491" s="122">
        <v>0.010935780186054633</v>
      </c>
      <c r="D491" s="84" t="s">
        <v>2040</v>
      </c>
      <c r="E491" s="84" t="b">
        <v>0</v>
      </c>
      <c r="F491" s="84" t="b">
        <v>0</v>
      </c>
      <c r="G491" s="84" t="b">
        <v>0</v>
      </c>
    </row>
    <row r="492" spans="1:7" ht="15">
      <c r="A492" s="84" t="s">
        <v>2618</v>
      </c>
      <c r="B492" s="84">
        <v>5</v>
      </c>
      <c r="C492" s="122">
        <v>0.010935780186054633</v>
      </c>
      <c r="D492" s="84" t="s">
        <v>2040</v>
      </c>
      <c r="E492" s="84" t="b">
        <v>0</v>
      </c>
      <c r="F492" s="84" t="b">
        <v>0</v>
      </c>
      <c r="G492" s="84" t="b">
        <v>0</v>
      </c>
    </row>
    <row r="493" spans="1:7" ht="15">
      <c r="A493" s="84" t="s">
        <v>304</v>
      </c>
      <c r="B493" s="84">
        <v>4</v>
      </c>
      <c r="C493" s="122">
        <v>0.010343850700416652</v>
      </c>
      <c r="D493" s="84" t="s">
        <v>2040</v>
      </c>
      <c r="E493" s="84" t="b">
        <v>0</v>
      </c>
      <c r="F493" s="84" t="b">
        <v>0</v>
      </c>
      <c r="G493" s="84" t="b">
        <v>0</v>
      </c>
    </row>
    <row r="494" spans="1:7" ht="15">
      <c r="A494" s="84" t="s">
        <v>2170</v>
      </c>
      <c r="B494" s="84">
        <v>4</v>
      </c>
      <c r="C494" s="122">
        <v>0.010343850700416652</v>
      </c>
      <c r="D494" s="84" t="s">
        <v>2040</v>
      </c>
      <c r="E494" s="84" t="b">
        <v>0</v>
      </c>
      <c r="F494" s="84" t="b">
        <v>0</v>
      </c>
      <c r="G494" s="84" t="b">
        <v>0</v>
      </c>
    </row>
    <row r="495" spans="1:7" ht="15">
      <c r="A495" s="84" t="s">
        <v>2171</v>
      </c>
      <c r="B495" s="84">
        <v>4</v>
      </c>
      <c r="C495" s="122">
        <v>0.010343850700416652</v>
      </c>
      <c r="D495" s="84" t="s">
        <v>2040</v>
      </c>
      <c r="E495" s="84" t="b">
        <v>0</v>
      </c>
      <c r="F495" s="84" t="b">
        <v>0</v>
      </c>
      <c r="G495" s="84" t="b">
        <v>0</v>
      </c>
    </row>
    <row r="496" spans="1:7" ht="15">
      <c r="A496" s="84" t="s">
        <v>2167</v>
      </c>
      <c r="B496" s="84">
        <v>4</v>
      </c>
      <c r="C496" s="122">
        <v>0.010343850700416652</v>
      </c>
      <c r="D496" s="84" t="s">
        <v>2040</v>
      </c>
      <c r="E496" s="84" t="b">
        <v>0</v>
      </c>
      <c r="F496" s="84" t="b">
        <v>0</v>
      </c>
      <c r="G496" s="84" t="b">
        <v>0</v>
      </c>
    </row>
    <row r="497" spans="1:7" ht="15">
      <c r="A497" s="84" t="s">
        <v>2172</v>
      </c>
      <c r="B497" s="84">
        <v>4</v>
      </c>
      <c r="C497" s="122">
        <v>0.010343850700416652</v>
      </c>
      <c r="D497" s="84" t="s">
        <v>2040</v>
      </c>
      <c r="E497" s="84" t="b">
        <v>0</v>
      </c>
      <c r="F497" s="84" t="b">
        <v>0</v>
      </c>
      <c r="G497" s="84" t="b">
        <v>0</v>
      </c>
    </row>
    <row r="498" spans="1:7" ht="15">
      <c r="A498" s="84" t="s">
        <v>2173</v>
      </c>
      <c r="B498" s="84">
        <v>4</v>
      </c>
      <c r="C498" s="122">
        <v>0.010343850700416652</v>
      </c>
      <c r="D498" s="84" t="s">
        <v>2040</v>
      </c>
      <c r="E498" s="84" t="b">
        <v>0</v>
      </c>
      <c r="F498" s="84" t="b">
        <v>0</v>
      </c>
      <c r="G498" s="84" t="b">
        <v>0</v>
      </c>
    </row>
    <row r="499" spans="1:7" ht="15">
      <c r="A499" s="84" t="s">
        <v>2174</v>
      </c>
      <c r="B499" s="84">
        <v>4</v>
      </c>
      <c r="C499" s="122">
        <v>0.010343850700416652</v>
      </c>
      <c r="D499" s="84" t="s">
        <v>2040</v>
      </c>
      <c r="E499" s="84" t="b">
        <v>0</v>
      </c>
      <c r="F499" s="84" t="b">
        <v>0</v>
      </c>
      <c r="G499" s="84" t="b">
        <v>0</v>
      </c>
    </row>
    <row r="500" spans="1:7" ht="15">
      <c r="A500" s="84" t="s">
        <v>2175</v>
      </c>
      <c r="B500" s="84">
        <v>4</v>
      </c>
      <c r="C500" s="122">
        <v>0.010343850700416652</v>
      </c>
      <c r="D500" s="84" t="s">
        <v>2040</v>
      </c>
      <c r="E500" s="84" t="b">
        <v>0</v>
      </c>
      <c r="F500" s="84" t="b">
        <v>0</v>
      </c>
      <c r="G500" s="84" t="b">
        <v>0</v>
      </c>
    </row>
    <row r="501" spans="1:7" ht="15">
      <c r="A501" s="84" t="s">
        <v>2585</v>
      </c>
      <c r="B501" s="84">
        <v>4</v>
      </c>
      <c r="C501" s="122">
        <v>0.010343850700416652</v>
      </c>
      <c r="D501" s="84" t="s">
        <v>2040</v>
      </c>
      <c r="E501" s="84" t="b">
        <v>0</v>
      </c>
      <c r="F501" s="84" t="b">
        <v>0</v>
      </c>
      <c r="G501" s="84" t="b">
        <v>0</v>
      </c>
    </row>
    <row r="502" spans="1:7" ht="15">
      <c r="A502" s="84" t="s">
        <v>2169</v>
      </c>
      <c r="B502" s="84">
        <v>4</v>
      </c>
      <c r="C502" s="122">
        <v>0.010343850700416652</v>
      </c>
      <c r="D502" s="84" t="s">
        <v>2040</v>
      </c>
      <c r="E502" s="84" t="b">
        <v>0</v>
      </c>
      <c r="F502" s="84" t="b">
        <v>0</v>
      </c>
      <c r="G502" s="84" t="b">
        <v>0</v>
      </c>
    </row>
    <row r="503" spans="1:7" ht="15">
      <c r="A503" s="84" t="s">
        <v>2586</v>
      </c>
      <c r="B503" s="84">
        <v>4</v>
      </c>
      <c r="C503" s="122">
        <v>0.010343850700416652</v>
      </c>
      <c r="D503" s="84" t="s">
        <v>2040</v>
      </c>
      <c r="E503" s="84" t="b">
        <v>0</v>
      </c>
      <c r="F503" s="84" t="b">
        <v>0</v>
      </c>
      <c r="G503" s="84" t="b">
        <v>0</v>
      </c>
    </row>
    <row r="504" spans="1:7" ht="15">
      <c r="A504" s="84" t="s">
        <v>2587</v>
      </c>
      <c r="B504" s="84">
        <v>4</v>
      </c>
      <c r="C504" s="122">
        <v>0.010343850700416652</v>
      </c>
      <c r="D504" s="84" t="s">
        <v>2040</v>
      </c>
      <c r="E504" s="84" t="b">
        <v>0</v>
      </c>
      <c r="F504" s="84" t="b">
        <v>0</v>
      </c>
      <c r="G504" s="84" t="b">
        <v>0</v>
      </c>
    </row>
    <row r="505" spans="1:7" ht="15">
      <c r="A505" s="84" t="s">
        <v>332</v>
      </c>
      <c r="B505" s="84">
        <v>3</v>
      </c>
      <c r="C505" s="122">
        <v>0.009300341563686561</v>
      </c>
      <c r="D505" s="84" t="s">
        <v>2040</v>
      </c>
      <c r="E505" s="84" t="b">
        <v>0</v>
      </c>
      <c r="F505" s="84" t="b">
        <v>0</v>
      </c>
      <c r="G505" s="84" t="b">
        <v>0</v>
      </c>
    </row>
    <row r="506" spans="1:7" ht="15">
      <c r="A506" s="84" t="s">
        <v>2713</v>
      </c>
      <c r="B506" s="84">
        <v>2</v>
      </c>
      <c r="C506" s="122">
        <v>0.007649538483245209</v>
      </c>
      <c r="D506" s="84" t="s">
        <v>2040</v>
      </c>
      <c r="E506" s="84" t="b">
        <v>0</v>
      </c>
      <c r="F506" s="84" t="b">
        <v>0</v>
      </c>
      <c r="G506" s="84" t="b">
        <v>0</v>
      </c>
    </row>
    <row r="507" spans="1:7" ht="15">
      <c r="A507" s="84" t="s">
        <v>2178</v>
      </c>
      <c r="B507" s="84">
        <v>2</v>
      </c>
      <c r="C507" s="122">
        <v>0.007649538483245209</v>
      </c>
      <c r="D507" s="84" t="s">
        <v>2040</v>
      </c>
      <c r="E507" s="84" t="b">
        <v>0</v>
      </c>
      <c r="F507" s="84" t="b">
        <v>0</v>
      </c>
      <c r="G507" s="84" t="b">
        <v>0</v>
      </c>
    </row>
    <row r="508" spans="1:7" ht="15">
      <c r="A508" s="84" t="s">
        <v>2591</v>
      </c>
      <c r="B508" s="84">
        <v>2</v>
      </c>
      <c r="C508" s="122">
        <v>0.007649538483245209</v>
      </c>
      <c r="D508" s="84" t="s">
        <v>2040</v>
      </c>
      <c r="E508" s="84" t="b">
        <v>0</v>
      </c>
      <c r="F508" s="84" t="b">
        <v>0</v>
      </c>
      <c r="G508" s="84" t="b">
        <v>0</v>
      </c>
    </row>
    <row r="509" spans="1:7" ht="15">
      <c r="A509" s="84" t="s">
        <v>2592</v>
      </c>
      <c r="B509" s="84">
        <v>2</v>
      </c>
      <c r="C509" s="122">
        <v>0.007649538483245209</v>
      </c>
      <c r="D509" s="84" t="s">
        <v>2040</v>
      </c>
      <c r="E509" s="84" t="b">
        <v>0</v>
      </c>
      <c r="F509" s="84" t="b">
        <v>0</v>
      </c>
      <c r="G509" s="84" t="b">
        <v>0</v>
      </c>
    </row>
    <row r="510" spans="1:7" ht="15">
      <c r="A510" s="84" t="s">
        <v>2593</v>
      </c>
      <c r="B510" s="84">
        <v>2</v>
      </c>
      <c r="C510" s="122">
        <v>0.007649538483245209</v>
      </c>
      <c r="D510" s="84" t="s">
        <v>2040</v>
      </c>
      <c r="E510" s="84" t="b">
        <v>0</v>
      </c>
      <c r="F510" s="84" t="b">
        <v>0</v>
      </c>
      <c r="G510" s="84" t="b">
        <v>0</v>
      </c>
    </row>
    <row r="511" spans="1:7" ht="15">
      <c r="A511" s="84" t="s">
        <v>2594</v>
      </c>
      <c r="B511" s="84">
        <v>2</v>
      </c>
      <c r="C511" s="122">
        <v>0.007649538483245209</v>
      </c>
      <c r="D511" s="84" t="s">
        <v>2040</v>
      </c>
      <c r="E511" s="84" t="b">
        <v>0</v>
      </c>
      <c r="F511" s="84" t="b">
        <v>1</v>
      </c>
      <c r="G511" s="84" t="b">
        <v>0</v>
      </c>
    </row>
    <row r="512" spans="1:7" ht="15">
      <c r="A512" s="84" t="s">
        <v>2595</v>
      </c>
      <c r="B512" s="84">
        <v>2</v>
      </c>
      <c r="C512" s="122">
        <v>0.007649538483245209</v>
      </c>
      <c r="D512" s="84" t="s">
        <v>2040</v>
      </c>
      <c r="E512" s="84" t="b">
        <v>0</v>
      </c>
      <c r="F512" s="84" t="b">
        <v>1</v>
      </c>
      <c r="G512" s="84" t="b">
        <v>0</v>
      </c>
    </row>
    <row r="513" spans="1:7" ht="15">
      <c r="A513" s="84" t="s">
        <v>2589</v>
      </c>
      <c r="B513" s="84">
        <v>2</v>
      </c>
      <c r="C513" s="122">
        <v>0.007649538483245209</v>
      </c>
      <c r="D513" s="84" t="s">
        <v>2040</v>
      </c>
      <c r="E513" s="84" t="b">
        <v>0</v>
      </c>
      <c r="F513" s="84" t="b">
        <v>0</v>
      </c>
      <c r="G513" s="84" t="b">
        <v>0</v>
      </c>
    </row>
    <row r="514" spans="1:7" ht="15">
      <c r="A514" s="84" t="s">
        <v>2596</v>
      </c>
      <c r="B514" s="84">
        <v>2</v>
      </c>
      <c r="C514" s="122">
        <v>0.007649538483245209</v>
      </c>
      <c r="D514" s="84" t="s">
        <v>2040</v>
      </c>
      <c r="E514" s="84" t="b">
        <v>0</v>
      </c>
      <c r="F514" s="84" t="b">
        <v>0</v>
      </c>
      <c r="G514" s="84" t="b">
        <v>0</v>
      </c>
    </row>
    <row r="515" spans="1:7" ht="15">
      <c r="A515" s="84" t="s">
        <v>2590</v>
      </c>
      <c r="B515" s="84">
        <v>2</v>
      </c>
      <c r="C515" s="122">
        <v>0.007649538483245209</v>
      </c>
      <c r="D515" s="84" t="s">
        <v>2040</v>
      </c>
      <c r="E515" s="84" t="b">
        <v>0</v>
      </c>
      <c r="F515" s="84" t="b">
        <v>0</v>
      </c>
      <c r="G515" s="84" t="b">
        <v>0</v>
      </c>
    </row>
    <row r="516" spans="1:7" ht="15">
      <c r="A516" s="84" t="s">
        <v>2597</v>
      </c>
      <c r="B516" s="84">
        <v>2</v>
      </c>
      <c r="C516" s="122">
        <v>0.007649538483245209</v>
      </c>
      <c r="D516" s="84" t="s">
        <v>2040</v>
      </c>
      <c r="E516" s="84" t="b">
        <v>0</v>
      </c>
      <c r="F516" s="84" t="b">
        <v>0</v>
      </c>
      <c r="G516" s="84" t="b">
        <v>0</v>
      </c>
    </row>
    <row r="517" spans="1:7" ht="15">
      <c r="A517" s="84" t="s">
        <v>518</v>
      </c>
      <c r="B517" s="84">
        <v>2</v>
      </c>
      <c r="C517" s="122">
        <v>0.007649538483245209</v>
      </c>
      <c r="D517" s="84" t="s">
        <v>2040</v>
      </c>
      <c r="E517" s="84" t="b">
        <v>0</v>
      </c>
      <c r="F517" s="84" t="b">
        <v>0</v>
      </c>
      <c r="G517" s="84" t="b">
        <v>0</v>
      </c>
    </row>
    <row r="518" spans="1:7" ht="15">
      <c r="A518" s="84" t="s">
        <v>2810</v>
      </c>
      <c r="B518" s="84">
        <v>2</v>
      </c>
      <c r="C518" s="122">
        <v>0.007649538483245209</v>
      </c>
      <c r="D518" s="84" t="s">
        <v>2040</v>
      </c>
      <c r="E518" s="84" t="b">
        <v>0</v>
      </c>
      <c r="F518" s="84" t="b">
        <v>0</v>
      </c>
      <c r="G518" s="84" t="b">
        <v>0</v>
      </c>
    </row>
    <row r="519" spans="1:7" ht="15">
      <c r="A519" s="84" t="s">
        <v>2811</v>
      </c>
      <c r="B519" s="84">
        <v>2</v>
      </c>
      <c r="C519" s="122">
        <v>0.007649538483245209</v>
      </c>
      <c r="D519" s="84" t="s">
        <v>2040</v>
      </c>
      <c r="E519" s="84" t="b">
        <v>0</v>
      </c>
      <c r="F519" s="84" t="b">
        <v>0</v>
      </c>
      <c r="G519" s="84" t="b">
        <v>0</v>
      </c>
    </row>
    <row r="520" spans="1:7" ht="15">
      <c r="A520" s="84" t="s">
        <v>2648</v>
      </c>
      <c r="B520" s="84">
        <v>2</v>
      </c>
      <c r="C520" s="122">
        <v>0.007649538483245209</v>
      </c>
      <c r="D520" s="84" t="s">
        <v>2040</v>
      </c>
      <c r="E520" s="84" t="b">
        <v>0</v>
      </c>
      <c r="F520" s="84" t="b">
        <v>0</v>
      </c>
      <c r="G520" s="84" t="b">
        <v>0</v>
      </c>
    </row>
    <row r="521" spans="1:7" ht="15">
      <c r="A521" s="84" t="s">
        <v>2812</v>
      </c>
      <c r="B521" s="84">
        <v>2</v>
      </c>
      <c r="C521" s="122">
        <v>0.007649538483245209</v>
      </c>
      <c r="D521" s="84" t="s">
        <v>2040</v>
      </c>
      <c r="E521" s="84" t="b">
        <v>0</v>
      </c>
      <c r="F521" s="84" t="b">
        <v>0</v>
      </c>
      <c r="G521" s="84" t="b">
        <v>0</v>
      </c>
    </row>
    <row r="522" spans="1:7" ht="15">
      <c r="A522" s="84" t="s">
        <v>2813</v>
      </c>
      <c r="B522" s="84">
        <v>2</v>
      </c>
      <c r="C522" s="122">
        <v>0.007649538483245209</v>
      </c>
      <c r="D522" s="84" t="s">
        <v>2040</v>
      </c>
      <c r="E522" s="84" t="b">
        <v>0</v>
      </c>
      <c r="F522" s="84" t="b">
        <v>0</v>
      </c>
      <c r="G522" s="84" t="b">
        <v>0</v>
      </c>
    </row>
    <row r="523" spans="1:7" ht="15">
      <c r="A523" s="84" t="s">
        <v>2814</v>
      </c>
      <c r="B523" s="84">
        <v>2</v>
      </c>
      <c r="C523" s="122">
        <v>0.007649538483245209</v>
      </c>
      <c r="D523" s="84" t="s">
        <v>2040</v>
      </c>
      <c r="E523" s="84" t="b">
        <v>0</v>
      </c>
      <c r="F523" s="84" t="b">
        <v>0</v>
      </c>
      <c r="G523" s="84" t="b">
        <v>0</v>
      </c>
    </row>
    <row r="524" spans="1:7" ht="15">
      <c r="A524" s="84" t="s">
        <v>2626</v>
      </c>
      <c r="B524" s="84">
        <v>2</v>
      </c>
      <c r="C524" s="122">
        <v>0.007649538483245209</v>
      </c>
      <c r="D524" s="84" t="s">
        <v>2040</v>
      </c>
      <c r="E524" s="84" t="b">
        <v>0</v>
      </c>
      <c r="F524" s="84" t="b">
        <v>0</v>
      </c>
      <c r="G524" s="84" t="b">
        <v>0</v>
      </c>
    </row>
    <row r="525" spans="1:7" ht="15">
      <c r="A525" s="84" t="s">
        <v>2815</v>
      </c>
      <c r="B525" s="84">
        <v>2</v>
      </c>
      <c r="C525" s="122">
        <v>0.007649538483245209</v>
      </c>
      <c r="D525" s="84" t="s">
        <v>2040</v>
      </c>
      <c r="E525" s="84" t="b">
        <v>0</v>
      </c>
      <c r="F525" s="84" t="b">
        <v>0</v>
      </c>
      <c r="G525" s="84" t="b">
        <v>0</v>
      </c>
    </row>
    <row r="526" spans="1:7" ht="15">
      <c r="A526" s="84" t="s">
        <v>2816</v>
      </c>
      <c r="B526" s="84">
        <v>2</v>
      </c>
      <c r="C526" s="122">
        <v>0.007649538483245209</v>
      </c>
      <c r="D526" s="84" t="s">
        <v>2040</v>
      </c>
      <c r="E526" s="84" t="b">
        <v>0</v>
      </c>
      <c r="F526" s="84" t="b">
        <v>0</v>
      </c>
      <c r="G526" s="84" t="b">
        <v>0</v>
      </c>
    </row>
    <row r="527" spans="1:7" ht="15">
      <c r="A527" s="84" t="s">
        <v>2817</v>
      </c>
      <c r="B527" s="84">
        <v>2</v>
      </c>
      <c r="C527" s="122">
        <v>0.007649538483245209</v>
      </c>
      <c r="D527" s="84" t="s">
        <v>2040</v>
      </c>
      <c r="E527" s="84" t="b">
        <v>0</v>
      </c>
      <c r="F527" s="84" t="b">
        <v>0</v>
      </c>
      <c r="G527" s="84" t="b">
        <v>0</v>
      </c>
    </row>
    <row r="528" spans="1:7" ht="15">
      <c r="A528" s="84" t="s">
        <v>2623</v>
      </c>
      <c r="B528" s="84">
        <v>2</v>
      </c>
      <c r="C528" s="122">
        <v>0.007649538483245209</v>
      </c>
      <c r="D528" s="84" t="s">
        <v>2040</v>
      </c>
      <c r="E528" s="84" t="b">
        <v>0</v>
      </c>
      <c r="F528" s="84" t="b">
        <v>0</v>
      </c>
      <c r="G528" s="84" t="b">
        <v>0</v>
      </c>
    </row>
    <row r="529" spans="1:7" ht="15">
      <c r="A529" s="84" t="s">
        <v>2680</v>
      </c>
      <c r="B529" s="84">
        <v>2</v>
      </c>
      <c r="C529" s="122">
        <v>0.007649538483245209</v>
      </c>
      <c r="D529" s="84" t="s">
        <v>2040</v>
      </c>
      <c r="E529" s="84" t="b">
        <v>0</v>
      </c>
      <c r="F529" s="84" t="b">
        <v>0</v>
      </c>
      <c r="G529" s="84" t="b">
        <v>0</v>
      </c>
    </row>
    <row r="530" spans="1:7" ht="15">
      <c r="A530" s="84" t="s">
        <v>2196</v>
      </c>
      <c r="B530" s="84">
        <v>15</v>
      </c>
      <c r="C530" s="122">
        <v>0.007642860120861033</v>
      </c>
      <c r="D530" s="84" t="s">
        <v>2041</v>
      </c>
      <c r="E530" s="84" t="b">
        <v>0</v>
      </c>
      <c r="F530" s="84" t="b">
        <v>0</v>
      </c>
      <c r="G530" s="84" t="b">
        <v>0</v>
      </c>
    </row>
    <row r="531" spans="1:7" ht="15">
      <c r="A531" s="84" t="s">
        <v>526</v>
      </c>
      <c r="B531" s="84">
        <v>11</v>
      </c>
      <c r="C531" s="122">
        <v>0.0083898849774886</v>
      </c>
      <c r="D531" s="84" t="s">
        <v>2041</v>
      </c>
      <c r="E531" s="84" t="b">
        <v>0</v>
      </c>
      <c r="F531" s="84" t="b">
        <v>0</v>
      </c>
      <c r="G531" s="84" t="b">
        <v>0</v>
      </c>
    </row>
    <row r="532" spans="1:7" ht="15">
      <c r="A532" s="84" t="s">
        <v>2197</v>
      </c>
      <c r="B532" s="84">
        <v>8</v>
      </c>
      <c r="C532" s="122">
        <v>0.008181474351131965</v>
      </c>
      <c r="D532" s="84" t="s">
        <v>2041</v>
      </c>
      <c r="E532" s="84" t="b">
        <v>0</v>
      </c>
      <c r="F532" s="84" t="b">
        <v>0</v>
      </c>
      <c r="G532" s="84" t="b">
        <v>0</v>
      </c>
    </row>
    <row r="533" spans="1:7" ht="15">
      <c r="A533" s="84" t="s">
        <v>2198</v>
      </c>
      <c r="B533" s="84">
        <v>8</v>
      </c>
      <c r="C533" s="122">
        <v>0.008181474351131965</v>
      </c>
      <c r="D533" s="84" t="s">
        <v>2041</v>
      </c>
      <c r="E533" s="84" t="b">
        <v>0</v>
      </c>
      <c r="F533" s="84" t="b">
        <v>0</v>
      </c>
      <c r="G533" s="84" t="b">
        <v>0</v>
      </c>
    </row>
    <row r="534" spans="1:7" ht="15">
      <c r="A534" s="84" t="s">
        <v>2199</v>
      </c>
      <c r="B534" s="84">
        <v>8</v>
      </c>
      <c r="C534" s="122">
        <v>0.008181474351131965</v>
      </c>
      <c r="D534" s="84" t="s">
        <v>2041</v>
      </c>
      <c r="E534" s="84" t="b">
        <v>0</v>
      </c>
      <c r="F534" s="84" t="b">
        <v>0</v>
      </c>
      <c r="G534" s="84" t="b">
        <v>0</v>
      </c>
    </row>
    <row r="535" spans="1:7" ht="15">
      <c r="A535" s="84" t="s">
        <v>2123</v>
      </c>
      <c r="B535" s="84">
        <v>7</v>
      </c>
      <c r="C535" s="122">
        <v>0.0079218419911574</v>
      </c>
      <c r="D535" s="84" t="s">
        <v>2041</v>
      </c>
      <c r="E535" s="84" t="b">
        <v>0</v>
      </c>
      <c r="F535" s="84" t="b">
        <v>0</v>
      </c>
      <c r="G535" s="84" t="b">
        <v>0</v>
      </c>
    </row>
    <row r="536" spans="1:7" ht="15">
      <c r="A536" s="84" t="s">
        <v>2200</v>
      </c>
      <c r="B536" s="84">
        <v>7</v>
      </c>
      <c r="C536" s="122">
        <v>0.0079218419911574</v>
      </c>
      <c r="D536" s="84" t="s">
        <v>2041</v>
      </c>
      <c r="E536" s="84" t="b">
        <v>0</v>
      </c>
      <c r="F536" s="84" t="b">
        <v>0</v>
      </c>
      <c r="G536" s="84" t="b">
        <v>0</v>
      </c>
    </row>
    <row r="537" spans="1:7" ht="15">
      <c r="A537" s="84" t="s">
        <v>2201</v>
      </c>
      <c r="B537" s="84">
        <v>7</v>
      </c>
      <c r="C537" s="122">
        <v>0.0079218419911574</v>
      </c>
      <c r="D537" s="84" t="s">
        <v>2041</v>
      </c>
      <c r="E537" s="84" t="b">
        <v>0</v>
      </c>
      <c r="F537" s="84" t="b">
        <v>0</v>
      </c>
      <c r="G537" s="84" t="b">
        <v>0</v>
      </c>
    </row>
    <row r="538" spans="1:7" ht="15">
      <c r="A538" s="84" t="s">
        <v>2202</v>
      </c>
      <c r="B538" s="84">
        <v>7</v>
      </c>
      <c r="C538" s="122">
        <v>0.0079218419911574</v>
      </c>
      <c r="D538" s="84" t="s">
        <v>2041</v>
      </c>
      <c r="E538" s="84" t="b">
        <v>0</v>
      </c>
      <c r="F538" s="84" t="b">
        <v>0</v>
      </c>
      <c r="G538" s="84" t="b">
        <v>0</v>
      </c>
    </row>
    <row r="539" spans="1:7" ht="15">
      <c r="A539" s="84" t="s">
        <v>2203</v>
      </c>
      <c r="B539" s="84">
        <v>6</v>
      </c>
      <c r="C539" s="122">
        <v>0.007545189258931303</v>
      </c>
      <c r="D539" s="84" t="s">
        <v>2041</v>
      </c>
      <c r="E539" s="84" t="b">
        <v>0</v>
      </c>
      <c r="F539" s="84" t="b">
        <v>0</v>
      </c>
      <c r="G539" s="84" t="b">
        <v>0</v>
      </c>
    </row>
    <row r="540" spans="1:7" ht="15">
      <c r="A540" s="84" t="s">
        <v>2611</v>
      </c>
      <c r="B540" s="84">
        <v>6</v>
      </c>
      <c r="C540" s="122">
        <v>0.00953118090241643</v>
      </c>
      <c r="D540" s="84" t="s">
        <v>2041</v>
      </c>
      <c r="E540" s="84" t="b">
        <v>0</v>
      </c>
      <c r="F540" s="84" t="b">
        <v>0</v>
      </c>
      <c r="G540" s="84" t="b">
        <v>0</v>
      </c>
    </row>
    <row r="541" spans="1:7" ht="15">
      <c r="A541" s="84" t="s">
        <v>2622</v>
      </c>
      <c r="B541" s="84">
        <v>5</v>
      </c>
      <c r="C541" s="122">
        <v>0.00703184235908083</v>
      </c>
      <c r="D541" s="84" t="s">
        <v>2041</v>
      </c>
      <c r="E541" s="84" t="b">
        <v>0</v>
      </c>
      <c r="F541" s="84" t="b">
        <v>0</v>
      </c>
      <c r="G541" s="84" t="b">
        <v>0</v>
      </c>
    </row>
    <row r="542" spans="1:7" ht="15">
      <c r="A542" s="84" t="s">
        <v>2630</v>
      </c>
      <c r="B542" s="84">
        <v>5</v>
      </c>
      <c r="C542" s="122">
        <v>0.00703184235908083</v>
      </c>
      <c r="D542" s="84" t="s">
        <v>2041</v>
      </c>
      <c r="E542" s="84" t="b">
        <v>1</v>
      </c>
      <c r="F542" s="84" t="b">
        <v>0</v>
      </c>
      <c r="G542" s="84" t="b">
        <v>0</v>
      </c>
    </row>
    <row r="543" spans="1:7" ht="15">
      <c r="A543" s="84" t="s">
        <v>2206</v>
      </c>
      <c r="B543" s="84">
        <v>5</v>
      </c>
      <c r="C543" s="122">
        <v>0.00703184235908083</v>
      </c>
      <c r="D543" s="84" t="s">
        <v>2041</v>
      </c>
      <c r="E543" s="84" t="b">
        <v>0</v>
      </c>
      <c r="F543" s="84" t="b">
        <v>0</v>
      </c>
      <c r="G543" s="84" t="b">
        <v>0</v>
      </c>
    </row>
    <row r="544" spans="1:7" ht="15">
      <c r="A544" s="84" t="s">
        <v>2183</v>
      </c>
      <c r="B544" s="84">
        <v>5</v>
      </c>
      <c r="C544" s="122">
        <v>0.00703184235908083</v>
      </c>
      <c r="D544" s="84" t="s">
        <v>2041</v>
      </c>
      <c r="E544" s="84" t="b">
        <v>0</v>
      </c>
      <c r="F544" s="84" t="b">
        <v>0</v>
      </c>
      <c r="G544" s="84" t="b">
        <v>0</v>
      </c>
    </row>
    <row r="545" spans="1:7" ht="15">
      <c r="A545" s="84" t="s">
        <v>2649</v>
      </c>
      <c r="B545" s="84">
        <v>4</v>
      </c>
      <c r="C545" s="122">
        <v>0.006354120601610953</v>
      </c>
      <c r="D545" s="84" t="s">
        <v>2041</v>
      </c>
      <c r="E545" s="84" t="b">
        <v>0</v>
      </c>
      <c r="F545" s="84" t="b">
        <v>0</v>
      </c>
      <c r="G545" s="84" t="b">
        <v>0</v>
      </c>
    </row>
    <row r="546" spans="1:7" ht="15">
      <c r="A546" s="84" t="s">
        <v>2650</v>
      </c>
      <c r="B546" s="84">
        <v>4</v>
      </c>
      <c r="C546" s="122">
        <v>0.006354120601610953</v>
      </c>
      <c r="D546" s="84" t="s">
        <v>2041</v>
      </c>
      <c r="E546" s="84" t="b">
        <v>0</v>
      </c>
      <c r="F546" s="84" t="b">
        <v>0</v>
      </c>
      <c r="G546" s="84" t="b">
        <v>0</v>
      </c>
    </row>
    <row r="547" spans="1:7" ht="15">
      <c r="A547" s="84" t="s">
        <v>2635</v>
      </c>
      <c r="B547" s="84">
        <v>4</v>
      </c>
      <c r="C547" s="122">
        <v>0.006354120601610953</v>
      </c>
      <c r="D547" s="84" t="s">
        <v>2041</v>
      </c>
      <c r="E547" s="84" t="b">
        <v>1</v>
      </c>
      <c r="F547" s="84" t="b">
        <v>0</v>
      </c>
      <c r="G547" s="84" t="b">
        <v>0</v>
      </c>
    </row>
    <row r="548" spans="1:7" ht="15">
      <c r="A548" s="84" t="s">
        <v>2607</v>
      </c>
      <c r="B548" s="84">
        <v>4</v>
      </c>
      <c r="C548" s="122">
        <v>0.006354120601610953</v>
      </c>
      <c r="D548" s="84" t="s">
        <v>2041</v>
      </c>
      <c r="E548" s="84" t="b">
        <v>1</v>
      </c>
      <c r="F548" s="84" t="b">
        <v>0</v>
      </c>
      <c r="G548" s="84" t="b">
        <v>0</v>
      </c>
    </row>
    <row r="549" spans="1:7" ht="15">
      <c r="A549" s="84" t="s">
        <v>2616</v>
      </c>
      <c r="B549" s="84">
        <v>4</v>
      </c>
      <c r="C549" s="122">
        <v>0.00729350959866584</v>
      </c>
      <c r="D549" s="84" t="s">
        <v>2041</v>
      </c>
      <c r="E549" s="84" t="b">
        <v>1</v>
      </c>
      <c r="F549" s="84" t="b">
        <v>0</v>
      </c>
      <c r="G549" s="84" t="b">
        <v>0</v>
      </c>
    </row>
    <row r="550" spans="1:7" ht="15">
      <c r="A550" s="84" t="s">
        <v>2636</v>
      </c>
      <c r="B550" s="84">
        <v>4</v>
      </c>
      <c r="C550" s="122">
        <v>0.006354120601610953</v>
      </c>
      <c r="D550" s="84" t="s">
        <v>2041</v>
      </c>
      <c r="E550" s="84" t="b">
        <v>0</v>
      </c>
      <c r="F550" s="84" t="b">
        <v>0</v>
      </c>
      <c r="G550" s="84" t="b">
        <v>0</v>
      </c>
    </row>
    <row r="551" spans="1:7" ht="15">
      <c r="A551" s="84" t="s">
        <v>2634</v>
      </c>
      <c r="B551" s="84">
        <v>4</v>
      </c>
      <c r="C551" s="122">
        <v>0.006354120601610953</v>
      </c>
      <c r="D551" s="84" t="s">
        <v>2041</v>
      </c>
      <c r="E551" s="84" t="b">
        <v>0</v>
      </c>
      <c r="F551" s="84" t="b">
        <v>0</v>
      </c>
      <c r="G551" s="84" t="b">
        <v>0</v>
      </c>
    </row>
    <row r="552" spans="1:7" ht="15">
      <c r="A552" s="84" t="s">
        <v>2217</v>
      </c>
      <c r="B552" s="84">
        <v>3</v>
      </c>
      <c r="C552" s="122">
        <v>0.00547013219899938</v>
      </c>
      <c r="D552" s="84" t="s">
        <v>2041</v>
      </c>
      <c r="E552" s="84" t="b">
        <v>0</v>
      </c>
      <c r="F552" s="84" t="b">
        <v>0</v>
      </c>
      <c r="G552" s="84" t="b">
        <v>0</v>
      </c>
    </row>
    <row r="553" spans="1:7" ht="15">
      <c r="A553" s="84" t="s">
        <v>2167</v>
      </c>
      <c r="B553" s="84">
        <v>3</v>
      </c>
      <c r="C553" s="122">
        <v>0.006463128020741943</v>
      </c>
      <c r="D553" s="84" t="s">
        <v>2041</v>
      </c>
      <c r="E553" s="84" t="b">
        <v>0</v>
      </c>
      <c r="F553" s="84" t="b">
        <v>0</v>
      </c>
      <c r="G553" s="84" t="b">
        <v>0</v>
      </c>
    </row>
    <row r="554" spans="1:7" ht="15">
      <c r="A554" s="84" t="s">
        <v>2587</v>
      </c>
      <c r="B554" s="84">
        <v>3</v>
      </c>
      <c r="C554" s="122">
        <v>0.00547013219899938</v>
      </c>
      <c r="D554" s="84" t="s">
        <v>2041</v>
      </c>
      <c r="E554" s="84" t="b">
        <v>0</v>
      </c>
      <c r="F554" s="84" t="b">
        <v>0</v>
      </c>
      <c r="G554" s="84" t="b">
        <v>0</v>
      </c>
    </row>
    <row r="555" spans="1:7" ht="15">
      <c r="A555" s="84" t="s">
        <v>2689</v>
      </c>
      <c r="B555" s="84">
        <v>3</v>
      </c>
      <c r="C555" s="122">
        <v>0.00547013219899938</v>
      </c>
      <c r="D555" s="84" t="s">
        <v>2041</v>
      </c>
      <c r="E555" s="84" t="b">
        <v>0</v>
      </c>
      <c r="F555" s="84" t="b">
        <v>0</v>
      </c>
      <c r="G555" s="84" t="b">
        <v>0</v>
      </c>
    </row>
    <row r="556" spans="1:7" ht="15">
      <c r="A556" s="84" t="s">
        <v>2691</v>
      </c>
      <c r="B556" s="84">
        <v>3</v>
      </c>
      <c r="C556" s="122">
        <v>0.006463128020741943</v>
      </c>
      <c r="D556" s="84" t="s">
        <v>2041</v>
      </c>
      <c r="E556" s="84" t="b">
        <v>0</v>
      </c>
      <c r="F556" s="84" t="b">
        <v>0</v>
      </c>
      <c r="G556" s="84" t="b">
        <v>0</v>
      </c>
    </row>
    <row r="557" spans="1:7" ht="15">
      <c r="A557" s="84" t="s">
        <v>2692</v>
      </c>
      <c r="B557" s="84">
        <v>3</v>
      </c>
      <c r="C557" s="122">
        <v>0.006463128020741943</v>
      </c>
      <c r="D557" s="84" t="s">
        <v>2041</v>
      </c>
      <c r="E557" s="84" t="b">
        <v>0</v>
      </c>
      <c r="F557" s="84" t="b">
        <v>1</v>
      </c>
      <c r="G557" s="84" t="b">
        <v>0</v>
      </c>
    </row>
    <row r="558" spans="1:7" ht="15">
      <c r="A558" s="84" t="s">
        <v>2624</v>
      </c>
      <c r="B558" s="84">
        <v>3</v>
      </c>
      <c r="C558" s="122">
        <v>0.00547013219899938</v>
      </c>
      <c r="D558" s="84" t="s">
        <v>2041</v>
      </c>
      <c r="E558" s="84" t="b">
        <v>0</v>
      </c>
      <c r="F558" s="84" t="b">
        <v>0</v>
      </c>
      <c r="G558" s="84" t="b">
        <v>0</v>
      </c>
    </row>
    <row r="559" spans="1:7" ht="15">
      <c r="A559" s="84" t="s">
        <v>2664</v>
      </c>
      <c r="B559" s="84">
        <v>3</v>
      </c>
      <c r="C559" s="122">
        <v>0.00547013219899938</v>
      </c>
      <c r="D559" s="84" t="s">
        <v>2041</v>
      </c>
      <c r="E559" s="84" t="b">
        <v>0</v>
      </c>
      <c r="F559" s="84" t="b">
        <v>0</v>
      </c>
      <c r="G559" s="84" t="b">
        <v>0</v>
      </c>
    </row>
    <row r="560" spans="1:7" ht="15">
      <c r="A560" s="84" t="s">
        <v>2685</v>
      </c>
      <c r="B560" s="84">
        <v>3</v>
      </c>
      <c r="C560" s="122">
        <v>0.006463128020741943</v>
      </c>
      <c r="D560" s="84" t="s">
        <v>2041</v>
      </c>
      <c r="E560" s="84" t="b">
        <v>0</v>
      </c>
      <c r="F560" s="84" t="b">
        <v>0</v>
      </c>
      <c r="G560" s="84" t="b">
        <v>0</v>
      </c>
    </row>
    <row r="561" spans="1:7" ht="15">
      <c r="A561" s="84" t="s">
        <v>2627</v>
      </c>
      <c r="B561" s="84">
        <v>3</v>
      </c>
      <c r="C561" s="122">
        <v>0.006463128020741943</v>
      </c>
      <c r="D561" s="84" t="s">
        <v>2041</v>
      </c>
      <c r="E561" s="84" t="b">
        <v>0</v>
      </c>
      <c r="F561" s="84" t="b">
        <v>0</v>
      </c>
      <c r="G561" s="84" t="b">
        <v>0</v>
      </c>
    </row>
    <row r="562" spans="1:7" ht="15">
      <c r="A562" s="84" t="s">
        <v>2657</v>
      </c>
      <c r="B562" s="84">
        <v>3</v>
      </c>
      <c r="C562" s="122">
        <v>0.006463128020741943</v>
      </c>
      <c r="D562" s="84" t="s">
        <v>2041</v>
      </c>
      <c r="E562" s="84" t="b">
        <v>0</v>
      </c>
      <c r="F562" s="84" t="b">
        <v>0</v>
      </c>
      <c r="G562" s="84" t="b">
        <v>0</v>
      </c>
    </row>
    <row r="563" spans="1:7" ht="15">
      <c r="A563" s="84" t="s">
        <v>2629</v>
      </c>
      <c r="B563" s="84">
        <v>3</v>
      </c>
      <c r="C563" s="122">
        <v>0.008160665590275671</v>
      </c>
      <c r="D563" s="84" t="s">
        <v>2041</v>
      </c>
      <c r="E563" s="84" t="b">
        <v>1</v>
      </c>
      <c r="F563" s="84" t="b">
        <v>0</v>
      </c>
      <c r="G563" s="84" t="b">
        <v>0</v>
      </c>
    </row>
    <row r="564" spans="1:7" ht="15">
      <c r="A564" s="84" t="s">
        <v>2667</v>
      </c>
      <c r="B564" s="84">
        <v>3</v>
      </c>
      <c r="C564" s="122">
        <v>0.006463128020741943</v>
      </c>
      <c r="D564" s="84" t="s">
        <v>2041</v>
      </c>
      <c r="E564" s="84" t="b">
        <v>0</v>
      </c>
      <c r="F564" s="84" t="b">
        <v>0</v>
      </c>
      <c r="G564" s="84" t="b">
        <v>0</v>
      </c>
    </row>
    <row r="565" spans="1:7" ht="15">
      <c r="A565" s="84" t="s">
        <v>2662</v>
      </c>
      <c r="B565" s="84">
        <v>3</v>
      </c>
      <c r="C565" s="122">
        <v>0.00547013219899938</v>
      </c>
      <c r="D565" s="84" t="s">
        <v>2041</v>
      </c>
      <c r="E565" s="84" t="b">
        <v>0</v>
      </c>
      <c r="F565" s="84" t="b">
        <v>0</v>
      </c>
      <c r="G565" s="84" t="b">
        <v>0</v>
      </c>
    </row>
    <row r="566" spans="1:7" ht="15">
      <c r="A566" s="84" t="s">
        <v>2608</v>
      </c>
      <c r="B566" s="84">
        <v>3</v>
      </c>
      <c r="C566" s="122">
        <v>0.00547013219899938</v>
      </c>
      <c r="D566" s="84" t="s">
        <v>2041</v>
      </c>
      <c r="E566" s="84" t="b">
        <v>0</v>
      </c>
      <c r="F566" s="84" t="b">
        <v>0</v>
      </c>
      <c r="G566" s="84" t="b">
        <v>0</v>
      </c>
    </row>
    <row r="567" spans="1:7" ht="15">
      <c r="A567" s="84" t="s">
        <v>2654</v>
      </c>
      <c r="B567" s="84">
        <v>3</v>
      </c>
      <c r="C567" s="122">
        <v>0.00547013219899938</v>
      </c>
      <c r="D567" s="84" t="s">
        <v>2041</v>
      </c>
      <c r="E567" s="84" t="b">
        <v>0</v>
      </c>
      <c r="F567" s="84" t="b">
        <v>0</v>
      </c>
      <c r="G567" s="84" t="b">
        <v>0</v>
      </c>
    </row>
    <row r="568" spans="1:7" ht="15">
      <c r="A568" s="84" t="s">
        <v>2655</v>
      </c>
      <c r="B568" s="84">
        <v>3</v>
      </c>
      <c r="C568" s="122">
        <v>0.00547013219899938</v>
      </c>
      <c r="D568" s="84" t="s">
        <v>2041</v>
      </c>
      <c r="E568" s="84" t="b">
        <v>0</v>
      </c>
      <c r="F568" s="84" t="b">
        <v>0</v>
      </c>
      <c r="G568" s="84" t="b">
        <v>0</v>
      </c>
    </row>
    <row r="569" spans="1:7" ht="15">
      <c r="A569" s="84" t="s">
        <v>2656</v>
      </c>
      <c r="B569" s="84">
        <v>3</v>
      </c>
      <c r="C569" s="122">
        <v>0.00547013219899938</v>
      </c>
      <c r="D569" s="84" t="s">
        <v>2041</v>
      </c>
      <c r="E569" s="84" t="b">
        <v>0</v>
      </c>
      <c r="F569" s="84" t="b">
        <v>0</v>
      </c>
      <c r="G569" s="84" t="b">
        <v>0</v>
      </c>
    </row>
    <row r="570" spans="1:7" ht="15">
      <c r="A570" s="84" t="s">
        <v>2185</v>
      </c>
      <c r="B570" s="84">
        <v>3</v>
      </c>
      <c r="C570" s="122">
        <v>0.00547013219899938</v>
      </c>
      <c r="D570" s="84" t="s">
        <v>2041</v>
      </c>
      <c r="E570" s="84" t="b">
        <v>0</v>
      </c>
      <c r="F570" s="84" t="b">
        <v>0</v>
      </c>
      <c r="G570" s="84" t="b">
        <v>0</v>
      </c>
    </row>
    <row r="571" spans="1:7" ht="15">
      <c r="A571" s="84" t="s">
        <v>2621</v>
      </c>
      <c r="B571" s="84">
        <v>3</v>
      </c>
      <c r="C571" s="122">
        <v>0.00547013219899938</v>
      </c>
      <c r="D571" s="84" t="s">
        <v>2041</v>
      </c>
      <c r="E571" s="84" t="b">
        <v>0</v>
      </c>
      <c r="F571" s="84" t="b">
        <v>0</v>
      </c>
      <c r="G571" s="84" t="b">
        <v>0</v>
      </c>
    </row>
    <row r="572" spans="1:7" ht="15">
      <c r="A572" s="84" t="s">
        <v>2663</v>
      </c>
      <c r="B572" s="84">
        <v>2</v>
      </c>
      <c r="C572" s="122">
        <v>0.004308752013827962</v>
      </c>
      <c r="D572" s="84" t="s">
        <v>2041</v>
      </c>
      <c r="E572" s="84" t="b">
        <v>1</v>
      </c>
      <c r="F572" s="84" t="b">
        <v>0</v>
      </c>
      <c r="G572" s="84" t="b">
        <v>0</v>
      </c>
    </row>
    <row r="573" spans="1:7" ht="15">
      <c r="A573" s="84" t="s">
        <v>2659</v>
      </c>
      <c r="B573" s="84">
        <v>2</v>
      </c>
      <c r="C573" s="122">
        <v>0.004308752013827962</v>
      </c>
      <c r="D573" s="84" t="s">
        <v>2041</v>
      </c>
      <c r="E573" s="84" t="b">
        <v>1</v>
      </c>
      <c r="F573" s="84" t="b">
        <v>0</v>
      </c>
      <c r="G573" s="84" t="b">
        <v>0</v>
      </c>
    </row>
    <row r="574" spans="1:7" ht="15">
      <c r="A574" s="84" t="s">
        <v>2617</v>
      </c>
      <c r="B574" s="84">
        <v>2</v>
      </c>
      <c r="C574" s="122">
        <v>0.004308752013827962</v>
      </c>
      <c r="D574" s="84" t="s">
        <v>2041</v>
      </c>
      <c r="E574" s="84" t="b">
        <v>1</v>
      </c>
      <c r="F574" s="84" t="b">
        <v>0</v>
      </c>
      <c r="G574" s="84" t="b">
        <v>0</v>
      </c>
    </row>
    <row r="575" spans="1:7" ht="15">
      <c r="A575" s="84" t="s">
        <v>2588</v>
      </c>
      <c r="B575" s="84">
        <v>2</v>
      </c>
      <c r="C575" s="122">
        <v>0.004308752013827962</v>
      </c>
      <c r="D575" s="84" t="s">
        <v>2041</v>
      </c>
      <c r="E575" s="84" t="b">
        <v>0</v>
      </c>
      <c r="F575" s="84" t="b">
        <v>0</v>
      </c>
      <c r="G575" s="84" t="b">
        <v>0</v>
      </c>
    </row>
    <row r="576" spans="1:7" ht="15">
      <c r="A576" s="84" t="s">
        <v>304</v>
      </c>
      <c r="B576" s="84">
        <v>2</v>
      </c>
      <c r="C576" s="122">
        <v>0.004308752013827962</v>
      </c>
      <c r="D576" s="84" t="s">
        <v>2041</v>
      </c>
      <c r="E576" s="84" t="b">
        <v>0</v>
      </c>
      <c r="F576" s="84" t="b">
        <v>0</v>
      </c>
      <c r="G576" s="84" t="b">
        <v>0</v>
      </c>
    </row>
    <row r="577" spans="1:7" ht="15">
      <c r="A577" s="84" t="s">
        <v>2766</v>
      </c>
      <c r="B577" s="84">
        <v>2</v>
      </c>
      <c r="C577" s="122">
        <v>0.004308752013827962</v>
      </c>
      <c r="D577" s="84" t="s">
        <v>2041</v>
      </c>
      <c r="E577" s="84" t="b">
        <v>0</v>
      </c>
      <c r="F577" s="84" t="b">
        <v>0</v>
      </c>
      <c r="G577" s="84" t="b">
        <v>0</v>
      </c>
    </row>
    <row r="578" spans="1:7" ht="15">
      <c r="A578" s="84" t="s">
        <v>2767</v>
      </c>
      <c r="B578" s="84">
        <v>2</v>
      </c>
      <c r="C578" s="122">
        <v>0.004308752013827962</v>
      </c>
      <c r="D578" s="84" t="s">
        <v>2041</v>
      </c>
      <c r="E578" s="84" t="b">
        <v>0</v>
      </c>
      <c r="F578" s="84" t="b">
        <v>0</v>
      </c>
      <c r="G578" s="84" t="b">
        <v>0</v>
      </c>
    </row>
    <row r="579" spans="1:7" ht="15">
      <c r="A579" s="84" t="s">
        <v>2750</v>
      </c>
      <c r="B579" s="84">
        <v>2</v>
      </c>
      <c r="C579" s="122">
        <v>0.004308752013827962</v>
      </c>
      <c r="D579" s="84" t="s">
        <v>2041</v>
      </c>
      <c r="E579" s="84" t="b">
        <v>0</v>
      </c>
      <c r="F579" s="84" t="b">
        <v>0</v>
      </c>
      <c r="G579" s="84" t="b">
        <v>0</v>
      </c>
    </row>
    <row r="580" spans="1:7" ht="15">
      <c r="A580" s="84" t="s">
        <v>2690</v>
      </c>
      <c r="B580" s="84">
        <v>2</v>
      </c>
      <c r="C580" s="122">
        <v>0.004308752013827962</v>
      </c>
      <c r="D580" s="84" t="s">
        <v>2041</v>
      </c>
      <c r="E580" s="84" t="b">
        <v>0</v>
      </c>
      <c r="F580" s="84" t="b">
        <v>0</v>
      </c>
      <c r="G580" s="84" t="b">
        <v>0</v>
      </c>
    </row>
    <row r="581" spans="1:7" ht="15">
      <c r="A581" s="84" t="s">
        <v>2768</v>
      </c>
      <c r="B581" s="84">
        <v>2</v>
      </c>
      <c r="C581" s="122">
        <v>0.004308752013827962</v>
      </c>
      <c r="D581" s="84" t="s">
        <v>2041</v>
      </c>
      <c r="E581" s="84" t="b">
        <v>0</v>
      </c>
      <c r="F581" s="84" t="b">
        <v>0</v>
      </c>
      <c r="G581" s="84" t="b">
        <v>0</v>
      </c>
    </row>
    <row r="582" spans="1:7" ht="15">
      <c r="A582" s="84" t="s">
        <v>2769</v>
      </c>
      <c r="B582" s="84">
        <v>2</v>
      </c>
      <c r="C582" s="122">
        <v>0.004308752013827962</v>
      </c>
      <c r="D582" s="84" t="s">
        <v>2041</v>
      </c>
      <c r="E582" s="84" t="b">
        <v>0</v>
      </c>
      <c r="F582" s="84" t="b">
        <v>0</v>
      </c>
      <c r="G582" s="84" t="b">
        <v>0</v>
      </c>
    </row>
    <row r="583" spans="1:7" ht="15">
      <c r="A583" s="84" t="s">
        <v>2756</v>
      </c>
      <c r="B583" s="84">
        <v>2</v>
      </c>
      <c r="C583" s="122">
        <v>0.004308752013827962</v>
      </c>
      <c r="D583" s="84" t="s">
        <v>2041</v>
      </c>
      <c r="E583" s="84" t="b">
        <v>1</v>
      </c>
      <c r="F583" s="84" t="b">
        <v>0</v>
      </c>
      <c r="G583" s="84" t="b">
        <v>0</v>
      </c>
    </row>
    <row r="584" spans="1:7" ht="15">
      <c r="A584" s="84" t="s">
        <v>2757</v>
      </c>
      <c r="B584" s="84">
        <v>2</v>
      </c>
      <c r="C584" s="122">
        <v>0.004308752013827962</v>
      </c>
      <c r="D584" s="84" t="s">
        <v>2041</v>
      </c>
      <c r="E584" s="84" t="b">
        <v>0</v>
      </c>
      <c r="F584" s="84" t="b">
        <v>0</v>
      </c>
      <c r="G584" s="84" t="b">
        <v>0</v>
      </c>
    </row>
    <row r="585" spans="1:7" ht="15">
      <c r="A585" s="84" t="s">
        <v>2684</v>
      </c>
      <c r="B585" s="84">
        <v>2</v>
      </c>
      <c r="C585" s="122">
        <v>0.004308752013827962</v>
      </c>
      <c r="D585" s="84" t="s">
        <v>2041</v>
      </c>
      <c r="E585" s="84" t="b">
        <v>0</v>
      </c>
      <c r="F585" s="84" t="b">
        <v>0</v>
      </c>
      <c r="G585" s="84" t="b">
        <v>0</v>
      </c>
    </row>
    <row r="586" spans="1:7" ht="15">
      <c r="A586" s="84" t="s">
        <v>2639</v>
      </c>
      <c r="B586" s="84">
        <v>2</v>
      </c>
      <c r="C586" s="122">
        <v>0.004308752013827962</v>
      </c>
      <c r="D586" s="84" t="s">
        <v>2041</v>
      </c>
      <c r="E586" s="84" t="b">
        <v>0</v>
      </c>
      <c r="F586" s="84" t="b">
        <v>0</v>
      </c>
      <c r="G586" s="84" t="b">
        <v>0</v>
      </c>
    </row>
    <row r="587" spans="1:7" ht="15">
      <c r="A587" s="84" t="s">
        <v>2758</v>
      </c>
      <c r="B587" s="84">
        <v>2</v>
      </c>
      <c r="C587" s="122">
        <v>0.004308752013827962</v>
      </c>
      <c r="D587" s="84" t="s">
        <v>2041</v>
      </c>
      <c r="E587" s="84" t="b">
        <v>0</v>
      </c>
      <c r="F587" s="84" t="b">
        <v>0</v>
      </c>
      <c r="G587" s="84" t="b">
        <v>0</v>
      </c>
    </row>
    <row r="588" spans="1:7" ht="15">
      <c r="A588" s="84" t="s">
        <v>2759</v>
      </c>
      <c r="B588" s="84">
        <v>2</v>
      </c>
      <c r="C588" s="122">
        <v>0.004308752013827962</v>
      </c>
      <c r="D588" s="84" t="s">
        <v>2041</v>
      </c>
      <c r="E588" s="84" t="b">
        <v>0</v>
      </c>
      <c r="F588" s="84" t="b">
        <v>0</v>
      </c>
      <c r="G588" s="84" t="b">
        <v>0</v>
      </c>
    </row>
    <row r="589" spans="1:7" ht="15">
      <c r="A589" s="84" t="s">
        <v>2686</v>
      </c>
      <c r="B589" s="84">
        <v>2</v>
      </c>
      <c r="C589" s="122">
        <v>0.004308752013827962</v>
      </c>
      <c r="D589" s="84" t="s">
        <v>2041</v>
      </c>
      <c r="E589" s="84" t="b">
        <v>0</v>
      </c>
      <c r="F589" s="84" t="b">
        <v>0</v>
      </c>
      <c r="G589" s="84" t="b">
        <v>0</v>
      </c>
    </row>
    <row r="590" spans="1:7" ht="15">
      <c r="A590" s="84" t="s">
        <v>2760</v>
      </c>
      <c r="B590" s="84">
        <v>2</v>
      </c>
      <c r="C590" s="122">
        <v>0.004308752013827962</v>
      </c>
      <c r="D590" s="84" t="s">
        <v>2041</v>
      </c>
      <c r="E590" s="84" t="b">
        <v>0</v>
      </c>
      <c r="F590" s="84" t="b">
        <v>0</v>
      </c>
      <c r="G590" s="84" t="b">
        <v>0</v>
      </c>
    </row>
    <row r="591" spans="1:7" ht="15">
      <c r="A591" s="84" t="s">
        <v>2687</v>
      </c>
      <c r="B591" s="84">
        <v>2</v>
      </c>
      <c r="C591" s="122">
        <v>0.004308752013827962</v>
      </c>
      <c r="D591" s="84" t="s">
        <v>2041</v>
      </c>
      <c r="E591" s="84" t="b">
        <v>0</v>
      </c>
      <c r="F591" s="84" t="b">
        <v>0</v>
      </c>
      <c r="G591" s="84" t="b">
        <v>0</v>
      </c>
    </row>
    <row r="592" spans="1:7" ht="15">
      <c r="A592" s="84" t="s">
        <v>2761</v>
      </c>
      <c r="B592" s="84">
        <v>2</v>
      </c>
      <c r="C592" s="122">
        <v>0.004308752013827962</v>
      </c>
      <c r="D592" s="84" t="s">
        <v>2041</v>
      </c>
      <c r="E592" s="84" t="b">
        <v>0</v>
      </c>
      <c r="F592" s="84" t="b">
        <v>0</v>
      </c>
      <c r="G592" s="84" t="b">
        <v>0</v>
      </c>
    </row>
    <row r="593" spans="1:7" ht="15">
      <c r="A593" s="84" t="s">
        <v>2762</v>
      </c>
      <c r="B593" s="84">
        <v>2</v>
      </c>
      <c r="C593" s="122">
        <v>0.004308752013827962</v>
      </c>
      <c r="D593" s="84" t="s">
        <v>2041</v>
      </c>
      <c r="E593" s="84" t="b">
        <v>0</v>
      </c>
      <c r="F593" s="84" t="b">
        <v>0</v>
      </c>
      <c r="G593" s="84" t="b">
        <v>0</v>
      </c>
    </row>
    <row r="594" spans="1:7" ht="15">
      <c r="A594" s="84" t="s">
        <v>2763</v>
      </c>
      <c r="B594" s="84">
        <v>2</v>
      </c>
      <c r="C594" s="122">
        <v>0.004308752013827962</v>
      </c>
      <c r="D594" s="84" t="s">
        <v>2041</v>
      </c>
      <c r="E594" s="84" t="b">
        <v>0</v>
      </c>
      <c r="F594" s="84" t="b">
        <v>0</v>
      </c>
      <c r="G594" s="84" t="b">
        <v>0</v>
      </c>
    </row>
    <row r="595" spans="1:7" ht="15">
      <c r="A595" s="84" t="s">
        <v>2764</v>
      </c>
      <c r="B595" s="84">
        <v>2</v>
      </c>
      <c r="C595" s="122">
        <v>0.004308752013827962</v>
      </c>
      <c r="D595" s="84" t="s">
        <v>2041</v>
      </c>
      <c r="E595" s="84" t="b">
        <v>0</v>
      </c>
      <c r="F595" s="84" t="b">
        <v>0</v>
      </c>
      <c r="G595" s="84" t="b">
        <v>0</v>
      </c>
    </row>
    <row r="596" spans="1:7" ht="15">
      <c r="A596" s="84" t="s">
        <v>2648</v>
      </c>
      <c r="B596" s="84">
        <v>2</v>
      </c>
      <c r="C596" s="122">
        <v>0.004308752013827962</v>
      </c>
      <c r="D596" s="84" t="s">
        <v>2041</v>
      </c>
      <c r="E596" s="84" t="b">
        <v>0</v>
      </c>
      <c r="F596" s="84" t="b">
        <v>0</v>
      </c>
      <c r="G596" s="84" t="b">
        <v>0</v>
      </c>
    </row>
    <row r="597" spans="1:7" ht="15">
      <c r="A597" s="84" t="s">
        <v>2765</v>
      </c>
      <c r="B597" s="84">
        <v>2</v>
      </c>
      <c r="C597" s="122">
        <v>0.004308752013827962</v>
      </c>
      <c r="D597" s="84" t="s">
        <v>2041</v>
      </c>
      <c r="E597" s="84" t="b">
        <v>0</v>
      </c>
      <c r="F597" s="84" t="b">
        <v>0</v>
      </c>
      <c r="G597" s="84" t="b">
        <v>0</v>
      </c>
    </row>
    <row r="598" spans="1:7" ht="15">
      <c r="A598" s="84" t="s">
        <v>2660</v>
      </c>
      <c r="B598" s="84">
        <v>2</v>
      </c>
      <c r="C598" s="122">
        <v>0.004308752013827962</v>
      </c>
      <c r="D598" s="84" t="s">
        <v>2041</v>
      </c>
      <c r="E598" s="84" t="b">
        <v>0</v>
      </c>
      <c r="F598" s="84" t="b">
        <v>0</v>
      </c>
      <c r="G598" s="84" t="b">
        <v>0</v>
      </c>
    </row>
    <row r="599" spans="1:7" ht="15">
      <c r="A599" s="84" t="s">
        <v>2748</v>
      </c>
      <c r="B599" s="84">
        <v>2</v>
      </c>
      <c r="C599" s="122">
        <v>0.0054404437268504476</v>
      </c>
      <c r="D599" s="84" t="s">
        <v>2041</v>
      </c>
      <c r="E599" s="84" t="b">
        <v>0</v>
      </c>
      <c r="F599" s="84" t="b">
        <v>0</v>
      </c>
      <c r="G599" s="84" t="b">
        <v>0</v>
      </c>
    </row>
    <row r="600" spans="1:7" ht="15">
      <c r="A600" s="84" t="s">
        <v>2734</v>
      </c>
      <c r="B600" s="84">
        <v>2</v>
      </c>
      <c r="C600" s="122">
        <v>0.0054404437268504476</v>
      </c>
      <c r="D600" s="84" t="s">
        <v>2041</v>
      </c>
      <c r="E600" s="84" t="b">
        <v>0</v>
      </c>
      <c r="F600" s="84" t="b">
        <v>0</v>
      </c>
      <c r="G600" s="84" t="b">
        <v>0</v>
      </c>
    </row>
    <row r="601" spans="1:7" ht="15">
      <c r="A601" s="84" t="s">
        <v>2730</v>
      </c>
      <c r="B601" s="84">
        <v>2</v>
      </c>
      <c r="C601" s="122">
        <v>0.004308752013827962</v>
      </c>
      <c r="D601" s="84" t="s">
        <v>2041</v>
      </c>
      <c r="E601" s="84" t="b">
        <v>1</v>
      </c>
      <c r="F601" s="84" t="b">
        <v>0</v>
      </c>
      <c r="G601" s="84" t="b">
        <v>0</v>
      </c>
    </row>
    <row r="602" spans="1:7" ht="15">
      <c r="A602" s="84" t="s">
        <v>2729</v>
      </c>
      <c r="B602" s="84">
        <v>2</v>
      </c>
      <c r="C602" s="122">
        <v>0.004308752013827962</v>
      </c>
      <c r="D602" s="84" t="s">
        <v>2041</v>
      </c>
      <c r="E602" s="84" t="b">
        <v>0</v>
      </c>
      <c r="F602" s="84" t="b">
        <v>0</v>
      </c>
      <c r="G602" s="84" t="b">
        <v>0</v>
      </c>
    </row>
    <row r="603" spans="1:7" ht="15">
      <c r="A603" s="84" t="s">
        <v>2715</v>
      </c>
      <c r="B603" s="84">
        <v>2</v>
      </c>
      <c r="C603" s="122">
        <v>0.004308752013827962</v>
      </c>
      <c r="D603" s="84" t="s">
        <v>2041</v>
      </c>
      <c r="E603" s="84" t="b">
        <v>0</v>
      </c>
      <c r="F603" s="84" t="b">
        <v>1</v>
      </c>
      <c r="G603" s="84" t="b">
        <v>0</v>
      </c>
    </row>
    <row r="604" spans="1:7" ht="15">
      <c r="A604" s="84" t="s">
        <v>2716</v>
      </c>
      <c r="B604" s="84">
        <v>2</v>
      </c>
      <c r="C604" s="122">
        <v>0.004308752013827962</v>
      </c>
      <c r="D604" s="84" t="s">
        <v>2041</v>
      </c>
      <c r="E604" s="84" t="b">
        <v>0</v>
      </c>
      <c r="F604" s="84" t="b">
        <v>0</v>
      </c>
      <c r="G604" s="84" t="b">
        <v>0</v>
      </c>
    </row>
    <row r="605" spans="1:7" ht="15">
      <c r="A605" s="84" t="s">
        <v>2717</v>
      </c>
      <c r="B605" s="84">
        <v>2</v>
      </c>
      <c r="C605" s="122">
        <v>0.004308752013827962</v>
      </c>
      <c r="D605" s="84" t="s">
        <v>2041</v>
      </c>
      <c r="E605" s="84" t="b">
        <v>0</v>
      </c>
      <c r="F605" s="84" t="b">
        <v>0</v>
      </c>
      <c r="G605" s="84" t="b">
        <v>0</v>
      </c>
    </row>
    <row r="606" spans="1:7" ht="15">
      <c r="A606" s="84" t="s">
        <v>2665</v>
      </c>
      <c r="B606" s="84">
        <v>2</v>
      </c>
      <c r="C606" s="122">
        <v>0.004308752013827962</v>
      </c>
      <c r="D606" s="84" t="s">
        <v>2041</v>
      </c>
      <c r="E606" s="84" t="b">
        <v>0</v>
      </c>
      <c r="F606" s="84" t="b">
        <v>0</v>
      </c>
      <c r="G606" s="84" t="b">
        <v>0</v>
      </c>
    </row>
    <row r="607" spans="1:7" ht="15">
      <c r="A607" s="84" t="s">
        <v>2726</v>
      </c>
      <c r="B607" s="84">
        <v>2</v>
      </c>
      <c r="C607" s="122">
        <v>0.004308752013827962</v>
      </c>
      <c r="D607" s="84" t="s">
        <v>2041</v>
      </c>
      <c r="E607" s="84" t="b">
        <v>0</v>
      </c>
      <c r="F607" s="84" t="b">
        <v>0</v>
      </c>
      <c r="G607" s="84" t="b">
        <v>0</v>
      </c>
    </row>
    <row r="608" spans="1:7" ht="15">
      <c r="A608" s="84" t="s">
        <v>2727</v>
      </c>
      <c r="B608" s="84">
        <v>2</v>
      </c>
      <c r="C608" s="122">
        <v>0.004308752013827962</v>
      </c>
      <c r="D608" s="84" t="s">
        <v>2041</v>
      </c>
      <c r="E608" s="84" t="b">
        <v>0</v>
      </c>
      <c r="F608" s="84" t="b">
        <v>0</v>
      </c>
      <c r="G608" s="84" t="b">
        <v>0</v>
      </c>
    </row>
    <row r="609" spans="1:7" ht="15">
      <c r="A609" s="84" t="s">
        <v>2722</v>
      </c>
      <c r="B609" s="84">
        <v>2</v>
      </c>
      <c r="C609" s="122">
        <v>0.004308752013827962</v>
      </c>
      <c r="D609" s="84" t="s">
        <v>2041</v>
      </c>
      <c r="E609" s="84" t="b">
        <v>0</v>
      </c>
      <c r="F609" s="84" t="b">
        <v>0</v>
      </c>
      <c r="G609" s="84" t="b">
        <v>0</v>
      </c>
    </row>
    <row r="610" spans="1:7" ht="15">
      <c r="A610" s="84" t="s">
        <v>2723</v>
      </c>
      <c r="B610" s="84">
        <v>2</v>
      </c>
      <c r="C610" s="122">
        <v>0.004308752013827962</v>
      </c>
      <c r="D610" s="84" t="s">
        <v>2041</v>
      </c>
      <c r="E610" s="84" t="b">
        <v>0</v>
      </c>
      <c r="F610" s="84" t="b">
        <v>0</v>
      </c>
      <c r="G610" s="84" t="b">
        <v>0</v>
      </c>
    </row>
    <row r="611" spans="1:7" ht="15">
      <c r="A611" s="84" t="s">
        <v>2718</v>
      </c>
      <c r="B611" s="84">
        <v>2</v>
      </c>
      <c r="C611" s="122">
        <v>0.004308752013827962</v>
      </c>
      <c r="D611" s="84" t="s">
        <v>2041</v>
      </c>
      <c r="E611" s="84" t="b">
        <v>0</v>
      </c>
      <c r="F611" s="84" t="b">
        <v>0</v>
      </c>
      <c r="G611" s="84" t="b">
        <v>0</v>
      </c>
    </row>
    <row r="612" spans="1:7" ht="15">
      <c r="A612" s="84" t="s">
        <v>2180</v>
      </c>
      <c r="B612" s="84">
        <v>2</v>
      </c>
      <c r="C612" s="122">
        <v>0.004308752013827962</v>
      </c>
      <c r="D612" s="84" t="s">
        <v>2041</v>
      </c>
      <c r="E612" s="84" t="b">
        <v>0</v>
      </c>
      <c r="F612" s="84" t="b">
        <v>0</v>
      </c>
      <c r="G612" s="84" t="b">
        <v>0</v>
      </c>
    </row>
    <row r="613" spans="1:7" ht="15">
      <c r="A613" s="84" t="s">
        <v>2178</v>
      </c>
      <c r="B613" s="84">
        <v>2</v>
      </c>
      <c r="C613" s="122">
        <v>0.004308752013827962</v>
      </c>
      <c r="D613" s="84" t="s">
        <v>2041</v>
      </c>
      <c r="E613" s="84" t="b">
        <v>0</v>
      </c>
      <c r="F613" s="84" t="b">
        <v>0</v>
      </c>
      <c r="G613" s="84" t="b">
        <v>0</v>
      </c>
    </row>
    <row r="614" spans="1:7" ht="15">
      <c r="A614" s="84" t="s">
        <v>2637</v>
      </c>
      <c r="B614" s="84">
        <v>2</v>
      </c>
      <c r="C614" s="122">
        <v>0.0054404437268504476</v>
      </c>
      <c r="D614" s="84" t="s">
        <v>2041</v>
      </c>
      <c r="E614" s="84" t="b">
        <v>0</v>
      </c>
      <c r="F614" s="84" t="b">
        <v>0</v>
      </c>
      <c r="G614" s="84" t="b">
        <v>0</v>
      </c>
    </row>
    <row r="615" spans="1:7" ht="15">
      <c r="A615" s="84" t="s">
        <v>2720</v>
      </c>
      <c r="B615" s="84">
        <v>2</v>
      </c>
      <c r="C615" s="122">
        <v>0.0054404437268504476</v>
      </c>
      <c r="D615" s="84" t="s">
        <v>2041</v>
      </c>
      <c r="E615" s="84" t="b">
        <v>0</v>
      </c>
      <c r="F615" s="84" t="b">
        <v>0</v>
      </c>
      <c r="G615" s="84" t="b">
        <v>0</v>
      </c>
    </row>
    <row r="616" spans="1:7" ht="15">
      <c r="A616" s="84" t="s">
        <v>2721</v>
      </c>
      <c r="B616" s="84">
        <v>2</v>
      </c>
      <c r="C616" s="122">
        <v>0.0054404437268504476</v>
      </c>
      <c r="D616" s="84" t="s">
        <v>2041</v>
      </c>
      <c r="E616" s="84" t="b">
        <v>0</v>
      </c>
      <c r="F616" s="84" t="b">
        <v>0</v>
      </c>
      <c r="G616" s="84" t="b">
        <v>0</v>
      </c>
    </row>
    <row r="617" spans="1:7" ht="15">
      <c r="A617" s="84" t="s">
        <v>2708</v>
      </c>
      <c r="B617" s="84">
        <v>2</v>
      </c>
      <c r="C617" s="122">
        <v>0.004308752013827962</v>
      </c>
      <c r="D617" s="84" t="s">
        <v>2041</v>
      </c>
      <c r="E617" s="84" t="b">
        <v>0</v>
      </c>
      <c r="F617" s="84" t="b">
        <v>0</v>
      </c>
      <c r="G617" s="84" t="b">
        <v>0</v>
      </c>
    </row>
    <row r="618" spans="1:7" ht="15">
      <c r="A618" s="84" t="s">
        <v>2709</v>
      </c>
      <c r="B618" s="84">
        <v>2</v>
      </c>
      <c r="C618" s="122">
        <v>0.004308752013827962</v>
      </c>
      <c r="D618" s="84" t="s">
        <v>2041</v>
      </c>
      <c r="E618" s="84" t="b">
        <v>0</v>
      </c>
      <c r="F618" s="84" t="b">
        <v>0</v>
      </c>
      <c r="G618" s="84" t="b">
        <v>0</v>
      </c>
    </row>
    <row r="619" spans="1:7" ht="15">
      <c r="A619" s="84" t="s">
        <v>2710</v>
      </c>
      <c r="B619" s="84">
        <v>2</v>
      </c>
      <c r="C619" s="122">
        <v>0.004308752013827962</v>
      </c>
      <c r="D619" s="84" t="s">
        <v>2041</v>
      </c>
      <c r="E619" s="84" t="b">
        <v>0</v>
      </c>
      <c r="F619" s="84" t="b">
        <v>0</v>
      </c>
      <c r="G619" s="84" t="b">
        <v>0</v>
      </c>
    </row>
    <row r="620" spans="1:7" ht="15">
      <c r="A620" s="84" t="s">
        <v>2205</v>
      </c>
      <c r="B620" s="84">
        <v>4</v>
      </c>
      <c r="C620" s="122">
        <v>0</v>
      </c>
      <c r="D620" s="84" t="s">
        <v>2042</v>
      </c>
      <c r="E620" s="84" t="b">
        <v>0</v>
      </c>
      <c r="F620" s="84" t="b">
        <v>0</v>
      </c>
      <c r="G620" s="84" t="b">
        <v>0</v>
      </c>
    </row>
    <row r="621" spans="1:7" ht="15">
      <c r="A621" s="84" t="s">
        <v>2206</v>
      </c>
      <c r="B621" s="84">
        <v>4</v>
      </c>
      <c r="C621" s="122">
        <v>0</v>
      </c>
      <c r="D621" s="84" t="s">
        <v>2042</v>
      </c>
      <c r="E621" s="84" t="b">
        <v>0</v>
      </c>
      <c r="F621" s="84" t="b">
        <v>0</v>
      </c>
      <c r="G621" s="84" t="b">
        <v>0</v>
      </c>
    </row>
    <row r="622" spans="1:7" ht="15">
      <c r="A622" s="84" t="s">
        <v>2207</v>
      </c>
      <c r="B622" s="84">
        <v>3</v>
      </c>
      <c r="C622" s="122">
        <v>0.005134468627738353</v>
      </c>
      <c r="D622" s="84" t="s">
        <v>2042</v>
      </c>
      <c r="E622" s="84" t="b">
        <v>0</v>
      </c>
      <c r="F622" s="84" t="b">
        <v>0</v>
      </c>
      <c r="G622" s="84" t="b">
        <v>0</v>
      </c>
    </row>
    <row r="623" spans="1:7" ht="15">
      <c r="A623" s="84" t="s">
        <v>2208</v>
      </c>
      <c r="B623" s="84">
        <v>3</v>
      </c>
      <c r="C623" s="122">
        <v>0.005134468627738353</v>
      </c>
      <c r="D623" s="84" t="s">
        <v>2042</v>
      </c>
      <c r="E623" s="84" t="b">
        <v>1</v>
      </c>
      <c r="F623" s="84" t="b">
        <v>0</v>
      </c>
      <c r="G623" s="84" t="b">
        <v>0</v>
      </c>
    </row>
    <row r="624" spans="1:7" ht="15">
      <c r="A624" s="84" t="s">
        <v>2209</v>
      </c>
      <c r="B624" s="84">
        <v>3</v>
      </c>
      <c r="C624" s="122">
        <v>0.005134468627738353</v>
      </c>
      <c r="D624" s="84" t="s">
        <v>2042</v>
      </c>
      <c r="E624" s="84" t="b">
        <v>0</v>
      </c>
      <c r="F624" s="84" t="b">
        <v>0</v>
      </c>
      <c r="G624" s="84" t="b">
        <v>0</v>
      </c>
    </row>
    <row r="625" spans="1:7" ht="15">
      <c r="A625" s="84" t="s">
        <v>2210</v>
      </c>
      <c r="B625" s="84">
        <v>3</v>
      </c>
      <c r="C625" s="122">
        <v>0.005134468627738353</v>
      </c>
      <c r="D625" s="84" t="s">
        <v>2042</v>
      </c>
      <c r="E625" s="84" t="b">
        <v>0</v>
      </c>
      <c r="F625" s="84" t="b">
        <v>0</v>
      </c>
      <c r="G625" s="84" t="b">
        <v>0</v>
      </c>
    </row>
    <row r="626" spans="1:7" ht="15">
      <c r="A626" s="84" t="s">
        <v>2211</v>
      </c>
      <c r="B626" s="84">
        <v>3</v>
      </c>
      <c r="C626" s="122">
        <v>0.005134468627738353</v>
      </c>
      <c r="D626" s="84" t="s">
        <v>2042</v>
      </c>
      <c r="E626" s="84" t="b">
        <v>0</v>
      </c>
      <c r="F626" s="84" t="b">
        <v>0</v>
      </c>
      <c r="G626" s="84" t="b">
        <v>0</v>
      </c>
    </row>
    <row r="627" spans="1:7" ht="15">
      <c r="A627" s="84" t="s">
        <v>2212</v>
      </c>
      <c r="B627" s="84">
        <v>3</v>
      </c>
      <c r="C627" s="122">
        <v>0.005134468627738353</v>
      </c>
      <c r="D627" s="84" t="s">
        <v>2042</v>
      </c>
      <c r="E627" s="84" t="b">
        <v>0</v>
      </c>
      <c r="F627" s="84" t="b">
        <v>0</v>
      </c>
      <c r="G627" s="84" t="b">
        <v>0</v>
      </c>
    </row>
    <row r="628" spans="1:7" ht="15">
      <c r="A628" s="84" t="s">
        <v>2213</v>
      </c>
      <c r="B628" s="84">
        <v>3</v>
      </c>
      <c r="C628" s="122">
        <v>0.005134468627738353</v>
      </c>
      <c r="D628" s="84" t="s">
        <v>2042</v>
      </c>
      <c r="E628" s="84" t="b">
        <v>0</v>
      </c>
      <c r="F628" s="84" t="b">
        <v>0</v>
      </c>
      <c r="G628" s="84" t="b">
        <v>0</v>
      </c>
    </row>
    <row r="629" spans="1:7" ht="15">
      <c r="A629" s="84" t="s">
        <v>2214</v>
      </c>
      <c r="B629" s="84">
        <v>3</v>
      </c>
      <c r="C629" s="122">
        <v>0.005134468627738353</v>
      </c>
      <c r="D629" s="84" t="s">
        <v>2042</v>
      </c>
      <c r="E629" s="84" t="b">
        <v>0</v>
      </c>
      <c r="F629" s="84" t="b">
        <v>0</v>
      </c>
      <c r="G629" s="84" t="b">
        <v>0</v>
      </c>
    </row>
    <row r="630" spans="1:7" ht="15">
      <c r="A630" s="84" t="s">
        <v>2673</v>
      </c>
      <c r="B630" s="84">
        <v>3</v>
      </c>
      <c r="C630" s="122">
        <v>0.005134468627738353</v>
      </c>
      <c r="D630" s="84" t="s">
        <v>2042</v>
      </c>
      <c r="E630" s="84" t="b">
        <v>0</v>
      </c>
      <c r="F630" s="84" t="b">
        <v>1</v>
      </c>
      <c r="G630" s="84" t="b">
        <v>0</v>
      </c>
    </row>
    <row r="631" spans="1:7" ht="15">
      <c r="A631" s="84" t="s">
        <v>2674</v>
      </c>
      <c r="B631" s="84">
        <v>3</v>
      </c>
      <c r="C631" s="122">
        <v>0.005134468627738353</v>
      </c>
      <c r="D631" s="84" t="s">
        <v>2042</v>
      </c>
      <c r="E631" s="84" t="b">
        <v>0</v>
      </c>
      <c r="F631" s="84" t="b">
        <v>0</v>
      </c>
      <c r="G631" s="84" t="b">
        <v>0</v>
      </c>
    </row>
    <row r="632" spans="1:7" ht="15">
      <c r="A632" s="84" t="s">
        <v>2643</v>
      </c>
      <c r="B632" s="84">
        <v>3</v>
      </c>
      <c r="C632" s="122">
        <v>0.005134468627738353</v>
      </c>
      <c r="D632" s="84" t="s">
        <v>2042</v>
      </c>
      <c r="E632" s="84" t="b">
        <v>0</v>
      </c>
      <c r="F632" s="84" t="b">
        <v>0</v>
      </c>
      <c r="G632" s="84" t="b">
        <v>0</v>
      </c>
    </row>
    <row r="633" spans="1:7" ht="15">
      <c r="A633" s="84" t="s">
        <v>2675</v>
      </c>
      <c r="B633" s="84">
        <v>3</v>
      </c>
      <c r="C633" s="122">
        <v>0.005134468627738353</v>
      </c>
      <c r="D633" s="84" t="s">
        <v>2042</v>
      </c>
      <c r="E633" s="84" t="b">
        <v>0</v>
      </c>
      <c r="F633" s="84" t="b">
        <v>0</v>
      </c>
      <c r="G633" s="84" t="b">
        <v>0</v>
      </c>
    </row>
    <row r="634" spans="1:7" ht="15">
      <c r="A634" s="84" t="s">
        <v>2676</v>
      </c>
      <c r="B634" s="84">
        <v>3</v>
      </c>
      <c r="C634" s="122">
        <v>0.005134468627738353</v>
      </c>
      <c r="D634" s="84" t="s">
        <v>2042</v>
      </c>
      <c r="E634" s="84" t="b">
        <v>0</v>
      </c>
      <c r="F634" s="84" t="b">
        <v>0</v>
      </c>
      <c r="G634" s="84" t="b">
        <v>0</v>
      </c>
    </row>
    <row r="635" spans="1:7" ht="15">
      <c r="A635" s="84" t="s">
        <v>306</v>
      </c>
      <c r="B635" s="84">
        <v>2</v>
      </c>
      <c r="C635" s="122">
        <v>0.008247397141478936</v>
      </c>
      <c r="D635" s="84" t="s">
        <v>2042</v>
      </c>
      <c r="E635" s="84" t="b">
        <v>0</v>
      </c>
      <c r="F635" s="84" t="b">
        <v>0</v>
      </c>
      <c r="G635" s="84" t="b">
        <v>0</v>
      </c>
    </row>
    <row r="636" spans="1:7" ht="15">
      <c r="A636" s="84" t="s">
        <v>2608</v>
      </c>
      <c r="B636" s="84">
        <v>2</v>
      </c>
      <c r="C636" s="122">
        <v>0.008247397141478936</v>
      </c>
      <c r="D636" s="84" t="s">
        <v>2042</v>
      </c>
      <c r="E636" s="84" t="b">
        <v>0</v>
      </c>
      <c r="F636" s="84" t="b">
        <v>0</v>
      </c>
      <c r="G636" s="84" t="b">
        <v>0</v>
      </c>
    </row>
    <row r="637" spans="1:7" ht="15">
      <c r="A637" s="84" t="s">
        <v>304</v>
      </c>
      <c r="B637" s="84">
        <v>2</v>
      </c>
      <c r="C637" s="122">
        <v>0.008247397141478936</v>
      </c>
      <c r="D637" s="84" t="s">
        <v>2042</v>
      </c>
      <c r="E637" s="84" t="b">
        <v>0</v>
      </c>
      <c r="F637" s="84" t="b">
        <v>0</v>
      </c>
      <c r="G637" s="84" t="b">
        <v>0</v>
      </c>
    </row>
    <row r="638" spans="1:7" ht="15">
      <c r="A638" s="84" t="s">
        <v>345</v>
      </c>
      <c r="B638" s="84">
        <v>2</v>
      </c>
      <c r="C638" s="122">
        <v>0</v>
      </c>
      <c r="D638" s="84" t="s">
        <v>2043</v>
      </c>
      <c r="E638" s="84" t="b">
        <v>0</v>
      </c>
      <c r="F638" s="84" t="b">
        <v>0</v>
      </c>
      <c r="G638" s="84" t="b">
        <v>0</v>
      </c>
    </row>
    <row r="639" spans="1:7" ht="15">
      <c r="A639" s="84" t="s">
        <v>304</v>
      </c>
      <c r="B639" s="84">
        <v>2</v>
      </c>
      <c r="C639" s="122">
        <v>0</v>
      </c>
      <c r="D639" s="84" t="s">
        <v>2043</v>
      </c>
      <c r="E639" s="84" t="b">
        <v>0</v>
      </c>
      <c r="F639" s="84" t="b">
        <v>0</v>
      </c>
      <c r="G639" s="84" t="b">
        <v>0</v>
      </c>
    </row>
    <row r="640" spans="1:7" ht="15">
      <c r="A640" s="84" t="s">
        <v>2216</v>
      </c>
      <c r="B640" s="84">
        <v>2</v>
      </c>
      <c r="C640" s="122">
        <v>0</v>
      </c>
      <c r="D640" s="84" t="s">
        <v>2043</v>
      </c>
      <c r="E640" s="84" t="b">
        <v>0</v>
      </c>
      <c r="F640" s="84" t="b">
        <v>0</v>
      </c>
      <c r="G640" s="84" t="b">
        <v>0</v>
      </c>
    </row>
    <row r="641" spans="1:7" ht="15">
      <c r="A641" s="84" t="s">
        <v>2217</v>
      </c>
      <c r="B641" s="84">
        <v>2</v>
      </c>
      <c r="C641" s="122">
        <v>0</v>
      </c>
      <c r="D641" s="84" t="s">
        <v>2043</v>
      </c>
      <c r="E641" s="84" t="b">
        <v>0</v>
      </c>
      <c r="F641" s="84" t="b">
        <v>0</v>
      </c>
      <c r="G641" s="84" t="b">
        <v>0</v>
      </c>
    </row>
    <row r="642" spans="1:7" ht="15">
      <c r="A642" s="84" t="s">
        <v>2218</v>
      </c>
      <c r="B642" s="84">
        <v>2</v>
      </c>
      <c r="C642" s="122">
        <v>0.014684390032389328</v>
      </c>
      <c r="D642" s="84" t="s">
        <v>2043</v>
      </c>
      <c r="E642" s="84" t="b">
        <v>0</v>
      </c>
      <c r="F642" s="84" t="b">
        <v>0</v>
      </c>
      <c r="G642" s="84" t="b">
        <v>0</v>
      </c>
    </row>
    <row r="643" spans="1:7" ht="15">
      <c r="A643" s="84" t="s">
        <v>2219</v>
      </c>
      <c r="B643" s="84">
        <v>2</v>
      </c>
      <c r="C643" s="122">
        <v>0.014684390032389328</v>
      </c>
      <c r="D643" s="84" t="s">
        <v>2043</v>
      </c>
      <c r="E643" s="84" t="b">
        <v>0</v>
      </c>
      <c r="F643" s="84" t="b">
        <v>0</v>
      </c>
      <c r="G643" s="84" t="b">
        <v>0</v>
      </c>
    </row>
    <row r="644" spans="1:7" ht="15">
      <c r="A644" s="84" t="s">
        <v>2221</v>
      </c>
      <c r="B644" s="84">
        <v>2</v>
      </c>
      <c r="C644" s="122">
        <v>0</v>
      </c>
      <c r="D644" s="84" t="s">
        <v>2044</v>
      </c>
      <c r="E644" s="84" t="b">
        <v>0</v>
      </c>
      <c r="F644" s="84" t="b">
        <v>0</v>
      </c>
      <c r="G644" s="84" t="b">
        <v>0</v>
      </c>
    </row>
    <row r="645" spans="1:7" ht="15">
      <c r="A645" s="84" t="s">
        <v>2222</v>
      </c>
      <c r="B645" s="84">
        <v>2</v>
      </c>
      <c r="C645" s="122">
        <v>0</v>
      </c>
      <c r="D645" s="84" t="s">
        <v>2044</v>
      </c>
      <c r="E645" s="84" t="b">
        <v>1</v>
      </c>
      <c r="F645" s="84" t="b">
        <v>0</v>
      </c>
      <c r="G645" s="84" t="b">
        <v>0</v>
      </c>
    </row>
    <row r="646" spans="1:7" ht="15">
      <c r="A646" s="84" t="s">
        <v>2167</v>
      </c>
      <c r="B646" s="84">
        <v>2</v>
      </c>
      <c r="C646" s="122">
        <v>0</v>
      </c>
      <c r="D646" s="84" t="s">
        <v>2044</v>
      </c>
      <c r="E646" s="84" t="b">
        <v>0</v>
      </c>
      <c r="F646" s="84" t="b">
        <v>0</v>
      </c>
      <c r="G646" s="84" t="b">
        <v>0</v>
      </c>
    </row>
    <row r="647" spans="1:7" ht="15">
      <c r="A647" s="84" t="s">
        <v>2223</v>
      </c>
      <c r="B647" s="84">
        <v>2</v>
      </c>
      <c r="C647" s="122">
        <v>0</v>
      </c>
      <c r="D647" s="84" t="s">
        <v>2044</v>
      </c>
      <c r="E647" s="84" t="b">
        <v>0</v>
      </c>
      <c r="F647" s="84" t="b">
        <v>0</v>
      </c>
      <c r="G647" s="84" t="b">
        <v>0</v>
      </c>
    </row>
    <row r="648" spans="1:7" ht="15">
      <c r="A648" s="84" t="s">
        <v>2224</v>
      </c>
      <c r="B648" s="84">
        <v>2</v>
      </c>
      <c r="C648" s="122">
        <v>0</v>
      </c>
      <c r="D648" s="84" t="s">
        <v>2044</v>
      </c>
      <c r="E648" s="84" t="b">
        <v>0</v>
      </c>
      <c r="F648" s="84" t="b">
        <v>0</v>
      </c>
      <c r="G648" s="84" t="b">
        <v>0</v>
      </c>
    </row>
    <row r="649" spans="1:7" ht="15">
      <c r="A649" s="84" t="s">
        <v>2225</v>
      </c>
      <c r="B649" s="84">
        <v>2</v>
      </c>
      <c r="C649" s="122">
        <v>0</v>
      </c>
      <c r="D649" s="84" t="s">
        <v>2044</v>
      </c>
      <c r="E649" s="84" t="b">
        <v>0</v>
      </c>
      <c r="F649" s="84" t="b">
        <v>0</v>
      </c>
      <c r="G649" s="84" t="b">
        <v>0</v>
      </c>
    </row>
    <row r="650" spans="1:7" ht="15">
      <c r="A650" s="84" t="s">
        <v>2226</v>
      </c>
      <c r="B650" s="84">
        <v>2</v>
      </c>
      <c r="C650" s="122">
        <v>0</v>
      </c>
      <c r="D650" s="84" t="s">
        <v>2044</v>
      </c>
      <c r="E650" s="84" t="b">
        <v>0</v>
      </c>
      <c r="F650" s="84" t="b">
        <v>0</v>
      </c>
      <c r="G650" s="84" t="b">
        <v>0</v>
      </c>
    </row>
    <row r="651" spans="1:7" ht="15">
      <c r="A651" s="84" t="s">
        <v>2227</v>
      </c>
      <c r="B651" s="84">
        <v>2</v>
      </c>
      <c r="C651" s="122">
        <v>0</v>
      </c>
      <c r="D651" s="84" t="s">
        <v>2044</v>
      </c>
      <c r="E651" s="84" t="b">
        <v>0</v>
      </c>
      <c r="F651" s="84" t="b">
        <v>0</v>
      </c>
      <c r="G651" s="84" t="b">
        <v>0</v>
      </c>
    </row>
    <row r="652" spans="1:7" ht="15">
      <c r="A652" s="84" t="s">
        <v>2228</v>
      </c>
      <c r="B652" s="84">
        <v>2</v>
      </c>
      <c r="C652" s="122">
        <v>0</v>
      </c>
      <c r="D652" s="84" t="s">
        <v>2044</v>
      </c>
      <c r="E652" s="84" t="b">
        <v>0</v>
      </c>
      <c r="F652" s="84" t="b">
        <v>0</v>
      </c>
      <c r="G652" s="84" t="b">
        <v>0</v>
      </c>
    </row>
    <row r="653" spans="1:7" ht="15">
      <c r="A653" s="84" t="s">
        <v>343</v>
      </c>
      <c r="B653" s="84">
        <v>2</v>
      </c>
      <c r="C653" s="122">
        <v>0</v>
      </c>
      <c r="D653" s="84" t="s">
        <v>2044</v>
      </c>
      <c r="E653" s="84" t="b">
        <v>0</v>
      </c>
      <c r="F653" s="84" t="b">
        <v>0</v>
      </c>
      <c r="G653" s="84" t="b">
        <v>0</v>
      </c>
    </row>
    <row r="654" spans="1:7" ht="15">
      <c r="A654" s="84" t="s">
        <v>304</v>
      </c>
      <c r="B654" s="84">
        <v>2</v>
      </c>
      <c r="C654" s="122">
        <v>0</v>
      </c>
      <c r="D654" s="84" t="s">
        <v>2044</v>
      </c>
      <c r="E654" s="84" t="b">
        <v>0</v>
      </c>
      <c r="F654" s="84" t="b">
        <v>0</v>
      </c>
      <c r="G654" s="84" t="b">
        <v>0</v>
      </c>
    </row>
    <row r="655" spans="1:7" ht="15">
      <c r="A655" s="84" t="s">
        <v>2230</v>
      </c>
      <c r="B655" s="84">
        <v>2</v>
      </c>
      <c r="C655" s="122">
        <v>0</v>
      </c>
      <c r="D655" s="84" t="s">
        <v>2045</v>
      </c>
      <c r="E655" s="84" t="b">
        <v>0</v>
      </c>
      <c r="F655" s="84" t="b">
        <v>0</v>
      </c>
      <c r="G655" s="84" t="b">
        <v>0</v>
      </c>
    </row>
    <row r="656" spans="1:7" ht="15">
      <c r="A656" s="84" t="s">
        <v>2232</v>
      </c>
      <c r="B656" s="84">
        <v>2</v>
      </c>
      <c r="C656" s="122">
        <v>0</v>
      </c>
      <c r="D656" s="84" t="s">
        <v>2046</v>
      </c>
      <c r="E656" s="84" t="b">
        <v>0</v>
      </c>
      <c r="F656" s="84" t="b">
        <v>0</v>
      </c>
      <c r="G656" s="84" t="b">
        <v>0</v>
      </c>
    </row>
    <row r="657" spans="1:7" ht="15">
      <c r="A657" s="84" t="s">
        <v>277</v>
      </c>
      <c r="B657" s="84">
        <v>3</v>
      </c>
      <c r="C657" s="122">
        <v>0.007829955868812579</v>
      </c>
      <c r="D657" s="84" t="s">
        <v>2047</v>
      </c>
      <c r="E657" s="84" t="b">
        <v>0</v>
      </c>
      <c r="F657" s="84" t="b">
        <v>0</v>
      </c>
      <c r="G657" s="84" t="b">
        <v>0</v>
      </c>
    </row>
    <row r="658" spans="1:7" ht="15">
      <c r="A658" s="84" t="s">
        <v>2642</v>
      </c>
      <c r="B658" s="84">
        <v>3</v>
      </c>
      <c r="C658" s="122">
        <v>0.014044941482542504</v>
      </c>
      <c r="D658" s="84" t="s">
        <v>2047</v>
      </c>
      <c r="E658" s="84" t="b">
        <v>0</v>
      </c>
      <c r="F658" s="84" t="b">
        <v>0</v>
      </c>
      <c r="G658" s="84" t="b">
        <v>0</v>
      </c>
    </row>
    <row r="659" spans="1:7" ht="15">
      <c r="A659" s="84" t="s">
        <v>2672</v>
      </c>
      <c r="B659" s="84">
        <v>3</v>
      </c>
      <c r="C659" s="122">
        <v>0.014044941482542504</v>
      </c>
      <c r="D659" s="84" t="s">
        <v>2047</v>
      </c>
      <c r="E659" s="84" t="b">
        <v>0</v>
      </c>
      <c r="F659" s="84" t="b">
        <v>0</v>
      </c>
      <c r="G659" s="84" t="b">
        <v>0</v>
      </c>
    </row>
    <row r="660" spans="1:7" ht="15">
      <c r="A660" s="84" t="s">
        <v>2736</v>
      </c>
      <c r="B660" s="84">
        <v>2</v>
      </c>
      <c r="C660" s="122">
        <v>0.009363294321695002</v>
      </c>
      <c r="D660" s="84" t="s">
        <v>2047</v>
      </c>
      <c r="E660" s="84" t="b">
        <v>0</v>
      </c>
      <c r="F660" s="84" t="b">
        <v>0</v>
      </c>
      <c r="G660" s="84" t="b">
        <v>0</v>
      </c>
    </row>
    <row r="661" spans="1:7" ht="15">
      <c r="A661" s="84" t="s">
        <v>2737</v>
      </c>
      <c r="B661" s="84">
        <v>2</v>
      </c>
      <c r="C661" s="122">
        <v>0.009363294321695002</v>
      </c>
      <c r="D661" s="84" t="s">
        <v>2047</v>
      </c>
      <c r="E661" s="84" t="b">
        <v>1</v>
      </c>
      <c r="F661" s="84" t="b">
        <v>0</v>
      </c>
      <c r="G661" s="84" t="b">
        <v>0</v>
      </c>
    </row>
    <row r="662" spans="1:7" ht="15">
      <c r="A662" s="84" t="s">
        <v>2738</v>
      </c>
      <c r="B662" s="84">
        <v>2</v>
      </c>
      <c r="C662" s="122">
        <v>0.009363294321695002</v>
      </c>
      <c r="D662" s="84" t="s">
        <v>2047</v>
      </c>
      <c r="E662" s="84" t="b">
        <v>0</v>
      </c>
      <c r="F662" s="84" t="b">
        <v>0</v>
      </c>
      <c r="G662" s="84" t="b">
        <v>0</v>
      </c>
    </row>
    <row r="663" spans="1:7" ht="15">
      <c r="A663" s="84" t="s">
        <v>2666</v>
      </c>
      <c r="B663" s="84">
        <v>2</v>
      </c>
      <c r="C663" s="122">
        <v>0.009363294321695002</v>
      </c>
      <c r="D663" s="84" t="s">
        <v>2047</v>
      </c>
      <c r="E663" s="84" t="b">
        <v>0</v>
      </c>
      <c r="F663" s="84" t="b">
        <v>0</v>
      </c>
      <c r="G663" s="84" t="b">
        <v>0</v>
      </c>
    </row>
    <row r="664" spans="1:7" ht="15">
      <c r="A664" s="84" t="s">
        <v>2739</v>
      </c>
      <c r="B664" s="84">
        <v>2</v>
      </c>
      <c r="C664" s="122">
        <v>0.009363294321695002</v>
      </c>
      <c r="D664" s="84" t="s">
        <v>2047</v>
      </c>
      <c r="E664" s="84" t="b">
        <v>0</v>
      </c>
      <c r="F664" s="84" t="b">
        <v>0</v>
      </c>
      <c r="G664" s="84" t="b">
        <v>0</v>
      </c>
    </row>
    <row r="665" spans="1:7" ht="15">
      <c r="A665" s="84" t="s">
        <v>2740</v>
      </c>
      <c r="B665" s="84">
        <v>2</v>
      </c>
      <c r="C665" s="122">
        <v>0.009363294321695002</v>
      </c>
      <c r="D665" s="84" t="s">
        <v>2047</v>
      </c>
      <c r="E665" s="84" t="b">
        <v>0</v>
      </c>
      <c r="F665" s="84" t="b">
        <v>0</v>
      </c>
      <c r="G665" s="84" t="b">
        <v>0</v>
      </c>
    </row>
    <row r="666" spans="1:7" ht="15">
      <c r="A666" s="84" t="s">
        <v>2628</v>
      </c>
      <c r="B666" s="84">
        <v>2</v>
      </c>
      <c r="C666" s="122">
        <v>0.009363294321695002</v>
      </c>
      <c r="D666" s="84" t="s">
        <v>2047</v>
      </c>
      <c r="E666" s="84" t="b">
        <v>0</v>
      </c>
      <c r="F666" s="84" t="b">
        <v>0</v>
      </c>
      <c r="G666" s="84" t="b">
        <v>0</v>
      </c>
    </row>
    <row r="667" spans="1:7" ht="15">
      <c r="A667" s="84" t="s">
        <v>2608</v>
      </c>
      <c r="B667" s="84">
        <v>2</v>
      </c>
      <c r="C667" s="122">
        <v>0.009363294321695002</v>
      </c>
      <c r="D667" s="84" t="s">
        <v>2047</v>
      </c>
      <c r="E667" s="84" t="b">
        <v>0</v>
      </c>
      <c r="F667" s="84" t="b">
        <v>0</v>
      </c>
      <c r="G667" s="84" t="b">
        <v>0</v>
      </c>
    </row>
    <row r="668" spans="1:7" ht="15">
      <c r="A668" s="84" t="s">
        <v>2741</v>
      </c>
      <c r="B668" s="84">
        <v>2</v>
      </c>
      <c r="C668" s="122">
        <v>0.009363294321695002</v>
      </c>
      <c r="D668" s="84" t="s">
        <v>2047</v>
      </c>
      <c r="E668" s="84" t="b">
        <v>0</v>
      </c>
      <c r="F668" s="84" t="b">
        <v>0</v>
      </c>
      <c r="G668" s="84" t="b">
        <v>0</v>
      </c>
    </row>
    <row r="669" spans="1:7" ht="15">
      <c r="A669" s="84" t="s">
        <v>2742</v>
      </c>
      <c r="B669" s="84">
        <v>2</v>
      </c>
      <c r="C669" s="122">
        <v>0.009363294321695002</v>
      </c>
      <c r="D669" s="84" t="s">
        <v>2047</v>
      </c>
      <c r="E669" s="84" t="b">
        <v>0</v>
      </c>
      <c r="F669" s="84" t="b">
        <v>0</v>
      </c>
      <c r="G669" s="84" t="b">
        <v>0</v>
      </c>
    </row>
    <row r="670" spans="1:7" ht="15">
      <c r="A670" s="84" t="s">
        <v>2166</v>
      </c>
      <c r="B670" s="84">
        <v>2</v>
      </c>
      <c r="C670" s="122">
        <v>0.009363294321695002</v>
      </c>
      <c r="D670" s="84" t="s">
        <v>2047</v>
      </c>
      <c r="E670" s="84" t="b">
        <v>0</v>
      </c>
      <c r="F670" s="84" t="b">
        <v>0</v>
      </c>
      <c r="G670" s="84" t="b">
        <v>0</v>
      </c>
    </row>
    <row r="671" spans="1:7" ht="15">
      <c r="A671" s="84" t="s">
        <v>2243</v>
      </c>
      <c r="B671" s="84">
        <v>2</v>
      </c>
      <c r="C671" s="122">
        <v>0</v>
      </c>
      <c r="D671" s="84" t="s">
        <v>2048</v>
      </c>
      <c r="E671" s="84" t="b">
        <v>0</v>
      </c>
      <c r="F671" s="84" t="b">
        <v>0</v>
      </c>
      <c r="G671" s="84" t="b">
        <v>0</v>
      </c>
    </row>
    <row r="672" spans="1:7" ht="15">
      <c r="A672" s="84" t="s">
        <v>2695</v>
      </c>
      <c r="B672" s="84">
        <v>3</v>
      </c>
      <c r="C672" s="122">
        <v>0</v>
      </c>
      <c r="D672" s="84" t="s">
        <v>2049</v>
      </c>
      <c r="E672" s="84" t="b">
        <v>0</v>
      </c>
      <c r="F672" s="84" t="b">
        <v>0</v>
      </c>
      <c r="G672" s="84" t="b">
        <v>0</v>
      </c>
    </row>
    <row r="673" spans="1:7" ht="15">
      <c r="A673" s="84" t="s">
        <v>2773</v>
      </c>
      <c r="B673" s="84">
        <v>2</v>
      </c>
      <c r="C673" s="122">
        <v>0</v>
      </c>
      <c r="D673" s="84" t="s">
        <v>2049</v>
      </c>
      <c r="E673" s="84" t="b">
        <v>0</v>
      </c>
      <c r="F673" s="84" t="b">
        <v>0</v>
      </c>
      <c r="G673" s="84" t="b">
        <v>0</v>
      </c>
    </row>
    <row r="674" spans="1:7" ht="15">
      <c r="A674" s="84" t="s">
        <v>2669</v>
      </c>
      <c r="B674" s="84">
        <v>2</v>
      </c>
      <c r="C674" s="122">
        <v>0</v>
      </c>
      <c r="D674" s="84" t="s">
        <v>2049</v>
      </c>
      <c r="E674" s="84" t="b">
        <v>0</v>
      </c>
      <c r="F674" s="84" t="b">
        <v>0</v>
      </c>
      <c r="G674" s="84" t="b">
        <v>0</v>
      </c>
    </row>
    <row r="675" spans="1:7" ht="15">
      <c r="A675" s="84" t="s">
        <v>2670</v>
      </c>
      <c r="B675" s="84">
        <v>2</v>
      </c>
      <c r="C675" s="122">
        <v>0</v>
      </c>
      <c r="D675" s="84" t="s">
        <v>2049</v>
      </c>
      <c r="E675" s="84" t="b">
        <v>0</v>
      </c>
      <c r="F675" s="84" t="b">
        <v>0</v>
      </c>
      <c r="G675" s="84" t="b">
        <v>0</v>
      </c>
    </row>
    <row r="676" spans="1:7" ht="15">
      <c r="A676" s="84" t="s">
        <v>2671</v>
      </c>
      <c r="B676" s="84">
        <v>2</v>
      </c>
      <c r="C676" s="122">
        <v>0</v>
      </c>
      <c r="D676" s="84" t="s">
        <v>2049</v>
      </c>
      <c r="E676" s="84" t="b">
        <v>0</v>
      </c>
      <c r="F676" s="84" t="b">
        <v>0</v>
      </c>
      <c r="G676" s="84" t="b">
        <v>0</v>
      </c>
    </row>
    <row r="677" spans="1:7" ht="15">
      <c r="A677" s="84" t="s">
        <v>2682</v>
      </c>
      <c r="B677" s="84">
        <v>2</v>
      </c>
      <c r="C677" s="122">
        <v>0</v>
      </c>
      <c r="D677" s="84" t="s">
        <v>2049</v>
      </c>
      <c r="E677" s="84" t="b">
        <v>0</v>
      </c>
      <c r="F677" s="84" t="b">
        <v>0</v>
      </c>
      <c r="G677" s="84" t="b">
        <v>0</v>
      </c>
    </row>
    <row r="678" spans="1:7" ht="15">
      <c r="A678" s="84" t="s">
        <v>2774</v>
      </c>
      <c r="B678" s="84">
        <v>2</v>
      </c>
      <c r="C678" s="122">
        <v>0</v>
      </c>
      <c r="D678" s="84" t="s">
        <v>2049</v>
      </c>
      <c r="E678" s="84" t="b">
        <v>0</v>
      </c>
      <c r="F678" s="84" t="b">
        <v>0</v>
      </c>
      <c r="G678" s="84" t="b">
        <v>0</v>
      </c>
    </row>
    <row r="679" spans="1:7" ht="15">
      <c r="A679" s="84" t="s">
        <v>2775</v>
      </c>
      <c r="B679" s="84">
        <v>2</v>
      </c>
      <c r="C679" s="122">
        <v>0</v>
      </c>
      <c r="D679" s="84" t="s">
        <v>2049</v>
      </c>
      <c r="E679" s="84" t="b">
        <v>0</v>
      </c>
      <c r="F679" s="84" t="b">
        <v>0</v>
      </c>
      <c r="G679" s="84" t="b">
        <v>0</v>
      </c>
    </row>
    <row r="680" spans="1:7" ht="15">
      <c r="A680" s="84" t="s">
        <v>2629</v>
      </c>
      <c r="B680" s="84">
        <v>2</v>
      </c>
      <c r="C680" s="122">
        <v>0</v>
      </c>
      <c r="D680" s="84" t="s">
        <v>2049</v>
      </c>
      <c r="E680" s="84" t="b">
        <v>1</v>
      </c>
      <c r="F680" s="84" t="b">
        <v>0</v>
      </c>
      <c r="G680" s="84" t="b">
        <v>0</v>
      </c>
    </row>
    <row r="681" spans="1:7" ht="15">
      <c r="A681" s="84" t="s">
        <v>2607</v>
      </c>
      <c r="B681" s="84">
        <v>2</v>
      </c>
      <c r="C681" s="122">
        <v>0</v>
      </c>
      <c r="D681" s="84" t="s">
        <v>2049</v>
      </c>
      <c r="E681" s="84" t="b">
        <v>1</v>
      </c>
      <c r="F681" s="84" t="b">
        <v>0</v>
      </c>
      <c r="G681" s="84" t="b">
        <v>0</v>
      </c>
    </row>
    <row r="682" spans="1:7" ht="15">
      <c r="A682" s="84" t="s">
        <v>2776</v>
      </c>
      <c r="B682" s="84">
        <v>2</v>
      </c>
      <c r="C682" s="122">
        <v>0</v>
      </c>
      <c r="D682" s="84" t="s">
        <v>2049</v>
      </c>
      <c r="E682" s="84" t="b">
        <v>0</v>
      </c>
      <c r="F682" s="84" t="b">
        <v>0</v>
      </c>
      <c r="G682" s="84" t="b">
        <v>0</v>
      </c>
    </row>
    <row r="683" spans="1:7" ht="15">
      <c r="A683" s="84" t="s">
        <v>526</v>
      </c>
      <c r="B683" s="84">
        <v>2</v>
      </c>
      <c r="C683" s="122">
        <v>0</v>
      </c>
      <c r="D683" s="84" t="s">
        <v>2049</v>
      </c>
      <c r="E683" s="84" t="b">
        <v>0</v>
      </c>
      <c r="F683" s="84" t="b">
        <v>0</v>
      </c>
      <c r="G683" s="84" t="b">
        <v>0</v>
      </c>
    </row>
    <row r="684" spans="1:7" ht="15">
      <c r="A684" s="84" t="s">
        <v>2794</v>
      </c>
      <c r="B684" s="84">
        <v>2</v>
      </c>
      <c r="C684" s="122">
        <v>0</v>
      </c>
      <c r="D684" s="84" t="s">
        <v>2050</v>
      </c>
      <c r="E684" s="84" t="b">
        <v>0</v>
      </c>
      <c r="F684" s="84" t="b">
        <v>0</v>
      </c>
      <c r="G684" s="84" t="b">
        <v>0</v>
      </c>
    </row>
    <row r="685" spans="1:7" ht="15">
      <c r="A685" s="84" t="s">
        <v>2795</v>
      </c>
      <c r="B685" s="84">
        <v>2</v>
      </c>
      <c r="C685" s="122">
        <v>0</v>
      </c>
      <c r="D685" s="84" t="s">
        <v>2050</v>
      </c>
      <c r="E685" s="84" t="b">
        <v>0</v>
      </c>
      <c r="F685" s="84" t="b">
        <v>0</v>
      </c>
      <c r="G685" s="84" t="b">
        <v>0</v>
      </c>
    </row>
    <row r="686" spans="1:7" ht="15">
      <c r="A686" s="84" t="s">
        <v>2796</v>
      </c>
      <c r="B686" s="84">
        <v>2</v>
      </c>
      <c r="C686" s="122">
        <v>0</v>
      </c>
      <c r="D686" s="84" t="s">
        <v>2050</v>
      </c>
      <c r="E686" s="84" t="b">
        <v>0</v>
      </c>
      <c r="F686" s="84" t="b">
        <v>0</v>
      </c>
      <c r="G686" s="84" t="b">
        <v>0</v>
      </c>
    </row>
    <row r="687" spans="1:7" ht="15">
      <c r="A687" s="84" t="s">
        <v>2196</v>
      </c>
      <c r="B687" s="84">
        <v>2</v>
      </c>
      <c r="C687" s="122">
        <v>0</v>
      </c>
      <c r="D687" s="84" t="s">
        <v>2050</v>
      </c>
      <c r="E687" s="84" t="b">
        <v>0</v>
      </c>
      <c r="F687" s="84" t="b">
        <v>0</v>
      </c>
      <c r="G687" s="84" t="b">
        <v>0</v>
      </c>
    </row>
    <row r="688" spans="1:7" ht="15">
      <c r="A688" s="84" t="s">
        <v>2797</v>
      </c>
      <c r="B688" s="84">
        <v>2</v>
      </c>
      <c r="C688" s="122">
        <v>0</v>
      </c>
      <c r="D688" s="84" t="s">
        <v>2050</v>
      </c>
      <c r="E688" s="84" t="b">
        <v>0</v>
      </c>
      <c r="F688" s="84" t="b">
        <v>0</v>
      </c>
      <c r="G688" s="84" t="b">
        <v>0</v>
      </c>
    </row>
    <row r="689" spans="1:7" ht="15">
      <c r="A689" s="84" t="s">
        <v>2798</v>
      </c>
      <c r="B689" s="84">
        <v>2</v>
      </c>
      <c r="C689" s="122">
        <v>0</v>
      </c>
      <c r="D689" s="84" t="s">
        <v>2050</v>
      </c>
      <c r="E689" s="84" t="b">
        <v>0</v>
      </c>
      <c r="F689" s="84" t="b">
        <v>0</v>
      </c>
      <c r="G689" s="84" t="b">
        <v>0</v>
      </c>
    </row>
    <row r="690" spans="1:7" ht="15">
      <c r="A690" s="84" t="s">
        <v>2632</v>
      </c>
      <c r="B690" s="84">
        <v>2</v>
      </c>
      <c r="C690" s="122">
        <v>0</v>
      </c>
      <c r="D690" s="84" t="s">
        <v>2050</v>
      </c>
      <c r="E690" s="84" t="b">
        <v>1</v>
      </c>
      <c r="F690" s="84" t="b">
        <v>0</v>
      </c>
      <c r="G690" s="84" t="b">
        <v>0</v>
      </c>
    </row>
    <row r="691" spans="1:7" ht="15">
      <c r="A691" s="84" t="s">
        <v>2799</v>
      </c>
      <c r="B691" s="84">
        <v>2</v>
      </c>
      <c r="C691" s="122">
        <v>0</v>
      </c>
      <c r="D691" s="84" t="s">
        <v>2050</v>
      </c>
      <c r="E691" s="84" t="b">
        <v>0</v>
      </c>
      <c r="F691" s="84" t="b">
        <v>0</v>
      </c>
      <c r="G691" s="84" t="b">
        <v>0</v>
      </c>
    </row>
    <row r="692" spans="1:7" ht="15">
      <c r="A692" s="84" t="s">
        <v>2800</v>
      </c>
      <c r="B692" s="84">
        <v>2</v>
      </c>
      <c r="C692" s="122">
        <v>0</v>
      </c>
      <c r="D692" s="84" t="s">
        <v>2050</v>
      </c>
      <c r="E692" s="84" t="b">
        <v>0</v>
      </c>
      <c r="F692" s="84" t="b">
        <v>0</v>
      </c>
      <c r="G692" s="84" t="b">
        <v>0</v>
      </c>
    </row>
    <row r="693" spans="1:7" ht="15">
      <c r="A693" s="84" t="s">
        <v>2801</v>
      </c>
      <c r="B693" s="84">
        <v>2</v>
      </c>
      <c r="C693" s="122">
        <v>0</v>
      </c>
      <c r="D693" s="84" t="s">
        <v>2050</v>
      </c>
      <c r="E693" s="84" t="b">
        <v>0</v>
      </c>
      <c r="F693" s="84" t="b">
        <v>0</v>
      </c>
      <c r="G693"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2824</v>
      </c>
      <c r="B1" s="13" t="s">
        <v>2825</v>
      </c>
      <c r="C1" s="13" t="s">
        <v>2818</v>
      </c>
      <c r="D1" s="13" t="s">
        <v>2819</v>
      </c>
      <c r="E1" s="13" t="s">
        <v>2826</v>
      </c>
      <c r="F1" s="13" t="s">
        <v>144</v>
      </c>
      <c r="G1" s="13" t="s">
        <v>2827</v>
      </c>
      <c r="H1" s="13" t="s">
        <v>2828</v>
      </c>
      <c r="I1" s="13" t="s">
        <v>2829</v>
      </c>
      <c r="J1" s="13" t="s">
        <v>2830</v>
      </c>
      <c r="K1" s="13" t="s">
        <v>2831</v>
      </c>
      <c r="L1" s="13" t="s">
        <v>2832</v>
      </c>
    </row>
    <row r="2" spans="1:12" ht="15">
      <c r="A2" s="84" t="s">
        <v>2166</v>
      </c>
      <c r="B2" s="84" t="s">
        <v>2170</v>
      </c>
      <c r="C2" s="84">
        <v>32</v>
      </c>
      <c r="D2" s="122">
        <v>0.009718047922052667</v>
      </c>
      <c r="E2" s="122">
        <v>1.6568644915489172</v>
      </c>
      <c r="F2" s="84" t="s">
        <v>2820</v>
      </c>
      <c r="G2" s="84" t="b">
        <v>0</v>
      </c>
      <c r="H2" s="84" t="b">
        <v>0</v>
      </c>
      <c r="I2" s="84" t="b">
        <v>0</v>
      </c>
      <c r="J2" s="84" t="b">
        <v>0</v>
      </c>
      <c r="K2" s="84" t="b">
        <v>0</v>
      </c>
      <c r="L2" s="84" t="b">
        <v>0</v>
      </c>
    </row>
    <row r="3" spans="1:12" ht="15">
      <c r="A3" s="84" t="s">
        <v>2170</v>
      </c>
      <c r="B3" s="84" t="s">
        <v>2171</v>
      </c>
      <c r="C3" s="84">
        <v>32</v>
      </c>
      <c r="D3" s="122">
        <v>0.009718047922052667</v>
      </c>
      <c r="E3" s="122">
        <v>1.85068451756503</v>
      </c>
      <c r="F3" s="84" t="s">
        <v>2820</v>
      </c>
      <c r="G3" s="84" t="b">
        <v>0</v>
      </c>
      <c r="H3" s="84" t="b">
        <v>0</v>
      </c>
      <c r="I3" s="84" t="b">
        <v>0</v>
      </c>
      <c r="J3" s="84" t="b">
        <v>0</v>
      </c>
      <c r="K3" s="84" t="b">
        <v>0</v>
      </c>
      <c r="L3" s="84" t="b">
        <v>0</v>
      </c>
    </row>
    <row r="4" spans="1:12" ht="15">
      <c r="A4" s="84" t="s">
        <v>2171</v>
      </c>
      <c r="B4" s="84" t="s">
        <v>2167</v>
      </c>
      <c r="C4" s="84">
        <v>32</v>
      </c>
      <c r="D4" s="122">
        <v>0.009718047922052667</v>
      </c>
      <c r="E4" s="122">
        <v>1.7760508992681259</v>
      </c>
      <c r="F4" s="84" t="s">
        <v>2820</v>
      </c>
      <c r="G4" s="84" t="b">
        <v>0</v>
      </c>
      <c r="H4" s="84" t="b">
        <v>0</v>
      </c>
      <c r="I4" s="84" t="b">
        <v>0</v>
      </c>
      <c r="J4" s="84" t="b">
        <v>0</v>
      </c>
      <c r="K4" s="84" t="b">
        <v>0</v>
      </c>
      <c r="L4" s="84" t="b">
        <v>0</v>
      </c>
    </row>
    <row r="5" spans="1:12" ht="15">
      <c r="A5" s="84" t="s">
        <v>2167</v>
      </c>
      <c r="B5" s="84" t="s">
        <v>2172</v>
      </c>
      <c r="C5" s="84">
        <v>32</v>
      </c>
      <c r="D5" s="122">
        <v>0.009718047922052667</v>
      </c>
      <c r="E5" s="122">
        <v>1.7760508992681259</v>
      </c>
      <c r="F5" s="84" t="s">
        <v>2820</v>
      </c>
      <c r="G5" s="84" t="b">
        <v>0</v>
      </c>
      <c r="H5" s="84" t="b">
        <v>0</v>
      </c>
      <c r="I5" s="84" t="b">
        <v>0</v>
      </c>
      <c r="J5" s="84" t="b">
        <v>0</v>
      </c>
      <c r="K5" s="84" t="b">
        <v>0</v>
      </c>
      <c r="L5" s="84" t="b">
        <v>0</v>
      </c>
    </row>
    <row r="6" spans="1:12" ht="15">
      <c r="A6" s="84" t="s">
        <v>2172</v>
      </c>
      <c r="B6" s="84" t="s">
        <v>2173</v>
      </c>
      <c r="C6" s="84">
        <v>32</v>
      </c>
      <c r="D6" s="122">
        <v>0.009718047922052667</v>
      </c>
      <c r="E6" s="122">
        <v>1.85068451756503</v>
      </c>
      <c r="F6" s="84" t="s">
        <v>2820</v>
      </c>
      <c r="G6" s="84" t="b">
        <v>0</v>
      </c>
      <c r="H6" s="84" t="b">
        <v>0</v>
      </c>
      <c r="I6" s="84" t="b">
        <v>0</v>
      </c>
      <c r="J6" s="84" t="b">
        <v>0</v>
      </c>
      <c r="K6" s="84" t="b">
        <v>0</v>
      </c>
      <c r="L6" s="84" t="b">
        <v>0</v>
      </c>
    </row>
    <row r="7" spans="1:12" ht="15">
      <c r="A7" s="84" t="s">
        <v>2173</v>
      </c>
      <c r="B7" s="84" t="s">
        <v>2174</v>
      </c>
      <c r="C7" s="84">
        <v>32</v>
      </c>
      <c r="D7" s="122">
        <v>0.009718047922052667</v>
      </c>
      <c r="E7" s="122">
        <v>1.85068451756503</v>
      </c>
      <c r="F7" s="84" t="s">
        <v>2820</v>
      </c>
      <c r="G7" s="84" t="b">
        <v>0</v>
      </c>
      <c r="H7" s="84" t="b">
        <v>0</v>
      </c>
      <c r="I7" s="84" t="b">
        <v>0</v>
      </c>
      <c r="J7" s="84" t="b">
        <v>0</v>
      </c>
      <c r="K7" s="84" t="b">
        <v>0</v>
      </c>
      <c r="L7" s="84" t="b">
        <v>0</v>
      </c>
    </row>
    <row r="8" spans="1:12" ht="15">
      <c r="A8" s="84" t="s">
        <v>2174</v>
      </c>
      <c r="B8" s="84" t="s">
        <v>2175</v>
      </c>
      <c r="C8" s="84">
        <v>32</v>
      </c>
      <c r="D8" s="122">
        <v>0.009718047922052667</v>
      </c>
      <c r="E8" s="122">
        <v>1.85068451756503</v>
      </c>
      <c r="F8" s="84" t="s">
        <v>2820</v>
      </c>
      <c r="G8" s="84" t="b">
        <v>0</v>
      </c>
      <c r="H8" s="84" t="b">
        <v>0</v>
      </c>
      <c r="I8" s="84" t="b">
        <v>0</v>
      </c>
      <c r="J8" s="84" t="b">
        <v>0</v>
      </c>
      <c r="K8" s="84" t="b">
        <v>0</v>
      </c>
      <c r="L8" s="84" t="b">
        <v>0</v>
      </c>
    </row>
    <row r="9" spans="1:12" ht="15">
      <c r="A9" s="84" t="s">
        <v>2175</v>
      </c>
      <c r="B9" s="84" t="s">
        <v>2585</v>
      </c>
      <c r="C9" s="84">
        <v>32</v>
      </c>
      <c r="D9" s="122">
        <v>0.009718047922052667</v>
      </c>
      <c r="E9" s="122">
        <v>1.85068451756503</v>
      </c>
      <c r="F9" s="84" t="s">
        <v>2820</v>
      </c>
      <c r="G9" s="84" t="b">
        <v>0</v>
      </c>
      <c r="H9" s="84" t="b">
        <v>0</v>
      </c>
      <c r="I9" s="84" t="b">
        <v>0</v>
      </c>
      <c r="J9" s="84" t="b">
        <v>0</v>
      </c>
      <c r="K9" s="84" t="b">
        <v>0</v>
      </c>
      <c r="L9" s="84" t="b">
        <v>0</v>
      </c>
    </row>
    <row r="10" spans="1:12" ht="15">
      <c r="A10" s="84" t="s">
        <v>2585</v>
      </c>
      <c r="B10" s="84" t="s">
        <v>2169</v>
      </c>
      <c r="C10" s="84">
        <v>32</v>
      </c>
      <c r="D10" s="122">
        <v>0.009718047922052667</v>
      </c>
      <c r="E10" s="122">
        <v>1.8243555788426808</v>
      </c>
      <c r="F10" s="84" t="s">
        <v>2820</v>
      </c>
      <c r="G10" s="84" t="b">
        <v>0</v>
      </c>
      <c r="H10" s="84" t="b">
        <v>0</v>
      </c>
      <c r="I10" s="84" t="b">
        <v>0</v>
      </c>
      <c r="J10" s="84" t="b">
        <v>0</v>
      </c>
      <c r="K10" s="84" t="b">
        <v>0</v>
      </c>
      <c r="L10" s="84" t="b">
        <v>0</v>
      </c>
    </row>
    <row r="11" spans="1:12" ht="15">
      <c r="A11" s="84" t="s">
        <v>2169</v>
      </c>
      <c r="B11" s="84" t="s">
        <v>2586</v>
      </c>
      <c r="C11" s="84">
        <v>32</v>
      </c>
      <c r="D11" s="122">
        <v>0.009718047922052667</v>
      </c>
      <c r="E11" s="122">
        <v>1.8243555788426808</v>
      </c>
      <c r="F11" s="84" t="s">
        <v>2820</v>
      </c>
      <c r="G11" s="84" t="b">
        <v>0</v>
      </c>
      <c r="H11" s="84" t="b">
        <v>0</v>
      </c>
      <c r="I11" s="84" t="b">
        <v>0</v>
      </c>
      <c r="J11" s="84" t="b">
        <v>0</v>
      </c>
      <c r="K11" s="84" t="b">
        <v>0</v>
      </c>
      <c r="L11" s="84" t="b">
        <v>0</v>
      </c>
    </row>
    <row r="12" spans="1:12" ht="15">
      <c r="A12" s="84" t="s">
        <v>277</v>
      </c>
      <c r="B12" s="84" t="s">
        <v>2166</v>
      </c>
      <c r="C12" s="84">
        <v>31</v>
      </c>
      <c r="D12" s="122">
        <v>0.009589108237266376</v>
      </c>
      <c r="E12" s="122">
        <v>1.311902069676438</v>
      </c>
      <c r="F12" s="84" t="s">
        <v>2820</v>
      </c>
      <c r="G12" s="84" t="b">
        <v>0</v>
      </c>
      <c r="H12" s="84" t="b">
        <v>0</v>
      </c>
      <c r="I12" s="84" t="b">
        <v>0</v>
      </c>
      <c r="J12" s="84" t="b">
        <v>0</v>
      </c>
      <c r="K12" s="84" t="b">
        <v>0</v>
      </c>
      <c r="L12" s="84" t="b">
        <v>0</v>
      </c>
    </row>
    <row r="13" spans="1:12" ht="15">
      <c r="A13" s="84" t="s">
        <v>2188</v>
      </c>
      <c r="B13" s="84" t="s">
        <v>2189</v>
      </c>
      <c r="C13" s="84">
        <v>19</v>
      </c>
      <c r="D13" s="122">
        <v>0.007528689142588133</v>
      </c>
      <c r="E13" s="122">
        <v>2.077080894932107</v>
      </c>
      <c r="F13" s="84" t="s">
        <v>2820</v>
      </c>
      <c r="G13" s="84" t="b">
        <v>0</v>
      </c>
      <c r="H13" s="84" t="b">
        <v>0</v>
      </c>
      <c r="I13" s="84" t="b">
        <v>0</v>
      </c>
      <c r="J13" s="84" t="b">
        <v>0</v>
      </c>
      <c r="K13" s="84" t="b">
        <v>0</v>
      </c>
      <c r="L13" s="84" t="b">
        <v>0</v>
      </c>
    </row>
    <row r="14" spans="1:12" ht="15">
      <c r="A14" s="84" t="s">
        <v>2189</v>
      </c>
      <c r="B14" s="84" t="s">
        <v>2185</v>
      </c>
      <c r="C14" s="84">
        <v>19</v>
      </c>
      <c r="D14" s="122">
        <v>0.007528689142588133</v>
      </c>
      <c r="E14" s="122">
        <v>1.8787132411652736</v>
      </c>
      <c r="F14" s="84" t="s">
        <v>2820</v>
      </c>
      <c r="G14" s="84" t="b">
        <v>0</v>
      </c>
      <c r="H14" s="84" t="b">
        <v>0</v>
      </c>
      <c r="I14" s="84" t="b">
        <v>0</v>
      </c>
      <c r="J14" s="84" t="b">
        <v>0</v>
      </c>
      <c r="K14" s="84" t="b">
        <v>0</v>
      </c>
      <c r="L14" s="84" t="b">
        <v>0</v>
      </c>
    </row>
    <row r="15" spans="1:12" ht="15">
      <c r="A15" s="84" t="s">
        <v>2587</v>
      </c>
      <c r="B15" s="84" t="s">
        <v>2166</v>
      </c>
      <c r="C15" s="84">
        <v>18</v>
      </c>
      <c r="D15" s="122">
        <v>0.007305238635589947</v>
      </c>
      <c r="E15" s="122">
        <v>1.5406996792481225</v>
      </c>
      <c r="F15" s="84" t="s">
        <v>2820</v>
      </c>
      <c r="G15" s="84" t="b">
        <v>0</v>
      </c>
      <c r="H15" s="84" t="b">
        <v>0</v>
      </c>
      <c r="I15" s="84" t="b">
        <v>0</v>
      </c>
      <c r="J15" s="84" t="b">
        <v>0</v>
      </c>
      <c r="K15" s="84" t="b">
        <v>0</v>
      </c>
      <c r="L15" s="84" t="b">
        <v>0</v>
      </c>
    </row>
    <row r="16" spans="1:12" ht="15">
      <c r="A16" s="84" t="s">
        <v>2166</v>
      </c>
      <c r="B16" s="84" t="s">
        <v>2178</v>
      </c>
      <c r="C16" s="84">
        <v>18</v>
      </c>
      <c r="D16" s="122">
        <v>0.007305238635589947</v>
      </c>
      <c r="E16" s="122">
        <v>1.480773232493236</v>
      </c>
      <c r="F16" s="84" t="s">
        <v>2820</v>
      </c>
      <c r="G16" s="84" t="b">
        <v>0</v>
      </c>
      <c r="H16" s="84" t="b">
        <v>0</v>
      </c>
      <c r="I16" s="84" t="b">
        <v>0</v>
      </c>
      <c r="J16" s="84" t="b">
        <v>0</v>
      </c>
      <c r="K16" s="84" t="b">
        <v>0</v>
      </c>
      <c r="L16" s="84" t="b">
        <v>0</v>
      </c>
    </row>
    <row r="17" spans="1:12" ht="15">
      <c r="A17" s="84" t="s">
        <v>2178</v>
      </c>
      <c r="B17" s="84" t="s">
        <v>2591</v>
      </c>
      <c r="C17" s="84">
        <v>18</v>
      </c>
      <c r="D17" s="122">
        <v>0.007305238635589947</v>
      </c>
      <c r="E17" s="122">
        <v>1.940861147914118</v>
      </c>
      <c r="F17" s="84" t="s">
        <v>2820</v>
      </c>
      <c r="G17" s="84" t="b">
        <v>0</v>
      </c>
      <c r="H17" s="84" t="b">
        <v>0</v>
      </c>
      <c r="I17" s="84" t="b">
        <v>0</v>
      </c>
      <c r="J17" s="84" t="b">
        <v>0</v>
      </c>
      <c r="K17" s="84" t="b">
        <v>0</v>
      </c>
      <c r="L17" s="84" t="b">
        <v>0</v>
      </c>
    </row>
    <row r="18" spans="1:12" ht="15">
      <c r="A18" s="84" t="s">
        <v>2591</v>
      </c>
      <c r="B18" s="84" t="s">
        <v>2592</v>
      </c>
      <c r="C18" s="84">
        <v>18</v>
      </c>
      <c r="D18" s="122">
        <v>0.007305238635589947</v>
      </c>
      <c r="E18" s="122">
        <v>2.10056199078163</v>
      </c>
      <c r="F18" s="84" t="s">
        <v>2820</v>
      </c>
      <c r="G18" s="84" t="b">
        <v>0</v>
      </c>
      <c r="H18" s="84" t="b">
        <v>0</v>
      </c>
      <c r="I18" s="84" t="b">
        <v>0</v>
      </c>
      <c r="J18" s="84" t="b">
        <v>0</v>
      </c>
      <c r="K18" s="84" t="b">
        <v>0</v>
      </c>
      <c r="L18" s="84" t="b">
        <v>0</v>
      </c>
    </row>
    <row r="19" spans="1:12" ht="15">
      <c r="A19" s="84" t="s">
        <v>2592</v>
      </c>
      <c r="B19" s="84" t="s">
        <v>2593</v>
      </c>
      <c r="C19" s="84">
        <v>18</v>
      </c>
      <c r="D19" s="122">
        <v>0.007305238635589947</v>
      </c>
      <c r="E19" s="122">
        <v>2.10056199078163</v>
      </c>
      <c r="F19" s="84" t="s">
        <v>2820</v>
      </c>
      <c r="G19" s="84" t="b">
        <v>0</v>
      </c>
      <c r="H19" s="84" t="b">
        <v>0</v>
      </c>
      <c r="I19" s="84" t="b">
        <v>0</v>
      </c>
      <c r="J19" s="84" t="b">
        <v>0</v>
      </c>
      <c r="K19" s="84" t="b">
        <v>0</v>
      </c>
      <c r="L19" s="84" t="b">
        <v>0</v>
      </c>
    </row>
    <row r="20" spans="1:12" ht="15">
      <c r="A20" s="84" t="s">
        <v>2593</v>
      </c>
      <c r="B20" s="84" t="s">
        <v>2594</v>
      </c>
      <c r="C20" s="84">
        <v>18</v>
      </c>
      <c r="D20" s="122">
        <v>0.007305238635589947</v>
      </c>
      <c r="E20" s="122">
        <v>2.10056199078163</v>
      </c>
      <c r="F20" s="84" t="s">
        <v>2820</v>
      </c>
      <c r="G20" s="84" t="b">
        <v>0</v>
      </c>
      <c r="H20" s="84" t="b">
        <v>0</v>
      </c>
      <c r="I20" s="84" t="b">
        <v>0</v>
      </c>
      <c r="J20" s="84" t="b">
        <v>0</v>
      </c>
      <c r="K20" s="84" t="b">
        <v>1</v>
      </c>
      <c r="L20" s="84" t="b">
        <v>0</v>
      </c>
    </row>
    <row r="21" spans="1:12" ht="15">
      <c r="A21" s="84" t="s">
        <v>2594</v>
      </c>
      <c r="B21" s="84" t="s">
        <v>2595</v>
      </c>
      <c r="C21" s="84">
        <v>18</v>
      </c>
      <c r="D21" s="122">
        <v>0.007305238635589947</v>
      </c>
      <c r="E21" s="122">
        <v>2.10056199078163</v>
      </c>
      <c r="F21" s="84" t="s">
        <v>2820</v>
      </c>
      <c r="G21" s="84" t="b">
        <v>0</v>
      </c>
      <c r="H21" s="84" t="b">
        <v>1</v>
      </c>
      <c r="I21" s="84" t="b">
        <v>0</v>
      </c>
      <c r="J21" s="84" t="b">
        <v>0</v>
      </c>
      <c r="K21" s="84" t="b">
        <v>1</v>
      </c>
      <c r="L21" s="84" t="b">
        <v>0</v>
      </c>
    </row>
    <row r="22" spans="1:12" ht="15">
      <c r="A22" s="84" t="s">
        <v>2595</v>
      </c>
      <c r="B22" s="84" t="s">
        <v>2589</v>
      </c>
      <c r="C22" s="84">
        <v>18</v>
      </c>
      <c r="D22" s="122">
        <v>0.007305238635589947</v>
      </c>
      <c r="E22" s="122">
        <v>2.0548045002209547</v>
      </c>
      <c r="F22" s="84" t="s">
        <v>2820</v>
      </c>
      <c r="G22" s="84" t="b">
        <v>0</v>
      </c>
      <c r="H22" s="84" t="b">
        <v>1</v>
      </c>
      <c r="I22" s="84" t="b">
        <v>0</v>
      </c>
      <c r="J22" s="84" t="b">
        <v>0</v>
      </c>
      <c r="K22" s="84" t="b">
        <v>0</v>
      </c>
      <c r="L22" s="84" t="b">
        <v>0</v>
      </c>
    </row>
    <row r="23" spans="1:12" ht="15">
      <c r="A23" s="84" t="s">
        <v>2589</v>
      </c>
      <c r="B23" s="84" t="s">
        <v>2596</v>
      </c>
      <c r="C23" s="84">
        <v>18</v>
      </c>
      <c r="D23" s="122">
        <v>0.007305238635589947</v>
      </c>
      <c r="E23" s="122">
        <v>2.077080894932107</v>
      </c>
      <c r="F23" s="84" t="s">
        <v>2820</v>
      </c>
      <c r="G23" s="84" t="b">
        <v>0</v>
      </c>
      <c r="H23" s="84" t="b">
        <v>0</v>
      </c>
      <c r="I23" s="84" t="b">
        <v>0</v>
      </c>
      <c r="J23" s="84" t="b">
        <v>0</v>
      </c>
      <c r="K23" s="84" t="b">
        <v>0</v>
      </c>
      <c r="L23" s="84" t="b">
        <v>0</v>
      </c>
    </row>
    <row r="24" spans="1:12" ht="15">
      <c r="A24" s="84" t="s">
        <v>2596</v>
      </c>
      <c r="B24" s="84" t="s">
        <v>2590</v>
      </c>
      <c r="C24" s="84">
        <v>18</v>
      </c>
      <c r="D24" s="122">
        <v>0.007305238635589947</v>
      </c>
      <c r="E24" s="122">
        <v>2.0548045002209547</v>
      </c>
      <c r="F24" s="84" t="s">
        <v>2820</v>
      </c>
      <c r="G24" s="84" t="b">
        <v>0</v>
      </c>
      <c r="H24" s="84" t="b">
        <v>0</v>
      </c>
      <c r="I24" s="84" t="b">
        <v>0</v>
      </c>
      <c r="J24" s="84" t="b">
        <v>0</v>
      </c>
      <c r="K24" s="84" t="b">
        <v>0</v>
      </c>
      <c r="L24" s="84" t="b">
        <v>0</v>
      </c>
    </row>
    <row r="25" spans="1:12" ht="15">
      <c r="A25" s="84" t="s">
        <v>277</v>
      </c>
      <c r="B25" s="84" t="s">
        <v>2587</v>
      </c>
      <c r="C25" s="84">
        <v>17</v>
      </c>
      <c r="D25" s="122">
        <v>0.007071918996206073</v>
      </c>
      <c r="E25" s="122">
        <v>1.37945754123136</v>
      </c>
      <c r="F25" s="84" t="s">
        <v>2820</v>
      </c>
      <c r="G25" s="84" t="b">
        <v>0</v>
      </c>
      <c r="H25" s="84" t="b">
        <v>0</v>
      </c>
      <c r="I25" s="84" t="b">
        <v>0</v>
      </c>
      <c r="J25" s="84" t="b">
        <v>0</v>
      </c>
      <c r="K25" s="84" t="b">
        <v>0</v>
      </c>
      <c r="L25" s="84" t="b">
        <v>0</v>
      </c>
    </row>
    <row r="26" spans="1:12" ht="15">
      <c r="A26" s="84" t="s">
        <v>2590</v>
      </c>
      <c r="B26" s="84" t="s">
        <v>2597</v>
      </c>
      <c r="C26" s="84">
        <v>17</v>
      </c>
      <c r="D26" s="122">
        <v>0.007071918996206073</v>
      </c>
      <c r="E26" s="122">
        <v>2.0548045002209547</v>
      </c>
      <c r="F26" s="84" t="s">
        <v>2820</v>
      </c>
      <c r="G26" s="84" t="b">
        <v>0</v>
      </c>
      <c r="H26" s="84" t="b">
        <v>0</v>
      </c>
      <c r="I26" s="84" t="b">
        <v>0</v>
      </c>
      <c r="J26" s="84" t="b">
        <v>0</v>
      </c>
      <c r="K26" s="84" t="b">
        <v>0</v>
      </c>
      <c r="L26" s="84" t="b">
        <v>0</v>
      </c>
    </row>
    <row r="27" spans="1:12" ht="15">
      <c r="A27" s="84" t="s">
        <v>2598</v>
      </c>
      <c r="B27" s="84" t="s">
        <v>2599</v>
      </c>
      <c r="C27" s="84">
        <v>15</v>
      </c>
      <c r="D27" s="122">
        <v>0.006573274779064548</v>
      </c>
      <c r="E27" s="122">
        <v>2.1797432368292546</v>
      </c>
      <c r="F27" s="84" t="s">
        <v>2820</v>
      </c>
      <c r="G27" s="84" t="b">
        <v>0</v>
      </c>
      <c r="H27" s="84" t="b">
        <v>0</v>
      </c>
      <c r="I27" s="84" t="b">
        <v>0</v>
      </c>
      <c r="J27" s="84" t="b">
        <v>0</v>
      </c>
      <c r="K27" s="84" t="b">
        <v>0</v>
      </c>
      <c r="L27" s="84" t="b">
        <v>0</v>
      </c>
    </row>
    <row r="28" spans="1:12" ht="15">
      <c r="A28" s="84" t="s">
        <v>2599</v>
      </c>
      <c r="B28" s="84" t="s">
        <v>2188</v>
      </c>
      <c r="C28" s="84">
        <v>15</v>
      </c>
      <c r="D28" s="122">
        <v>0.006573274779064548</v>
      </c>
      <c r="E28" s="122">
        <v>2.077080894932107</v>
      </c>
      <c r="F28" s="84" t="s">
        <v>2820</v>
      </c>
      <c r="G28" s="84" t="b">
        <v>0</v>
      </c>
      <c r="H28" s="84" t="b">
        <v>0</v>
      </c>
      <c r="I28" s="84" t="b">
        <v>0</v>
      </c>
      <c r="J28" s="84" t="b">
        <v>0</v>
      </c>
      <c r="K28" s="84" t="b">
        <v>0</v>
      </c>
      <c r="L28" s="84" t="b">
        <v>0</v>
      </c>
    </row>
    <row r="29" spans="1:12" ht="15">
      <c r="A29" s="84" t="s">
        <v>2185</v>
      </c>
      <c r="B29" s="84" t="s">
        <v>2600</v>
      </c>
      <c r="C29" s="84">
        <v>15</v>
      </c>
      <c r="D29" s="122">
        <v>0.006573274779064548</v>
      </c>
      <c r="E29" s="122">
        <v>1.8787132411652736</v>
      </c>
      <c r="F29" s="84" t="s">
        <v>2820</v>
      </c>
      <c r="G29" s="84" t="b">
        <v>0</v>
      </c>
      <c r="H29" s="84" t="b">
        <v>0</v>
      </c>
      <c r="I29" s="84" t="b">
        <v>0</v>
      </c>
      <c r="J29" s="84" t="b">
        <v>0</v>
      </c>
      <c r="K29" s="84" t="b">
        <v>0</v>
      </c>
      <c r="L29" s="84" t="b">
        <v>0</v>
      </c>
    </row>
    <row r="30" spans="1:12" ht="15">
      <c r="A30" s="84" t="s">
        <v>2600</v>
      </c>
      <c r="B30" s="84" t="s">
        <v>2183</v>
      </c>
      <c r="C30" s="84">
        <v>15</v>
      </c>
      <c r="D30" s="122">
        <v>0.006573274779064548</v>
      </c>
      <c r="E30" s="122">
        <v>1.9244707317259486</v>
      </c>
      <c r="F30" s="84" t="s">
        <v>2820</v>
      </c>
      <c r="G30" s="84" t="b">
        <v>0</v>
      </c>
      <c r="H30" s="84" t="b">
        <v>0</v>
      </c>
      <c r="I30" s="84" t="b">
        <v>0</v>
      </c>
      <c r="J30" s="84" t="b">
        <v>0</v>
      </c>
      <c r="K30" s="84" t="b">
        <v>0</v>
      </c>
      <c r="L30" s="84" t="b">
        <v>0</v>
      </c>
    </row>
    <row r="31" spans="1:12" ht="15">
      <c r="A31" s="84" t="s">
        <v>2183</v>
      </c>
      <c r="B31" s="84" t="s">
        <v>2588</v>
      </c>
      <c r="C31" s="84">
        <v>15</v>
      </c>
      <c r="D31" s="122">
        <v>0.006573274779064548</v>
      </c>
      <c r="E31" s="122">
        <v>1.7537745045569737</v>
      </c>
      <c r="F31" s="84" t="s">
        <v>2820</v>
      </c>
      <c r="G31" s="84" t="b">
        <v>0</v>
      </c>
      <c r="H31" s="84" t="b">
        <v>0</v>
      </c>
      <c r="I31" s="84" t="b">
        <v>0</v>
      </c>
      <c r="J31" s="84" t="b">
        <v>0</v>
      </c>
      <c r="K31" s="84" t="b">
        <v>0</v>
      </c>
      <c r="L31" s="84" t="b">
        <v>0</v>
      </c>
    </row>
    <row r="32" spans="1:12" ht="15">
      <c r="A32" s="84" t="s">
        <v>2588</v>
      </c>
      <c r="B32" s="84" t="s">
        <v>2601</v>
      </c>
      <c r="C32" s="84">
        <v>15</v>
      </c>
      <c r="D32" s="122">
        <v>0.006573274779064548</v>
      </c>
      <c r="E32" s="122">
        <v>1.97562325417333</v>
      </c>
      <c r="F32" s="84" t="s">
        <v>2820</v>
      </c>
      <c r="G32" s="84" t="b">
        <v>0</v>
      </c>
      <c r="H32" s="84" t="b">
        <v>0</v>
      </c>
      <c r="I32" s="84" t="b">
        <v>0</v>
      </c>
      <c r="J32" s="84" t="b">
        <v>0</v>
      </c>
      <c r="K32" s="84" t="b">
        <v>0</v>
      </c>
      <c r="L32" s="84" t="b">
        <v>0</v>
      </c>
    </row>
    <row r="33" spans="1:12" ht="15">
      <c r="A33" s="84" t="s">
        <v>2601</v>
      </c>
      <c r="B33" s="84" t="s">
        <v>2179</v>
      </c>
      <c r="C33" s="84">
        <v>15</v>
      </c>
      <c r="D33" s="122">
        <v>0.006573274779064548</v>
      </c>
      <c r="E33" s="122">
        <v>1.9086764645427168</v>
      </c>
      <c r="F33" s="84" t="s">
        <v>2820</v>
      </c>
      <c r="G33" s="84" t="b">
        <v>0</v>
      </c>
      <c r="H33" s="84" t="b">
        <v>0</v>
      </c>
      <c r="I33" s="84" t="b">
        <v>0</v>
      </c>
      <c r="J33" s="84" t="b">
        <v>0</v>
      </c>
      <c r="K33" s="84" t="b">
        <v>0</v>
      </c>
      <c r="L33" s="84" t="b">
        <v>0</v>
      </c>
    </row>
    <row r="34" spans="1:12" ht="15">
      <c r="A34" s="84" t="s">
        <v>2179</v>
      </c>
      <c r="B34" s="84" t="s">
        <v>2602</v>
      </c>
      <c r="C34" s="84">
        <v>15</v>
      </c>
      <c r="D34" s="122">
        <v>0.006573274779064548</v>
      </c>
      <c r="E34" s="122">
        <v>1.9244707317259486</v>
      </c>
      <c r="F34" s="84" t="s">
        <v>2820</v>
      </c>
      <c r="G34" s="84" t="b">
        <v>0</v>
      </c>
      <c r="H34" s="84" t="b">
        <v>0</v>
      </c>
      <c r="I34" s="84" t="b">
        <v>0</v>
      </c>
      <c r="J34" s="84" t="b">
        <v>0</v>
      </c>
      <c r="K34" s="84" t="b">
        <v>0</v>
      </c>
      <c r="L34" s="84" t="b">
        <v>0</v>
      </c>
    </row>
    <row r="35" spans="1:12" ht="15">
      <c r="A35" s="84" t="s">
        <v>2602</v>
      </c>
      <c r="B35" s="84" t="s">
        <v>2603</v>
      </c>
      <c r="C35" s="84">
        <v>15</v>
      </c>
      <c r="D35" s="122">
        <v>0.006573274779064548</v>
      </c>
      <c r="E35" s="122">
        <v>2.1797432368292546</v>
      </c>
      <c r="F35" s="84" t="s">
        <v>2820</v>
      </c>
      <c r="G35" s="84" t="b">
        <v>0</v>
      </c>
      <c r="H35" s="84" t="b">
        <v>0</v>
      </c>
      <c r="I35" s="84" t="b">
        <v>0</v>
      </c>
      <c r="J35" s="84" t="b">
        <v>0</v>
      </c>
      <c r="K35" s="84" t="b">
        <v>0</v>
      </c>
      <c r="L35" s="84" t="b">
        <v>0</v>
      </c>
    </row>
    <row r="36" spans="1:12" ht="15">
      <c r="A36" s="84" t="s">
        <v>2603</v>
      </c>
      <c r="B36" s="84" t="s">
        <v>2604</v>
      </c>
      <c r="C36" s="84">
        <v>15</v>
      </c>
      <c r="D36" s="122">
        <v>0.006573274779064548</v>
      </c>
      <c r="E36" s="122">
        <v>2.1797432368292546</v>
      </c>
      <c r="F36" s="84" t="s">
        <v>2820</v>
      </c>
      <c r="G36" s="84" t="b">
        <v>0</v>
      </c>
      <c r="H36" s="84" t="b">
        <v>0</v>
      </c>
      <c r="I36" s="84" t="b">
        <v>0</v>
      </c>
      <c r="J36" s="84" t="b">
        <v>1</v>
      </c>
      <c r="K36" s="84" t="b">
        <v>0</v>
      </c>
      <c r="L36" s="84" t="b">
        <v>0</v>
      </c>
    </row>
    <row r="37" spans="1:12" ht="15">
      <c r="A37" s="84" t="s">
        <v>2604</v>
      </c>
      <c r="B37" s="84" t="s">
        <v>2605</v>
      </c>
      <c r="C37" s="84">
        <v>15</v>
      </c>
      <c r="D37" s="122">
        <v>0.006573274779064548</v>
      </c>
      <c r="E37" s="122">
        <v>2.1797432368292546</v>
      </c>
      <c r="F37" s="84" t="s">
        <v>2820</v>
      </c>
      <c r="G37" s="84" t="b">
        <v>1</v>
      </c>
      <c r="H37" s="84" t="b">
        <v>0</v>
      </c>
      <c r="I37" s="84" t="b">
        <v>0</v>
      </c>
      <c r="J37" s="84" t="b">
        <v>0</v>
      </c>
      <c r="K37" s="84" t="b">
        <v>0</v>
      </c>
      <c r="L37" s="84" t="b">
        <v>0</v>
      </c>
    </row>
    <row r="38" spans="1:12" ht="15">
      <c r="A38" s="84" t="s">
        <v>2605</v>
      </c>
      <c r="B38" s="84" t="s">
        <v>2606</v>
      </c>
      <c r="C38" s="84">
        <v>15</v>
      </c>
      <c r="D38" s="122">
        <v>0.006573274779064548</v>
      </c>
      <c r="E38" s="122">
        <v>2.1797432368292546</v>
      </c>
      <c r="F38" s="84" t="s">
        <v>2820</v>
      </c>
      <c r="G38" s="84" t="b">
        <v>0</v>
      </c>
      <c r="H38" s="84" t="b">
        <v>0</v>
      </c>
      <c r="I38" s="84" t="b">
        <v>0</v>
      </c>
      <c r="J38" s="84" t="b">
        <v>0</v>
      </c>
      <c r="K38" s="84" t="b">
        <v>0</v>
      </c>
      <c r="L38" s="84" t="b">
        <v>0</v>
      </c>
    </row>
    <row r="39" spans="1:12" ht="15">
      <c r="A39" s="84" t="s">
        <v>277</v>
      </c>
      <c r="B39" s="84" t="s">
        <v>2598</v>
      </c>
      <c r="C39" s="84">
        <v>14</v>
      </c>
      <c r="D39" s="122">
        <v>0.0063065548771749635</v>
      </c>
      <c r="E39" s="122">
        <v>1.5107364558706793</v>
      </c>
      <c r="F39" s="84" t="s">
        <v>2820</v>
      </c>
      <c r="G39" s="84" t="b">
        <v>0</v>
      </c>
      <c r="H39" s="84" t="b">
        <v>0</v>
      </c>
      <c r="I39" s="84" t="b">
        <v>0</v>
      </c>
      <c r="J39" s="84" t="b">
        <v>0</v>
      </c>
      <c r="K39" s="84" t="b">
        <v>0</v>
      </c>
      <c r="L39" s="84" t="b">
        <v>0</v>
      </c>
    </row>
    <row r="40" spans="1:12" ht="15">
      <c r="A40" s="84" t="s">
        <v>2606</v>
      </c>
      <c r="B40" s="84" t="s">
        <v>2228</v>
      </c>
      <c r="C40" s="84">
        <v>14</v>
      </c>
      <c r="D40" s="122">
        <v>0.0063065548771749635</v>
      </c>
      <c r="E40" s="122">
        <v>2.0954223511292187</v>
      </c>
      <c r="F40" s="84" t="s">
        <v>2820</v>
      </c>
      <c r="G40" s="84" t="b">
        <v>0</v>
      </c>
      <c r="H40" s="84" t="b">
        <v>0</v>
      </c>
      <c r="I40" s="84" t="b">
        <v>0</v>
      </c>
      <c r="J40" s="84" t="b">
        <v>0</v>
      </c>
      <c r="K40" s="84" t="b">
        <v>0</v>
      </c>
      <c r="L40" s="84" t="b">
        <v>0</v>
      </c>
    </row>
    <row r="41" spans="1:12" ht="15">
      <c r="A41" s="84" t="s">
        <v>2177</v>
      </c>
      <c r="B41" s="84" t="s">
        <v>2179</v>
      </c>
      <c r="C41" s="84">
        <v>12</v>
      </c>
      <c r="D41" s="122">
        <v>0.005734057335964915</v>
      </c>
      <c r="E41" s="122">
        <v>1.7574087892120676</v>
      </c>
      <c r="F41" s="84" t="s">
        <v>2820</v>
      </c>
      <c r="G41" s="84" t="b">
        <v>0</v>
      </c>
      <c r="H41" s="84" t="b">
        <v>0</v>
      </c>
      <c r="I41" s="84" t="b">
        <v>0</v>
      </c>
      <c r="J41" s="84" t="b">
        <v>0</v>
      </c>
      <c r="K41" s="84" t="b">
        <v>0</v>
      </c>
      <c r="L41" s="84" t="b">
        <v>0</v>
      </c>
    </row>
    <row r="42" spans="1:12" ht="15">
      <c r="A42" s="84" t="s">
        <v>2180</v>
      </c>
      <c r="B42" s="84" t="s">
        <v>2178</v>
      </c>
      <c r="C42" s="84">
        <v>8</v>
      </c>
      <c r="D42" s="122">
        <v>0.004398637054357688</v>
      </c>
      <c r="E42" s="122">
        <v>1.9244707317259486</v>
      </c>
      <c r="F42" s="84" t="s">
        <v>2820</v>
      </c>
      <c r="G42" s="84" t="b">
        <v>0</v>
      </c>
      <c r="H42" s="84" t="b">
        <v>0</v>
      </c>
      <c r="I42" s="84" t="b">
        <v>0</v>
      </c>
      <c r="J42" s="84" t="b">
        <v>0</v>
      </c>
      <c r="K42" s="84" t="b">
        <v>0</v>
      </c>
      <c r="L42" s="84" t="b">
        <v>0</v>
      </c>
    </row>
    <row r="43" spans="1:12" ht="15">
      <c r="A43" s="84" t="s">
        <v>526</v>
      </c>
      <c r="B43" s="84" t="s">
        <v>2123</v>
      </c>
      <c r="C43" s="84">
        <v>8</v>
      </c>
      <c r="D43" s="122">
        <v>0.004398637054357688</v>
      </c>
      <c r="E43" s="122">
        <v>1.8787132411652736</v>
      </c>
      <c r="F43" s="84" t="s">
        <v>2820</v>
      </c>
      <c r="G43" s="84" t="b">
        <v>0</v>
      </c>
      <c r="H43" s="84" t="b">
        <v>0</v>
      </c>
      <c r="I43" s="84" t="b">
        <v>0</v>
      </c>
      <c r="J43" s="84" t="b">
        <v>0</v>
      </c>
      <c r="K43" s="84" t="b">
        <v>0</v>
      </c>
      <c r="L43" s="84" t="b">
        <v>0</v>
      </c>
    </row>
    <row r="44" spans="1:12" ht="15">
      <c r="A44" s="84" t="s">
        <v>2198</v>
      </c>
      <c r="B44" s="84" t="s">
        <v>2196</v>
      </c>
      <c r="C44" s="84">
        <v>7</v>
      </c>
      <c r="D44" s="122">
        <v>0.004014769658394459</v>
      </c>
      <c r="E44" s="122">
        <v>1.9968125532432681</v>
      </c>
      <c r="F44" s="84" t="s">
        <v>2820</v>
      </c>
      <c r="G44" s="84" t="b">
        <v>0</v>
      </c>
      <c r="H44" s="84" t="b">
        <v>0</v>
      </c>
      <c r="I44" s="84" t="b">
        <v>0</v>
      </c>
      <c r="J44" s="84" t="b">
        <v>0</v>
      </c>
      <c r="K44" s="84" t="b">
        <v>0</v>
      </c>
      <c r="L44" s="84" t="b">
        <v>0</v>
      </c>
    </row>
    <row r="45" spans="1:12" ht="15">
      <c r="A45" s="84" t="s">
        <v>2191</v>
      </c>
      <c r="B45" s="84" t="s">
        <v>2192</v>
      </c>
      <c r="C45" s="84">
        <v>7</v>
      </c>
      <c r="D45" s="122">
        <v>0.004014769658394459</v>
      </c>
      <c r="E45" s="122">
        <v>2.4527445088929922</v>
      </c>
      <c r="F45" s="84" t="s">
        <v>2820</v>
      </c>
      <c r="G45" s="84" t="b">
        <v>0</v>
      </c>
      <c r="H45" s="84" t="b">
        <v>0</v>
      </c>
      <c r="I45" s="84" t="b">
        <v>0</v>
      </c>
      <c r="J45" s="84" t="b">
        <v>0</v>
      </c>
      <c r="K45" s="84" t="b">
        <v>0</v>
      </c>
      <c r="L45" s="84" t="b">
        <v>0</v>
      </c>
    </row>
    <row r="46" spans="1:12" ht="15">
      <c r="A46" s="84" t="s">
        <v>2192</v>
      </c>
      <c r="B46" s="84" t="s">
        <v>2193</v>
      </c>
      <c r="C46" s="84">
        <v>7</v>
      </c>
      <c r="D46" s="122">
        <v>0.004014769658394459</v>
      </c>
      <c r="E46" s="122">
        <v>2.4527445088929922</v>
      </c>
      <c r="F46" s="84" t="s">
        <v>2820</v>
      </c>
      <c r="G46" s="84" t="b">
        <v>0</v>
      </c>
      <c r="H46" s="84" t="b">
        <v>0</v>
      </c>
      <c r="I46" s="84" t="b">
        <v>0</v>
      </c>
      <c r="J46" s="84" t="b">
        <v>0</v>
      </c>
      <c r="K46" s="84" t="b">
        <v>0</v>
      </c>
      <c r="L46" s="84" t="b">
        <v>0</v>
      </c>
    </row>
    <row r="47" spans="1:12" ht="15">
      <c r="A47" s="84" t="s">
        <v>2193</v>
      </c>
      <c r="B47" s="84" t="s">
        <v>2194</v>
      </c>
      <c r="C47" s="84">
        <v>7</v>
      </c>
      <c r="D47" s="122">
        <v>0.004014769658394459</v>
      </c>
      <c r="E47" s="122">
        <v>2.510736455870679</v>
      </c>
      <c r="F47" s="84" t="s">
        <v>2820</v>
      </c>
      <c r="G47" s="84" t="b">
        <v>0</v>
      </c>
      <c r="H47" s="84" t="b">
        <v>0</v>
      </c>
      <c r="I47" s="84" t="b">
        <v>0</v>
      </c>
      <c r="J47" s="84" t="b">
        <v>0</v>
      </c>
      <c r="K47" s="84" t="b">
        <v>0</v>
      </c>
      <c r="L47" s="84" t="b">
        <v>0</v>
      </c>
    </row>
    <row r="48" spans="1:12" ht="15">
      <c r="A48" s="84" t="s">
        <v>2194</v>
      </c>
      <c r="B48" s="84" t="s">
        <v>2612</v>
      </c>
      <c r="C48" s="84">
        <v>7</v>
      </c>
      <c r="D48" s="122">
        <v>0.004014769658394459</v>
      </c>
      <c r="E48" s="122">
        <v>2.510736455870679</v>
      </c>
      <c r="F48" s="84" t="s">
        <v>2820</v>
      </c>
      <c r="G48" s="84" t="b">
        <v>0</v>
      </c>
      <c r="H48" s="84" t="b">
        <v>0</v>
      </c>
      <c r="I48" s="84" t="b">
        <v>0</v>
      </c>
      <c r="J48" s="84" t="b">
        <v>0</v>
      </c>
      <c r="K48" s="84" t="b">
        <v>0</v>
      </c>
      <c r="L48" s="84" t="b">
        <v>0</v>
      </c>
    </row>
    <row r="49" spans="1:12" ht="15">
      <c r="A49" s="84" t="s">
        <v>2612</v>
      </c>
      <c r="B49" s="84" t="s">
        <v>2181</v>
      </c>
      <c r="C49" s="84">
        <v>7</v>
      </c>
      <c r="D49" s="122">
        <v>0.004014769658394459</v>
      </c>
      <c r="E49" s="122">
        <v>2.2766532498373113</v>
      </c>
      <c r="F49" s="84" t="s">
        <v>2820</v>
      </c>
      <c r="G49" s="84" t="b">
        <v>0</v>
      </c>
      <c r="H49" s="84" t="b">
        <v>0</v>
      </c>
      <c r="I49" s="84" t="b">
        <v>0</v>
      </c>
      <c r="J49" s="84" t="b">
        <v>0</v>
      </c>
      <c r="K49" s="84" t="b">
        <v>0</v>
      </c>
      <c r="L49" s="84" t="b">
        <v>0</v>
      </c>
    </row>
    <row r="50" spans="1:12" ht="15">
      <c r="A50" s="84" t="s">
        <v>2181</v>
      </c>
      <c r="B50" s="84" t="s">
        <v>2613</v>
      </c>
      <c r="C50" s="84">
        <v>7</v>
      </c>
      <c r="D50" s="122">
        <v>0.004014769658394459</v>
      </c>
      <c r="E50" s="122">
        <v>2.2766532498373113</v>
      </c>
      <c r="F50" s="84" t="s">
        <v>2820</v>
      </c>
      <c r="G50" s="84" t="b">
        <v>0</v>
      </c>
      <c r="H50" s="84" t="b">
        <v>0</v>
      </c>
      <c r="I50" s="84" t="b">
        <v>0</v>
      </c>
      <c r="J50" s="84" t="b">
        <v>0</v>
      </c>
      <c r="K50" s="84" t="b">
        <v>0</v>
      </c>
      <c r="L50" s="84" t="b">
        <v>0</v>
      </c>
    </row>
    <row r="51" spans="1:12" ht="15">
      <c r="A51" s="84" t="s">
        <v>2613</v>
      </c>
      <c r="B51" s="84" t="s">
        <v>2177</v>
      </c>
      <c r="C51" s="84">
        <v>7</v>
      </c>
      <c r="D51" s="122">
        <v>0.004014769658394459</v>
      </c>
      <c r="E51" s="122">
        <v>2.125385574506662</v>
      </c>
      <c r="F51" s="84" t="s">
        <v>2820</v>
      </c>
      <c r="G51" s="84" t="b">
        <v>0</v>
      </c>
      <c r="H51" s="84" t="b">
        <v>0</v>
      </c>
      <c r="I51" s="84" t="b">
        <v>0</v>
      </c>
      <c r="J51" s="84" t="b">
        <v>0</v>
      </c>
      <c r="K51" s="84" t="b">
        <v>0</v>
      </c>
      <c r="L51" s="84" t="b">
        <v>0</v>
      </c>
    </row>
    <row r="52" spans="1:12" ht="15">
      <c r="A52" s="84" t="s">
        <v>2179</v>
      </c>
      <c r="B52" s="84" t="s">
        <v>2614</v>
      </c>
      <c r="C52" s="84">
        <v>7</v>
      </c>
      <c r="D52" s="122">
        <v>0.004014769658394459</v>
      </c>
      <c r="E52" s="122">
        <v>1.9244707317259486</v>
      </c>
      <c r="F52" s="84" t="s">
        <v>2820</v>
      </c>
      <c r="G52" s="84" t="b">
        <v>0</v>
      </c>
      <c r="H52" s="84" t="b">
        <v>0</v>
      </c>
      <c r="I52" s="84" t="b">
        <v>0</v>
      </c>
      <c r="J52" s="84" t="b">
        <v>0</v>
      </c>
      <c r="K52" s="84" t="b">
        <v>0</v>
      </c>
      <c r="L52" s="84" t="b">
        <v>0</v>
      </c>
    </row>
    <row r="53" spans="1:12" ht="15">
      <c r="A53" s="84" t="s">
        <v>2614</v>
      </c>
      <c r="B53" s="84" t="s">
        <v>526</v>
      </c>
      <c r="C53" s="84">
        <v>7</v>
      </c>
      <c r="D53" s="122">
        <v>0.004014769658394459</v>
      </c>
      <c r="E53" s="122">
        <v>1.9244707317259486</v>
      </c>
      <c r="F53" s="84" t="s">
        <v>2820</v>
      </c>
      <c r="G53" s="84" t="b">
        <v>0</v>
      </c>
      <c r="H53" s="84" t="b">
        <v>0</v>
      </c>
      <c r="I53" s="84" t="b">
        <v>0</v>
      </c>
      <c r="J53" s="84" t="b">
        <v>0</v>
      </c>
      <c r="K53" s="84" t="b">
        <v>0</v>
      </c>
      <c r="L53" s="84" t="b">
        <v>0</v>
      </c>
    </row>
    <row r="54" spans="1:12" ht="15">
      <c r="A54" s="84" t="s">
        <v>526</v>
      </c>
      <c r="B54" s="84" t="s">
        <v>2610</v>
      </c>
      <c r="C54" s="84">
        <v>7</v>
      </c>
      <c r="D54" s="122">
        <v>0.004014769658394459</v>
      </c>
      <c r="E54" s="122">
        <v>1.8207212941875868</v>
      </c>
      <c r="F54" s="84" t="s">
        <v>2820</v>
      </c>
      <c r="G54" s="84" t="b">
        <v>0</v>
      </c>
      <c r="H54" s="84" t="b">
        <v>0</v>
      </c>
      <c r="I54" s="84" t="b">
        <v>0</v>
      </c>
      <c r="J54" s="84" t="b">
        <v>0</v>
      </c>
      <c r="K54" s="84" t="b">
        <v>0</v>
      </c>
      <c r="L54" s="84" t="b">
        <v>0</v>
      </c>
    </row>
    <row r="55" spans="1:12" ht="15">
      <c r="A55" s="84" t="s">
        <v>2610</v>
      </c>
      <c r="B55" s="84" t="s">
        <v>2609</v>
      </c>
      <c r="C55" s="84">
        <v>7</v>
      </c>
      <c r="D55" s="122">
        <v>0.004014769658394459</v>
      </c>
      <c r="E55" s="122">
        <v>2.3436000394679244</v>
      </c>
      <c r="F55" s="84" t="s">
        <v>2820</v>
      </c>
      <c r="G55" s="84" t="b">
        <v>0</v>
      </c>
      <c r="H55" s="84" t="b">
        <v>0</v>
      </c>
      <c r="I55" s="84" t="b">
        <v>0</v>
      </c>
      <c r="J55" s="84" t="b">
        <v>0</v>
      </c>
      <c r="K55" s="84" t="b">
        <v>0</v>
      </c>
      <c r="L55" s="84" t="b">
        <v>0</v>
      </c>
    </row>
    <row r="56" spans="1:12" ht="15">
      <c r="A56" s="84" t="s">
        <v>2609</v>
      </c>
      <c r="B56" s="84" t="s">
        <v>2185</v>
      </c>
      <c r="C56" s="84">
        <v>7</v>
      </c>
      <c r="D56" s="122">
        <v>0.004014769658394459</v>
      </c>
      <c r="E56" s="122">
        <v>1.7238112811795303</v>
      </c>
      <c r="F56" s="84" t="s">
        <v>2820</v>
      </c>
      <c r="G56" s="84" t="b">
        <v>0</v>
      </c>
      <c r="H56" s="84" t="b">
        <v>0</v>
      </c>
      <c r="I56" s="84" t="b">
        <v>0</v>
      </c>
      <c r="J56" s="84" t="b">
        <v>0</v>
      </c>
      <c r="K56" s="84" t="b">
        <v>0</v>
      </c>
      <c r="L56" s="84" t="b">
        <v>0</v>
      </c>
    </row>
    <row r="57" spans="1:12" ht="15">
      <c r="A57" s="84" t="s">
        <v>282</v>
      </c>
      <c r="B57" s="84" t="s">
        <v>304</v>
      </c>
      <c r="C57" s="84">
        <v>7</v>
      </c>
      <c r="D57" s="122">
        <v>0.004014769658394459</v>
      </c>
      <c r="E57" s="122">
        <v>1.6656384158564224</v>
      </c>
      <c r="F57" s="84" t="s">
        <v>2820</v>
      </c>
      <c r="G57" s="84" t="b">
        <v>0</v>
      </c>
      <c r="H57" s="84" t="b">
        <v>0</v>
      </c>
      <c r="I57" s="84" t="b">
        <v>0</v>
      </c>
      <c r="J57" s="84" t="b">
        <v>0</v>
      </c>
      <c r="K57" s="84" t="b">
        <v>0</v>
      </c>
      <c r="L57" s="84" t="b">
        <v>0</v>
      </c>
    </row>
    <row r="58" spans="1:12" ht="15">
      <c r="A58" s="84" t="s">
        <v>304</v>
      </c>
      <c r="B58" s="84" t="s">
        <v>333</v>
      </c>
      <c r="C58" s="84">
        <v>6</v>
      </c>
      <c r="D58" s="122">
        <v>0.003605450570674153</v>
      </c>
      <c r="E58" s="122">
        <v>1.589917701918304</v>
      </c>
      <c r="F58" s="84" t="s">
        <v>2820</v>
      </c>
      <c r="G58" s="84" t="b">
        <v>0</v>
      </c>
      <c r="H58" s="84" t="b">
        <v>0</v>
      </c>
      <c r="I58" s="84" t="b">
        <v>0</v>
      </c>
      <c r="J58" s="84" t="b">
        <v>0</v>
      </c>
      <c r="K58" s="84" t="b">
        <v>0</v>
      </c>
      <c r="L58" s="84" t="b">
        <v>0</v>
      </c>
    </row>
    <row r="59" spans="1:12" ht="15">
      <c r="A59" s="84" t="s">
        <v>315</v>
      </c>
      <c r="B59" s="84" t="s">
        <v>2191</v>
      </c>
      <c r="C59" s="84">
        <v>6</v>
      </c>
      <c r="D59" s="122">
        <v>0.003605450570674153</v>
      </c>
      <c r="E59" s="122">
        <v>2.5776832455012926</v>
      </c>
      <c r="F59" s="84" t="s">
        <v>2820</v>
      </c>
      <c r="G59" s="84" t="b">
        <v>0</v>
      </c>
      <c r="H59" s="84" t="b">
        <v>0</v>
      </c>
      <c r="I59" s="84" t="b">
        <v>0</v>
      </c>
      <c r="J59" s="84" t="b">
        <v>0</v>
      </c>
      <c r="K59" s="84" t="b">
        <v>0</v>
      </c>
      <c r="L59" s="84" t="b">
        <v>0</v>
      </c>
    </row>
    <row r="60" spans="1:12" ht="15">
      <c r="A60" s="84" t="s">
        <v>2185</v>
      </c>
      <c r="B60" s="84" t="s">
        <v>2618</v>
      </c>
      <c r="C60" s="84">
        <v>6</v>
      </c>
      <c r="D60" s="122">
        <v>0.003605450570674153</v>
      </c>
      <c r="E60" s="122">
        <v>1.8787132411652736</v>
      </c>
      <c r="F60" s="84" t="s">
        <v>2820</v>
      </c>
      <c r="G60" s="84" t="b">
        <v>0</v>
      </c>
      <c r="H60" s="84" t="b">
        <v>0</v>
      </c>
      <c r="I60" s="84" t="b">
        <v>0</v>
      </c>
      <c r="J60" s="84" t="b">
        <v>0</v>
      </c>
      <c r="K60" s="84" t="b">
        <v>0</v>
      </c>
      <c r="L60" s="84" t="b">
        <v>0</v>
      </c>
    </row>
    <row r="61" spans="1:12" ht="15">
      <c r="A61" s="84" t="s">
        <v>2196</v>
      </c>
      <c r="B61" s="84" t="s">
        <v>2199</v>
      </c>
      <c r="C61" s="84">
        <v>5</v>
      </c>
      <c r="D61" s="122">
        <v>0.0031664007809194352</v>
      </c>
      <c r="E61" s="122">
        <v>1.872960912276182</v>
      </c>
      <c r="F61" s="84" t="s">
        <v>2820</v>
      </c>
      <c r="G61" s="84" t="b">
        <v>0</v>
      </c>
      <c r="H61" s="84" t="b">
        <v>0</v>
      </c>
      <c r="I61" s="84" t="b">
        <v>0</v>
      </c>
      <c r="J61" s="84" t="b">
        <v>0</v>
      </c>
      <c r="K61" s="84" t="b">
        <v>0</v>
      </c>
      <c r="L61" s="84" t="b">
        <v>0</v>
      </c>
    </row>
    <row r="62" spans="1:12" ht="15">
      <c r="A62" s="84" t="s">
        <v>2205</v>
      </c>
      <c r="B62" s="84" t="s">
        <v>2206</v>
      </c>
      <c r="C62" s="84">
        <v>5</v>
      </c>
      <c r="D62" s="122">
        <v>0.0031664007809194352</v>
      </c>
      <c r="E62" s="122">
        <v>2.314441810726711</v>
      </c>
      <c r="F62" s="84" t="s">
        <v>2820</v>
      </c>
      <c r="G62" s="84" t="b">
        <v>0</v>
      </c>
      <c r="H62" s="84" t="b">
        <v>0</v>
      </c>
      <c r="I62" s="84" t="b">
        <v>0</v>
      </c>
      <c r="J62" s="84" t="b">
        <v>0</v>
      </c>
      <c r="K62" s="84" t="b">
        <v>0</v>
      </c>
      <c r="L62" s="84" t="b">
        <v>0</v>
      </c>
    </row>
    <row r="63" spans="1:12" ht="15">
      <c r="A63" s="84" t="s">
        <v>2179</v>
      </c>
      <c r="B63" s="84" t="s">
        <v>2182</v>
      </c>
      <c r="C63" s="84">
        <v>5</v>
      </c>
      <c r="D63" s="122">
        <v>0.0031664007809194352</v>
      </c>
      <c r="E63" s="122">
        <v>1.8452894856783237</v>
      </c>
      <c r="F63" s="84" t="s">
        <v>2820</v>
      </c>
      <c r="G63" s="84" t="b">
        <v>0</v>
      </c>
      <c r="H63" s="84" t="b">
        <v>0</v>
      </c>
      <c r="I63" s="84" t="b">
        <v>0</v>
      </c>
      <c r="J63" s="84" t="b">
        <v>0</v>
      </c>
      <c r="K63" s="84" t="b">
        <v>0</v>
      </c>
      <c r="L63" s="84" t="b">
        <v>0</v>
      </c>
    </row>
    <row r="64" spans="1:12" ht="15">
      <c r="A64" s="84" t="s">
        <v>248</v>
      </c>
      <c r="B64" s="84" t="s">
        <v>304</v>
      </c>
      <c r="C64" s="84">
        <v>5</v>
      </c>
      <c r="D64" s="122">
        <v>0.0031664007809194352</v>
      </c>
      <c r="E64" s="122">
        <v>1.5864571698087975</v>
      </c>
      <c r="F64" s="84" t="s">
        <v>2820</v>
      </c>
      <c r="G64" s="84" t="b">
        <v>0</v>
      </c>
      <c r="H64" s="84" t="b">
        <v>0</v>
      </c>
      <c r="I64" s="84" t="b">
        <v>0</v>
      </c>
      <c r="J64" s="84" t="b">
        <v>0</v>
      </c>
      <c r="K64" s="84" t="b">
        <v>0</v>
      </c>
      <c r="L64" s="84" t="b">
        <v>0</v>
      </c>
    </row>
    <row r="65" spans="1:12" ht="15">
      <c r="A65" s="84" t="s">
        <v>2185</v>
      </c>
      <c r="B65" s="84" t="s">
        <v>2621</v>
      </c>
      <c r="C65" s="84">
        <v>4</v>
      </c>
      <c r="D65" s="122">
        <v>0.0026915997956399743</v>
      </c>
      <c r="E65" s="122">
        <v>1.7818032281572171</v>
      </c>
      <c r="F65" s="84" t="s">
        <v>2820</v>
      </c>
      <c r="G65" s="84" t="b">
        <v>0</v>
      </c>
      <c r="H65" s="84" t="b">
        <v>0</v>
      </c>
      <c r="I65" s="84" t="b">
        <v>0</v>
      </c>
      <c r="J65" s="84" t="b">
        <v>0</v>
      </c>
      <c r="K65" s="84" t="b">
        <v>0</v>
      </c>
      <c r="L65" s="84" t="b">
        <v>0</v>
      </c>
    </row>
    <row r="66" spans="1:12" ht="15">
      <c r="A66" s="84" t="s">
        <v>337</v>
      </c>
      <c r="B66" s="84" t="s">
        <v>336</v>
      </c>
      <c r="C66" s="84">
        <v>4</v>
      </c>
      <c r="D66" s="122">
        <v>0.0026915997956399743</v>
      </c>
      <c r="E66" s="122">
        <v>2.6568644915489172</v>
      </c>
      <c r="F66" s="84" t="s">
        <v>2820</v>
      </c>
      <c r="G66" s="84" t="b">
        <v>0</v>
      </c>
      <c r="H66" s="84" t="b">
        <v>0</v>
      </c>
      <c r="I66" s="84" t="b">
        <v>0</v>
      </c>
      <c r="J66" s="84" t="b">
        <v>0</v>
      </c>
      <c r="K66" s="84" t="b">
        <v>0</v>
      </c>
      <c r="L66" s="84" t="b">
        <v>0</v>
      </c>
    </row>
    <row r="67" spans="1:12" ht="15">
      <c r="A67" s="84" t="s">
        <v>336</v>
      </c>
      <c r="B67" s="84" t="s">
        <v>304</v>
      </c>
      <c r="C67" s="84">
        <v>4</v>
      </c>
      <c r="D67" s="122">
        <v>0.0026915997956399743</v>
      </c>
      <c r="E67" s="122">
        <v>1.6656384158564224</v>
      </c>
      <c r="F67" s="84" t="s">
        <v>2820</v>
      </c>
      <c r="G67" s="84" t="b">
        <v>0</v>
      </c>
      <c r="H67" s="84" t="b">
        <v>0</v>
      </c>
      <c r="I67" s="84" t="b">
        <v>0</v>
      </c>
      <c r="J67" s="84" t="b">
        <v>0</v>
      </c>
      <c r="K67" s="84" t="b">
        <v>0</v>
      </c>
      <c r="L67" s="84" t="b">
        <v>0</v>
      </c>
    </row>
    <row r="68" spans="1:12" ht="15">
      <c r="A68" s="84" t="s">
        <v>333</v>
      </c>
      <c r="B68" s="84" t="s">
        <v>2186</v>
      </c>
      <c r="C68" s="84">
        <v>4</v>
      </c>
      <c r="D68" s="122">
        <v>0.0026915997956399743</v>
      </c>
      <c r="E68" s="122">
        <v>2.510736455870679</v>
      </c>
      <c r="F68" s="84" t="s">
        <v>2820</v>
      </c>
      <c r="G68" s="84" t="b">
        <v>0</v>
      </c>
      <c r="H68" s="84" t="b">
        <v>0</v>
      </c>
      <c r="I68" s="84" t="b">
        <v>0</v>
      </c>
      <c r="J68" s="84" t="b">
        <v>0</v>
      </c>
      <c r="K68" s="84" t="b">
        <v>1</v>
      </c>
      <c r="L68" s="84" t="b">
        <v>0</v>
      </c>
    </row>
    <row r="69" spans="1:12" ht="15">
      <c r="A69" s="84" t="s">
        <v>2186</v>
      </c>
      <c r="B69" s="84" t="s">
        <v>2187</v>
      </c>
      <c r="C69" s="84">
        <v>4</v>
      </c>
      <c r="D69" s="122">
        <v>0.0026915997956399743</v>
      </c>
      <c r="E69" s="122">
        <v>2.7537745045569735</v>
      </c>
      <c r="F69" s="84" t="s">
        <v>2820</v>
      </c>
      <c r="G69" s="84" t="b">
        <v>0</v>
      </c>
      <c r="H69" s="84" t="b">
        <v>1</v>
      </c>
      <c r="I69" s="84" t="b">
        <v>0</v>
      </c>
      <c r="J69" s="84" t="b">
        <v>0</v>
      </c>
      <c r="K69" s="84" t="b">
        <v>1</v>
      </c>
      <c r="L69" s="84" t="b">
        <v>0</v>
      </c>
    </row>
    <row r="70" spans="1:12" ht="15">
      <c r="A70" s="84" t="s">
        <v>2187</v>
      </c>
      <c r="B70" s="84" t="s">
        <v>2188</v>
      </c>
      <c r="C70" s="84">
        <v>4</v>
      </c>
      <c r="D70" s="122">
        <v>0.0026915997956399743</v>
      </c>
      <c r="E70" s="122">
        <v>2.077080894932107</v>
      </c>
      <c r="F70" s="84" t="s">
        <v>2820</v>
      </c>
      <c r="G70" s="84" t="b">
        <v>0</v>
      </c>
      <c r="H70" s="84" t="b">
        <v>1</v>
      </c>
      <c r="I70" s="84" t="b">
        <v>0</v>
      </c>
      <c r="J70" s="84" t="b">
        <v>0</v>
      </c>
      <c r="K70" s="84" t="b">
        <v>0</v>
      </c>
      <c r="L70" s="84" t="b">
        <v>0</v>
      </c>
    </row>
    <row r="71" spans="1:12" ht="15">
      <c r="A71" s="84" t="s">
        <v>2185</v>
      </c>
      <c r="B71" s="84" t="s">
        <v>2640</v>
      </c>
      <c r="C71" s="84">
        <v>4</v>
      </c>
      <c r="D71" s="122">
        <v>0.0026915997956399743</v>
      </c>
      <c r="E71" s="122">
        <v>1.8787132411652736</v>
      </c>
      <c r="F71" s="84" t="s">
        <v>2820</v>
      </c>
      <c r="G71" s="84" t="b">
        <v>0</v>
      </c>
      <c r="H71" s="84" t="b">
        <v>0</v>
      </c>
      <c r="I71" s="84" t="b">
        <v>0</v>
      </c>
      <c r="J71" s="84" t="b">
        <v>0</v>
      </c>
      <c r="K71" s="84" t="b">
        <v>0</v>
      </c>
      <c r="L71" s="84" t="b">
        <v>0</v>
      </c>
    </row>
    <row r="72" spans="1:12" ht="15">
      <c r="A72" s="84" t="s">
        <v>2640</v>
      </c>
      <c r="B72" s="84" t="s">
        <v>2641</v>
      </c>
      <c r="C72" s="84">
        <v>4</v>
      </c>
      <c r="D72" s="122">
        <v>0.0026915997956399743</v>
      </c>
      <c r="E72" s="122">
        <v>2.7537745045569735</v>
      </c>
      <c r="F72" s="84" t="s">
        <v>2820</v>
      </c>
      <c r="G72" s="84" t="b">
        <v>0</v>
      </c>
      <c r="H72" s="84" t="b">
        <v>0</v>
      </c>
      <c r="I72" s="84" t="b">
        <v>0</v>
      </c>
      <c r="J72" s="84" t="b">
        <v>0</v>
      </c>
      <c r="K72" s="84" t="b">
        <v>0</v>
      </c>
      <c r="L72" s="84" t="b">
        <v>0</v>
      </c>
    </row>
    <row r="73" spans="1:12" ht="15">
      <c r="A73" s="84" t="s">
        <v>2641</v>
      </c>
      <c r="B73" s="84" t="s">
        <v>2197</v>
      </c>
      <c r="C73" s="84">
        <v>4</v>
      </c>
      <c r="D73" s="122">
        <v>0.0026915997956399743</v>
      </c>
      <c r="E73" s="122">
        <v>2.2766532498373113</v>
      </c>
      <c r="F73" s="84" t="s">
        <v>2820</v>
      </c>
      <c r="G73" s="84" t="b">
        <v>0</v>
      </c>
      <c r="H73" s="84" t="b">
        <v>0</v>
      </c>
      <c r="I73" s="84" t="b">
        <v>0</v>
      </c>
      <c r="J73" s="84" t="b">
        <v>0</v>
      </c>
      <c r="K73" s="84" t="b">
        <v>0</v>
      </c>
      <c r="L73" s="84" t="b">
        <v>0</v>
      </c>
    </row>
    <row r="74" spans="1:12" ht="15">
      <c r="A74" s="84" t="s">
        <v>2646</v>
      </c>
      <c r="B74" s="84" t="s">
        <v>2181</v>
      </c>
      <c r="C74" s="84">
        <v>4</v>
      </c>
      <c r="D74" s="122">
        <v>0.0026915997956399743</v>
      </c>
      <c r="E74" s="122">
        <v>2.2766532498373113</v>
      </c>
      <c r="F74" s="84" t="s">
        <v>2820</v>
      </c>
      <c r="G74" s="84" t="b">
        <v>0</v>
      </c>
      <c r="H74" s="84" t="b">
        <v>0</v>
      </c>
      <c r="I74" s="84" t="b">
        <v>0</v>
      </c>
      <c r="J74" s="84" t="b">
        <v>0</v>
      </c>
      <c r="K74" s="84" t="b">
        <v>0</v>
      </c>
      <c r="L74" s="84" t="b">
        <v>0</v>
      </c>
    </row>
    <row r="75" spans="1:12" ht="15">
      <c r="A75" s="84" t="s">
        <v>2181</v>
      </c>
      <c r="B75" s="84" t="s">
        <v>2177</v>
      </c>
      <c r="C75" s="84">
        <v>4</v>
      </c>
      <c r="D75" s="122">
        <v>0.0026915997956399743</v>
      </c>
      <c r="E75" s="122">
        <v>1.6482643197869997</v>
      </c>
      <c r="F75" s="84" t="s">
        <v>2820</v>
      </c>
      <c r="G75" s="84" t="b">
        <v>0</v>
      </c>
      <c r="H75" s="84" t="b">
        <v>0</v>
      </c>
      <c r="I75" s="84" t="b">
        <v>0</v>
      </c>
      <c r="J75" s="84" t="b">
        <v>0</v>
      </c>
      <c r="K75" s="84" t="b">
        <v>0</v>
      </c>
      <c r="L75" s="84" t="b">
        <v>0</v>
      </c>
    </row>
    <row r="76" spans="1:12" ht="15">
      <c r="A76" s="84" t="s">
        <v>2182</v>
      </c>
      <c r="B76" s="84" t="s">
        <v>2647</v>
      </c>
      <c r="C76" s="84">
        <v>4</v>
      </c>
      <c r="D76" s="122">
        <v>0.0026915997956399743</v>
      </c>
      <c r="E76" s="122">
        <v>2.5776832455012926</v>
      </c>
      <c r="F76" s="84" t="s">
        <v>2820</v>
      </c>
      <c r="G76" s="84" t="b">
        <v>0</v>
      </c>
      <c r="H76" s="84" t="b">
        <v>0</v>
      </c>
      <c r="I76" s="84" t="b">
        <v>0</v>
      </c>
      <c r="J76" s="84" t="b">
        <v>0</v>
      </c>
      <c r="K76" s="84" t="b">
        <v>0</v>
      </c>
      <c r="L76" s="84" t="b">
        <v>0</v>
      </c>
    </row>
    <row r="77" spans="1:12" ht="15">
      <c r="A77" s="84" t="s">
        <v>2201</v>
      </c>
      <c r="B77" s="84" t="s">
        <v>2622</v>
      </c>
      <c r="C77" s="84">
        <v>4</v>
      </c>
      <c r="D77" s="122">
        <v>0.0026915997956399743</v>
      </c>
      <c r="E77" s="122">
        <v>2.413826442862623</v>
      </c>
      <c r="F77" s="84" t="s">
        <v>2820</v>
      </c>
      <c r="G77" s="84" t="b">
        <v>0</v>
      </c>
      <c r="H77" s="84" t="b">
        <v>0</v>
      </c>
      <c r="I77" s="84" t="b">
        <v>0</v>
      </c>
      <c r="J77" s="84" t="b">
        <v>0</v>
      </c>
      <c r="K77" s="84" t="b">
        <v>0</v>
      </c>
      <c r="L77" s="84" t="b">
        <v>0</v>
      </c>
    </row>
    <row r="78" spans="1:12" ht="15">
      <c r="A78" s="84" t="s">
        <v>2649</v>
      </c>
      <c r="B78" s="84" t="s">
        <v>2202</v>
      </c>
      <c r="C78" s="84">
        <v>4</v>
      </c>
      <c r="D78" s="122">
        <v>0.0026915997956399743</v>
      </c>
      <c r="E78" s="122">
        <v>2.510736455870679</v>
      </c>
      <c r="F78" s="84" t="s">
        <v>2820</v>
      </c>
      <c r="G78" s="84" t="b">
        <v>0</v>
      </c>
      <c r="H78" s="84" t="b">
        <v>0</v>
      </c>
      <c r="I78" s="84" t="b">
        <v>0</v>
      </c>
      <c r="J78" s="84" t="b">
        <v>0</v>
      </c>
      <c r="K78" s="84" t="b">
        <v>0</v>
      </c>
      <c r="L78" s="84" t="b">
        <v>0</v>
      </c>
    </row>
    <row r="79" spans="1:12" ht="15">
      <c r="A79" s="84" t="s">
        <v>2202</v>
      </c>
      <c r="B79" s="84" t="s">
        <v>2650</v>
      </c>
      <c r="C79" s="84">
        <v>4</v>
      </c>
      <c r="D79" s="122">
        <v>0.0026915997956399743</v>
      </c>
      <c r="E79" s="122">
        <v>2.510736455870679</v>
      </c>
      <c r="F79" s="84" t="s">
        <v>2820</v>
      </c>
      <c r="G79" s="84" t="b">
        <v>0</v>
      </c>
      <c r="H79" s="84" t="b">
        <v>0</v>
      </c>
      <c r="I79" s="84" t="b">
        <v>0</v>
      </c>
      <c r="J79" s="84" t="b">
        <v>0</v>
      </c>
      <c r="K79" s="84" t="b">
        <v>0</v>
      </c>
      <c r="L79" s="84" t="b">
        <v>0</v>
      </c>
    </row>
    <row r="80" spans="1:12" ht="15">
      <c r="A80" s="84" t="s">
        <v>277</v>
      </c>
      <c r="B80" s="84" t="s">
        <v>282</v>
      </c>
      <c r="C80" s="84">
        <v>4</v>
      </c>
      <c r="D80" s="122">
        <v>0.0026915997956399743</v>
      </c>
      <c r="E80" s="122">
        <v>1.2676984071843846</v>
      </c>
      <c r="F80" s="84" t="s">
        <v>2820</v>
      </c>
      <c r="G80" s="84" t="b">
        <v>0</v>
      </c>
      <c r="H80" s="84" t="b">
        <v>0</v>
      </c>
      <c r="I80" s="84" t="b">
        <v>0</v>
      </c>
      <c r="J80" s="84" t="b">
        <v>0</v>
      </c>
      <c r="K80" s="84" t="b">
        <v>0</v>
      </c>
      <c r="L80" s="84" t="b">
        <v>0</v>
      </c>
    </row>
    <row r="81" spans="1:12" ht="15">
      <c r="A81" s="84" t="s">
        <v>339</v>
      </c>
      <c r="B81" s="84" t="s">
        <v>338</v>
      </c>
      <c r="C81" s="84">
        <v>4</v>
      </c>
      <c r="D81" s="122">
        <v>0.0026915997956399743</v>
      </c>
      <c r="E81" s="122">
        <v>2.7537745045569735</v>
      </c>
      <c r="F81" s="84" t="s">
        <v>2820</v>
      </c>
      <c r="G81" s="84" t="b">
        <v>0</v>
      </c>
      <c r="H81" s="84" t="b">
        <v>0</v>
      </c>
      <c r="I81" s="84" t="b">
        <v>0</v>
      </c>
      <c r="J81" s="84" t="b">
        <v>0</v>
      </c>
      <c r="K81" s="84" t="b">
        <v>0</v>
      </c>
      <c r="L81" s="84" t="b">
        <v>0</v>
      </c>
    </row>
    <row r="82" spans="1:12" ht="15">
      <c r="A82" s="84" t="s">
        <v>2656</v>
      </c>
      <c r="B82" s="84" t="s">
        <v>2185</v>
      </c>
      <c r="C82" s="84">
        <v>3</v>
      </c>
      <c r="D82" s="122">
        <v>0.0021719362366829243</v>
      </c>
      <c r="E82" s="122">
        <v>1.8787132411652736</v>
      </c>
      <c r="F82" s="84" t="s">
        <v>2820</v>
      </c>
      <c r="G82" s="84" t="b">
        <v>0</v>
      </c>
      <c r="H82" s="84" t="b">
        <v>0</v>
      </c>
      <c r="I82" s="84" t="b">
        <v>0</v>
      </c>
      <c r="J82" s="84" t="b">
        <v>0</v>
      </c>
      <c r="K82" s="84" t="b">
        <v>0</v>
      </c>
      <c r="L82" s="84" t="b">
        <v>0</v>
      </c>
    </row>
    <row r="83" spans="1:12" ht="15">
      <c r="A83" s="84" t="s">
        <v>2199</v>
      </c>
      <c r="B83" s="84" t="s">
        <v>2636</v>
      </c>
      <c r="C83" s="84">
        <v>3</v>
      </c>
      <c r="D83" s="122">
        <v>0.0021719362366829243</v>
      </c>
      <c r="E83" s="122">
        <v>2.3278057722846923</v>
      </c>
      <c r="F83" s="84" t="s">
        <v>2820</v>
      </c>
      <c r="G83" s="84" t="b">
        <v>0</v>
      </c>
      <c r="H83" s="84" t="b">
        <v>0</v>
      </c>
      <c r="I83" s="84" t="b">
        <v>0</v>
      </c>
      <c r="J83" s="84" t="b">
        <v>0</v>
      </c>
      <c r="K83" s="84" t="b">
        <v>0</v>
      </c>
      <c r="L83" s="84" t="b">
        <v>0</v>
      </c>
    </row>
    <row r="84" spans="1:12" ht="15">
      <c r="A84" s="84" t="s">
        <v>2664</v>
      </c>
      <c r="B84" s="84" t="s">
        <v>2611</v>
      </c>
      <c r="C84" s="84">
        <v>3</v>
      </c>
      <c r="D84" s="122">
        <v>0.0021719362366829243</v>
      </c>
      <c r="E84" s="122">
        <v>2.510736455870679</v>
      </c>
      <c r="F84" s="84" t="s">
        <v>2820</v>
      </c>
      <c r="G84" s="84" t="b">
        <v>0</v>
      </c>
      <c r="H84" s="84" t="b">
        <v>0</v>
      </c>
      <c r="I84" s="84" t="b">
        <v>0</v>
      </c>
      <c r="J84" s="84" t="b">
        <v>0</v>
      </c>
      <c r="K84" s="84" t="b">
        <v>0</v>
      </c>
      <c r="L84" s="84" t="b">
        <v>0</v>
      </c>
    </row>
    <row r="85" spans="1:12" ht="15">
      <c r="A85" s="84" t="s">
        <v>2669</v>
      </c>
      <c r="B85" s="84" t="s">
        <v>2670</v>
      </c>
      <c r="C85" s="84">
        <v>3</v>
      </c>
      <c r="D85" s="122">
        <v>0.0021719362366829243</v>
      </c>
      <c r="E85" s="122">
        <v>2.8787132411652734</v>
      </c>
      <c r="F85" s="84" t="s">
        <v>2820</v>
      </c>
      <c r="G85" s="84" t="b">
        <v>0</v>
      </c>
      <c r="H85" s="84" t="b">
        <v>0</v>
      </c>
      <c r="I85" s="84" t="b">
        <v>0</v>
      </c>
      <c r="J85" s="84" t="b">
        <v>0</v>
      </c>
      <c r="K85" s="84" t="b">
        <v>0</v>
      </c>
      <c r="L85" s="84" t="b">
        <v>0</v>
      </c>
    </row>
    <row r="86" spans="1:12" ht="15">
      <c r="A86" s="84" t="s">
        <v>2670</v>
      </c>
      <c r="B86" s="84" t="s">
        <v>2671</v>
      </c>
      <c r="C86" s="84">
        <v>3</v>
      </c>
      <c r="D86" s="122">
        <v>0.0021719362366829243</v>
      </c>
      <c r="E86" s="122">
        <v>2.8787132411652734</v>
      </c>
      <c r="F86" s="84" t="s">
        <v>2820</v>
      </c>
      <c r="G86" s="84" t="b">
        <v>0</v>
      </c>
      <c r="H86" s="84" t="b">
        <v>0</v>
      </c>
      <c r="I86" s="84" t="b">
        <v>0</v>
      </c>
      <c r="J86" s="84" t="b">
        <v>0</v>
      </c>
      <c r="K86" s="84" t="b">
        <v>0</v>
      </c>
      <c r="L86" s="84" t="b">
        <v>0</v>
      </c>
    </row>
    <row r="87" spans="1:12" ht="15">
      <c r="A87" s="84" t="s">
        <v>2609</v>
      </c>
      <c r="B87" s="84" t="s">
        <v>2626</v>
      </c>
      <c r="C87" s="84">
        <v>3</v>
      </c>
      <c r="D87" s="122">
        <v>0.0027571217494216766</v>
      </c>
      <c r="E87" s="122">
        <v>2.1339857462685794</v>
      </c>
      <c r="F87" s="84" t="s">
        <v>2820</v>
      </c>
      <c r="G87" s="84" t="b">
        <v>0</v>
      </c>
      <c r="H87" s="84" t="b">
        <v>0</v>
      </c>
      <c r="I87" s="84" t="b">
        <v>0</v>
      </c>
      <c r="J87" s="84" t="b">
        <v>0</v>
      </c>
      <c r="K87" s="84" t="b">
        <v>0</v>
      </c>
      <c r="L87" s="84" t="b">
        <v>0</v>
      </c>
    </row>
    <row r="88" spans="1:12" ht="15">
      <c r="A88" s="84" t="s">
        <v>220</v>
      </c>
      <c r="B88" s="84" t="s">
        <v>337</v>
      </c>
      <c r="C88" s="84">
        <v>3</v>
      </c>
      <c r="D88" s="122">
        <v>0.0021719362366829243</v>
      </c>
      <c r="E88" s="122">
        <v>2.7537745045569735</v>
      </c>
      <c r="F88" s="84" t="s">
        <v>2820</v>
      </c>
      <c r="G88" s="84" t="b">
        <v>0</v>
      </c>
      <c r="H88" s="84" t="b">
        <v>0</v>
      </c>
      <c r="I88" s="84" t="b">
        <v>0</v>
      </c>
      <c r="J88" s="84" t="b">
        <v>0</v>
      </c>
      <c r="K88" s="84" t="b">
        <v>0</v>
      </c>
      <c r="L88" s="84" t="b">
        <v>0</v>
      </c>
    </row>
    <row r="89" spans="1:12" ht="15">
      <c r="A89" s="84" t="s">
        <v>2197</v>
      </c>
      <c r="B89" s="84" t="s">
        <v>335</v>
      </c>
      <c r="C89" s="84">
        <v>3</v>
      </c>
      <c r="D89" s="122">
        <v>0.0021719362366829243</v>
      </c>
      <c r="E89" s="122">
        <v>2.2766532498373113</v>
      </c>
      <c r="F89" s="84" t="s">
        <v>2820</v>
      </c>
      <c r="G89" s="84" t="b">
        <v>0</v>
      </c>
      <c r="H89" s="84" t="b">
        <v>0</v>
      </c>
      <c r="I89" s="84" t="b">
        <v>0</v>
      </c>
      <c r="J89" s="84" t="b">
        <v>0</v>
      </c>
      <c r="K89" s="84" t="b">
        <v>0</v>
      </c>
      <c r="L89" s="84" t="b">
        <v>0</v>
      </c>
    </row>
    <row r="90" spans="1:12" ht="15">
      <c r="A90" s="84" t="s">
        <v>2207</v>
      </c>
      <c r="B90" s="84" t="s">
        <v>2208</v>
      </c>
      <c r="C90" s="84">
        <v>3</v>
      </c>
      <c r="D90" s="122">
        <v>0.0021719362366829243</v>
      </c>
      <c r="E90" s="122">
        <v>2.6568644915489172</v>
      </c>
      <c r="F90" s="84" t="s">
        <v>2820</v>
      </c>
      <c r="G90" s="84" t="b">
        <v>0</v>
      </c>
      <c r="H90" s="84" t="b">
        <v>0</v>
      </c>
      <c r="I90" s="84" t="b">
        <v>0</v>
      </c>
      <c r="J90" s="84" t="b">
        <v>1</v>
      </c>
      <c r="K90" s="84" t="b">
        <v>0</v>
      </c>
      <c r="L90" s="84" t="b">
        <v>0</v>
      </c>
    </row>
    <row r="91" spans="1:12" ht="15">
      <c r="A91" s="84" t="s">
        <v>2208</v>
      </c>
      <c r="B91" s="84" t="s">
        <v>2209</v>
      </c>
      <c r="C91" s="84">
        <v>3</v>
      </c>
      <c r="D91" s="122">
        <v>0.0021719362366829243</v>
      </c>
      <c r="E91" s="122">
        <v>2.5776832455012926</v>
      </c>
      <c r="F91" s="84" t="s">
        <v>2820</v>
      </c>
      <c r="G91" s="84" t="b">
        <v>1</v>
      </c>
      <c r="H91" s="84" t="b">
        <v>0</v>
      </c>
      <c r="I91" s="84" t="b">
        <v>0</v>
      </c>
      <c r="J91" s="84" t="b">
        <v>0</v>
      </c>
      <c r="K91" s="84" t="b">
        <v>0</v>
      </c>
      <c r="L91" s="84" t="b">
        <v>0</v>
      </c>
    </row>
    <row r="92" spans="1:12" ht="15">
      <c r="A92" s="84" t="s">
        <v>2209</v>
      </c>
      <c r="B92" s="84" t="s">
        <v>2210</v>
      </c>
      <c r="C92" s="84">
        <v>3</v>
      </c>
      <c r="D92" s="122">
        <v>0.0021719362366829243</v>
      </c>
      <c r="E92" s="122">
        <v>2.8787132411652734</v>
      </c>
      <c r="F92" s="84" t="s">
        <v>2820</v>
      </c>
      <c r="G92" s="84" t="b">
        <v>0</v>
      </c>
      <c r="H92" s="84" t="b">
        <v>0</v>
      </c>
      <c r="I92" s="84" t="b">
        <v>0</v>
      </c>
      <c r="J92" s="84" t="b">
        <v>0</v>
      </c>
      <c r="K92" s="84" t="b">
        <v>0</v>
      </c>
      <c r="L92" s="84" t="b">
        <v>0</v>
      </c>
    </row>
    <row r="93" spans="1:12" ht="15">
      <c r="A93" s="84" t="s">
        <v>2210</v>
      </c>
      <c r="B93" s="84" t="s">
        <v>2211</v>
      </c>
      <c r="C93" s="84">
        <v>3</v>
      </c>
      <c r="D93" s="122">
        <v>0.0021719362366829243</v>
      </c>
      <c r="E93" s="122">
        <v>2.5776832455012926</v>
      </c>
      <c r="F93" s="84" t="s">
        <v>2820</v>
      </c>
      <c r="G93" s="84" t="b">
        <v>0</v>
      </c>
      <c r="H93" s="84" t="b">
        <v>0</v>
      </c>
      <c r="I93" s="84" t="b">
        <v>0</v>
      </c>
      <c r="J93" s="84" t="b">
        <v>0</v>
      </c>
      <c r="K93" s="84" t="b">
        <v>0</v>
      </c>
      <c r="L93" s="84" t="b">
        <v>0</v>
      </c>
    </row>
    <row r="94" spans="1:12" ht="15">
      <c r="A94" s="84" t="s">
        <v>2211</v>
      </c>
      <c r="B94" s="84" t="s">
        <v>2212</v>
      </c>
      <c r="C94" s="84">
        <v>3</v>
      </c>
      <c r="D94" s="122">
        <v>0.0021719362366829243</v>
      </c>
      <c r="E94" s="122">
        <v>2.4527445088929922</v>
      </c>
      <c r="F94" s="84" t="s">
        <v>2820</v>
      </c>
      <c r="G94" s="84" t="b">
        <v>0</v>
      </c>
      <c r="H94" s="84" t="b">
        <v>0</v>
      </c>
      <c r="I94" s="84" t="b">
        <v>0</v>
      </c>
      <c r="J94" s="84" t="b">
        <v>0</v>
      </c>
      <c r="K94" s="84" t="b">
        <v>0</v>
      </c>
      <c r="L94" s="84" t="b">
        <v>0</v>
      </c>
    </row>
    <row r="95" spans="1:12" ht="15">
      <c r="A95" s="84" t="s">
        <v>2212</v>
      </c>
      <c r="B95" s="84" t="s">
        <v>2213</v>
      </c>
      <c r="C95" s="84">
        <v>3</v>
      </c>
      <c r="D95" s="122">
        <v>0.0021719362366829243</v>
      </c>
      <c r="E95" s="122">
        <v>2.7537745045569735</v>
      </c>
      <c r="F95" s="84" t="s">
        <v>2820</v>
      </c>
      <c r="G95" s="84" t="b">
        <v>0</v>
      </c>
      <c r="H95" s="84" t="b">
        <v>0</v>
      </c>
      <c r="I95" s="84" t="b">
        <v>0</v>
      </c>
      <c r="J95" s="84" t="b">
        <v>0</v>
      </c>
      <c r="K95" s="84" t="b">
        <v>0</v>
      </c>
      <c r="L95" s="84" t="b">
        <v>0</v>
      </c>
    </row>
    <row r="96" spans="1:12" ht="15">
      <c r="A96" s="84" t="s">
        <v>2213</v>
      </c>
      <c r="B96" s="84" t="s">
        <v>2214</v>
      </c>
      <c r="C96" s="84">
        <v>3</v>
      </c>
      <c r="D96" s="122">
        <v>0.0021719362366829243</v>
      </c>
      <c r="E96" s="122">
        <v>2.8787132411652734</v>
      </c>
      <c r="F96" s="84" t="s">
        <v>2820</v>
      </c>
      <c r="G96" s="84" t="b">
        <v>0</v>
      </c>
      <c r="H96" s="84" t="b">
        <v>0</v>
      </c>
      <c r="I96" s="84" t="b">
        <v>0</v>
      </c>
      <c r="J96" s="84" t="b">
        <v>0</v>
      </c>
      <c r="K96" s="84" t="b">
        <v>0</v>
      </c>
      <c r="L96" s="84" t="b">
        <v>0</v>
      </c>
    </row>
    <row r="97" spans="1:12" ht="15">
      <c r="A97" s="84" t="s">
        <v>2214</v>
      </c>
      <c r="B97" s="84" t="s">
        <v>2673</v>
      </c>
      <c r="C97" s="84">
        <v>3</v>
      </c>
      <c r="D97" s="122">
        <v>0.0021719362366829243</v>
      </c>
      <c r="E97" s="122">
        <v>2.8787132411652734</v>
      </c>
      <c r="F97" s="84" t="s">
        <v>2820</v>
      </c>
      <c r="G97" s="84" t="b">
        <v>0</v>
      </c>
      <c r="H97" s="84" t="b">
        <v>0</v>
      </c>
      <c r="I97" s="84" t="b">
        <v>0</v>
      </c>
      <c r="J97" s="84" t="b">
        <v>0</v>
      </c>
      <c r="K97" s="84" t="b">
        <v>1</v>
      </c>
      <c r="L97" s="84" t="b">
        <v>0</v>
      </c>
    </row>
    <row r="98" spans="1:12" ht="15">
      <c r="A98" s="84" t="s">
        <v>2673</v>
      </c>
      <c r="B98" s="84" t="s">
        <v>2674</v>
      </c>
      <c r="C98" s="84">
        <v>3</v>
      </c>
      <c r="D98" s="122">
        <v>0.0021719362366829243</v>
      </c>
      <c r="E98" s="122">
        <v>2.8787132411652734</v>
      </c>
      <c r="F98" s="84" t="s">
        <v>2820</v>
      </c>
      <c r="G98" s="84" t="b">
        <v>0</v>
      </c>
      <c r="H98" s="84" t="b">
        <v>1</v>
      </c>
      <c r="I98" s="84" t="b">
        <v>0</v>
      </c>
      <c r="J98" s="84" t="b">
        <v>0</v>
      </c>
      <c r="K98" s="84" t="b">
        <v>0</v>
      </c>
      <c r="L98" s="84" t="b">
        <v>0</v>
      </c>
    </row>
    <row r="99" spans="1:12" ht="15">
      <c r="A99" s="84" t="s">
        <v>2674</v>
      </c>
      <c r="B99" s="84" t="s">
        <v>2643</v>
      </c>
      <c r="C99" s="84">
        <v>3</v>
      </c>
      <c r="D99" s="122">
        <v>0.0021719362366829243</v>
      </c>
      <c r="E99" s="122">
        <v>2.7537745045569735</v>
      </c>
      <c r="F99" s="84" t="s">
        <v>2820</v>
      </c>
      <c r="G99" s="84" t="b">
        <v>0</v>
      </c>
      <c r="H99" s="84" t="b">
        <v>0</v>
      </c>
      <c r="I99" s="84" t="b">
        <v>0</v>
      </c>
      <c r="J99" s="84" t="b">
        <v>0</v>
      </c>
      <c r="K99" s="84" t="b">
        <v>0</v>
      </c>
      <c r="L99" s="84" t="b">
        <v>0</v>
      </c>
    </row>
    <row r="100" spans="1:12" ht="15">
      <c r="A100" s="84" t="s">
        <v>2643</v>
      </c>
      <c r="B100" s="84" t="s">
        <v>2675</v>
      </c>
      <c r="C100" s="84">
        <v>3</v>
      </c>
      <c r="D100" s="122">
        <v>0.0021719362366829243</v>
      </c>
      <c r="E100" s="122">
        <v>2.7537745045569735</v>
      </c>
      <c r="F100" s="84" t="s">
        <v>2820</v>
      </c>
      <c r="G100" s="84" t="b">
        <v>0</v>
      </c>
      <c r="H100" s="84" t="b">
        <v>0</v>
      </c>
      <c r="I100" s="84" t="b">
        <v>0</v>
      </c>
      <c r="J100" s="84" t="b">
        <v>0</v>
      </c>
      <c r="K100" s="84" t="b">
        <v>0</v>
      </c>
      <c r="L100" s="84" t="b">
        <v>0</v>
      </c>
    </row>
    <row r="101" spans="1:12" ht="15">
      <c r="A101" s="84" t="s">
        <v>2675</v>
      </c>
      <c r="B101" s="84" t="s">
        <v>2676</v>
      </c>
      <c r="C101" s="84">
        <v>3</v>
      </c>
      <c r="D101" s="122">
        <v>0.0021719362366829243</v>
      </c>
      <c r="E101" s="122">
        <v>2.8787132411652734</v>
      </c>
      <c r="F101" s="84" t="s">
        <v>2820</v>
      </c>
      <c r="G101" s="84" t="b">
        <v>0</v>
      </c>
      <c r="H101" s="84" t="b">
        <v>0</v>
      </c>
      <c r="I101" s="84" t="b">
        <v>0</v>
      </c>
      <c r="J101" s="84" t="b">
        <v>0</v>
      </c>
      <c r="K101" s="84" t="b">
        <v>0</v>
      </c>
      <c r="L101" s="84" t="b">
        <v>0</v>
      </c>
    </row>
    <row r="102" spans="1:12" ht="15">
      <c r="A102" s="84" t="s">
        <v>2676</v>
      </c>
      <c r="B102" s="84" t="s">
        <v>2205</v>
      </c>
      <c r="C102" s="84">
        <v>3</v>
      </c>
      <c r="D102" s="122">
        <v>0.0021719362366829243</v>
      </c>
      <c r="E102" s="122">
        <v>2.6568644915489172</v>
      </c>
      <c r="F102" s="84" t="s">
        <v>2820</v>
      </c>
      <c r="G102" s="84" t="b">
        <v>0</v>
      </c>
      <c r="H102" s="84" t="b">
        <v>0</v>
      </c>
      <c r="I102" s="84" t="b">
        <v>0</v>
      </c>
      <c r="J102" s="84" t="b">
        <v>0</v>
      </c>
      <c r="K102" s="84" t="b">
        <v>0</v>
      </c>
      <c r="L102" s="84" t="b">
        <v>0</v>
      </c>
    </row>
    <row r="103" spans="1:12" ht="15">
      <c r="A103" s="84" t="s">
        <v>2677</v>
      </c>
      <c r="B103" s="84" t="s">
        <v>2638</v>
      </c>
      <c r="C103" s="84">
        <v>3</v>
      </c>
      <c r="D103" s="122">
        <v>0.0021719362366829243</v>
      </c>
      <c r="E103" s="122">
        <v>2.7537745045569735</v>
      </c>
      <c r="F103" s="84" t="s">
        <v>2820</v>
      </c>
      <c r="G103" s="84" t="b">
        <v>0</v>
      </c>
      <c r="H103" s="84" t="b">
        <v>0</v>
      </c>
      <c r="I103" s="84" t="b">
        <v>0</v>
      </c>
      <c r="J103" s="84" t="b">
        <v>0</v>
      </c>
      <c r="K103" s="84" t="b">
        <v>0</v>
      </c>
      <c r="L103" s="84" t="b">
        <v>0</v>
      </c>
    </row>
    <row r="104" spans="1:12" ht="15">
      <c r="A104" s="84" t="s">
        <v>2638</v>
      </c>
      <c r="B104" s="84" t="s">
        <v>2177</v>
      </c>
      <c r="C104" s="84">
        <v>3</v>
      </c>
      <c r="D104" s="122">
        <v>0.0021719362366829243</v>
      </c>
      <c r="E104" s="122">
        <v>2.000446837898362</v>
      </c>
      <c r="F104" s="84" t="s">
        <v>2820</v>
      </c>
      <c r="G104" s="84" t="b">
        <v>0</v>
      </c>
      <c r="H104" s="84" t="b">
        <v>0</v>
      </c>
      <c r="I104" s="84" t="b">
        <v>0</v>
      </c>
      <c r="J104" s="84" t="b">
        <v>0</v>
      </c>
      <c r="K104" s="84" t="b">
        <v>0</v>
      </c>
      <c r="L104" s="84" t="b">
        <v>0</v>
      </c>
    </row>
    <row r="105" spans="1:12" ht="15">
      <c r="A105" s="84" t="s">
        <v>2177</v>
      </c>
      <c r="B105" s="84" t="s">
        <v>2678</v>
      </c>
      <c r="C105" s="84">
        <v>3</v>
      </c>
      <c r="D105" s="122">
        <v>0.0021719362366829243</v>
      </c>
      <c r="E105" s="122">
        <v>2.125385574506662</v>
      </c>
      <c r="F105" s="84" t="s">
        <v>2820</v>
      </c>
      <c r="G105" s="84" t="b">
        <v>0</v>
      </c>
      <c r="H105" s="84" t="b">
        <v>0</v>
      </c>
      <c r="I105" s="84" t="b">
        <v>0</v>
      </c>
      <c r="J105" s="84" t="b">
        <v>0</v>
      </c>
      <c r="K105" s="84" t="b">
        <v>0</v>
      </c>
      <c r="L105" s="84" t="b">
        <v>0</v>
      </c>
    </row>
    <row r="106" spans="1:12" ht="15">
      <c r="A106" s="84" t="s">
        <v>2608</v>
      </c>
      <c r="B106" s="84" t="s">
        <v>2681</v>
      </c>
      <c r="C106" s="84">
        <v>3</v>
      </c>
      <c r="D106" s="122">
        <v>0.0021719362366829243</v>
      </c>
      <c r="E106" s="122">
        <v>2.355834495884936</v>
      </c>
      <c r="F106" s="84" t="s">
        <v>2820</v>
      </c>
      <c r="G106" s="84" t="b">
        <v>0</v>
      </c>
      <c r="H106" s="84" t="b">
        <v>0</v>
      </c>
      <c r="I106" s="84" t="b">
        <v>0</v>
      </c>
      <c r="J106" s="84" t="b">
        <v>0</v>
      </c>
      <c r="K106" s="84" t="b">
        <v>0</v>
      </c>
      <c r="L106" s="84" t="b">
        <v>0</v>
      </c>
    </row>
    <row r="107" spans="1:12" ht="15">
      <c r="A107" s="84" t="s">
        <v>2681</v>
      </c>
      <c r="B107" s="84" t="s">
        <v>2644</v>
      </c>
      <c r="C107" s="84">
        <v>3</v>
      </c>
      <c r="D107" s="122">
        <v>0.0021719362366829243</v>
      </c>
      <c r="E107" s="122">
        <v>2.7537745045569735</v>
      </c>
      <c r="F107" s="84" t="s">
        <v>2820</v>
      </c>
      <c r="G107" s="84" t="b">
        <v>0</v>
      </c>
      <c r="H107" s="84" t="b">
        <v>0</v>
      </c>
      <c r="I107" s="84" t="b">
        <v>0</v>
      </c>
      <c r="J107" s="84" t="b">
        <v>1</v>
      </c>
      <c r="K107" s="84" t="b">
        <v>0</v>
      </c>
      <c r="L107" s="84" t="b">
        <v>0</v>
      </c>
    </row>
    <row r="108" spans="1:12" ht="15">
      <c r="A108" s="84" t="s">
        <v>2644</v>
      </c>
      <c r="B108" s="84" t="s">
        <v>2619</v>
      </c>
      <c r="C108" s="84">
        <v>3</v>
      </c>
      <c r="D108" s="122">
        <v>0.0021719362366829243</v>
      </c>
      <c r="E108" s="122">
        <v>2.4527445088929922</v>
      </c>
      <c r="F108" s="84" t="s">
        <v>2820</v>
      </c>
      <c r="G108" s="84" t="b">
        <v>1</v>
      </c>
      <c r="H108" s="84" t="b">
        <v>0</v>
      </c>
      <c r="I108" s="84" t="b">
        <v>0</v>
      </c>
      <c r="J108" s="84" t="b">
        <v>0</v>
      </c>
      <c r="K108" s="84" t="b">
        <v>0</v>
      </c>
      <c r="L108" s="84" t="b">
        <v>0</v>
      </c>
    </row>
    <row r="109" spans="1:12" ht="15">
      <c r="A109" s="84" t="s">
        <v>2619</v>
      </c>
      <c r="B109" s="84" t="s">
        <v>2645</v>
      </c>
      <c r="C109" s="84">
        <v>3</v>
      </c>
      <c r="D109" s="122">
        <v>0.0021719362366829243</v>
      </c>
      <c r="E109" s="122">
        <v>2.4527445088929922</v>
      </c>
      <c r="F109" s="84" t="s">
        <v>2820</v>
      </c>
      <c r="G109" s="84" t="b">
        <v>0</v>
      </c>
      <c r="H109" s="84" t="b">
        <v>0</v>
      </c>
      <c r="I109" s="84" t="b">
        <v>0</v>
      </c>
      <c r="J109" s="84" t="b">
        <v>0</v>
      </c>
      <c r="K109" s="84" t="b">
        <v>0</v>
      </c>
      <c r="L109" s="84" t="b">
        <v>0</v>
      </c>
    </row>
    <row r="110" spans="1:12" ht="15">
      <c r="A110" s="84" t="s">
        <v>2645</v>
      </c>
      <c r="B110" s="84" t="s">
        <v>526</v>
      </c>
      <c r="C110" s="84">
        <v>3</v>
      </c>
      <c r="D110" s="122">
        <v>0.0021719362366829243</v>
      </c>
      <c r="E110" s="122">
        <v>1.7995319951176487</v>
      </c>
      <c r="F110" s="84" t="s">
        <v>2820</v>
      </c>
      <c r="G110" s="84" t="b">
        <v>0</v>
      </c>
      <c r="H110" s="84" t="b">
        <v>0</v>
      </c>
      <c r="I110" s="84" t="b">
        <v>0</v>
      </c>
      <c r="J110" s="84" t="b">
        <v>0</v>
      </c>
      <c r="K110" s="84" t="b">
        <v>0</v>
      </c>
      <c r="L110" s="84" t="b">
        <v>0</v>
      </c>
    </row>
    <row r="111" spans="1:12" ht="15">
      <c r="A111" s="84" t="s">
        <v>304</v>
      </c>
      <c r="B111" s="84" t="s">
        <v>2646</v>
      </c>
      <c r="C111" s="84">
        <v>3</v>
      </c>
      <c r="D111" s="122">
        <v>0.0021719362366829243</v>
      </c>
      <c r="E111" s="122">
        <v>1.6568644915489172</v>
      </c>
      <c r="F111" s="84" t="s">
        <v>2820</v>
      </c>
      <c r="G111" s="84" t="b">
        <v>0</v>
      </c>
      <c r="H111" s="84" t="b">
        <v>0</v>
      </c>
      <c r="I111" s="84" t="b">
        <v>0</v>
      </c>
      <c r="J111" s="84" t="b">
        <v>0</v>
      </c>
      <c r="K111" s="84" t="b">
        <v>0</v>
      </c>
      <c r="L111" s="84" t="b">
        <v>0</v>
      </c>
    </row>
    <row r="112" spans="1:12" ht="15">
      <c r="A112" s="84" t="s">
        <v>2685</v>
      </c>
      <c r="B112" s="84" t="s">
        <v>2627</v>
      </c>
      <c r="C112" s="84">
        <v>3</v>
      </c>
      <c r="D112" s="122">
        <v>0.0023879107980758285</v>
      </c>
      <c r="E112" s="122">
        <v>2.6568644915489172</v>
      </c>
      <c r="F112" s="84" t="s">
        <v>2820</v>
      </c>
      <c r="G112" s="84" t="b">
        <v>0</v>
      </c>
      <c r="H112" s="84" t="b">
        <v>0</v>
      </c>
      <c r="I112" s="84" t="b">
        <v>0</v>
      </c>
      <c r="J112" s="84" t="b">
        <v>0</v>
      </c>
      <c r="K112" s="84" t="b">
        <v>0</v>
      </c>
      <c r="L112" s="84" t="b">
        <v>0</v>
      </c>
    </row>
    <row r="113" spans="1:12" ht="15">
      <c r="A113" s="84" t="s">
        <v>2178</v>
      </c>
      <c r="B113" s="84" t="s">
        <v>526</v>
      </c>
      <c r="C113" s="84">
        <v>3</v>
      </c>
      <c r="D113" s="122">
        <v>0.0021719362366829243</v>
      </c>
      <c r="E113" s="122">
        <v>0.9866186384747931</v>
      </c>
      <c r="F113" s="84" t="s">
        <v>2820</v>
      </c>
      <c r="G113" s="84" t="b">
        <v>0</v>
      </c>
      <c r="H113" s="84" t="b">
        <v>0</v>
      </c>
      <c r="I113" s="84" t="b">
        <v>0</v>
      </c>
      <c r="J113" s="84" t="b">
        <v>0</v>
      </c>
      <c r="K113" s="84" t="b">
        <v>0</v>
      </c>
      <c r="L113" s="84" t="b">
        <v>0</v>
      </c>
    </row>
    <row r="114" spans="1:12" ht="15">
      <c r="A114" s="84" t="s">
        <v>2197</v>
      </c>
      <c r="B114" s="84" t="s">
        <v>2630</v>
      </c>
      <c r="C114" s="84">
        <v>3</v>
      </c>
      <c r="D114" s="122">
        <v>0.0021719362366829243</v>
      </c>
      <c r="E114" s="122">
        <v>2.0548045002209547</v>
      </c>
      <c r="F114" s="84" t="s">
        <v>2820</v>
      </c>
      <c r="G114" s="84" t="b">
        <v>0</v>
      </c>
      <c r="H114" s="84" t="b">
        <v>0</v>
      </c>
      <c r="I114" s="84" t="b">
        <v>0</v>
      </c>
      <c r="J114" s="84" t="b">
        <v>1</v>
      </c>
      <c r="K114" s="84" t="b">
        <v>0</v>
      </c>
      <c r="L114" s="84" t="b">
        <v>0</v>
      </c>
    </row>
    <row r="115" spans="1:12" ht="15">
      <c r="A115" s="84" t="s">
        <v>2203</v>
      </c>
      <c r="B115" s="84" t="s">
        <v>2201</v>
      </c>
      <c r="C115" s="84">
        <v>3</v>
      </c>
      <c r="D115" s="122">
        <v>0.0021719362366829243</v>
      </c>
      <c r="E115" s="122">
        <v>2.209706460206698</v>
      </c>
      <c r="F115" s="84" t="s">
        <v>2820</v>
      </c>
      <c r="G115" s="84" t="b">
        <v>0</v>
      </c>
      <c r="H115" s="84" t="b">
        <v>0</v>
      </c>
      <c r="I115" s="84" t="b">
        <v>0</v>
      </c>
      <c r="J115" s="84" t="b">
        <v>0</v>
      </c>
      <c r="K115" s="84" t="b">
        <v>0</v>
      </c>
      <c r="L115" s="84" t="b">
        <v>0</v>
      </c>
    </row>
    <row r="116" spans="1:12" ht="15">
      <c r="A116" s="84" t="s">
        <v>2201</v>
      </c>
      <c r="B116" s="84" t="s">
        <v>2197</v>
      </c>
      <c r="C116" s="84">
        <v>3</v>
      </c>
      <c r="D116" s="122">
        <v>0.0021719362366829243</v>
      </c>
      <c r="E116" s="122">
        <v>1.9086764645427168</v>
      </c>
      <c r="F116" s="84" t="s">
        <v>2820</v>
      </c>
      <c r="G116" s="84" t="b">
        <v>0</v>
      </c>
      <c r="H116" s="84" t="b">
        <v>0</v>
      </c>
      <c r="I116" s="84" t="b">
        <v>0</v>
      </c>
      <c r="J116" s="84" t="b">
        <v>0</v>
      </c>
      <c r="K116" s="84" t="b">
        <v>0</v>
      </c>
      <c r="L116" s="84" t="b">
        <v>0</v>
      </c>
    </row>
    <row r="117" spans="1:12" ht="15">
      <c r="A117" s="84" t="s">
        <v>2691</v>
      </c>
      <c r="B117" s="84" t="s">
        <v>2692</v>
      </c>
      <c r="C117" s="84">
        <v>3</v>
      </c>
      <c r="D117" s="122">
        <v>0.0023879107980758285</v>
      </c>
      <c r="E117" s="122">
        <v>2.8787132411652734</v>
      </c>
      <c r="F117" s="84" t="s">
        <v>2820</v>
      </c>
      <c r="G117" s="84" t="b">
        <v>0</v>
      </c>
      <c r="H117" s="84" t="b">
        <v>0</v>
      </c>
      <c r="I117" s="84" t="b">
        <v>0</v>
      </c>
      <c r="J117" s="84" t="b">
        <v>0</v>
      </c>
      <c r="K117" s="84" t="b">
        <v>1</v>
      </c>
      <c r="L117" s="84" t="b">
        <v>0</v>
      </c>
    </row>
    <row r="118" spans="1:12" ht="15">
      <c r="A118" s="84" t="s">
        <v>2208</v>
      </c>
      <c r="B118" s="84" t="s">
        <v>347</v>
      </c>
      <c r="C118" s="84">
        <v>3</v>
      </c>
      <c r="D118" s="122">
        <v>0.0021719362366829243</v>
      </c>
      <c r="E118" s="122">
        <v>2.5776832455012926</v>
      </c>
      <c r="F118" s="84" t="s">
        <v>2820</v>
      </c>
      <c r="G118" s="84" t="b">
        <v>1</v>
      </c>
      <c r="H118" s="84" t="b">
        <v>0</v>
      </c>
      <c r="I118" s="84" t="b">
        <v>0</v>
      </c>
      <c r="J118" s="84" t="b">
        <v>0</v>
      </c>
      <c r="K118" s="84" t="b">
        <v>0</v>
      </c>
      <c r="L118" s="84" t="b">
        <v>0</v>
      </c>
    </row>
    <row r="119" spans="1:12" ht="15">
      <c r="A119" s="84" t="s">
        <v>347</v>
      </c>
      <c r="B119" s="84" t="s">
        <v>2696</v>
      </c>
      <c r="C119" s="84">
        <v>3</v>
      </c>
      <c r="D119" s="122">
        <v>0.0021719362366829243</v>
      </c>
      <c r="E119" s="122">
        <v>2.8787132411652734</v>
      </c>
      <c r="F119" s="84" t="s">
        <v>2820</v>
      </c>
      <c r="G119" s="84" t="b">
        <v>0</v>
      </c>
      <c r="H119" s="84" t="b">
        <v>0</v>
      </c>
      <c r="I119" s="84" t="b">
        <v>0</v>
      </c>
      <c r="J119" s="84" t="b">
        <v>0</v>
      </c>
      <c r="K119" s="84" t="b">
        <v>0</v>
      </c>
      <c r="L119" s="84" t="b">
        <v>0</v>
      </c>
    </row>
    <row r="120" spans="1:12" ht="15">
      <c r="A120" s="84" t="s">
        <v>2696</v>
      </c>
      <c r="B120" s="84" t="s">
        <v>2697</v>
      </c>
      <c r="C120" s="84">
        <v>3</v>
      </c>
      <c r="D120" s="122">
        <v>0.0021719362366829243</v>
      </c>
      <c r="E120" s="122">
        <v>2.8787132411652734</v>
      </c>
      <c r="F120" s="84" t="s">
        <v>2820</v>
      </c>
      <c r="G120" s="84" t="b">
        <v>0</v>
      </c>
      <c r="H120" s="84" t="b">
        <v>0</v>
      </c>
      <c r="I120" s="84" t="b">
        <v>0</v>
      </c>
      <c r="J120" s="84" t="b">
        <v>0</v>
      </c>
      <c r="K120" s="84" t="b">
        <v>0</v>
      </c>
      <c r="L120" s="84" t="b">
        <v>0</v>
      </c>
    </row>
    <row r="121" spans="1:12" ht="15">
      <c r="A121" s="84" t="s">
        <v>2697</v>
      </c>
      <c r="B121" s="84" t="s">
        <v>2632</v>
      </c>
      <c r="C121" s="84">
        <v>3</v>
      </c>
      <c r="D121" s="122">
        <v>0.0021719362366829243</v>
      </c>
      <c r="E121" s="122">
        <v>2.6568644915489172</v>
      </c>
      <c r="F121" s="84" t="s">
        <v>2820</v>
      </c>
      <c r="G121" s="84" t="b">
        <v>0</v>
      </c>
      <c r="H121" s="84" t="b">
        <v>0</v>
      </c>
      <c r="I121" s="84" t="b">
        <v>0</v>
      </c>
      <c r="J121" s="84" t="b">
        <v>1</v>
      </c>
      <c r="K121" s="84" t="b">
        <v>0</v>
      </c>
      <c r="L121" s="84" t="b">
        <v>0</v>
      </c>
    </row>
    <row r="122" spans="1:12" ht="15">
      <c r="A122" s="84" t="s">
        <v>2632</v>
      </c>
      <c r="B122" s="84" t="s">
        <v>2698</v>
      </c>
      <c r="C122" s="84">
        <v>3</v>
      </c>
      <c r="D122" s="122">
        <v>0.0021719362366829243</v>
      </c>
      <c r="E122" s="122">
        <v>2.6568644915489172</v>
      </c>
      <c r="F122" s="84" t="s">
        <v>2820</v>
      </c>
      <c r="G122" s="84" t="b">
        <v>1</v>
      </c>
      <c r="H122" s="84" t="b">
        <v>0</v>
      </c>
      <c r="I122" s="84" t="b">
        <v>0</v>
      </c>
      <c r="J122" s="84" t="b">
        <v>0</v>
      </c>
      <c r="K122" s="84" t="b">
        <v>0</v>
      </c>
      <c r="L122" s="84" t="b">
        <v>0</v>
      </c>
    </row>
    <row r="123" spans="1:12" ht="15">
      <c r="A123" s="84" t="s">
        <v>2698</v>
      </c>
      <c r="B123" s="84" t="s">
        <v>2633</v>
      </c>
      <c r="C123" s="84">
        <v>3</v>
      </c>
      <c r="D123" s="122">
        <v>0.0021719362366829243</v>
      </c>
      <c r="E123" s="122">
        <v>2.6568644915489172</v>
      </c>
      <c r="F123" s="84" t="s">
        <v>2820</v>
      </c>
      <c r="G123" s="84" t="b">
        <v>0</v>
      </c>
      <c r="H123" s="84" t="b">
        <v>0</v>
      </c>
      <c r="I123" s="84" t="b">
        <v>0</v>
      </c>
      <c r="J123" s="84" t="b">
        <v>1</v>
      </c>
      <c r="K123" s="84" t="b">
        <v>0</v>
      </c>
      <c r="L123" s="84" t="b">
        <v>0</v>
      </c>
    </row>
    <row r="124" spans="1:12" ht="15">
      <c r="A124" s="84" t="s">
        <v>2633</v>
      </c>
      <c r="B124" s="84" t="s">
        <v>2699</v>
      </c>
      <c r="C124" s="84">
        <v>3</v>
      </c>
      <c r="D124" s="122">
        <v>0.0021719362366829243</v>
      </c>
      <c r="E124" s="122">
        <v>2.6568644915489172</v>
      </c>
      <c r="F124" s="84" t="s">
        <v>2820</v>
      </c>
      <c r="G124" s="84" t="b">
        <v>1</v>
      </c>
      <c r="H124" s="84" t="b">
        <v>0</v>
      </c>
      <c r="I124" s="84" t="b">
        <v>0</v>
      </c>
      <c r="J124" s="84" t="b">
        <v>0</v>
      </c>
      <c r="K124" s="84" t="b">
        <v>0</v>
      </c>
      <c r="L124" s="84" t="b">
        <v>0</v>
      </c>
    </row>
    <row r="125" spans="1:12" ht="15">
      <c r="A125" s="84" t="s">
        <v>2699</v>
      </c>
      <c r="B125" s="84" t="s">
        <v>2132</v>
      </c>
      <c r="C125" s="84">
        <v>3</v>
      </c>
      <c r="D125" s="122">
        <v>0.0021719362366829243</v>
      </c>
      <c r="E125" s="122">
        <v>2.5776832455012926</v>
      </c>
      <c r="F125" s="84" t="s">
        <v>2820</v>
      </c>
      <c r="G125" s="84" t="b">
        <v>0</v>
      </c>
      <c r="H125" s="84" t="b">
        <v>0</v>
      </c>
      <c r="I125" s="84" t="b">
        <v>0</v>
      </c>
      <c r="J125" s="84" t="b">
        <v>0</v>
      </c>
      <c r="K125" s="84" t="b">
        <v>0</v>
      </c>
      <c r="L125" s="84" t="b">
        <v>0</v>
      </c>
    </row>
    <row r="126" spans="1:12" ht="15">
      <c r="A126" s="84" t="s">
        <v>2132</v>
      </c>
      <c r="B126" s="84" t="s">
        <v>2700</v>
      </c>
      <c r="C126" s="84">
        <v>3</v>
      </c>
      <c r="D126" s="122">
        <v>0.0021719362366829243</v>
      </c>
      <c r="E126" s="122">
        <v>2.5776832455012926</v>
      </c>
      <c r="F126" s="84" t="s">
        <v>2820</v>
      </c>
      <c r="G126" s="84" t="b">
        <v>0</v>
      </c>
      <c r="H126" s="84" t="b">
        <v>0</v>
      </c>
      <c r="I126" s="84" t="b">
        <v>0</v>
      </c>
      <c r="J126" s="84" t="b">
        <v>0</v>
      </c>
      <c r="K126" s="84" t="b">
        <v>0</v>
      </c>
      <c r="L126" s="84" t="b">
        <v>0</v>
      </c>
    </row>
    <row r="127" spans="1:12" ht="15">
      <c r="A127" s="84" t="s">
        <v>2700</v>
      </c>
      <c r="B127" s="84" t="s">
        <v>2701</v>
      </c>
      <c r="C127" s="84">
        <v>3</v>
      </c>
      <c r="D127" s="122">
        <v>0.0021719362366829243</v>
      </c>
      <c r="E127" s="122">
        <v>2.8787132411652734</v>
      </c>
      <c r="F127" s="84" t="s">
        <v>2820</v>
      </c>
      <c r="G127" s="84" t="b">
        <v>0</v>
      </c>
      <c r="H127" s="84" t="b">
        <v>0</v>
      </c>
      <c r="I127" s="84" t="b">
        <v>0</v>
      </c>
      <c r="J127" s="84" t="b">
        <v>0</v>
      </c>
      <c r="K127" s="84" t="b">
        <v>0</v>
      </c>
      <c r="L127" s="84" t="b">
        <v>0</v>
      </c>
    </row>
    <row r="128" spans="1:12" ht="15">
      <c r="A128" s="84" t="s">
        <v>2701</v>
      </c>
      <c r="B128" s="84" t="s">
        <v>2702</v>
      </c>
      <c r="C128" s="84">
        <v>3</v>
      </c>
      <c r="D128" s="122">
        <v>0.0021719362366829243</v>
      </c>
      <c r="E128" s="122">
        <v>2.8787132411652734</v>
      </c>
      <c r="F128" s="84" t="s">
        <v>2820</v>
      </c>
      <c r="G128" s="84" t="b">
        <v>0</v>
      </c>
      <c r="H128" s="84" t="b">
        <v>0</v>
      </c>
      <c r="I128" s="84" t="b">
        <v>0</v>
      </c>
      <c r="J128" s="84" t="b">
        <v>0</v>
      </c>
      <c r="K128" s="84" t="b">
        <v>0</v>
      </c>
      <c r="L128" s="84" t="b">
        <v>0</v>
      </c>
    </row>
    <row r="129" spans="1:12" ht="15">
      <c r="A129" s="84" t="s">
        <v>2704</v>
      </c>
      <c r="B129" s="84" t="s">
        <v>2211</v>
      </c>
      <c r="C129" s="84">
        <v>3</v>
      </c>
      <c r="D129" s="122">
        <v>0.0021719362366829243</v>
      </c>
      <c r="E129" s="122">
        <v>2.5776832455012926</v>
      </c>
      <c r="F129" s="84" t="s">
        <v>2820</v>
      </c>
      <c r="G129" s="84" t="b">
        <v>0</v>
      </c>
      <c r="H129" s="84" t="b">
        <v>0</v>
      </c>
      <c r="I129" s="84" t="b">
        <v>0</v>
      </c>
      <c r="J129" s="84" t="b">
        <v>0</v>
      </c>
      <c r="K129" s="84" t="b">
        <v>0</v>
      </c>
      <c r="L129" s="84" t="b">
        <v>0</v>
      </c>
    </row>
    <row r="130" spans="1:12" ht="15">
      <c r="A130" s="84" t="s">
        <v>2652</v>
      </c>
      <c r="B130" s="84" t="s">
        <v>2653</v>
      </c>
      <c r="C130" s="84">
        <v>3</v>
      </c>
      <c r="D130" s="122">
        <v>0.0021719362366829243</v>
      </c>
      <c r="E130" s="122">
        <v>2.6288357679486736</v>
      </c>
      <c r="F130" s="84" t="s">
        <v>2820</v>
      </c>
      <c r="G130" s="84" t="b">
        <v>0</v>
      </c>
      <c r="H130" s="84" t="b">
        <v>0</v>
      </c>
      <c r="I130" s="84" t="b">
        <v>0</v>
      </c>
      <c r="J130" s="84" t="b">
        <v>1</v>
      </c>
      <c r="K130" s="84" t="b">
        <v>0</v>
      </c>
      <c r="L130" s="84" t="b">
        <v>0</v>
      </c>
    </row>
    <row r="131" spans="1:12" ht="15">
      <c r="A131" s="84" t="s">
        <v>338</v>
      </c>
      <c r="B131" s="84" t="s">
        <v>304</v>
      </c>
      <c r="C131" s="84">
        <v>3</v>
      </c>
      <c r="D131" s="122">
        <v>0.0021719362366829243</v>
      </c>
      <c r="E131" s="122">
        <v>1.5406996792481222</v>
      </c>
      <c r="F131" s="84" t="s">
        <v>2820</v>
      </c>
      <c r="G131" s="84" t="b">
        <v>0</v>
      </c>
      <c r="H131" s="84" t="b">
        <v>0</v>
      </c>
      <c r="I131" s="84" t="b">
        <v>0</v>
      </c>
      <c r="J131" s="84" t="b">
        <v>0</v>
      </c>
      <c r="K131" s="84" t="b">
        <v>0</v>
      </c>
      <c r="L131" s="84" t="b">
        <v>0</v>
      </c>
    </row>
    <row r="132" spans="1:12" ht="15">
      <c r="A132" s="84" t="s">
        <v>2183</v>
      </c>
      <c r="B132" s="84" t="s">
        <v>2199</v>
      </c>
      <c r="C132" s="84">
        <v>2</v>
      </c>
      <c r="D132" s="122">
        <v>0.0015919405320505523</v>
      </c>
      <c r="E132" s="122">
        <v>1.355834495884936</v>
      </c>
      <c r="F132" s="84" t="s">
        <v>2820</v>
      </c>
      <c r="G132" s="84" t="b">
        <v>0</v>
      </c>
      <c r="H132" s="84" t="b">
        <v>0</v>
      </c>
      <c r="I132" s="84" t="b">
        <v>0</v>
      </c>
      <c r="J132" s="84" t="b">
        <v>0</v>
      </c>
      <c r="K132" s="84" t="b">
        <v>0</v>
      </c>
      <c r="L132" s="84" t="b">
        <v>0</v>
      </c>
    </row>
    <row r="133" spans="1:12" ht="15">
      <c r="A133" s="84" t="s">
        <v>2216</v>
      </c>
      <c r="B133" s="84" t="s">
        <v>2658</v>
      </c>
      <c r="C133" s="84">
        <v>2</v>
      </c>
      <c r="D133" s="122">
        <v>0.0015919405320505523</v>
      </c>
      <c r="E133" s="122">
        <v>2.7026219821095925</v>
      </c>
      <c r="F133" s="84" t="s">
        <v>2820</v>
      </c>
      <c r="G133" s="84" t="b">
        <v>0</v>
      </c>
      <c r="H133" s="84" t="b">
        <v>0</v>
      </c>
      <c r="I133" s="84" t="b">
        <v>0</v>
      </c>
      <c r="J133" s="84" t="b">
        <v>0</v>
      </c>
      <c r="K133" s="84" t="b">
        <v>0</v>
      </c>
      <c r="L133" s="84" t="b">
        <v>0</v>
      </c>
    </row>
    <row r="134" spans="1:12" ht="15">
      <c r="A134" s="84" t="s">
        <v>332</v>
      </c>
      <c r="B134" s="84" t="s">
        <v>304</v>
      </c>
      <c r="C134" s="84">
        <v>2</v>
      </c>
      <c r="D134" s="122">
        <v>0.0015919405320505523</v>
      </c>
      <c r="E134" s="122">
        <v>1.4895471568007412</v>
      </c>
      <c r="F134" s="84" t="s">
        <v>2820</v>
      </c>
      <c r="G134" s="84" t="b">
        <v>0</v>
      </c>
      <c r="H134" s="84" t="b">
        <v>0</v>
      </c>
      <c r="I134" s="84" t="b">
        <v>0</v>
      </c>
      <c r="J134" s="84" t="b">
        <v>0</v>
      </c>
      <c r="K134" s="84" t="b">
        <v>0</v>
      </c>
      <c r="L134" s="84" t="b">
        <v>0</v>
      </c>
    </row>
    <row r="135" spans="1:12" ht="15">
      <c r="A135" s="84" t="s">
        <v>2636</v>
      </c>
      <c r="B135" s="84" t="s">
        <v>2716</v>
      </c>
      <c r="C135" s="84">
        <v>2</v>
      </c>
      <c r="D135" s="122">
        <v>0.0015919405320505523</v>
      </c>
      <c r="E135" s="122">
        <v>2.8787132411652734</v>
      </c>
      <c r="F135" s="84" t="s">
        <v>2820</v>
      </c>
      <c r="G135" s="84" t="b">
        <v>0</v>
      </c>
      <c r="H135" s="84" t="b">
        <v>0</v>
      </c>
      <c r="I135" s="84" t="b">
        <v>0</v>
      </c>
      <c r="J135" s="84" t="b">
        <v>0</v>
      </c>
      <c r="K135" s="84" t="b">
        <v>0</v>
      </c>
      <c r="L135" s="84" t="b">
        <v>0</v>
      </c>
    </row>
    <row r="136" spans="1:12" ht="15">
      <c r="A136" s="84" t="s">
        <v>2608</v>
      </c>
      <c r="B136" s="84" t="s">
        <v>2198</v>
      </c>
      <c r="C136" s="84">
        <v>2</v>
      </c>
      <c r="D136" s="122">
        <v>0.0015919405320505523</v>
      </c>
      <c r="E136" s="122">
        <v>1.7537745045569735</v>
      </c>
      <c r="F136" s="84" t="s">
        <v>2820</v>
      </c>
      <c r="G136" s="84" t="b">
        <v>0</v>
      </c>
      <c r="H136" s="84" t="b">
        <v>0</v>
      </c>
      <c r="I136" s="84" t="b">
        <v>0</v>
      </c>
      <c r="J136" s="84" t="b">
        <v>0</v>
      </c>
      <c r="K136" s="84" t="b">
        <v>0</v>
      </c>
      <c r="L136" s="84" t="b">
        <v>0</v>
      </c>
    </row>
    <row r="137" spans="1:12" ht="15">
      <c r="A137" s="84" t="s">
        <v>2196</v>
      </c>
      <c r="B137" s="84" t="s">
        <v>2726</v>
      </c>
      <c r="C137" s="84">
        <v>2</v>
      </c>
      <c r="D137" s="122">
        <v>0.0015919405320505523</v>
      </c>
      <c r="E137" s="122">
        <v>2.077080894932107</v>
      </c>
      <c r="F137" s="84" t="s">
        <v>2820</v>
      </c>
      <c r="G137" s="84" t="b">
        <v>0</v>
      </c>
      <c r="H137" s="84" t="b">
        <v>0</v>
      </c>
      <c r="I137" s="84" t="b">
        <v>0</v>
      </c>
      <c r="J137" s="84" t="b">
        <v>0</v>
      </c>
      <c r="K137" s="84" t="b">
        <v>0</v>
      </c>
      <c r="L137" s="84" t="b">
        <v>0</v>
      </c>
    </row>
    <row r="138" spans="1:12" ht="15">
      <c r="A138" s="84" t="s">
        <v>2726</v>
      </c>
      <c r="B138" s="84" t="s">
        <v>2727</v>
      </c>
      <c r="C138" s="84">
        <v>2</v>
      </c>
      <c r="D138" s="122">
        <v>0.0015919405320505523</v>
      </c>
      <c r="E138" s="122">
        <v>3.0548045002209547</v>
      </c>
      <c r="F138" s="84" t="s">
        <v>2820</v>
      </c>
      <c r="G138" s="84" t="b">
        <v>0</v>
      </c>
      <c r="H138" s="84" t="b">
        <v>0</v>
      </c>
      <c r="I138" s="84" t="b">
        <v>0</v>
      </c>
      <c r="J138" s="84" t="b">
        <v>0</v>
      </c>
      <c r="K138" s="84" t="b">
        <v>0</v>
      </c>
      <c r="L138" s="84" t="b">
        <v>0</v>
      </c>
    </row>
    <row r="139" spans="1:12" ht="15">
      <c r="A139" s="84" t="s">
        <v>2736</v>
      </c>
      <c r="B139" s="84" t="s">
        <v>2737</v>
      </c>
      <c r="C139" s="84">
        <v>2</v>
      </c>
      <c r="D139" s="122">
        <v>0.0015919405320505523</v>
      </c>
      <c r="E139" s="122">
        <v>3.0548045002209547</v>
      </c>
      <c r="F139" s="84" t="s">
        <v>2820</v>
      </c>
      <c r="G139" s="84" t="b">
        <v>0</v>
      </c>
      <c r="H139" s="84" t="b">
        <v>0</v>
      </c>
      <c r="I139" s="84" t="b">
        <v>0</v>
      </c>
      <c r="J139" s="84" t="b">
        <v>1</v>
      </c>
      <c r="K139" s="84" t="b">
        <v>0</v>
      </c>
      <c r="L139" s="84" t="b">
        <v>0</v>
      </c>
    </row>
    <row r="140" spans="1:12" ht="15">
      <c r="A140" s="84" t="s">
        <v>2737</v>
      </c>
      <c r="B140" s="84" t="s">
        <v>2738</v>
      </c>
      <c r="C140" s="84">
        <v>2</v>
      </c>
      <c r="D140" s="122">
        <v>0.0015919405320505523</v>
      </c>
      <c r="E140" s="122">
        <v>3.0548045002209547</v>
      </c>
      <c r="F140" s="84" t="s">
        <v>2820</v>
      </c>
      <c r="G140" s="84" t="b">
        <v>1</v>
      </c>
      <c r="H140" s="84" t="b">
        <v>0</v>
      </c>
      <c r="I140" s="84" t="b">
        <v>0</v>
      </c>
      <c r="J140" s="84" t="b">
        <v>0</v>
      </c>
      <c r="K140" s="84" t="b">
        <v>0</v>
      </c>
      <c r="L140" s="84" t="b">
        <v>0</v>
      </c>
    </row>
    <row r="141" spans="1:12" ht="15">
      <c r="A141" s="84" t="s">
        <v>2738</v>
      </c>
      <c r="B141" s="84" t="s">
        <v>2666</v>
      </c>
      <c r="C141" s="84">
        <v>2</v>
      </c>
      <c r="D141" s="122">
        <v>0.0015919405320505523</v>
      </c>
      <c r="E141" s="122">
        <v>2.8787132411652734</v>
      </c>
      <c r="F141" s="84" t="s">
        <v>2820</v>
      </c>
      <c r="G141" s="84" t="b">
        <v>0</v>
      </c>
      <c r="H141" s="84" t="b">
        <v>0</v>
      </c>
      <c r="I141" s="84" t="b">
        <v>0</v>
      </c>
      <c r="J141" s="84" t="b">
        <v>0</v>
      </c>
      <c r="K141" s="84" t="b">
        <v>0</v>
      </c>
      <c r="L141" s="84" t="b">
        <v>0</v>
      </c>
    </row>
    <row r="142" spans="1:12" ht="15">
      <c r="A142" s="84" t="s">
        <v>2666</v>
      </c>
      <c r="B142" s="84" t="s">
        <v>2642</v>
      </c>
      <c r="C142" s="84">
        <v>2</v>
      </c>
      <c r="D142" s="122">
        <v>0.0015919405320505523</v>
      </c>
      <c r="E142" s="122">
        <v>2.5776832455012926</v>
      </c>
      <c r="F142" s="84" t="s">
        <v>2820</v>
      </c>
      <c r="G142" s="84" t="b">
        <v>0</v>
      </c>
      <c r="H142" s="84" t="b">
        <v>0</v>
      </c>
      <c r="I142" s="84" t="b">
        <v>0</v>
      </c>
      <c r="J142" s="84" t="b">
        <v>0</v>
      </c>
      <c r="K142" s="84" t="b">
        <v>0</v>
      </c>
      <c r="L142" s="84" t="b">
        <v>0</v>
      </c>
    </row>
    <row r="143" spans="1:12" ht="15">
      <c r="A143" s="84" t="s">
        <v>2642</v>
      </c>
      <c r="B143" s="84" t="s">
        <v>2672</v>
      </c>
      <c r="C143" s="84">
        <v>2</v>
      </c>
      <c r="D143" s="122">
        <v>0.0015919405320505523</v>
      </c>
      <c r="E143" s="122">
        <v>2.5776832455012926</v>
      </c>
      <c r="F143" s="84" t="s">
        <v>2820</v>
      </c>
      <c r="G143" s="84" t="b">
        <v>0</v>
      </c>
      <c r="H143" s="84" t="b">
        <v>0</v>
      </c>
      <c r="I143" s="84" t="b">
        <v>0</v>
      </c>
      <c r="J143" s="84" t="b">
        <v>0</v>
      </c>
      <c r="K143" s="84" t="b">
        <v>0</v>
      </c>
      <c r="L143" s="84" t="b">
        <v>0</v>
      </c>
    </row>
    <row r="144" spans="1:12" ht="15">
      <c r="A144" s="84" t="s">
        <v>2672</v>
      </c>
      <c r="B144" s="84" t="s">
        <v>2739</v>
      </c>
      <c r="C144" s="84">
        <v>2</v>
      </c>
      <c r="D144" s="122">
        <v>0.0015919405320505523</v>
      </c>
      <c r="E144" s="122">
        <v>2.8787132411652734</v>
      </c>
      <c r="F144" s="84" t="s">
        <v>2820</v>
      </c>
      <c r="G144" s="84" t="b">
        <v>0</v>
      </c>
      <c r="H144" s="84" t="b">
        <v>0</v>
      </c>
      <c r="I144" s="84" t="b">
        <v>0</v>
      </c>
      <c r="J144" s="84" t="b">
        <v>0</v>
      </c>
      <c r="K144" s="84" t="b">
        <v>0</v>
      </c>
      <c r="L144" s="84" t="b">
        <v>0</v>
      </c>
    </row>
    <row r="145" spans="1:12" ht="15">
      <c r="A145" s="84" t="s">
        <v>2739</v>
      </c>
      <c r="B145" s="84" t="s">
        <v>2740</v>
      </c>
      <c r="C145" s="84">
        <v>2</v>
      </c>
      <c r="D145" s="122">
        <v>0.0015919405320505523</v>
      </c>
      <c r="E145" s="122">
        <v>3.0548045002209547</v>
      </c>
      <c r="F145" s="84" t="s">
        <v>2820</v>
      </c>
      <c r="G145" s="84" t="b">
        <v>0</v>
      </c>
      <c r="H145" s="84" t="b">
        <v>0</v>
      </c>
      <c r="I145" s="84" t="b">
        <v>0</v>
      </c>
      <c r="J145" s="84" t="b">
        <v>0</v>
      </c>
      <c r="K145" s="84" t="b">
        <v>0</v>
      </c>
      <c r="L145" s="84" t="b">
        <v>0</v>
      </c>
    </row>
    <row r="146" spans="1:12" ht="15">
      <c r="A146" s="84" t="s">
        <v>2740</v>
      </c>
      <c r="B146" s="84" t="s">
        <v>2628</v>
      </c>
      <c r="C146" s="84">
        <v>2</v>
      </c>
      <c r="D146" s="122">
        <v>0.0015919405320505523</v>
      </c>
      <c r="E146" s="122">
        <v>2.6568644915489172</v>
      </c>
      <c r="F146" s="84" t="s">
        <v>2820</v>
      </c>
      <c r="G146" s="84" t="b">
        <v>0</v>
      </c>
      <c r="H146" s="84" t="b">
        <v>0</v>
      </c>
      <c r="I146" s="84" t="b">
        <v>0</v>
      </c>
      <c r="J146" s="84" t="b">
        <v>0</v>
      </c>
      <c r="K146" s="84" t="b">
        <v>0</v>
      </c>
      <c r="L146" s="84" t="b">
        <v>0</v>
      </c>
    </row>
    <row r="147" spans="1:12" ht="15">
      <c r="A147" s="84" t="s">
        <v>2628</v>
      </c>
      <c r="B147" s="84" t="s">
        <v>2608</v>
      </c>
      <c r="C147" s="84">
        <v>2</v>
      </c>
      <c r="D147" s="122">
        <v>0.0015919405320505523</v>
      </c>
      <c r="E147" s="122">
        <v>2.0036519777735737</v>
      </c>
      <c r="F147" s="84" t="s">
        <v>2820</v>
      </c>
      <c r="G147" s="84" t="b">
        <v>0</v>
      </c>
      <c r="H147" s="84" t="b">
        <v>0</v>
      </c>
      <c r="I147" s="84" t="b">
        <v>0</v>
      </c>
      <c r="J147" s="84" t="b">
        <v>0</v>
      </c>
      <c r="K147" s="84" t="b">
        <v>0</v>
      </c>
      <c r="L147" s="84" t="b">
        <v>0</v>
      </c>
    </row>
    <row r="148" spans="1:12" ht="15">
      <c r="A148" s="84" t="s">
        <v>2608</v>
      </c>
      <c r="B148" s="84" t="s">
        <v>2741</v>
      </c>
      <c r="C148" s="84">
        <v>2</v>
      </c>
      <c r="D148" s="122">
        <v>0.0015919405320505523</v>
      </c>
      <c r="E148" s="122">
        <v>2.355834495884936</v>
      </c>
      <c r="F148" s="84" t="s">
        <v>2820</v>
      </c>
      <c r="G148" s="84" t="b">
        <v>0</v>
      </c>
      <c r="H148" s="84" t="b">
        <v>0</v>
      </c>
      <c r="I148" s="84" t="b">
        <v>0</v>
      </c>
      <c r="J148" s="84" t="b">
        <v>0</v>
      </c>
      <c r="K148" s="84" t="b">
        <v>0</v>
      </c>
      <c r="L148" s="84" t="b">
        <v>0</v>
      </c>
    </row>
    <row r="149" spans="1:12" ht="15">
      <c r="A149" s="84" t="s">
        <v>2741</v>
      </c>
      <c r="B149" s="84" t="s">
        <v>2742</v>
      </c>
      <c r="C149" s="84">
        <v>2</v>
      </c>
      <c r="D149" s="122">
        <v>0.0015919405320505523</v>
      </c>
      <c r="E149" s="122">
        <v>3.0548045002209547</v>
      </c>
      <c r="F149" s="84" t="s">
        <v>2820</v>
      </c>
      <c r="G149" s="84" t="b">
        <v>0</v>
      </c>
      <c r="H149" s="84" t="b">
        <v>0</v>
      </c>
      <c r="I149" s="84" t="b">
        <v>0</v>
      </c>
      <c r="J149" s="84" t="b">
        <v>0</v>
      </c>
      <c r="K149" s="84" t="b">
        <v>0</v>
      </c>
      <c r="L149" s="84" t="b">
        <v>0</v>
      </c>
    </row>
    <row r="150" spans="1:12" ht="15">
      <c r="A150" s="84" t="s">
        <v>2642</v>
      </c>
      <c r="B150" s="84" t="s">
        <v>2744</v>
      </c>
      <c r="C150" s="84">
        <v>2</v>
      </c>
      <c r="D150" s="122">
        <v>0.0015919405320505523</v>
      </c>
      <c r="E150" s="122">
        <v>2.7537745045569735</v>
      </c>
      <c r="F150" s="84" t="s">
        <v>2820</v>
      </c>
      <c r="G150" s="84" t="b">
        <v>0</v>
      </c>
      <c r="H150" s="84" t="b">
        <v>0</v>
      </c>
      <c r="I150" s="84" t="b">
        <v>0</v>
      </c>
      <c r="J150" s="84" t="b">
        <v>0</v>
      </c>
      <c r="K150" s="84" t="b">
        <v>0</v>
      </c>
      <c r="L150" s="84" t="b">
        <v>0</v>
      </c>
    </row>
    <row r="151" spans="1:12" ht="15">
      <c r="A151" s="84" t="s">
        <v>306</v>
      </c>
      <c r="B151" s="84" t="s">
        <v>2207</v>
      </c>
      <c r="C151" s="84">
        <v>2</v>
      </c>
      <c r="D151" s="122">
        <v>0.0015919405320505523</v>
      </c>
      <c r="E151" s="122">
        <v>3.0548045002209547</v>
      </c>
      <c r="F151" s="84" t="s">
        <v>2820</v>
      </c>
      <c r="G151" s="84" t="b">
        <v>0</v>
      </c>
      <c r="H151" s="84" t="b">
        <v>0</v>
      </c>
      <c r="I151" s="84" t="b">
        <v>0</v>
      </c>
      <c r="J151" s="84" t="b">
        <v>0</v>
      </c>
      <c r="K151" s="84" t="b">
        <v>0</v>
      </c>
      <c r="L151" s="84" t="b">
        <v>0</v>
      </c>
    </row>
    <row r="152" spans="1:12" ht="15">
      <c r="A152" s="84" t="s">
        <v>304</v>
      </c>
      <c r="B152" s="84" t="s">
        <v>2677</v>
      </c>
      <c r="C152" s="84">
        <v>2</v>
      </c>
      <c r="D152" s="122">
        <v>0.0015919405320505523</v>
      </c>
      <c r="E152" s="122">
        <v>1.6568644915489172</v>
      </c>
      <c r="F152" s="84" t="s">
        <v>2820</v>
      </c>
      <c r="G152" s="84" t="b">
        <v>0</v>
      </c>
      <c r="H152" s="84" t="b">
        <v>0</v>
      </c>
      <c r="I152" s="84" t="b">
        <v>0</v>
      </c>
      <c r="J152" s="84" t="b">
        <v>0</v>
      </c>
      <c r="K152" s="84" t="b">
        <v>0</v>
      </c>
      <c r="L152" s="84" t="b">
        <v>0</v>
      </c>
    </row>
    <row r="153" spans="1:12" ht="15">
      <c r="A153" s="84" t="s">
        <v>2748</v>
      </c>
      <c r="B153" s="84" t="s">
        <v>2657</v>
      </c>
      <c r="C153" s="84">
        <v>2</v>
      </c>
      <c r="D153" s="122">
        <v>0.0018380811662811177</v>
      </c>
      <c r="E153" s="122">
        <v>2.8787132411652734</v>
      </c>
      <c r="F153" s="84" t="s">
        <v>2820</v>
      </c>
      <c r="G153" s="84" t="b">
        <v>0</v>
      </c>
      <c r="H153" s="84" t="b">
        <v>0</v>
      </c>
      <c r="I153" s="84" t="b">
        <v>0</v>
      </c>
      <c r="J153" s="84" t="b">
        <v>0</v>
      </c>
      <c r="K153" s="84" t="b">
        <v>0</v>
      </c>
      <c r="L153" s="84" t="b">
        <v>0</v>
      </c>
    </row>
    <row r="154" spans="1:12" ht="15">
      <c r="A154" s="84" t="s">
        <v>304</v>
      </c>
      <c r="B154" s="84" t="s">
        <v>2608</v>
      </c>
      <c r="C154" s="84">
        <v>2</v>
      </c>
      <c r="D154" s="122">
        <v>0.0015919405320505523</v>
      </c>
      <c r="E154" s="122">
        <v>1.0036519777735735</v>
      </c>
      <c r="F154" s="84" t="s">
        <v>2820</v>
      </c>
      <c r="G154" s="84" t="b">
        <v>0</v>
      </c>
      <c r="H154" s="84" t="b">
        <v>0</v>
      </c>
      <c r="I154" s="84" t="b">
        <v>0</v>
      </c>
      <c r="J154" s="84" t="b">
        <v>0</v>
      </c>
      <c r="K154" s="84" t="b">
        <v>0</v>
      </c>
      <c r="L154" s="84" t="b">
        <v>0</v>
      </c>
    </row>
    <row r="155" spans="1:12" ht="15">
      <c r="A155" s="84" t="s">
        <v>2206</v>
      </c>
      <c r="B155" s="84" t="s">
        <v>2608</v>
      </c>
      <c r="C155" s="84">
        <v>2</v>
      </c>
      <c r="D155" s="122">
        <v>0.0015919405320505523</v>
      </c>
      <c r="E155" s="122">
        <v>1.7483794726702675</v>
      </c>
      <c r="F155" s="84" t="s">
        <v>2820</v>
      </c>
      <c r="G155" s="84" t="b">
        <v>0</v>
      </c>
      <c r="H155" s="84" t="b">
        <v>0</v>
      </c>
      <c r="I155" s="84" t="b">
        <v>0</v>
      </c>
      <c r="J155" s="84" t="b">
        <v>0</v>
      </c>
      <c r="K155" s="84" t="b">
        <v>0</v>
      </c>
      <c r="L155" s="84" t="b">
        <v>0</v>
      </c>
    </row>
    <row r="156" spans="1:12" ht="15">
      <c r="A156" s="84" t="s">
        <v>2635</v>
      </c>
      <c r="B156" s="84" t="s">
        <v>2611</v>
      </c>
      <c r="C156" s="84">
        <v>2</v>
      </c>
      <c r="D156" s="122">
        <v>0.0015919405320505523</v>
      </c>
      <c r="E156" s="122">
        <v>2.209706460206698</v>
      </c>
      <c r="F156" s="84" t="s">
        <v>2820</v>
      </c>
      <c r="G156" s="84" t="b">
        <v>1</v>
      </c>
      <c r="H156" s="84" t="b">
        <v>0</v>
      </c>
      <c r="I156" s="84" t="b">
        <v>0</v>
      </c>
      <c r="J156" s="84" t="b">
        <v>0</v>
      </c>
      <c r="K156" s="84" t="b">
        <v>0</v>
      </c>
      <c r="L156" s="84" t="b">
        <v>0</v>
      </c>
    </row>
    <row r="157" spans="1:12" ht="15">
      <c r="A157" s="84" t="s">
        <v>2611</v>
      </c>
      <c r="B157" s="84" t="s">
        <v>2756</v>
      </c>
      <c r="C157" s="84">
        <v>2</v>
      </c>
      <c r="D157" s="122">
        <v>0.0015919405320505523</v>
      </c>
      <c r="E157" s="122">
        <v>2.510736455870679</v>
      </c>
      <c r="F157" s="84" t="s">
        <v>2820</v>
      </c>
      <c r="G157" s="84" t="b">
        <v>0</v>
      </c>
      <c r="H157" s="84" t="b">
        <v>0</v>
      </c>
      <c r="I157" s="84" t="b">
        <v>0</v>
      </c>
      <c r="J157" s="84" t="b">
        <v>1</v>
      </c>
      <c r="K157" s="84" t="b">
        <v>0</v>
      </c>
      <c r="L157" s="84" t="b">
        <v>0</v>
      </c>
    </row>
    <row r="158" spans="1:12" ht="15">
      <c r="A158" s="84" t="s">
        <v>2756</v>
      </c>
      <c r="B158" s="84" t="s">
        <v>2757</v>
      </c>
      <c r="C158" s="84">
        <v>2</v>
      </c>
      <c r="D158" s="122">
        <v>0.0015919405320505523</v>
      </c>
      <c r="E158" s="122">
        <v>3.0548045002209547</v>
      </c>
      <c r="F158" s="84" t="s">
        <v>2820</v>
      </c>
      <c r="G158" s="84" t="b">
        <v>1</v>
      </c>
      <c r="H158" s="84" t="b">
        <v>0</v>
      </c>
      <c r="I158" s="84" t="b">
        <v>0</v>
      </c>
      <c r="J158" s="84" t="b">
        <v>0</v>
      </c>
      <c r="K158" s="84" t="b">
        <v>0</v>
      </c>
      <c r="L158" s="84" t="b">
        <v>0</v>
      </c>
    </row>
    <row r="159" spans="1:12" ht="15">
      <c r="A159" s="84" t="s">
        <v>2757</v>
      </c>
      <c r="B159" s="84" t="s">
        <v>2684</v>
      </c>
      <c r="C159" s="84">
        <v>2</v>
      </c>
      <c r="D159" s="122">
        <v>0.0015919405320505523</v>
      </c>
      <c r="E159" s="122">
        <v>2.8787132411652734</v>
      </c>
      <c r="F159" s="84" t="s">
        <v>2820</v>
      </c>
      <c r="G159" s="84" t="b">
        <v>0</v>
      </c>
      <c r="H159" s="84" t="b">
        <v>0</v>
      </c>
      <c r="I159" s="84" t="b">
        <v>0</v>
      </c>
      <c r="J159" s="84" t="b">
        <v>0</v>
      </c>
      <c r="K159" s="84" t="b">
        <v>0</v>
      </c>
      <c r="L159" s="84" t="b">
        <v>0</v>
      </c>
    </row>
    <row r="160" spans="1:12" ht="15">
      <c r="A160" s="84" t="s">
        <v>2684</v>
      </c>
      <c r="B160" s="84" t="s">
        <v>2607</v>
      </c>
      <c r="C160" s="84">
        <v>2</v>
      </c>
      <c r="D160" s="122">
        <v>0.0015919405320505523</v>
      </c>
      <c r="E160" s="122">
        <v>2.10056199078163</v>
      </c>
      <c r="F160" s="84" t="s">
        <v>2820</v>
      </c>
      <c r="G160" s="84" t="b">
        <v>0</v>
      </c>
      <c r="H160" s="84" t="b">
        <v>0</v>
      </c>
      <c r="I160" s="84" t="b">
        <v>0</v>
      </c>
      <c r="J160" s="84" t="b">
        <v>1</v>
      </c>
      <c r="K160" s="84" t="b">
        <v>0</v>
      </c>
      <c r="L160" s="84" t="b">
        <v>0</v>
      </c>
    </row>
    <row r="161" spans="1:12" ht="15">
      <c r="A161" s="84" t="s">
        <v>2607</v>
      </c>
      <c r="B161" s="84" t="s">
        <v>2624</v>
      </c>
      <c r="C161" s="84">
        <v>2</v>
      </c>
      <c r="D161" s="122">
        <v>0.0015919405320505523</v>
      </c>
      <c r="E161" s="122">
        <v>1.8787132411652736</v>
      </c>
      <c r="F161" s="84" t="s">
        <v>2820</v>
      </c>
      <c r="G161" s="84" t="b">
        <v>1</v>
      </c>
      <c r="H161" s="84" t="b">
        <v>0</v>
      </c>
      <c r="I161" s="84" t="b">
        <v>0</v>
      </c>
      <c r="J161" s="84" t="b">
        <v>0</v>
      </c>
      <c r="K161" s="84" t="b">
        <v>0</v>
      </c>
      <c r="L161" s="84" t="b">
        <v>0</v>
      </c>
    </row>
    <row r="162" spans="1:12" ht="15">
      <c r="A162" s="84" t="s">
        <v>2611</v>
      </c>
      <c r="B162" s="84" t="s">
        <v>2639</v>
      </c>
      <c r="C162" s="84">
        <v>2</v>
      </c>
      <c r="D162" s="122">
        <v>0.0015919405320505523</v>
      </c>
      <c r="E162" s="122">
        <v>2.209706460206698</v>
      </c>
      <c r="F162" s="84" t="s">
        <v>2820</v>
      </c>
      <c r="G162" s="84" t="b">
        <v>0</v>
      </c>
      <c r="H162" s="84" t="b">
        <v>0</v>
      </c>
      <c r="I162" s="84" t="b">
        <v>0</v>
      </c>
      <c r="J162" s="84" t="b">
        <v>0</v>
      </c>
      <c r="K162" s="84" t="b">
        <v>0</v>
      </c>
      <c r="L162" s="84" t="b">
        <v>0</v>
      </c>
    </row>
    <row r="163" spans="1:12" ht="15">
      <c r="A163" s="84" t="s">
        <v>2639</v>
      </c>
      <c r="B163" s="84" t="s">
        <v>2685</v>
      </c>
      <c r="C163" s="84">
        <v>2</v>
      </c>
      <c r="D163" s="122">
        <v>0.0015919405320505523</v>
      </c>
      <c r="E163" s="122">
        <v>2.5776832455012926</v>
      </c>
      <c r="F163" s="84" t="s">
        <v>2820</v>
      </c>
      <c r="G163" s="84" t="b">
        <v>0</v>
      </c>
      <c r="H163" s="84" t="b">
        <v>0</v>
      </c>
      <c r="I163" s="84" t="b">
        <v>0</v>
      </c>
      <c r="J163" s="84" t="b">
        <v>0</v>
      </c>
      <c r="K163" s="84" t="b">
        <v>0</v>
      </c>
      <c r="L163" s="84" t="b">
        <v>0</v>
      </c>
    </row>
    <row r="164" spans="1:12" ht="15">
      <c r="A164" s="84" t="s">
        <v>2627</v>
      </c>
      <c r="B164" s="84" t="s">
        <v>2758</v>
      </c>
      <c r="C164" s="84">
        <v>2</v>
      </c>
      <c r="D164" s="122">
        <v>0.0015919405320505523</v>
      </c>
      <c r="E164" s="122">
        <v>2.6568644915489172</v>
      </c>
      <c r="F164" s="84" t="s">
        <v>2820</v>
      </c>
      <c r="G164" s="84" t="b">
        <v>0</v>
      </c>
      <c r="H164" s="84" t="b">
        <v>0</v>
      </c>
      <c r="I164" s="84" t="b">
        <v>0</v>
      </c>
      <c r="J164" s="84" t="b">
        <v>0</v>
      </c>
      <c r="K164" s="84" t="b">
        <v>0</v>
      </c>
      <c r="L164" s="84" t="b">
        <v>0</v>
      </c>
    </row>
    <row r="165" spans="1:12" ht="15">
      <c r="A165" s="84" t="s">
        <v>2758</v>
      </c>
      <c r="B165" s="84" t="s">
        <v>2759</v>
      </c>
      <c r="C165" s="84">
        <v>2</v>
      </c>
      <c r="D165" s="122">
        <v>0.0015919405320505523</v>
      </c>
      <c r="E165" s="122">
        <v>3.0548045002209547</v>
      </c>
      <c r="F165" s="84" t="s">
        <v>2820</v>
      </c>
      <c r="G165" s="84" t="b">
        <v>0</v>
      </c>
      <c r="H165" s="84" t="b">
        <v>0</v>
      </c>
      <c r="I165" s="84" t="b">
        <v>0</v>
      </c>
      <c r="J165" s="84" t="b">
        <v>0</v>
      </c>
      <c r="K165" s="84" t="b">
        <v>0</v>
      </c>
      <c r="L165" s="84" t="b">
        <v>0</v>
      </c>
    </row>
    <row r="166" spans="1:12" ht="15">
      <c r="A166" s="84" t="s">
        <v>2759</v>
      </c>
      <c r="B166" s="84" t="s">
        <v>2686</v>
      </c>
      <c r="C166" s="84">
        <v>2</v>
      </c>
      <c r="D166" s="122">
        <v>0.0015919405320505523</v>
      </c>
      <c r="E166" s="122">
        <v>2.8787132411652734</v>
      </c>
      <c r="F166" s="84" t="s">
        <v>2820</v>
      </c>
      <c r="G166" s="84" t="b">
        <v>0</v>
      </c>
      <c r="H166" s="84" t="b">
        <v>0</v>
      </c>
      <c r="I166" s="84" t="b">
        <v>0</v>
      </c>
      <c r="J166" s="84" t="b">
        <v>0</v>
      </c>
      <c r="K166" s="84" t="b">
        <v>0</v>
      </c>
      <c r="L166" s="84" t="b">
        <v>0</v>
      </c>
    </row>
    <row r="167" spans="1:12" ht="15">
      <c r="A167" s="84" t="s">
        <v>2686</v>
      </c>
      <c r="B167" s="84" t="s">
        <v>2203</v>
      </c>
      <c r="C167" s="84">
        <v>2</v>
      </c>
      <c r="D167" s="122">
        <v>0.0015919405320505523</v>
      </c>
      <c r="E167" s="122">
        <v>2.4015919864456112</v>
      </c>
      <c r="F167" s="84" t="s">
        <v>2820</v>
      </c>
      <c r="G167" s="84" t="b">
        <v>0</v>
      </c>
      <c r="H167" s="84" t="b">
        <v>0</v>
      </c>
      <c r="I167" s="84" t="b">
        <v>0</v>
      </c>
      <c r="J167" s="84" t="b">
        <v>0</v>
      </c>
      <c r="K167" s="84" t="b">
        <v>0</v>
      </c>
      <c r="L167" s="84" t="b">
        <v>0</v>
      </c>
    </row>
    <row r="168" spans="1:12" ht="15">
      <c r="A168" s="84" t="s">
        <v>2203</v>
      </c>
      <c r="B168" s="84" t="s">
        <v>2206</v>
      </c>
      <c r="C168" s="84">
        <v>2</v>
      </c>
      <c r="D168" s="122">
        <v>0.0015919405320505523</v>
      </c>
      <c r="E168" s="122">
        <v>1.8373205560070485</v>
      </c>
      <c r="F168" s="84" t="s">
        <v>2820</v>
      </c>
      <c r="G168" s="84" t="b">
        <v>0</v>
      </c>
      <c r="H168" s="84" t="b">
        <v>0</v>
      </c>
      <c r="I168" s="84" t="b">
        <v>0</v>
      </c>
      <c r="J168" s="84" t="b">
        <v>0</v>
      </c>
      <c r="K168" s="84" t="b">
        <v>0</v>
      </c>
      <c r="L168" s="84" t="b">
        <v>0</v>
      </c>
    </row>
    <row r="169" spans="1:12" ht="15">
      <c r="A169" s="84" t="s">
        <v>2206</v>
      </c>
      <c r="B169" s="84" t="s">
        <v>2760</v>
      </c>
      <c r="C169" s="84">
        <v>2</v>
      </c>
      <c r="D169" s="122">
        <v>0.0015919405320505523</v>
      </c>
      <c r="E169" s="122">
        <v>2.4015919864456112</v>
      </c>
      <c r="F169" s="84" t="s">
        <v>2820</v>
      </c>
      <c r="G169" s="84" t="b">
        <v>0</v>
      </c>
      <c r="H169" s="84" t="b">
        <v>0</v>
      </c>
      <c r="I169" s="84" t="b">
        <v>0</v>
      </c>
      <c r="J169" s="84" t="b">
        <v>0</v>
      </c>
      <c r="K169" s="84" t="b">
        <v>0</v>
      </c>
      <c r="L169" s="84" t="b">
        <v>0</v>
      </c>
    </row>
    <row r="170" spans="1:12" ht="15">
      <c r="A170" s="84" t="s">
        <v>2760</v>
      </c>
      <c r="B170" s="84" t="s">
        <v>2687</v>
      </c>
      <c r="C170" s="84">
        <v>2</v>
      </c>
      <c r="D170" s="122">
        <v>0.0015919405320505523</v>
      </c>
      <c r="E170" s="122">
        <v>2.8787132411652734</v>
      </c>
      <c r="F170" s="84" t="s">
        <v>2820</v>
      </c>
      <c r="G170" s="84" t="b">
        <v>0</v>
      </c>
      <c r="H170" s="84" t="b">
        <v>0</v>
      </c>
      <c r="I170" s="84" t="b">
        <v>0</v>
      </c>
      <c r="J170" s="84" t="b">
        <v>0</v>
      </c>
      <c r="K170" s="84" t="b">
        <v>0</v>
      </c>
      <c r="L170" s="84" t="b">
        <v>0</v>
      </c>
    </row>
    <row r="171" spans="1:12" ht="15">
      <c r="A171" s="84" t="s">
        <v>2687</v>
      </c>
      <c r="B171" s="84" t="s">
        <v>2761</v>
      </c>
      <c r="C171" s="84">
        <v>2</v>
      </c>
      <c r="D171" s="122">
        <v>0.0015919405320505523</v>
      </c>
      <c r="E171" s="122">
        <v>2.8787132411652734</v>
      </c>
      <c r="F171" s="84" t="s">
        <v>2820</v>
      </c>
      <c r="G171" s="84" t="b">
        <v>0</v>
      </c>
      <c r="H171" s="84" t="b">
        <v>0</v>
      </c>
      <c r="I171" s="84" t="b">
        <v>0</v>
      </c>
      <c r="J171" s="84" t="b">
        <v>0</v>
      </c>
      <c r="K171" s="84" t="b">
        <v>0</v>
      </c>
      <c r="L171" s="84" t="b">
        <v>0</v>
      </c>
    </row>
    <row r="172" spans="1:12" ht="15">
      <c r="A172" s="84" t="s">
        <v>2761</v>
      </c>
      <c r="B172" s="84" t="s">
        <v>2762</v>
      </c>
      <c r="C172" s="84">
        <v>2</v>
      </c>
      <c r="D172" s="122">
        <v>0.0015919405320505523</v>
      </c>
      <c r="E172" s="122">
        <v>3.0548045002209547</v>
      </c>
      <c r="F172" s="84" t="s">
        <v>2820</v>
      </c>
      <c r="G172" s="84" t="b">
        <v>0</v>
      </c>
      <c r="H172" s="84" t="b">
        <v>0</v>
      </c>
      <c r="I172" s="84" t="b">
        <v>0</v>
      </c>
      <c r="J172" s="84" t="b">
        <v>0</v>
      </c>
      <c r="K172" s="84" t="b">
        <v>0</v>
      </c>
      <c r="L172" s="84" t="b">
        <v>0</v>
      </c>
    </row>
    <row r="173" spans="1:12" ht="15">
      <c r="A173" s="84" t="s">
        <v>2762</v>
      </c>
      <c r="B173" s="84" t="s">
        <v>2763</v>
      </c>
      <c r="C173" s="84">
        <v>2</v>
      </c>
      <c r="D173" s="122">
        <v>0.0015919405320505523</v>
      </c>
      <c r="E173" s="122">
        <v>3.0548045002209547</v>
      </c>
      <c r="F173" s="84" t="s">
        <v>2820</v>
      </c>
      <c r="G173" s="84" t="b">
        <v>0</v>
      </c>
      <c r="H173" s="84" t="b">
        <v>0</v>
      </c>
      <c r="I173" s="84" t="b">
        <v>0</v>
      </c>
      <c r="J173" s="84" t="b">
        <v>0</v>
      </c>
      <c r="K173" s="84" t="b">
        <v>0</v>
      </c>
      <c r="L173" s="84" t="b">
        <v>0</v>
      </c>
    </row>
    <row r="174" spans="1:12" ht="15">
      <c r="A174" s="84" t="s">
        <v>2763</v>
      </c>
      <c r="B174" s="84" t="s">
        <v>2764</v>
      </c>
      <c r="C174" s="84">
        <v>2</v>
      </c>
      <c r="D174" s="122">
        <v>0.0015919405320505523</v>
      </c>
      <c r="E174" s="122">
        <v>3.0548045002209547</v>
      </c>
      <c r="F174" s="84" t="s">
        <v>2820</v>
      </c>
      <c r="G174" s="84" t="b">
        <v>0</v>
      </c>
      <c r="H174" s="84" t="b">
        <v>0</v>
      </c>
      <c r="I174" s="84" t="b">
        <v>0</v>
      </c>
      <c r="J174" s="84" t="b">
        <v>0</v>
      </c>
      <c r="K174" s="84" t="b">
        <v>0</v>
      </c>
      <c r="L174" s="84" t="b">
        <v>0</v>
      </c>
    </row>
    <row r="175" spans="1:12" ht="15">
      <c r="A175" s="84" t="s">
        <v>2764</v>
      </c>
      <c r="B175" s="84" t="s">
        <v>2648</v>
      </c>
      <c r="C175" s="84">
        <v>2</v>
      </c>
      <c r="D175" s="122">
        <v>0.0015919405320505523</v>
      </c>
      <c r="E175" s="122">
        <v>2.7537745045569735</v>
      </c>
      <c r="F175" s="84" t="s">
        <v>2820</v>
      </c>
      <c r="G175" s="84" t="b">
        <v>0</v>
      </c>
      <c r="H175" s="84" t="b">
        <v>0</v>
      </c>
      <c r="I175" s="84" t="b">
        <v>0</v>
      </c>
      <c r="J175" s="84" t="b">
        <v>0</v>
      </c>
      <c r="K175" s="84" t="b">
        <v>0</v>
      </c>
      <c r="L175" s="84" t="b">
        <v>0</v>
      </c>
    </row>
    <row r="176" spans="1:12" ht="15">
      <c r="A176" s="84" t="s">
        <v>2183</v>
      </c>
      <c r="B176" s="84" t="s">
        <v>2765</v>
      </c>
      <c r="C176" s="84">
        <v>2</v>
      </c>
      <c r="D176" s="122">
        <v>0.0015919405320505523</v>
      </c>
      <c r="E176" s="122">
        <v>1.9578944872128985</v>
      </c>
      <c r="F176" s="84" t="s">
        <v>2820</v>
      </c>
      <c r="G176" s="84" t="b">
        <v>0</v>
      </c>
      <c r="H176" s="84" t="b">
        <v>0</v>
      </c>
      <c r="I176" s="84" t="b">
        <v>0</v>
      </c>
      <c r="J176" s="84" t="b">
        <v>0</v>
      </c>
      <c r="K176" s="84" t="b">
        <v>0</v>
      </c>
      <c r="L176" s="84" t="b">
        <v>0</v>
      </c>
    </row>
    <row r="177" spans="1:12" ht="15">
      <c r="A177" s="84" t="s">
        <v>526</v>
      </c>
      <c r="B177" s="84" t="s">
        <v>2167</v>
      </c>
      <c r="C177" s="84">
        <v>2</v>
      </c>
      <c r="D177" s="122">
        <v>0.0015919405320505523</v>
      </c>
      <c r="E177" s="122">
        <v>0.5999596402124445</v>
      </c>
      <c r="F177" s="84" t="s">
        <v>2820</v>
      </c>
      <c r="G177" s="84" t="b">
        <v>0</v>
      </c>
      <c r="H177" s="84" t="b">
        <v>0</v>
      </c>
      <c r="I177" s="84" t="b">
        <v>0</v>
      </c>
      <c r="J177" s="84" t="b">
        <v>0</v>
      </c>
      <c r="K177" s="84" t="b">
        <v>0</v>
      </c>
      <c r="L177" s="84" t="b">
        <v>0</v>
      </c>
    </row>
    <row r="178" spans="1:12" ht="15">
      <c r="A178" s="84" t="s">
        <v>2167</v>
      </c>
      <c r="B178" s="84" t="s">
        <v>2661</v>
      </c>
      <c r="C178" s="84">
        <v>2</v>
      </c>
      <c r="D178" s="122">
        <v>0.0015919405320505523</v>
      </c>
      <c r="E178" s="122">
        <v>1.5999596402124445</v>
      </c>
      <c r="F178" s="84" t="s">
        <v>2820</v>
      </c>
      <c r="G178" s="84" t="b">
        <v>0</v>
      </c>
      <c r="H178" s="84" t="b">
        <v>0</v>
      </c>
      <c r="I178" s="84" t="b">
        <v>0</v>
      </c>
      <c r="J178" s="84" t="b">
        <v>0</v>
      </c>
      <c r="K178" s="84" t="b">
        <v>0</v>
      </c>
      <c r="L178" s="84" t="b">
        <v>0</v>
      </c>
    </row>
    <row r="179" spans="1:12" ht="15">
      <c r="A179" s="84" t="s">
        <v>2123</v>
      </c>
      <c r="B179" s="84" t="s">
        <v>2766</v>
      </c>
      <c r="C179" s="84">
        <v>2</v>
      </c>
      <c r="D179" s="122">
        <v>0.0015919405320505523</v>
      </c>
      <c r="E179" s="122">
        <v>2.4527445088929922</v>
      </c>
      <c r="F179" s="84" t="s">
        <v>2820</v>
      </c>
      <c r="G179" s="84" t="b">
        <v>0</v>
      </c>
      <c r="H179" s="84" t="b">
        <v>0</v>
      </c>
      <c r="I179" s="84" t="b">
        <v>0</v>
      </c>
      <c r="J179" s="84" t="b">
        <v>0</v>
      </c>
      <c r="K179" s="84" t="b">
        <v>0</v>
      </c>
      <c r="L179" s="84" t="b">
        <v>0</v>
      </c>
    </row>
    <row r="180" spans="1:12" ht="15">
      <c r="A180" s="84" t="s">
        <v>2766</v>
      </c>
      <c r="B180" s="84" t="s">
        <v>2200</v>
      </c>
      <c r="C180" s="84">
        <v>2</v>
      </c>
      <c r="D180" s="122">
        <v>0.0015919405320505523</v>
      </c>
      <c r="E180" s="122">
        <v>2.510736455870679</v>
      </c>
      <c r="F180" s="84" t="s">
        <v>2820</v>
      </c>
      <c r="G180" s="84" t="b">
        <v>0</v>
      </c>
      <c r="H180" s="84" t="b">
        <v>0</v>
      </c>
      <c r="I180" s="84" t="b">
        <v>0</v>
      </c>
      <c r="J180" s="84" t="b">
        <v>0</v>
      </c>
      <c r="K180" s="84" t="b">
        <v>0</v>
      </c>
      <c r="L180" s="84" t="b">
        <v>0</v>
      </c>
    </row>
    <row r="181" spans="1:12" ht="15">
      <c r="A181" s="84" t="s">
        <v>2622</v>
      </c>
      <c r="B181" s="84" t="s">
        <v>2649</v>
      </c>
      <c r="C181" s="84">
        <v>2</v>
      </c>
      <c r="D181" s="122">
        <v>0.0015919405320505523</v>
      </c>
      <c r="E181" s="122">
        <v>2.355834495884936</v>
      </c>
      <c r="F181" s="84" t="s">
        <v>2820</v>
      </c>
      <c r="G181" s="84" t="b">
        <v>0</v>
      </c>
      <c r="H181" s="84" t="b">
        <v>0</v>
      </c>
      <c r="I181" s="84" t="b">
        <v>0</v>
      </c>
      <c r="J181" s="84" t="b">
        <v>0</v>
      </c>
      <c r="K181" s="84" t="b">
        <v>0</v>
      </c>
      <c r="L181" s="84" t="b">
        <v>0</v>
      </c>
    </row>
    <row r="182" spans="1:12" ht="15">
      <c r="A182" s="84" t="s">
        <v>2197</v>
      </c>
      <c r="B182" s="84" t="s">
        <v>2689</v>
      </c>
      <c r="C182" s="84">
        <v>2</v>
      </c>
      <c r="D182" s="122">
        <v>0.0015919405320505523</v>
      </c>
      <c r="E182" s="122">
        <v>2.10056199078163</v>
      </c>
      <c r="F182" s="84" t="s">
        <v>2820</v>
      </c>
      <c r="G182" s="84" t="b">
        <v>0</v>
      </c>
      <c r="H182" s="84" t="b">
        <v>0</v>
      </c>
      <c r="I182" s="84" t="b">
        <v>0</v>
      </c>
      <c r="J182" s="84" t="b">
        <v>0</v>
      </c>
      <c r="K182" s="84" t="b">
        <v>0</v>
      </c>
      <c r="L182" s="84" t="b">
        <v>0</v>
      </c>
    </row>
    <row r="183" spans="1:12" ht="15">
      <c r="A183" s="84" t="s">
        <v>2689</v>
      </c>
      <c r="B183" s="84" t="s">
        <v>2630</v>
      </c>
      <c r="C183" s="84">
        <v>2</v>
      </c>
      <c r="D183" s="122">
        <v>0.0015919405320505523</v>
      </c>
      <c r="E183" s="122">
        <v>2.480773232493236</v>
      </c>
      <c r="F183" s="84" t="s">
        <v>2820</v>
      </c>
      <c r="G183" s="84" t="b">
        <v>0</v>
      </c>
      <c r="H183" s="84" t="b">
        <v>0</v>
      </c>
      <c r="I183" s="84" t="b">
        <v>0</v>
      </c>
      <c r="J183" s="84" t="b">
        <v>1</v>
      </c>
      <c r="K183" s="84" t="b">
        <v>0</v>
      </c>
      <c r="L183" s="84" t="b">
        <v>0</v>
      </c>
    </row>
    <row r="184" spans="1:12" ht="15">
      <c r="A184" s="84" t="s">
        <v>2690</v>
      </c>
      <c r="B184" s="84" t="s">
        <v>2768</v>
      </c>
      <c r="C184" s="84">
        <v>2</v>
      </c>
      <c r="D184" s="122">
        <v>0.0015919405320505523</v>
      </c>
      <c r="E184" s="122">
        <v>2.8787132411652734</v>
      </c>
      <c r="F184" s="84" t="s">
        <v>2820</v>
      </c>
      <c r="G184" s="84" t="b">
        <v>0</v>
      </c>
      <c r="H184" s="84" t="b">
        <v>0</v>
      </c>
      <c r="I184" s="84" t="b">
        <v>0</v>
      </c>
      <c r="J184" s="84" t="b">
        <v>0</v>
      </c>
      <c r="K184" s="84" t="b">
        <v>0</v>
      </c>
      <c r="L184" s="84" t="b">
        <v>0</v>
      </c>
    </row>
    <row r="185" spans="1:12" ht="15">
      <c r="A185" s="84" t="s">
        <v>2768</v>
      </c>
      <c r="B185" s="84" t="s">
        <v>2769</v>
      </c>
      <c r="C185" s="84">
        <v>2</v>
      </c>
      <c r="D185" s="122">
        <v>0.0015919405320505523</v>
      </c>
      <c r="E185" s="122">
        <v>3.0548045002209547</v>
      </c>
      <c r="F185" s="84" t="s">
        <v>2820</v>
      </c>
      <c r="G185" s="84" t="b">
        <v>0</v>
      </c>
      <c r="H185" s="84" t="b">
        <v>0</v>
      </c>
      <c r="I185" s="84" t="b">
        <v>0</v>
      </c>
      <c r="J185" s="84" t="b">
        <v>0</v>
      </c>
      <c r="K185" s="84" t="b">
        <v>0</v>
      </c>
      <c r="L185" s="84" t="b">
        <v>0</v>
      </c>
    </row>
    <row r="186" spans="1:12" ht="15">
      <c r="A186" s="84" t="s">
        <v>2769</v>
      </c>
      <c r="B186" s="84" t="s">
        <v>2202</v>
      </c>
      <c r="C186" s="84">
        <v>2</v>
      </c>
      <c r="D186" s="122">
        <v>0.0015919405320505523</v>
      </c>
      <c r="E186" s="122">
        <v>2.510736455870679</v>
      </c>
      <c r="F186" s="84" t="s">
        <v>2820</v>
      </c>
      <c r="G186" s="84" t="b">
        <v>0</v>
      </c>
      <c r="H186" s="84" t="b">
        <v>0</v>
      </c>
      <c r="I186" s="84" t="b">
        <v>0</v>
      </c>
      <c r="J186" s="84" t="b">
        <v>0</v>
      </c>
      <c r="K186" s="84" t="b">
        <v>0</v>
      </c>
      <c r="L186" s="84" t="b">
        <v>0</v>
      </c>
    </row>
    <row r="187" spans="1:12" ht="15">
      <c r="A187" s="84" t="s">
        <v>2197</v>
      </c>
      <c r="B187" s="84" t="s">
        <v>2691</v>
      </c>
      <c r="C187" s="84">
        <v>2</v>
      </c>
      <c r="D187" s="122">
        <v>0.0015919405320505523</v>
      </c>
      <c r="E187" s="122">
        <v>2.10056199078163</v>
      </c>
      <c r="F187" s="84" t="s">
        <v>2820</v>
      </c>
      <c r="G187" s="84" t="b">
        <v>0</v>
      </c>
      <c r="H187" s="84" t="b">
        <v>0</v>
      </c>
      <c r="I187" s="84" t="b">
        <v>0</v>
      </c>
      <c r="J187" s="84" t="b">
        <v>0</v>
      </c>
      <c r="K187" s="84" t="b">
        <v>0</v>
      </c>
      <c r="L187" s="84" t="b">
        <v>0</v>
      </c>
    </row>
    <row r="188" spans="1:12" ht="15">
      <c r="A188" s="84" t="s">
        <v>2693</v>
      </c>
      <c r="B188" s="84" t="s">
        <v>2588</v>
      </c>
      <c r="C188" s="84">
        <v>2</v>
      </c>
      <c r="D188" s="122">
        <v>0.0015919405320505523</v>
      </c>
      <c r="E188" s="122">
        <v>1.97562325417333</v>
      </c>
      <c r="F188" s="84" t="s">
        <v>2820</v>
      </c>
      <c r="G188" s="84" t="b">
        <v>0</v>
      </c>
      <c r="H188" s="84" t="b">
        <v>0</v>
      </c>
      <c r="I188" s="84" t="b">
        <v>0</v>
      </c>
      <c r="J188" s="84" t="b">
        <v>0</v>
      </c>
      <c r="K188" s="84" t="b">
        <v>0</v>
      </c>
      <c r="L188" s="84" t="b">
        <v>0</v>
      </c>
    </row>
    <row r="189" spans="1:12" ht="15">
      <c r="A189" s="84" t="s">
        <v>2588</v>
      </c>
      <c r="B189" s="84" t="s">
        <v>304</v>
      </c>
      <c r="C189" s="84">
        <v>2</v>
      </c>
      <c r="D189" s="122">
        <v>0.0015919405320505523</v>
      </c>
      <c r="E189" s="122">
        <v>0.5864571698087976</v>
      </c>
      <c r="F189" s="84" t="s">
        <v>2820</v>
      </c>
      <c r="G189" s="84" t="b">
        <v>0</v>
      </c>
      <c r="H189" s="84" t="b">
        <v>0</v>
      </c>
      <c r="I189" s="84" t="b">
        <v>0</v>
      </c>
      <c r="J189" s="84" t="b">
        <v>0</v>
      </c>
      <c r="K189" s="84" t="b">
        <v>0</v>
      </c>
      <c r="L189" s="84" t="b">
        <v>0</v>
      </c>
    </row>
    <row r="190" spans="1:12" ht="15">
      <c r="A190" s="84" t="s">
        <v>2770</v>
      </c>
      <c r="B190" s="84" t="s">
        <v>2631</v>
      </c>
      <c r="C190" s="84">
        <v>2</v>
      </c>
      <c r="D190" s="122">
        <v>0.0015919405320505523</v>
      </c>
      <c r="E190" s="122">
        <v>2.6568644915489172</v>
      </c>
      <c r="F190" s="84" t="s">
        <v>2820</v>
      </c>
      <c r="G190" s="84" t="b">
        <v>0</v>
      </c>
      <c r="H190" s="84" t="b">
        <v>0</v>
      </c>
      <c r="I190" s="84" t="b">
        <v>0</v>
      </c>
      <c r="J190" s="84" t="b">
        <v>0</v>
      </c>
      <c r="K190" s="84" t="b">
        <v>0</v>
      </c>
      <c r="L190" s="84" t="b">
        <v>0</v>
      </c>
    </row>
    <row r="191" spans="1:12" ht="15">
      <c r="A191" s="84" t="s">
        <v>2695</v>
      </c>
      <c r="B191" s="84" t="s">
        <v>2773</v>
      </c>
      <c r="C191" s="84">
        <v>2</v>
      </c>
      <c r="D191" s="122">
        <v>0.0015919405320505523</v>
      </c>
      <c r="E191" s="122">
        <v>2.8787132411652734</v>
      </c>
      <c r="F191" s="84" t="s">
        <v>2820</v>
      </c>
      <c r="G191" s="84" t="b">
        <v>0</v>
      </c>
      <c r="H191" s="84" t="b">
        <v>0</v>
      </c>
      <c r="I191" s="84" t="b">
        <v>0</v>
      </c>
      <c r="J191" s="84" t="b">
        <v>0</v>
      </c>
      <c r="K191" s="84" t="b">
        <v>0</v>
      </c>
      <c r="L191" s="84" t="b">
        <v>0</v>
      </c>
    </row>
    <row r="192" spans="1:12" ht="15">
      <c r="A192" s="84" t="s">
        <v>2773</v>
      </c>
      <c r="B192" s="84" t="s">
        <v>2669</v>
      </c>
      <c r="C192" s="84">
        <v>2</v>
      </c>
      <c r="D192" s="122">
        <v>0.0015919405320505523</v>
      </c>
      <c r="E192" s="122">
        <v>3.0548045002209547</v>
      </c>
      <c r="F192" s="84" t="s">
        <v>2820</v>
      </c>
      <c r="G192" s="84" t="b">
        <v>0</v>
      </c>
      <c r="H192" s="84" t="b">
        <v>0</v>
      </c>
      <c r="I192" s="84" t="b">
        <v>0</v>
      </c>
      <c r="J192" s="84" t="b">
        <v>0</v>
      </c>
      <c r="K192" s="84" t="b">
        <v>0</v>
      </c>
      <c r="L192" s="84" t="b">
        <v>0</v>
      </c>
    </row>
    <row r="193" spans="1:12" ht="15">
      <c r="A193" s="84" t="s">
        <v>2671</v>
      </c>
      <c r="B193" s="84" t="s">
        <v>2682</v>
      </c>
      <c r="C193" s="84">
        <v>2</v>
      </c>
      <c r="D193" s="122">
        <v>0.0015919405320505523</v>
      </c>
      <c r="E193" s="122">
        <v>2.8787132411652734</v>
      </c>
      <c r="F193" s="84" t="s">
        <v>2820</v>
      </c>
      <c r="G193" s="84" t="b">
        <v>0</v>
      </c>
      <c r="H193" s="84" t="b">
        <v>0</v>
      </c>
      <c r="I193" s="84" t="b">
        <v>0</v>
      </c>
      <c r="J193" s="84" t="b">
        <v>0</v>
      </c>
      <c r="K193" s="84" t="b">
        <v>0</v>
      </c>
      <c r="L193" s="84" t="b">
        <v>0</v>
      </c>
    </row>
    <row r="194" spans="1:12" ht="15">
      <c r="A194" s="84" t="s">
        <v>2682</v>
      </c>
      <c r="B194" s="84" t="s">
        <v>2774</v>
      </c>
      <c r="C194" s="84">
        <v>2</v>
      </c>
      <c r="D194" s="122">
        <v>0.0015919405320505523</v>
      </c>
      <c r="E194" s="122">
        <v>2.8787132411652734</v>
      </c>
      <c r="F194" s="84" t="s">
        <v>2820</v>
      </c>
      <c r="G194" s="84" t="b">
        <v>0</v>
      </c>
      <c r="H194" s="84" t="b">
        <v>0</v>
      </c>
      <c r="I194" s="84" t="b">
        <v>0</v>
      </c>
      <c r="J194" s="84" t="b">
        <v>0</v>
      </c>
      <c r="K194" s="84" t="b">
        <v>0</v>
      </c>
      <c r="L194" s="84" t="b">
        <v>0</v>
      </c>
    </row>
    <row r="195" spans="1:12" ht="15">
      <c r="A195" s="84" t="s">
        <v>2774</v>
      </c>
      <c r="B195" s="84" t="s">
        <v>2775</v>
      </c>
      <c r="C195" s="84">
        <v>2</v>
      </c>
      <c r="D195" s="122">
        <v>0.0015919405320505523</v>
      </c>
      <c r="E195" s="122">
        <v>3.0548045002209547</v>
      </c>
      <c r="F195" s="84" t="s">
        <v>2820</v>
      </c>
      <c r="G195" s="84" t="b">
        <v>0</v>
      </c>
      <c r="H195" s="84" t="b">
        <v>0</v>
      </c>
      <c r="I195" s="84" t="b">
        <v>0</v>
      </c>
      <c r="J195" s="84" t="b">
        <v>0</v>
      </c>
      <c r="K195" s="84" t="b">
        <v>0</v>
      </c>
      <c r="L195" s="84" t="b">
        <v>0</v>
      </c>
    </row>
    <row r="196" spans="1:12" ht="15">
      <c r="A196" s="84" t="s">
        <v>2775</v>
      </c>
      <c r="B196" s="84" t="s">
        <v>2629</v>
      </c>
      <c r="C196" s="84">
        <v>2</v>
      </c>
      <c r="D196" s="122">
        <v>0.0015919405320505523</v>
      </c>
      <c r="E196" s="122">
        <v>2.6568644915489172</v>
      </c>
      <c r="F196" s="84" t="s">
        <v>2820</v>
      </c>
      <c r="G196" s="84" t="b">
        <v>0</v>
      </c>
      <c r="H196" s="84" t="b">
        <v>0</v>
      </c>
      <c r="I196" s="84" t="b">
        <v>0</v>
      </c>
      <c r="J196" s="84" t="b">
        <v>1</v>
      </c>
      <c r="K196" s="84" t="b">
        <v>0</v>
      </c>
      <c r="L196" s="84" t="b">
        <v>0</v>
      </c>
    </row>
    <row r="197" spans="1:12" ht="15">
      <c r="A197" s="84" t="s">
        <v>2629</v>
      </c>
      <c r="B197" s="84" t="s">
        <v>2607</v>
      </c>
      <c r="C197" s="84">
        <v>2</v>
      </c>
      <c r="D197" s="122">
        <v>0.0015919405320505523</v>
      </c>
      <c r="E197" s="122">
        <v>1.8787132411652736</v>
      </c>
      <c r="F197" s="84" t="s">
        <v>2820</v>
      </c>
      <c r="G197" s="84" t="b">
        <v>1</v>
      </c>
      <c r="H197" s="84" t="b">
        <v>0</v>
      </c>
      <c r="I197" s="84" t="b">
        <v>0</v>
      </c>
      <c r="J197" s="84" t="b">
        <v>1</v>
      </c>
      <c r="K197" s="84" t="b">
        <v>0</v>
      </c>
      <c r="L197" s="84" t="b">
        <v>0</v>
      </c>
    </row>
    <row r="198" spans="1:12" ht="15">
      <c r="A198" s="84" t="s">
        <v>2607</v>
      </c>
      <c r="B198" s="84" t="s">
        <v>2776</v>
      </c>
      <c r="C198" s="84">
        <v>2</v>
      </c>
      <c r="D198" s="122">
        <v>0.0015919405320505523</v>
      </c>
      <c r="E198" s="122">
        <v>2.2766532498373113</v>
      </c>
      <c r="F198" s="84" t="s">
        <v>2820</v>
      </c>
      <c r="G198" s="84" t="b">
        <v>1</v>
      </c>
      <c r="H198" s="84" t="b">
        <v>0</v>
      </c>
      <c r="I198" s="84" t="b">
        <v>0</v>
      </c>
      <c r="J198" s="84" t="b">
        <v>0</v>
      </c>
      <c r="K198" s="84" t="b">
        <v>0</v>
      </c>
      <c r="L198" s="84" t="b">
        <v>0</v>
      </c>
    </row>
    <row r="199" spans="1:12" ht="15">
      <c r="A199" s="84" t="s">
        <v>2776</v>
      </c>
      <c r="B199" s="84" t="s">
        <v>526</v>
      </c>
      <c r="C199" s="84">
        <v>2</v>
      </c>
      <c r="D199" s="122">
        <v>0.0015919405320505523</v>
      </c>
      <c r="E199" s="122">
        <v>1.9244707317259486</v>
      </c>
      <c r="F199" s="84" t="s">
        <v>2820</v>
      </c>
      <c r="G199" s="84" t="b">
        <v>0</v>
      </c>
      <c r="H199" s="84" t="b">
        <v>0</v>
      </c>
      <c r="I199" s="84" t="b">
        <v>0</v>
      </c>
      <c r="J199" s="84" t="b">
        <v>0</v>
      </c>
      <c r="K199" s="84" t="b">
        <v>0</v>
      </c>
      <c r="L199" s="84" t="b">
        <v>0</v>
      </c>
    </row>
    <row r="200" spans="1:12" ht="15">
      <c r="A200" s="84" t="s">
        <v>304</v>
      </c>
      <c r="B200" s="84" t="s">
        <v>2617</v>
      </c>
      <c r="C200" s="84">
        <v>2</v>
      </c>
      <c r="D200" s="122">
        <v>0.0015919405320505523</v>
      </c>
      <c r="E200" s="122">
        <v>1.1797432368292546</v>
      </c>
      <c r="F200" s="84" t="s">
        <v>2820</v>
      </c>
      <c r="G200" s="84" t="b">
        <v>0</v>
      </c>
      <c r="H200" s="84" t="b">
        <v>0</v>
      </c>
      <c r="I200" s="84" t="b">
        <v>0</v>
      </c>
      <c r="J200" s="84" t="b">
        <v>1</v>
      </c>
      <c r="K200" s="84" t="b">
        <v>0</v>
      </c>
      <c r="L200" s="84" t="b">
        <v>0</v>
      </c>
    </row>
    <row r="201" spans="1:12" ht="15">
      <c r="A201" s="84" t="s">
        <v>304</v>
      </c>
      <c r="B201" s="84" t="s">
        <v>2208</v>
      </c>
      <c r="C201" s="84">
        <v>2</v>
      </c>
      <c r="D201" s="122">
        <v>0.0015919405320505523</v>
      </c>
      <c r="E201" s="122">
        <v>1.2589244828768795</v>
      </c>
      <c r="F201" s="84" t="s">
        <v>2820</v>
      </c>
      <c r="G201" s="84" t="b">
        <v>0</v>
      </c>
      <c r="H201" s="84" t="b">
        <v>0</v>
      </c>
      <c r="I201" s="84" t="b">
        <v>0</v>
      </c>
      <c r="J201" s="84" t="b">
        <v>1</v>
      </c>
      <c r="K201" s="84" t="b">
        <v>0</v>
      </c>
      <c r="L201" s="84" t="b">
        <v>0</v>
      </c>
    </row>
    <row r="202" spans="1:12" ht="15">
      <c r="A202" s="84" t="s">
        <v>2702</v>
      </c>
      <c r="B202" s="84" t="s">
        <v>2779</v>
      </c>
      <c r="C202" s="84">
        <v>2</v>
      </c>
      <c r="D202" s="122">
        <v>0.0015919405320505523</v>
      </c>
      <c r="E202" s="122">
        <v>3.0548045002209547</v>
      </c>
      <c r="F202" s="84" t="s">
        <v>2820</v>
      </c>
      <c r="G202" s="84" t="b">
        <v>0</v>
      </c>
      <c r="H202" s="84" t="b">
        <v>0</v>
      </c>
      <c r="I202" s="84" t="b">
        <v>0</v>
      </c>
      <c r="J202" s="84" t="b">
        <v>0</v>
      </c>
      <c r="K202" s="84" t="b">
        <v>0</v>
      </c>
      <c r="L202" s="84" t="b">
        <v>0</v>
      </c>
    </row>
    <row r="203" spans="1:12" ht="15">
      <c r="A203" s="84" t="s">
        <v>2586</v>
      </c>
      <c r="B203" s="84" t="s">
        <v>2780</v>
      </c>
      <c r="C203" s="84">
        <v>2</v>
      </c>
      <c r="D203" s="122">
        <v>0.0015919405320505523</v>
      </c>
      <c r="E203" s="122">
        <v>3.0548045002209547</v>
      </c>
      <c r="F203" s="84" t="s">
        <v>2820</v>
      </c>
      <c r="G203" s="84" t="b">
        <v>0</v>
      </c>
      <c r="H203" s="84" t="b">
        <v>0</v>
      </c>
      <c r="I203" s="84" t="b">
        <v>0</v>
      </c>
      <c r="J203" s="84" t="b">
        <v>0</v>
      </c>
      <c r="K203" s="84" t="b">
        <v>1</v>
      </c>
      <c r="L203" s="84" t="b">
        <v>0</v>
      </c>
    </row>
    <row r="204" spans="1:12" ht="15">
      <c r="A204" s="84" t="s">
        <v>2780</v>
      </c>
      <c r="B204" s="84" t="s">
        <v>2617</v>
      </c>
      <c r="C204" s="84">
        <v>2</v>
      </c>
      <c r="D204" s="122">
        <v>0.0015919405320505523</v>
      </c>
      <c r="E204" s="122">
        <v>2.5776832455012926</v>
      </c>
      <c r="F204" s="84" t="s">
        <v>2820</v>
      </c>
      <c r="G204" s="84" t="b">
        <v>0</v>
      </c>
      <c r="H204" s="84" t="b">
        <v>1</v>
      </c>
      <c r="I204" s="84" t="b">
        <v>0</v>
      </c>
      <c r="J204" s="84" t="b">
        <v>1</v>
      </c>
      <c r="K204" s="84" t="b">
        <v>0</v>
      </c>
      <c r="L204" s="84" t="b">
        <v>0</v>
      </c>
    </row>
    <row r="205" spans="1:12" ht="15">
      <c r="A205" s="84" t="s">
        <v>2617</v>
      </c>
      <c r="B205" s="84" t="s">
        <v>2703</v>
      </c>
      <c r="C205" s="84">
        <v>2</v>
      </c>
      <c r="D205" s="122">
        <v>0.0015919405320505523</v>
      </c>
      <c r="E205" s="122">
        <v>2.4015919864456112</v>
      </c>
      <c r="F205" s="84" t="s">
        <v>2820</v>
      </c>
      <c r="G205" s="84" t="b">
        <v>1</v>
      </c>
      <c r="H205" s="84" t="b">
        <v>0</v>
      </c>
      <c r="I205" s="84" t="b">
        <v>0</v>
      </c>
      <c r="J205" s="84" t="b">
        <v>0</v>
      </c>
      <c r="K205" s="84" t="b">
        <v>0</v>
      </c>
      <c r="L205" s="84" t="b">
        <v>0</v>
      </c>
    </row>
    <row r="206" spans="1:12" ht="15">
      <c r="A206" s="84" t="s">
        <v>2703</v>
      </c>
      <c r="B206" s="84" t="s">
        <v>2587</v>
      </c>
      <c r="C206" s="84">
        <v>2</v>
      </c>
      <c r="D206" s="122">
        <v>0.0015919405320505523</v>
      </c>
      <c r="E206" s="122">
        <v>1.9941066598673431</v>
      </c>
      <c r="F206" s="84" t="s">
        <v>2820</v>
      </c>
      <c r="G206" s="84" t="b">
        <v>0</v>
      </c>
      <c r="H206" s="84" t="b">
        <v>0</v>
      </c>
      <c r="I206" s="84" t="b">
        <v>0</v>
      </c>
      <c r="J206" s="84" t="b">
        <v>0</v>
      </c>
      <c r="K206" s="84" t="b">
        <v>0</v>
      </c>
      <c r="L206" s="84" t="b">
        <v>0</v>
      </c>
    </row>
    <row r="207" spans="1:12" ht="15">
      <c r="A207" s="84" t="s">
        <v>2587</v>
      </c>
      <c r="B207" s="84" t="s">
        <v>2704</v>
      </c>
      <c r="C207" s="84">
        <v>2</v>
      </c>
      <c r="D207" s="122">
        <v>0.0015919405320505523</v>
      </c>
      <c r="E207" s="122">
        <v>1.7995319951176487</v>
      </c>
      <c r="F207" s="84" t="s">
        <v>2820</v>
      </c>
      <c r="G207" s="84" t="b">
        <v>0</v>
      </c>
      <c r="H207" s="84" t="b">
        <v>0</v>
      </c>
      <c r="I207" s="84" t="b">
        <v>0</v>
      </c>
      <c r="J207" s="84" t="b">
        <v>0</v>
      </c>
      <c r="K207" s="84" t="b">
        <v>0</v>
      </c>
      <c r="L207" s="84" t="b">
        <v>0</v>
      </c>
    </row>
    <row r="208" spans="1:12" ht="15">
      <c r="A208" s="84" t="s">
        <v>2211</v>
      </c>
      <c r="B208" s="84" t="s">
        <v>2615</v>
      </c>
      <c r="C208" s="84">
        <v>2</v>
      </c>
      <c r="D208" s="122">
        <v>0.0015919405320505523</v>
      </c>
      <c r="E208" s="122">
        <v>2.033615201151017</v>
      </c>
      <c r="F208" s="84" t="s">
        <v>2820</v>
      </c>
      <c r="G208" s="84" t="b">
        <v>0</v>
      </c>
      <c r="H208" s="84" t="b">
        <v>0</v>
      </c>
      <c r="I208" s="84" t="b">
        <v>0</v>
      </c>
      <c r="J208" s="84" t="b">
        <v>1</v>
      </c>
      <c r="K208" s="84" t="b">
        <v>0</v>
      </c>
      <c r="L208" s="84" t="b">
        <v>0</v>
      </c>
    </row>
    <row r="209" spans="1:12" ht="15">
      <c r="A209" s="84" t="s">
        <v>2615</v>
      </c>
      <c r="B209" s="84" t="s">
        <v>2588</v>
      </c>
      <c r="C209" s="84">
        <v>2</v>
      </c>
      <c r="D209" s="122">
        <v>0.0015919405320505523</v>
      </c>
      <c r="E209" s="122">
        <v>1.4315552098230544</v>
      </c>
      <c r="F209" s="84" t="s">
        <v>2820</v>
      </c>
      <c r="G209" s="84" t="b">
        <v>1</v>
      </c>
      <c r="H209" s="84" t="b">
        <v>0</v>
      </c>
      <c r="I209" s="84" t="b">
        <v>0</v>
      </c>
      <c r="J209" s="84" t="b">
        <v>0</v>
      </c>
      <c r="K209" s="84" t="b">
        <v>0</v>
      </c>
      <c r="L209" s="84" t="b">
        <v>0</v>
      </c>
    </row>
    <row r="210" spans="1:12" ht="15">
      <c r="A210" s="84" t="s">
        <v>2588</v>
      </c>
      <c r="B210" s="84" t="s">
        <v>2652</v>
      </c>
      <c r="C210" s="84">
        <v>2</v>
      </c>
      <c r="D210" s="122">
        <v>0.0015919405320505523</v>
      </c>
      <c r="E210" s="122">
        <v>1.6745932585093488</v>
      </c>
      <c r="F210" s="84" t="s">
        <v>2820</v>
      </c>
      <c r="G210" s="84" t="b">
        <v>0</v>
      </c>
      <c r="H210" s="84" t="b">
        <v>0</v>
      </c>
      <c r="I210" s="84" t="b">
        <v>0</v>
      </c>
      <c r="J210" s="84" t="b">
        <v>0</v>
      </c>
      <c r="K210" s="84" t="b">
        <v>0</v>
      </c>
      <c r="L210" s="84" t="b">
        <v>0</v>
      </c>
    </row>
    <row r="211" spans="1:12" ht="15">
      <c r="A211" s="84" t="s">
        <v>2653</v>
      </c>
      <c r="B211" s="84" t="s">
        <v>2651</v>
      </c>
      <c r="C211" s="84">
        <v>2</v>
      </c>
      <c r="D211" s="122">
        <v>0.0015919405320505523</v>
      </c>
      <c r="E211" s="122">
        <v>2.4527445088929922</v>
      </c>
      <c r="F211" s="84" t="s">
        <v>2820</v>
      </c>
      <c r="G211" s="84" t="b">
        <v>1</v>
      </c>
      <c r="H211" s="84" t="b">
        <v>0</v>
      </c>
      <c r="I211" s="84" t="b">
        <v>0</v>
      </c>
      <c r="J211" s="84" t="b">
        <v>0</v>
      </c>
      <c r="K211" s="84" t="b">
        <v>0</v>
      </c>
      <c r="L211" s="84" t="b">
        <v>0</v>
      </c>
    </row>
    <row r="212" spans="1:12" ht="15">
      <c r="A212" s="84" t="s">
        <v>2651</v>
      </c>
      <c r="B212" s="84" t="s">
        <v>282</v>
      </c>
      <c r="C212" s="84">
        <v>2</v>
      </c>
      <c r="D212" s="122">
        <v>0.0015919405320505523</v>
      </c>
      <c r="E212" s="122">
        <v>2.209706460206698</v>
      </c>
      <c r="F212" s="84" t="s">
        <v>2820</v>
      </c>
      <c r="G212" s="84" t="b">
        <v>0</v>
      </c>
      <c r="H212" s="84" t="b">
        <v>0</v>
      </c>
      <c r="I212" s="84" t="b">
        <v>0</v>
      </c>
      <c r="J212" s="84" t="b">
        <v>0</v>
      </c>
      <c r="K212" s="84" t="b">
        <v>0</v>
      </c>
      <c r="L212" s="84" t="b">
        <v>0</v>
      </c>
    </row>
    <row r="213" spans="1:12" ht="15">
      <c r="A213" s="84" t="s">
        <v>277</v>
      </c>
      <c r="B213" s="84" t="s">
        <v>339</v>
      </c>
      <c r="C213" s="84">
        <v>2</v>
      </c>
      <c r="D213" s="122">
        <v>0.0015919405320505523</v>
      </c>
      <c r="E213" s="122">
        <v>1.209706460206698</v>
      </c>
      <c r="F213" s="84" t="s">
        <v>2820</v>
      </c>
      <c r="G213" s="84" t="b">
        <v>0</v>
      </c>
      <c r="H213" s="84" t="b">
        <v>0</v>
      </c>
      <c r="I213" s="84" t="b">
        <v>0</v>
      </c>
      <c r="J213" s="84" t="b">
        <v>0</v>
      </c>
      <c r="K213" s="84" t="b">
        <v>0</v>
      </c>
      <c r="L213" s="84" t="b">
        <v>0</v>
      </c>
    </row>
    <row r="214" spans="1:12" ht="15">
      <c r="A214" s="84" t="s">
        <v>2781</v>
      </c>
      <c r="B214" s="84" t="s">
        <v>2620</v>
      </c>
      <c r="C214" s="84">
        <v>2</v>
      </c>
      <c r="D214" s="122">
        <v>0.0015919405320505523</v>
      </c>
      <c r="E214" s="122">
        <v>2.5776832455012926</v>
      </c>
      <c r="F214" s="84" t="s">
        <v>2820</v>
      </c>
      <c r="G214" s="84" t="b">
        <v>0</v>
      </c>
      <c r="H214" s="84" t="b">
        <v>0</v>
      </c>
      <c r="I214" s="84" t="b">
        <v>0</v>
      </c>
      <c r="J214" s="84" t="b">
        <v>0</v>
      </c>
      <c r="K214" s="84" t="b">
        <v>0</v>
      </c>
      <c r="L214" s="84" t="b">
        <v>0</v>
      </c>
    </row>
    <row r="215" spans="1:12" ht="15">
      <c r="A215" s="84" t="s">
        <v>2620</v>
      </c>
      <c r="B215" s="84" t="s">
        <v>2607</v>
      </c>
      <c r="C215" s="84">
        <v>2</v>
      </c>
      <c r="D215" s="122">
        <v>0.0015919405320505523</v>
      </c>
      <c r="E215" s="122">
        <v>1.7995319951176487</v>
      </c>
      <c r="F215" s="84" t="s">
        <v>2820</v>
      </c>
      <c r="G215" s="84" t="b">
        <v>0</v>
      </c>
      <c r="H215" s="84" t="b">
        <v>0</v>
      </c>
      <c r="I215" s="84" t="b">
        <v>0</v>
      </c>
      <c r="J215" s="84" t="b">
        <v>1</v>
      </c>
      <c r="K215" s="84" t="b">
        <v>0</v>
      </c>
      <c r="L215" s="84" t="b">
        <v>0</v>
      </c>
    </row>
    <row r="216" spans="1:12" ht="15">
      <c r="A216" s="84" t="s">
        <v>2607</v>
      </c>
      <c r="B216" s="84" t="s">
        <v>2782</v>
      </c>
      <c r="C216" s="84">
        <v>2</v>
      </c>
      <c r="D216" s="122">
        <v>0.0015919405320505523</v>
      </c>
      <c r="E216" s="122">
        <v>2.2766532498373113</v>
      </c>
      <c r="F216" s="84" t="s">
        <v>2820</v>
      </c>
      <c r="G216" s="84" t="b">
        <v>1</v>
      </c>
      <c r="H216" s="84" t="b">
        <v>0</v>
      </c>
      <c r="I216" s="84" t="b">
        <v>0</v>
      </c>
      <c r="J216" s="84" t="b">
        <v>0</v>
      </c>
      <c r="K216" s="84" t="b">
        <v>0</v>
      </c>
      <c r="L216" s="84" t="b">
        <v>0</v>
      </c>
    </row>
    <row r="217" spans="1:12" ht="15">
      <c r="A217" s="84" t="s">
        <v>2782</v>
      </c>
      <c r="B217" s="84" t="s">
        <v>2620</v>
      </c>
      <c r="C217" s="84">
        <v>2</v>
      </c>
      <c r="D217" s="122">
        <v>0.0015919405320505523</v>
      </c>
      <c r="E217" s="122">
        <v>2.5776832455012926</v>
      </c>
      <c r="F217" s="84" t="s">
        <v>2820</v>
      </c>
      <c r="G217" s="84" t="b">
        <v>0</v>
      </c>
      <c r="H217" s="84" t="b">
        <v>0</v>
      </c>
      <c r="I217" s="84" t="b">
        <v>0</v>
      </c>
      <c r="J217" s="84" t="b">
        <v>0</v>
      </c>
      <c r="K217" s="84" t="b">
        <v>0</v>
      </c>
      <c r="L217" s="84" t="b">
        <v>0</v>
      </c>
    </row>
    <row r="218" spans="1:12" ht="15">
      <c r="A218" s="84" t="s">
        <v>2620</v>
      </c>
      <c r="B218" s="84" t="s">
        <v>2783</v>
      </c>
      <c r="C218" s="84">
        <v>2</v>
      </c>
      <c r="D218" s="122">
        <v>0.0015919405320505523</v>
      </c>
      <c r="E218" s="122">
        <v>2.5776832455012926</v>
      </c>
      <c r="F218" s="84" t="s">
        <v>2820</v>
      </c>
      <c r="G218" s="84" t="b">
        <v>0</v>
      </c>
      <c r="H218" s="84" t="b">
        <v>0</v>
      </c>
      <c r="I218" s="84" t="b">
        <v>0</v>
      </c>
      <c r="J218" s="84" t="b">
        <v>0</v>
      </c>
      <c r="K218" s="84" t="b">
        <v>0</v>
      </c>
      <c r="L218" s="84" t="b">
        <v>0</v>
      </c>
    </row>
    <row r="219" spans="1:12" ht="15">
      <c r="A219" s="84" t="s">
        <v>2783</v>
      </c>
      <c r="B219" s="84" t="s">
        <v>2628</v>
      </c>
      <c r="C219" s="84">
        <v>2</v>
      </c>
      <c r="D219" s="122">
        <v>0.0015919405320505523</v>
      </c>
      <c r="E219" s="122">
        <v>2.6568644915489172</v>
      </c>
      <c r="F219" s="84" t="s">
        <v>2820</v>
      </c>
      <c r="G219" s="84" t="b">
        <v>0</v>
      </c>
      <c r="H219" s="84" t="b">
        <v>0</v>
      </c>
      <c r="I219" s="84" t="b">
        <v>0</v>
      </c>
      <c r="J219" s="84" t="b">
        <v>0</v>
      </c>
      <c r="K219" s="84" t="b">
        <v>0</v>
      </c>
      <c r="L219" s="84" t="b">
        <v>0</v>
      </c>
    </row>
    <row r="220" spans="1:12" ht="15">
      <c r="A220" s="84" t="s">
        <v>2628</v>
      </c>
      <c r="B220" s="84" t="s">
        <v>2784</v>
      </c>
      <c r="C220" s="84">
        <v>2</v>
      </c>
      <c r="D220" s="122">
        <v>0.0015919405320505523</v>
      </c>
      <c r="E220" s="122">
        <v>2.6568644915489172</v>
      </c>
      <c r="F220" s="84" t="s">
        <v>2820</v>
      </c>
      <c r="G220" s="84" t="b">
        <v>0</v>
      </c>
      <c r="H220" s="84" t="b">
        <v>0</v>
      </c>
      <c r="I220" s="84" t="b">
        <v>0</v>
      </c>
      <c r="J220" s="84" t="b">
        <v>0</v>
      </c>
      <c r="K220" s="84" t="b">
        <v>0</v>
      </c>
      <c r="L220" s="84" t="b">
        <v>0</v>
      </c>
    </row>
    <row r="221" spans="1:12" ht="15">
      <c r="A221" s="84" t="s">
        <v>2784</v>
      </c>
      <c r="B221" s="84" t="s">
        <v>2227</v>
      </c>
      <c r="C221" s="84">
        <v>2</v>
      </c>
      <c r="D221" s="122">
        <v>0.0015919405320505523</v>
      </c>
      <c r="E221" s="122">
        <v>2.6568644915489172</v>
      </c>
      <c r="F221" s="84" t="s">
        <v>2820</v>
      </c>
      <c r="G221" s="84" t="b">
        <v>0</v>
      </c>
      <c r="H221" s="84" t="b">
        <v>0</v>
      </c>
      <c r="I221" s="84" t="b">
        <v>0</v>
      </c>
      <c r="J221" s="84" t="b">
        <v>0</v>
      </c>
      <c r="K221" s="84" t="b">
        <v>0</v>
      </c>
      <c r="L221" s="84" t="b">
        <v>0</v>
      </c>
    </row>
    <row r="222" spans="1:12" ht="15">
      <c r="A222" s="84" t="s">
        <v>2227</v>
      </c>
      <c r="B222" s="84" t="s">
        <v>2180</v>
      </c>
      <c r="C222" s="84">
        <v>2</v>
      </c>
      <c r="D222" s="122">
        <v>0.0015919405320505523</v>
      </c>
      <c r="E222" s="122">
        <v>2.1127964471986416</v>
      </c>
      <c r="F222" s="84" t="s">
        <v>2820</v>
      </c>
      <c r="G222" s="84" t="b">
        <v>0</v>
      </c>
      <c r="H222" s="84" t="b">
        <v>0</v>
      </c>
      <c r="I222" s="84" t="b">
        <v>0</v>
      </c>
      <c r="J222" s="84" t="b">
        <v>0</v>
      </c>
      <c r="K222" s="84" t="b">
        <v>0</v>
      </c>
      <c r="L222" s="84" t="b">
        <v>0</v>
      </c>
    </row>
    <row r="223" spans="1:12" ht="15">
      <c r="A223" s="84" t="s">
        <v>2178</v>
      </c>
      <c r="B223" s="84" t="s">
        <v>304</v>
      </c>
      <c r="C223" s="84">
        <v>2</v>
      </c>
      <c r="D223" s="122">
        <v>0.0015919405320505523</v>
      </c>
      <c r="E223" s="122">
        <v>0.5516950635495856</v>
      </c>
      <c r="F223" s="84" t="s">
        <v>2820</v>
      </c>
      <c r="G223" s="84" t="b">
        <v>0</v>
      </c>
      <c r="H223" s="84" t="b">
        <v>0</v>
      </c>
      <c r="I223" s="84" t="b">
        <v>0</v>
      </c>
      <c r="J223" s="84" t="b">
        <v>0</v>
      </c>
      <c r="K223" s="84" t="b">
        <v>0</v>
      </c>
      <c r="L223" s="84" t="b">
        <v>0</v>
      </c>
    </row>
    <row r="224" spans="1:12" ht="15">
      <c r="A224" s="84" t="s">
        <v>333</v>
      </c>
      <c r="B224" s="84" t="s">
        <v>344</v>
      </c>
      <c r="C224" s="84">
        <v>2</v>
      </c>
      <c r="D224" s="122">
        <v>0.0015919405320505523</v>
      </c>
      <c r="E224" s="122">
        <v>2.510736455870679</v>
      </c>
      <c r="F224" s="84" t="s">
        <v>2820</v>
      </c>
      <c r="G224" s="84" t="b">
        <v>0</v>
      </c>
      <c r="H224" s="84" t="b">
        <v>0</v>
      </c>
      <c r="I224" s="84" t="b">
        <v>0</v>
      </c>
      <c r="J224" s="84" t="b">
        <v>0</v>
      </c>
      <c r="K224" s="84" t="b">
        <v>0</v>
      </c>
      <c r="L224" s="84" t="b">
        <v>0</v>
      </c>
    </row>
    <row r="225" spans="1:12" ht="15">
      <c r="A225" s="84" t="s">
        <v>344</v>
      </c>
      <c r="B225" s="84" t="s">
        <v>2615</v>
      </c>
      <c r="C225" s="84">
        <v>2</v>
      </c>
      <c r="D225" s="122">
        <v>0.0015919405320505523</v>
      </c>
      <c r="E225" s="122">
        <v>2.510736455870679</v>
      </c>
      <c r="F225" s="84" t="s">
        <v>2820</v>
      </c>
      <c r="G225" s="84" t="b">
        <v>0</v>
      </c>
      <c r="H225" s="84" t="b">
        <v>0</v>
      </c>
      <c r="I225" s="84" t="b">
        <v>0</v>
      </c>
      <c r="J225" s="84" t="b">
        <v>1</v>
      </c>
      <c r="K225" s="84" t="b">
        <v>0</v>
      </c>
      <c r="L225" s="84" t="b">
        <v>0</v>
      </c>
    </row>
    <row r="226" spans="1:12" ht="15">
      <c r="A226" s="84" t="s">
        <v>2615</v>
      </c>
      <c r="B226" s="84" t="s">
        <v>2624</v>
      </c>
      <c r="C226" s="84">
        <v>2</v>
      </c>
      <c r="D226" s="122">
        <v>0.0015919405320505523</v>
      </c>
      <c r="E226" s="122">
        <v>2.1127964471986416</v>
      </c>
      <c r="F226" s="84" t="s">
        <v>2820</v>
      </c>
      <c r="G226" s="84" t="b">
        <v>1</v>
      </c>
      <c r="H226" s="84" t="b">
        <v>0</v>
      </c>
      <c r="I226" s="84" t="b">
        <v>0</v>
      </c>
      <c r="J226" s="84" t="b">
        <v>0</v>
      </c>
      <c r="K226" s="84" t="b">
        <v>0</v>
      </c>
      <c r="L226" s="84" t="b">
        <v>0</v>
      </c>
    </row>
    <row r="227" spans="1:12" ht="15">
      <c r="A227" s="84" t="s">
        <v>2624</v>
      </c>
      <c r="B227" s="84" t="s">
        <v>2788</v>
      </c>
      <c r="C227" s="84">
        <v>2</v>
      </c>
      <c r="D227" s="122">
        <v>0.0015919405320505523</v>
      </c>
      <c r="E227" s="122">
        <v>2.6568644915489172</v>
      </c>
      <c r="F227" s="84" t="s">
        <v>2820</v>
      </c>
      <c r="G227" s="84" t="b">
        <v>0</v>
      </c>
      <c r="H227" s="84" t="b">
        <v>0</v>
      </c>
      <c r="I227" s="84" t="b">
        <v>0</v>
      </c>
      <c r="J227" s="84" t="b">
        <v>0</v>
      </c>
      <c r="K227" s="84" t="b">
        <v>0</v>
      </c>
      <c r="L227" s="84" t="b">
        <v>0</v>
      </c>
    </row>
    <row r="228" spans="1:12" ht="15">
      <c r="A228" s="84" t="s">
        <v>2788</v>
      </c>
      <c r="B228" s="84" t="s">
        <v>2789</v>
      </c>
      <c r="C228" s="84">
        <v>2</v>
      </c>
      <c r="D228" s="122">
        <v>0.0015919405320505523</v>
      </c>
      <c r="E228" s="122">
        <v>3.0548045002209547</v>
      </c>
      <c r="F228" s="84" t="s">
        <v>2820</v>
      </c>
      <c r="G228" s="84" t="b">
        <v>0</v>
      </c>
      <c r="H228" s="84" t="b">
        <v>0</v>
      </c>
      <c r="I228" s="84" t="b">
        <v>0</v>
      </c>
      <c r="J228" s="84" t="b">
        <v>0</v>
      </c>
      <c r="K228" s="84" t="b">
        <v>0</v>
      </c>
      <c r="L228" s="84" t="b">
        <v>0</v>
      </c>
    </row>
    <row r="229" spans="1:12" ht="15">
      <c r="A229" s="84" t="s">
        <v>2789</v>
      </c>
      <c r="B229" s="84" t="s">
        <v>2790</v>
      </c>
      <c r="C229" s="84">
        <v>2</v>
      </c>
      <c r="D229" s="122">
        <v>0.0015919405320505523</v>
      </c>
      <c r="E229" s="122">
        <v>3.0548045002209547</v>
      </c>
      <c r="F229" s="84" t="s">
        <v>2820</v>
      </c>
      <c r="G229" s="84" t="b">
        <v>0</v>
      </c>
      <c r="H229" s="84" t="b">
        <v>0</v>
      </c>
      <c r="I229" s="84" t="b">
        <v>0</v>
      </c>
      <c r="J229" s="84" t="b">
        <v>0</v>
      </c>
      <c r="K229" s="84" t="b">
        <v>0</v>
      </c>
      <c r="L229" s="84" t="b">
        <v>0</v>
      </c>
    </row>
    <row r="230" spans="1:12" ht="15">
      <c r="A230" s="84" t="s">
        <v>2790</v>
      </c>
      <c r="B230" s="84" t="s">
        <v>2132</v>
      </c>
      <c r="C230" s="84">
        <v>2</v>
      </c>
      <c r="D230" s="122">
        <v>0.0015919405320505523</v>
      </c>
      <c r="E230" s="122">
        <v>2.5776832455012926</v>
      </c>
      <c r="F230" s="84" t="s">
        <v>2820</v>
      </c>
      <c r="G230" s="84" t="b">
        <v>0</v>
      </c>
      <c r="H230" s="84" t="b">
        <v>0</v>
      </c>
      <c r="I230" s="84" t="b">
        <v>0</v>
      </c>
      <c r="J230" s="84" t="b">
        <v>0</v>
      </c>
      <c r="K230" s="84" t="b">
        <v>0</v>
      </c>
      <c r="L230" s="84" t="b">
        <v>0</v>
      </c>
    </row>
    <row r="231" spans="1:12" ht="15">
      <c r="A231" s="84" t="s">
        <v>2132</v>
      </c>
      <c r="B231" s="84" t="s">
        <v>2791</v>
      </c>
      <c r="C231" s="84">
        <v>2</v>
      </c>
      <c r="D231" s="122">
        <v>0.0015919405320505523</v>
      </c>
      <c r="E231" s="122">
        <v>2.5776832455012926</v>
      </c>
      <c r="F231" s="84" t="s">
        <v>2820</v>
      </c>
      <c r="G231" s="84" t="b">
        <v>0</v>
      </c>
      <c r="H231" s="84" t="b">
        <v>0</v>
      </c>
      <c r="I231" s="84" t="b">
        <v>0</v>
      </c>
      <c r="J231" s="84" t="b">
        <v>0</v>
      </c>
      <c r="K231" s="84" t="b">
        <v>0</v>
      </c>
      <c r="L231" s="84" t="b">
        <v>0</v>
      </c>
    </row>
    <row r="232" spans="1:12" ht="15">
      <c r="A232" s="84" t="s">
        <v>2791</v>
      </c>
      <c r="B232" s="84" t="s">
        <v>2706</v>
      </c>
      <c r="C232" s="84">
        <v>2</v>
      </c>
      <c r="D232" s="122">
        <v>0.0015919405320505523</v>
      </c>
      <c r="E232" s="122">
        <v>2.8787132411652734</v>
      </c>
      <c r="F232" s="84" t="s">
        <v>2820</v>
      </c>
      <c r="G232" s="84" t="b">
        <v>0</v>
      </c>
      <c r="H232" s="84" t="b">
        <v>0</v>
      </c>
      <c r="I232" s="84" t="b">
        <v>0</v>
      </c>
      <c r="J232" s="84" t="b">
        <v>0</v>
      </c>
      <c r="K232" s="84" t="b">
        <v>0</v>
      </c>
      <c r="L232" s="84" t="b">
        <v>0</v>
      </c>
    </row>
    <row r="233" spans="1:12" ht="15">
      <c r="A233" s="84" t="s">
        <v>2706</v>
      </c>
      <c r="B233" s="84" t="s">
        <v>526</v>
      </c>
      <c r="C233" s="84">
        <v>2</v>
      </c>
      <c r="D233" s="122">
        <v>0.0015919405320505523</v>
      </c>
      <c r="E233" s="122">
        <v>1.7483794726702675</v>
      </c>
      <c r="F233" s="84" t="s">
        <v>2820</v>
      </c>
      <c r="G233" s="84" t="b">
        <v>0</v>
      </c>
      <c r="H233" s="84" t="b">
        <v>0</v>
      </c>
      <c r="I233" s="84" t="b">
        <v>0</v>
      </c>
      <c r="J233" s="84" t="b">
        <v>0</v>
      </c>
      <c r="K233" s="84" t="b">
        <v>0</v>
      </c>
      <c r="L233" s="84" t="b">
        <v>0</v>
      </c>
    </row>
    <row r="234" spans="1:12" ht="15">
      <c r="A234" s="84" t="s">
        <v>2444</v>
      </c>
      <c r="B234" s="84" t="s">
        <v>304</v>
      </c>
      <c r="C234" s="84">
        <v>2</v>
      </c>
      <c r="D234" s="122">
        <v>0.0015919405320505523</v>
      </c>
      <c r="E234" s="122">
        <v>1.6656384158564224</v>
      </c>
      <c r="F234" s="84" t="s">
        <v>2820</v>
      </c>
      <c r="G234" s="84" t="b">
        <v>0</v>
      </c>
      <c r="H234" s="84" t="b">
        <v>0</v>
      </c>
      <c r="I234" s="84" t="b">
        <v>0</v>
      </c>
      <c r="J234" s="84" t="b">
        <v>0</v>
      </c>
      <c r="K234" s="84" t="b">
        <v>0</v>
      </c>
      <c r="L234" s="84" t="b">
        <v>0</v>
      </c>
    </row>
    <row r="235" spans="1:12" ht="15">
      <c r="A235" s="84" t="s">
        <v>2221</v>
      </c>
      <c r="B235" s="84" t="s">
        <v>2222</v>
      </c>
      <c r="C235" s="84">
        <v>2</v>
      </c>
      <c r="D235" s="122">
        <v>0.0015919405320505523</v>
      </c>
      <c r="E235" s="122">
        <v>2.8787132411652734</v>
      </c>
      <c r="F235" s="84" t="s">
        <v>2820</v>
      </c>
      <c r="G235" s="84" t="b">
        <v>0</v>
      </c>
      <c r="H235" s="84" t="b">
        <v>0</v>
      </c>
      <c r="I235" s="84" t="b">
        <v>0</v>
      </c>
      <c r="J235" s="84" t="b">
        <v>1</v>
      </c>
      <c r="K235" s="84" t="b">
        <v>0</v>
      </c>
      <c r="L235" s="84" t="b">
        <v>0</v>
      </c>
    </row>
    <row r="236" spans="1:12" ht="15">
      <c r="A236" s="84" t="s">
        <v>2222</v>
      </c>
      <c r="B236" s="84" t="s">
        <v>2167</v>
      </c>
      <c r="C236" s="84">
        <v>2</v>
      </c>
      <c r="D236" s="122">
        <v>0.0015919405320505523</v>
      </c>
      <c r="E236" s="122">
        <v>1.7760508992681259</v>
      </c>
      <c r="F236" s="84" t="s">
        <v>2820</v>
      </c>
      <c r="G236" s="84" t="b">
        <v>1</v>
      </c>
      <c r="H236" s="84" t="b">
        <v>0</v>
      </c>
      <c r="I236" s="84" t="b">
        <v>0</v>
      </c>
      <c r="J236" s="84" t="b">
        <v>0</v>
      </c>
      <c r="K236" s="84" t="b">
        <v>0</v>
      </c>
      <c r="L236" s="84" t="b">
        <v>0</v>
      </c>
    </row>
    <row r="237" spans="1:12" ht="15">
      <c r="A237" s="84" t="s">
        <v>2167</v>
      </c>
      <c r="B237" s="84" t="s">
        <v>2223</v>
      </c>
      <c r="C237" s="84">
        <v>2</v>
      </c>
      <c r="D237" s="122">
        <v>0.0015919405320505523</v>
      </c>
      <c r="E237" s="122">
        <v>1.5999596402124445</v>
      </c>
      <c r="F237" s="84" t="s">
        <v>2820</v>
      </c>
      <c r="G237" s="84" t="b">
        <v>0</v>
      </c>
      <c r="H237" s="84" t="b">
        <v>0</v>
      </c>
      <c r="I237" s="84" t="b">
        <v>0</v>
      </c>
      <c r="J237" s="84" t="b">
        <v>0</v>
      </c>
      <c r="K237" s="84" t="b">
        <v>0</v>
      </c>
      <c r="L237" s="84" t="b">
        <v>0</v>
      </c>
    </row>
    <row r="238" spans="1:12" ht="15">
      <c r="A238" s="84" t="s">
        <v>2223</v>
      </c>
      <c r="B238" s="84" t="s">
        <v>2224</v>
      </c>
      <c r="C238" s="84">
        <v>2</v>
      </c>
      <c r="D238" s="122">
        <v>0.0015919405320505523</v>
      </c>
      <c r="E238" s="122">
        <v>2.8787132411652734</v>
      </c>
      <c r="F238" s="84" t="s">
        <v>2820</v>
      </c>
      <c r="G238" s="84" t="b">
        <v>0</v>
      </c>
      <c r="H238" s="84" t="b">
        <v>0</v>
      </c>
      <c r="I238" s="84" t="b">
        <v>0</v>
      </c>
      <c r="J238" s="84" t="b">
        <v>0</v>
      </c>
      <c r="K238" s="84" t="b">
        <v>0</v>
      </c>
      <c r="L238" s="84" t="b">
        <v>0</v>
      </c>
    </row>
    <row r="239" spans="1:12" ht="15">
      <c r="A239" s="84" t="s">
        <v>2224</v>
      </c>
      <c r="B239" s="84" t="s">
        <v>2225</v>
      </c>
      <c r="C239" s="84">
        <v>2</v>
      </c>
      <c r="D239" s="122">
        <v>0.0015919405320505523</v>
      </c>
      <c r="E239" s="122">
        <v>2.7537745045569735</v>
      </c>
      <c r="F239" s="84" t="s">
        <v>2820</v>
      </c>
      <c r="G239" s="84" t="b">
        <v>0</v>
      </c>
      <c r="H239" s="84" t="b">
        <v>0</v>
      </c>
      <c r="I239" s="84" t="b">
        <v>0</v>
      </c>
      <c r="J239" s="84" t="b">
        <v>0</v>
      </c>
      <c r="K239" s="84" t="b">
        <v>0</v>
      </c>
      <c r="L239" s="84" t="b">
        <v>0</v>
      </c>
    </row>
    <row r="240" spans="1:12" ht="15">
      <c r="A240" s="84" t="s">
        <v>2225</v>
      </c>
      <c r="B240" s="84" t="s">
        <v>2226</v>
      </c>
      <c r="C240" s="84">
        <v>2</v>
      </c>
      <c r="D240" s="122">
        <v>0.0015919405320505523</v>
      </c>
      <c r="E240" s="122">
        <v>2.7537745045569735</v>
      </c>
      <c r="F240" s="84" t="s">
        <v>2820</v>
      </c>
      <c r="G240" s="84" t="b">
        <v>0</v>
      </c>
      <c r="H240" s="84" t="b">
        <v>0</v>
      </c>
      <c r="I240" s="84" t="b">
        <v>0</v>
      </c>
      <c r="J240" s="84" t="b">
        <v>0</v>
      </c>
      <c r="K240" s="84" t="b">
        <v>0</v>
      </c>
      <c r="L240" s="84" t="b">
        <v>0</v>
      </c>
    </row>
    <row r="241" spans="1:12" ht="15">
      <c r="A241" s="84" t="s">
        <v>2226</v>
      </c>
      <c r="B241" s="84" t="s">
        <v>2227</v>
      </c>
      <c r="C241" s="84">
        <v>2</v>
      </c>
      <c r="D241" s="122">
        <v>0.0015919405320505523</v>
      </c>
      <c r="E241" s="122">
        <v>2.6568644915489172</v>
      </c>
      <c r="F241" s="84" t="s">
        <v>2820</v>
      </c>
      <c r="G241" s="84" t="b">
        <v>0</v>
      </c>
      <c r="H241" s="84" t="b">
        <v>0</v>
      </c>
      <c r="I241" s="84" t="b">
        <v>0</v>
      </c>
      <c r="J241" s="84" t="b">
        <v>0</v>
      </c>
      <c r="K241" s="84" t="b">
        <v>0</v>
      </c>
      <c r="L241" s="84" t="b">
        <v>0</v>
      </c>
    </row>
    <row r="242" spans="1:12" ht="15">
      <c r="A242" s="84" t="s">
        <v>2227</v>
      </c>
      <c r="B242" s="84" t="s">
        <v>2228</v>
      </c>
      <c r="C242" s="84">
        <v>2</v>
      </c>
      <c r="D242" s="122">
        <v>0.0015919405320505523</v>
      </c>
      <c r="E242" s="122">
        <v>1.7274455658346244</v>
      </c>
      <c r="F242" s="84" t="s">
        <v>2820</v>
      </c>
      <c r="G242" s="84" t="b">
        <v>0</v>
      </c>
      <c r="H242" s="84" t="b">
        <v>0</v>
      </c>
      <c r="I242" s="84" t="b">
        <v>0</v>
      </c>
      <c r="J242" s="84" t="b">
        <v>0</v>
      </c>
      <c r="K242" s="84" t="b">
        <v>0</v>
      </c>
      <c r="L242" s="84" t="b">
        <v>0</v>
      </c>
    </row>
    <row r="243" spans="1:12" ht="15">
      <c r="A243" s="84" t="s">
        <v>2228</v>
      </c>
      <c r="B243" s="84" t="s">
        <v>343</v>
      </c>
      <c r="C243" s="84">
        <v>2</v>
      </c>
      <c r="D243" s="122">
        <v>0.0015919405320505523</v>
      </c>
      <c r="E243" s="122">
        <v>2.8787132411652734</v>
      </c>
      <c r="F243" s="84" t="s">
        <v>2820</v>
      </c>
      <c r="G243" s="84" t="b">
        <v>0</v>
      </c>
      <c r="H243" s="84" t="b">
        <v>0</v>
      </c>
      <c r="I243" s="84" t="b">
        <v>0</v>
      </c>
      <c r="J243" s="84" t="b">
        <v>0</v>
      </c>
      <c r="K243" s="84" t="b">
        <v>0</v>
      </c>
      <c r="L243" s="84" t="b">
        <v>0</v>
      </c>
    </row>
    <row r="244" spans="1:12" ht="15">
      <c r="A244" s="84" t="s">
        <v>343</v>
      </c>
      <c r="B244" s="84" t="s">
        <v>304</v>
      </c>
      <c r="C244" s="84">
        <v>2</v>
      </c>
      <c r="D244" s="122">
        <v>0.0015919405320505523</v>
      </c>
      <c r="E244" s="122">
        <v>1.6656384158564224</v>
      </c>
      <c r="F244" s="84" t="s">
        <v>2820</v>
      </c>
      <c r="G244" s="84" t="b">
        <v>0</v>
      </c>
      <c r="H244" s="84" t="b">
        <v>0</v>
      </c>
      <c r="I244" s="84" t="b">
        <v>0</v>
      </c>
      <c r="J244" s="84" t="b">
        <v>0</v>
      </c>
      <c r="K244" s="84" t="b">
        <v>0</v>
      </c>
      <c r="L244" s="84" t="b">
        <v>0</v>
      </c>
    </row>
    <row r="245" spans="1:12" ht="15">
      <c r="A245" s="84" t="s">
        <v>2633</v>
      </c>
      <c r="B245" s="84" t="s">
        <v>2793</v>
      </c>
      <c r="C245" s="84">
        <v>2</v>
      </c>
      <c r="D245" s="122">
        <v>0.0015919405320505523</v>
      </c>
      <c r="E245" s="122">
        <v>2.6568644915489172</v>
      </c>
      <c r="F245" s="84" t="s">
        <v>2820</v>
      </c>
      <c r="G245" s="84" t="b">
        <v>1</v>
      </c>
      <c r="H245" s="84" t="b">
        <v>0</v>
      </c>
      <c r="I245" s="84" t="b">
        <v>0</v>
      </c>
      <c r="J245" s="84" t="b">
        <v>0</v>
      </c>
      <c r="K245" s="84" t="b">
        <v>0</v>
      </c>
      <c r="L245" s="84" t="b">
        <v>0</v>
      </c>
    </row>
    <row r="246" spans="1:12" ht="15">
      <c r="A246" s="84" t="s">
        <v>2794</v>
      </c>
      <c r="B246" s="84" t="s">
        <v>2795</v>
      </c>
      <c r="C246" s="84">
        <v>2</v>
      </c>
      <c r="D246" s="122">
        <v>0.0015919405320505523</v>
      </c>
      <c r="E246" s="122">
        <v>3.0548045002209547</v>
      </c>
      <c r="F246" s="84" t="s">
        <v>2820</v>
      </c>
      <c r="G246" s="84" t="b">
        <v>0</v>
      </c>
      <c r="H246" s="84" t="b">
        <v>0</v>
      </c>
      <c r="I246" s="84" t="b">
        <v>0</v>
      </c>
      <c r="J246" s="84" t="b">
        <v>0</v>
      </c>
      <c r="K246" s="84" t="b">
        <v>0</v>
      </c>
      <c r="L246" s="84" t="b">
        <v>0</v>
      </c>
    </row>
    <row r="247" spans="1:12" ht="15">
      <c r="A247" s="84" t="s">
        <v>2795</v>
      </c>
      <c r="B247" s="84" t="s">
        <v>2796</v>
      </c>
      <c r="C247" s="84">
        <v>2</v>
      </c>
      <c r="D247" s="122">
        <v>0.0015919405320505523</v>
      </c>
      <c r="E247" s="122">
        <v>3.0548045002209547</v>
      </c>
      <c r="F247" s="84" t="s">
        <v>2820</v>
      </c>
      <c r="G247" s="84" t="b">
        <v>0</v>
      </c>
      <c r="H247" s="84" t="b">
        <v>0</v>
      </c>
      <c r="I247" s="84" t="b">
        <v>0</v>
      </c>
      <c r="J247" s="84" t="b">
        <v>0</v>
      </c>
      <c r="K247" s="84" t="b">
        <v>0</v>
      </c>
      <c r="L247" s="84" t="b">
        <v>0</v>
      </c>
    </row>
    <row r="248" spans="1:12" ht="15">
      <c r="A248" s="84" t="s">
        <v>2796</v>
      </c>
      <c r="B248" s="84" t="s">
        <v>2196</v>
      </c>
      <c r="C248" s="84">
        <v>2</v>
      </c>
      <c r="D248" s="122">
        <v>0.0015919405320505523</v>
      </c>
      <c r="E248" s="122">
        <v>2.0548045002209547</v>
      </c>
      <c r="F248" s="84" t="s">
        <v>2820</v>
      </c>
      <c r="G248" s="84" t="b">
        <v>0</v>
      </c>
      <c r="H248" s="84" t="b">
        <v>0</v>
      </c>
      <c r="I248" s="84" t="b">
        <v>0</v>
      </c>
      <c r="J248" s="84" t="b">
        <v>0</v>
      </c>
      <c r="K248" s="84" t="b">
        <v>0</v>
      </c>
      <c r="L248" s="84" t="b">
        <v>0</v>
      </c>
    </row>
    <row r="249" spans="1:12" ht="15">
      <c r="A249" s="84" t="s">
        <v>2196</v>
      </c>
      <c r="B249" s="84" t="s">
        <v>2797</v>
      </c>
      <c r="C249" s="84">
        <v>2</v>
      </c>
      <c r="D249" s="122">
        <v>0.0015919405320505523</v>
      </c>
      <c r="E249" s="122">
        <v>2.077080894932107</v>
      </c>
      <c r="F249" s="84" t="s">
        <v>2820</v>
      </c>
      <c r="G249" s="84" t="b">
        <v>0</v>
      </c>
      <c r="H249" s="84" t="b">
        <v>0</v>
      </c>
      <c r="I249" s="84" t="b">
        <v>0</v>
      </c>
      <c r="J249" s="84" t="b">
        <v>0</v>
      </c>
      <c r="K249" s="84" t="b">
        <v>0</v>
      </c>
      <c r="L249" s="84" t="b">
        <v>0</v>
      </c>
    </row>
    <row r="250" spans="1:12" ht="15">
      <c r="A250" s="84" t="s">
        <v>2797</v>
      </c>
      <c r="B250" s="84" t="s">
        <v>2798</v>
      </c>
      <c r="C250" s="84">
        <v>2</v>
      </c>
      <c r="D250" s="122">
        <v>0.0015919405320505523</v>
      </c>
      <c r="E250" s="122">
        <v>3.0548045002209547</v>
      </c>
      <c r="F250" s="84" t="s">
        <v>2820</v>
      </c>
      <c r="G250" s="84" t="b">
        <v>0</v>
      </c>
      <c r="H250" s="84" t="b">
        <v>0</v>
      </c>
      <c r="I250" s="84" t="b">
        <v>0</v>
      </c>
      <c r="J250" s="84" t="b">
        <v>0</v>
      </c>
      <c r="K250" s="84" t="b">
        <v>0</v>
      </c>
      <c r="L250" s="84" t="b">
        <v>0</v>
      </c>
    </row>
    <row r="251" spans="1:12" ht="15">
      <c r="A251" s="84" t="s">
        <v>2798</v>
      </c>
      <c r="B251" s="84" t="s">
        <v>2632</v>
      </c>
      <c r="C251" s="84">
        <v>2</v>
      </c>
      <c r="D251" s="122">
        <v>0.0015919405320505523</v>
      </c>
      <c r="E251" s="122">
        <v>2.6568644915489172</v>
      </c>
      <c r="F251" s="84" t="s">
        <v>2820</v>
      </c>
      <c r="G251" s="84" t="b">
        <v>0</v>
      </c>
      <c r="H251" s="84" t="b">
        <v>0</v>
      </c>
      <c r="I251" s="84" t="b">
        <v>0</v>
      </c>
      <c r="J251" s="84" t="b">
        <v>1</v>
      </c>
      <c r="K251" s="84" t="b">
        <v>0</v>
      </c>
      <c r="L251" s="84" t="b">
        <v>0</v>
      </c>
    </row>
    <row r="252" spans="1:12" ht="15">
      <c r="A252" s="84" t="s">
        <v>2632</v>
      </c>
      <c r="B252" s="84" t="s">
        <v>2799</v>
      </c>
      <c r="C252" s="84">
        <v>2</v>
      </c>
      <c r="D252" s="122">
        <v>0.0015919405320505523</v>
      </c>
      <c r="E252" s="122">
        <v>2.6568644915489172</v>
      </c>
      <c r="F252" s="84" t="s">
        <v>2820</v>
      </c>
      <c r="G252" s="84" t="b">
        <v>1</v>
      </c>
      <c r="H252" s="84" t="b">
        <v>0</v>
      </c>
      <c r="I252" s="84" t="b">
        <v>0</v>
      </c>
      <c r="J252" s="84" t="b">
        <v>0</v>
      </c>
      <c r="K252" s="84" t="b">
        <v>0</v>
      </c>
      <c r="L252" s="84" t="b">
        <v>0</v>
      </c>
    </row>
    <row r="253" spans="1:12" ht="15">
      <c r="A253" s="84" t="s">
        <v>2799</v>
      </c>
      <c r="B253" s="84" t="s">
        <v>2800</v>
      </c>
      <c r="C253" s="84">
        <v>2</v>
      </c>
      <c r="D253" s="122">
        <v>0.0015919405320505523</v>
      </c>
      <c r="E253" s="122">
        <v>3.0548045002209547</v>
      </c>
      <c r="F253" s="84" t="s">
        <v>2820</v>
      </c>
      <c r="G253" s="84" t="b">
        <v>0</v>
      </c>
      <c r="H253" s="84" t="b">
        <v>0</v>
      </c>
      <c r="I253" s="84" t="b">
        <v>0</v>
      </c>
      <c r="J253" s="84" t="b">
        <v>0</v>
      </c>
      <c r="K253" s="84" t="b">
        <v>0</v>
      </c>
      <c r="L253" s="84" t="b">
        <v>0</v>
      </c>
    </row>
    <row r="254" spans="1:12" ht="15">
      <c r="A254" s="84" t="s">
        <v>2800</v>
      </c>
      <c r="B254" s="84" t="s">
        <v>2801</v>
      </c>
      <c r="C254" s="84">
        <v>2</v>
      </c>
      <c r="D254" s="122">
        <v>0.0015919405320505523</v>
      </c>
      <c r="E254" s="122">
        <v>3.0548045002209547</v>
      </c>
      <c r="F254" s="84" t="s">
        <v>2820</v>
      </c>
      <c r="G254" s="84" t="b">
        <v>0</v>
      </c>
      <c r="H254" s="84" t="b">
        <v>0</v>
      </c>
      <c r="I254" s="84" t="b">
        <v>0</v>
      </c>
      <c r="J254" s="84" t="b">
        <v>0</v>
      </c>
      <c r="K254" s="84" t="b">
        <v>0</v>
      </c>
      <c r="L254" s="84" t="b">
        <v>0</v>
      </c>
    </row>
    <row r="255" spans="1:12" ht="15">
      <c r="A255" s="84" t="s">
        <v>2803</v>
      </c>
      <c r="B255" s="84" t="s">
        <v>2588</v>
      </c>
      <c r="C255" s="84">
        <v>2</v>
      </c>
      <c r="D255" s="122">
        <v>0.0015919405320505523</v>
      </c>
      <c r="E255" s="122">
        <v>1.97562325417333</v>
      </c>
      <c r="F255" s="84" t="s">
        <v>2820</v>
      </c>
      <c r="G255" s="84" t="b">
        <v>0</v>
      </c>
      <c r="H255" s="84" t="b">
        <v>0</v>
      </c>
      <c r="I255" s="84" t="b">
        <v>0</v>
      </c>
      <c r="J255" s="84" t="b">
        <v>0</v>
      </c>
      <c r="K255" s="84" t="b">
        <v>0</v>
      </c>
      <c r="L255" s="84" t="b">
        <v>0</v>
      </c>
    </row>
    <row r="256" spans="1:12" ht="15">
      <c r="A256" s="84" t="s">
        <v>2588</v>
      </c>
      <c r="B256" s="84" t="s">
        <v>2707</v>
      </c>
      <c r="C256" s="84">
        <v>2</v>
      </c>
      <c r="D256" s="122">
        <v>0.0015919405320505523</v>
      </c>
      <c r="E256" s="122">
        <v>1.7995319951176487</v>
      </c>
      <c r="F256" s="84" t="s">
        <v>2820</v>
      </c>
      <c r="G256" s="84" t="b">
        <v>0</v>
      </c>
      <c r="H256" s="84" t="b">
        <v>0</v>
      </c>
      <c r="I256" s="84" t="b">
        <v>0</v>
      </c>
      <c r="J256" s="84" t="b">
        <v>0</v>
      </c>
      <c r="K256" s="84" t="b">
        <v>0</v>
      </c>
      <c r="L256" s="84" t="b">
        <v>0</v>
      </c>
    </row>
    <row r="257" spans="1:12" ht="15">
      <c r="A257" s="84" t="s">
        <v>2707</v>
      </c>
      <c r="B257" s="84" t="s">
        <v>2619</v>
      </c>
      <c r="C257" s="84">
        <v>2</v>
      </c>
      <c r="D257" s="122">
        <v>0.0015919405320505523</v>
      </c>
      <c r="E257" s="122">
        <v>2.4015919864456112</v>
      </c>
      <c r="F257" s="84" t="s">
        <v>2820</v>
      </c>
      <c r="G257" s="84" t="b">
        <v>0</v>
      </c>
      <c r="H257" s="84" t="b">
        <v>0</v>
      </c>
      <c r="I257" s="84" t="b">
        <v>0</v>
      </c>
      <c r="J257" s="84" t="b">
        <v>0</v>
      </c>
      <c r="K257" s="84" t="b">
        <v>0</v>
      </c>
      <c r="L257" s="84" t="b">
        <v>0</v>
      </c>
    </row>
    <row r="258" spans="1:12" ht="15">
      <c r="A258" s="84" t="s">
        <v>2619</v>
      </c>
      <c r="B258" s="84" t="s">
        <v>2804</v>
      </c>
      <c r="C258" s="84">
        <v>2</v>
      </c>
      <c r="D258" s="122">
        <v>0.0015919405320505523</v>
      </c>
      <c r="E258" s="122">
        <v>2.5776832455012926</v>
      </c>
      <c r="F258" s="84" t="s">
        <v>2820</v>
      </c>
      <c r="G258" s="84" t="b">
        <v>0</v>
      </c>
      <c r="H258" s="84" t="b">
        <v>0</v>
      </c>
      <c r="I258" s="84" t="b">
        <v>0</v>
      </c>
      <c r="J258" s="84" t="b">
        <v>1</v>
      </c>
      <c r="K258" s="84" t="b">
        <v>0</v>
      </c>
      <c r="L258" s="84" t="b">
        <v>0</v>
      </c>
    </row>
    <row r="259" spans="1:12" ht="15">
      <c r="A259" s="84" t="s">
        <v>2804</v>
      </c>
      <c r="B259" s="84" t="s">
        <v>2805</v>
      </c>
      <c r="C259" s="84">
        <v>2</v>
      </c>
      <c r="D259" s="122">
        <v>0.0015919405320505523</v>
      </c>
      <c r="E259" s="122">
        <v>3.0548045002209547</v>
      </c>
      <c r="F259" s="84" t="s">
        <v>2820</v>
      </c>
      <c r="G259" s="84" t="b">
        <v>1</v>
      </c>
      <c r="H259" s="84" t="b">
        <v>0</v>
      </c>
      <c r="I259" s="84" t="b">
        <v>0</v>
      </c>
      <c r="J259" s="84" t="b">
        <v>1</v>
      </c>
      <c r="K259" s="84" t="b">
        <v>0</v>
      </c>
      <c r="L259" s="84" t="b">
        <v>0</v>
      </c>
    </row>
    <row r="260" spans="1:12" ht="15">
      <c r="A260" s="84" t="s">
        <v>2805</v>
      </c>
      <c r="B260" s="84" t="s">
        <v>2806</v>
      </c>
      <c r="C260" s="84">
        <v>2</v>
      </c>
      <c r="D260" s="122">
        <v>0.0015919405320505523</v>
      </c>
      <c r="E260" s="122">
        <v>3.0548045002209547</v>
      </c>
      <c r="F260" s="84" t="s">
        <v>2820</v>
      </c>
      <c r="G260" s="84" t="b">
        <v>1</v>
      </c>
      <c r="H260" s="84" t="b">
        <v>0</v>
      </c>
      <c r="I260" s="84" t="b">
        <v>0</v>
      </c>
      <c r="J260" s="84" t="b">
        <v>0</v>
      </c>
      <c r="K260" s="84" t="b">
        <v>0</v>
      </c>
      <c r="L260" s="84" t="b">
        <v>0</v>
      </c>
    </row>
    <row r="261" spans="1:12" ht="15">
      <c r="A261" s="84" t="s">
        <v>2806</v>
      </c>
      <c r="B261" s="84" t="s">
        <v>2807</v>
      </c>
      <c r="C261" s="84">
        <v>2</v>
      </c>
      <c r="D261" s="122">
        <v>0.0015919405320505523</v>
      </c>
      <c r="E261" s="122">
        <v>3.0548045002209547</v>
      </c>
      <c r="F261" s="84" t="s">
        <v>2820</v>
      </c>
      <c r="G261" s="84" t="b">
        <v>0</v>
      </c>
      <c r="H261" s="84" t="b">
        <v>0</v>
      </c>
      <c r="I261" s="84" t="b">
        <v>0</v>
      </c>
      <c r="J261" s="84" t="b">
        <v>0</v>
      </c>
      <c r="K261" s="84" t="b">
        <v>0</v>
      </c>
      <c r="L261" s="84" t="b">
        <v>0</v>
      </c>
    </row>
    <row r="262" spans="1:12" ht="15">
      <c r="A262" s="84" t="s">
        <v>2807</v>
      </c>
      <c r="B262" s="84" t="s">
        <v>2169</v>
      </c>
      <c r="C262" s="84">
        <v>2</v>
      </c>
      <c r="D262" s="122">
        <v>0.0015919405320505523</v>
      </c>
      <c r="E262" s="122">
        <v>1.8243555788426808</v>
      </c>
      <c r="F262" s="84" t="s">
        <v>2820</v>
      </c>
      <c r="G262" s="84" t="b">
        <v>0</v>
      </c>
      <c r="H262" s="84" t="b">
        <v>0</v>
      </c>
      <c r="I262" s="84" t="b">
        <v>0</v>
      </c>
      <c r="J262" s="84" t="b">
        <v>0</v>
      </c>
      <c r="K262" s="84" t="b">
        <v>0</v>
      </c>
      <c r="L262" s="84" t="b">
        <v>0</v>
      </c>
    </row>
    <row r="263" spans="1:12" ht="15">
      <c r="A263" s="84" t="s">
        <v>2169</v>
      </c>
      <c r="B263" s="84" t="s">
        <v>2808</v>
      </c>
      <c r="C263" s="84">
        <v>2</v>
      </c>
      <c r="D263" s="122">
        <v>0.0015919405320505523</v>
      </c>
      <c r="E263" s="122">
        <v>1.8243555788426808</v>
      </c>
      <c r="F263" s="84" t="s">
        <v>2820</v>
      </c>
      <c r="G263" s="84" t="b">
        <v>0</v>
      </c>
      <c r="H263" s="84" t="b">
        <v>0</v>
      </c>
      <c r="I263" s="84" t="b">
        <v>0</v>
      </c>
      <c r="J263" s="84" t="b">
        <v>0</v>
      </c>
      <c r="K263" s="84" t="b">
        <v>0</v>
      </c>
      <c r="L263" s="84" t="b">
        <v>0</v>
      </c>
    </row>
    <row r="264" spans="1:12" ht="15">
      <c r="A264" s="84" t="s">
        <v>2808</v>
      </c>
      <c r="B264" s="84" t="s">
        <v>2688</v>
      </c>
      <c r="C264" s="84">
        <v>2</v>
      </c>
      <c r="D264" s="122">
        <v>0.0015919405320505523</v>
      </c>
      <c r="E264" s="122">
        <v>2.8787132411652734</v>
      </c>
      <c r="F264" s="84" t="s">
        <v>2820</v>
      </c>
      <c r="G264" s="84" t="b">
        <v>0</v>
      </c>
      <c r="H264" s="84" t="b">
        <v>0</v>
      </c>
      <c r="I264" s="84" t="b">
        <v>0</v>
      </c>
      <c r="J264" s="84" t="b">
        <v>0</v>
      </c>
      <c r="K264" s="84" t="b">
        <v>0</v>
      </c>
      <c r="L264" s="84" t="b">
        <v>0</v>
      </c>
    </row>
    <row r="265" spans="1:12" ht="15">
      <c r="A265" s="84" t="s">
        <v>2688</v>
      </c>
      <c r="B265" s="84" t="s">
        <v>2809</v>
      </c>
      <c r="C265" s="84">
        <v>2</v>
      </c>
      <c r="D265" s="122">
        <v>0.0015919405320505523</v>
      </c>
      <c r="E265" s="122">
        <v>2.8787132411652734</v>
      </c>
      <c r="F265" s="84" t="s">
        <v>2820</v>
      </c>
      <c r="G265" s="84" t="b">
        <v>0</v>
      </c>
      <c r="H265" s="84" t="b">
        <v>0</v>
      </c>
      <c r="I265" s="84" t="b">
        <v>0</v>
      </c>
      <c r="J265" s="84" t="b">
        <v>0</v>
      </c>
      <c r="K265" s="84" t="b">
        <v>0</v>
      </c>
      <c r="L265" s="84" t="b">
        <v>0</v>
      </c>
    </row>
    <row r="266" spans="1:12" ht="15">
      <c r="A266" s="84" t="s">
        <v>2810</v>
      </c>
      <c r="B266" s="84" t="s">
        <v>2811</v>
      </c>
      <c r="C266" s="84">
        <v>2</v>
      </c>
      <c r="D266" s="122">
        <v>0.0015919405320505523</v>
      </c>
      <c r="E266" s="122">
        <v>3.0548045002209547</v>
      </c>
      <c r="F266" s="84" t="s">
        <v>2820</v>
      </c>
      <c r="G266" s="84" t="b">
        <v>0</v>
      </c>
      <c r="H266" s="84" t="b">
        <v>0</v>
      </c>
      <c r="I266" s="84" t="b">
        <v>0</v>
      </c>
      <c r="J266" s="84" t="b">
        <v>0</v>
      </c>
      <c r="K266" s="84" t="b">
        <v>0</v>
      </c>
      <c r="L266" s="84" t="b">
        <v>0</v>
      </c>
    </row>
    <row r="267" spans="1:12" ht="15">
      <c r="A267" s="84" t="s">
        <v>2811</v>
      </c>
      <c r="B267" s="84" t="s">
        <v>2648</v>
      </c>
      <c r="C267" s="84">
        <v>2</v>
      </c>
      <c r="D267" s="122">
        <v>0.0015919405320505523</v>
      </c>
      <c r="E267" s="122">
        <v>2.7537745045569735</v>
      </c>
      <c r="F267" s="84" t="s">
        <v>2820</v>
      </c>
      <c r="G267" s="84" t="b">
        <v>0</v>
      </c>
      <c r="H267" s="84" t="b">
        <v>0</v>
      </c>
      <c r="I267" s="84" t="b">
        <v>0</v>
      </c>
      <c r="J267" s="84" t="b">
        <v>0</v>
      </c>
      <c r="K267" s="84" t="b">
        <v>0</v>
      </c>
      <c r="L267" s="84" t="b">
        <v>0</v>
      </c>
    </row>
    <row r="268" spans="1:12" ht="15">
      <c r="A268" s="84" t="s">
        <v>2648</v>
      </c>
      <c r="B268" s="84" t="s">
        <v>2812</v>
      </c>
      <c r="C268" s="84">
        <v>2</v>
      </c>
      <c r="D268" s="122">
        <v>0.0015919405320505523</v>
      </c>
      <c r="E268" s="122">
        <v>2.7537745045569735</v>
      </c>
      <c r="F268" s="84" t="s">
        <v>2820</v>
      </c>
      <c r="G268" s="84" t="b">
        <v>0</v>
      </c>
      <c r="H268" s="84" t="b">
        <v>0</v>
      </c>
      <c r="I268" s="84" t="b">
        <v>0</v>
      </c>
      <c r="J268" s="84" t="b">
        <v>0</v>
      </c>
      <c r="K268" s="84" t="b">
        <v>0</v>
      </c>
      <c r="L268" s="84" t="b">
        <v>0</v>
      </c>
    </row>
    <row r="269" spans="1:12" ht="15">
      <c r="A269" s="84" t="s">
        <v>2812</v>
      </c>
      <c r="B269" s="84" t="s">
        <v>2813</v>
      </c>
      <c r="C269" s="84">
        <v>2</v>
      </c>
      <c r="D269" s="122">
        <v>0.0015919405320505523</v>
      </c>
      <c r="E269" s="122">
        <v>3.0548045002209547</v>
      </c>
      <c r="F269" s="84" t="s">
        <v>2820</v>
      </c>
      <c r="G269" s="84" t="b">
        <v>0</v>
      </c>
      <c r="H269" s="84" t="b">
        <v>0</v>
      </c>
      <c r="I269" s="84" t="b">
        <v>0</v>
      </c>
      <c r="J269" s="84" t="b">
        <v>0</v>
      </c>
      <c r="K269" s="84" t="b">
        <v>0</v>
      </c>
      <c r="L269" s="84" t="b">
        <v>0</v>
      </c>
    </row>
    <row r="270" spans="1:12" ht="15">
      <c r="A270" s="84" t="s">
        <v>2813</v>
      </c>
      <c r="B270" s="84" t="s">
        <v>2814</v>
      </c>
      <c r="C270" s="84">
        <v>2</v>
      </c>
      <c r="D270" s="122">
        <v>0.0015919405320505523</v>
      </c>
      <c r="E270" s="122">
        <v>3.0548045002209547</v>
      </c>
      <c r="F270" s="84" t="s">
        <v>2820</v>
      </c>
      <c r="G270" s="84" t="b">
        <v>0</v>
      </c>
      <c r="H270" s="84" t="b">
        <v>0</v>
      </c>
      <c r="I270" s="84" t="b">
        <v>0</v>
      </c>
      <c r="J270" s="84" t="b">
        <v>0</v>
      </c>
      <c r="K270" s="84" t="b">
        <v>0</v>
      </c>
      <c r="L270" s="84" t="b">
        <v>0</v>
      </c>
    </row>
    <row r="271" spans="1:12" ht="15">
      <c r="A271" s="84" t="s">
        <v>2814</v>
      </c>
      <c r="B271" s="84" t="s">
        <v>2626</v>
      </c>
      <c r="C271" s="84">
        <v>2</v>
      </c>
      <c r="D271" s="122">
        <v>0.0015919405320505523</v>
      </c>
      <c r="E271" s="122">
        <v>2.6568644915489172</v>
      </c>
      <c r="F271" s="84" t="s">
        <v>2820</v>
      </c>
      <c r="G271" s="84" t="b">
        <v>0</v>
      </c>
      <c r="H271" s="84" t="b">
        <v>0</v>
      </c>
      <c r="I271" s="84" t="b">
        <v>0</v>
      </c>
      <c r="J271" s="84" t="b">
        <v>0</v>
      </c>
      <c r="K271" s="84" t="b">
        <v>0</v>
      </c>
      <c r="L271" s="84" t="b">
        <v>0</v>
      </c>
    </row>
    <row r="272" spans="1:12" ht="15">
      <c r="A272" s="84" t="s">
        <v>2626</v>
      </c>
      <c r="B272" s="84" t="s">
        <v>2815</v>
      </c>
      <c r="C272" s="84">
        <v>2</v>
      </c>
      <c r="D272" s="122">
        <v>0.0015919405320505523</v>
      </c>
      <c r="E272" s="122">
        <v>2.6568644915489172</v>
      </c>
      <c r="F272" s="84" t="s">
        <v>2820</v>
      </c>
      <c r="G272" s="84" t="b">
        <v>0</v>
      </c>
      <c r="H272" s="84" t="b">
        <v>0</v>
      </c>
      <c r="I272" s="84" t="b">
        <v>0</v>
      </c>
      <c r="J272" s="84" t="b">
        <v>0</v>
      </c>
      <c r="K272" s="84" t="b">
        <v>0</v>
      </c>
      <c r="L272" s="84" t="b">
        <v>0</v>
      </c>
    </row>
    <row r="273" spans="1:12" ht="15">
      <c r="A273" s="84" t="s">
        <v>2815</v>
      </c>
      <c r="B273" s="84" t="s">
        <v>2816</v>
      </c>
      <c r="C273" s="84">
        <v>2</v>
      </c>
      <c r="D273" s="122">
        <v>0.0015919405320505523</v>
      </c>
      <c r="E273" s="122">
        <v>3.0548045002209547</v>
      </c>
      <c r="F273" s="84" t="s">
        <v>2820</v>
      </c>
      <c r="G273" s="84" t="b">
        <v>0</v>
      </c>
      <c r="H273" s="84" t="b">
        <v>0</v>
      </c>
      <c r="I273" s="84" t="b">
        <v>0</v>
      </c>
      <c r="J273" s="84" t="b">
        <v>0</v>
      </c>
      <c r="K273" s="84" t="b">
        <v>0</v>
      </c>
      <c r="L273" s="84" t="b">
        <v>0</v>
      </c>
    </row>
    <row r="274" spans="1:12" ht="15">
      <c r="A274" s="84" t="s">
        <v>2816</v>
      </c>
      <c r="B274" s="84" t="s">
        <v>2817</v>
      </c>
      <c r="C274" s="84">
        <v>2</v>
      </c>
      <c r="D274" s="122">
        <v>0.0015919405320505523</v>
      </c>
      <c r="E274" s="122">
        <v>3.0548045002209547</v>
      </c>
      <c r="F274" s="84" t="s">
        <v>2820</v>
      </c>
      <c r="G274" s="84" t="b">
        <v>0</v>
      </c>
      <c r="H274" s="84" t="b">
        <v>0</v>
      </c>
      <c r="I274" s="84" t="b">
        <v>0</v>
      </c>
      <c r="J274" s="84" t="b">
        <v>0</v>
      </c>
      <c r="K274" s="84" t="b">
        <v>0</v>
      </c>
      <c r="L274" s="84" t="b">
        <v>0</v>
      </c>
    </row>
    <row r="275" spans="1:12" ht="15">
      <c r="A275" s="84" t="s">
        <v>2817</v>
      </c>
      <c r="B275" s="84" t="s">
        <v>2587</v>
      </c>
      <c r="C275" s="84">
        <v>2</v>
      </c>
      <c r="D275" s="122">
        <v>0.0015919405320505523</v>
      </c>
      <c r="E275" s="122">
        <v>1.9941066598673431</v>
      </c>
      <c r="F275" s="84" t="s">
        <v>2820</v>
      </c>
      <c r="G275" s="84" t="b">
        <v>0</v>
      </c>
      <c r="H275" s="84" t="b">
        <v>0</v>
      </c>
      <c r="I275" s="84" t="b">
        <v>0</v>
      </c>
      <c r="J275" s="84" t="b">
        <v>0</v>
      </c>
      <c r="K275" s="84" t="b">
        <v>0</v>
      </c>
      <c r="L275" s="84" t="b">
        <v>0</v>
      </c>
    </row>
    <row r="276" spans="1:12" ht="15">
      <c r="A276" s="84" t="s">
        <v>2587</v>
      </c>
      <c r="B276" s="84" t="s">
        <v>2623</v>
      </c>
      <c r="C276" s="84">
        <v>2</v>
      </c>
      <c r="D276" s="122">
        <v>0.0015919405320505523</v>
      </c>
      <c r="E276" s="122">
        <v>1.5776832455012924</v>
      </c>
      <c r="F276" s="84" t="s">
        <v>2820</v>
      </c>
      <c r="G276" s="84" t="b">
        <v>0</v>
      </c>
      <c r="H276" s="84" t="b">
        <v>0</v>
      </c>
      <c r="I276" s="84" t="b">
        <v>0</v>
      </c>
      <c r="J276" s="84" t="b">
        <v>0</v>
      </c>
      <c r="K276" s="84" t="b">
        <v>0</v>
      </c>
      <c r="L276" s="84" t="b">
        <v>0</v>
      </c>
    </row>
    <row r="277" spans="1:12" ht="15">
      <c r="A277" s="84" t="s">
        <v>2623</v>
      </c>
      <c r="B277" s="84" t="s">
        <v>2680</v>
      </c>
      <c r="C277" s="84">
        <v>2</v>
      </c>
      <c r="D277" s="122">
        <v>0.0015919405320505523</v>
      </c>
      <c r="E277" s="122">
        <v>2.480773232493236</v>
      </c>
      <c r="F277" s="84" t="s">
        <v>2820</v>
      </c>
      <c r="G277" s="84" t="b">
        <v>0</v>
      </c>
      <c r="H277" s="84" t="b">
        <v>0</v>
      </c>
      <c r="I277" s="84" t="b">
        <v>0</v>
      </c>
      <c r="J277" s="84" t="b">
        <v>0</v>
      </c>
      <c r="K277" s="84" t="b">
        <v>0</v>
      </c>
      <c r="L277" s="84" t="b">
        <v>0</v>
      </c>
    </row>
    <row r="278" spans="1:12" ht="15">
      <c r="A278" s="84" t="s">
        <v>2166</v>
      </c>
      <c r="B278" s="84" t="s">
        <v>2170</v>
      </c>
      <c r="C278" s="84">
        <v>25</v>
      </c>
      <c r="D278" s="122">
        <v>0.011895406538788188</v>
      </c>
      <c r="E278" s="122">
        <v>1.2937307569224819</v>
      </c>
      <c r="F278" s="84" t="s">
        <v>2037</v>
      </c>
      <c r="G278" s="84" t="b">
        <v>0</v>
      </c>
      <c r="H278" s="84" t="b">
        <v>0</v>
      </c>
      <c r="I278" s="84" t="b">
        <v>0</v>
      </c>
      <c r="J278" s="84" t="b">
        <v>0</v>
      </c>
      <c r="K278" s="84" t="b">
        <v>0</v>
      </c>
      <c r="L278" s="84" t="b">
        <v>0</v>
      </c>
    </row>
    <row r="279" spans="1:12" ht="15">
      <c r="A279" s="84" t="s">
        <v>2170</v>
      </c>
      <c r="B279" s="84" t="s">
        <v>2171</v>
      </c>
      <c r="C279" s="84">
        <v>25</v>
      </c>
      <c r="D279" s="122">
        <v>0.011895406538788188</v>
      </c>
      <c r="E279" s="122">
        <v>1.4868553552769432</v>
      </c>
      <c r="F279" s="84" t="s">
        <v>2037</v>
      </c>
      <c r="G279" s="84" t="b">
        <v>0</v>
      </c>
      <c r="H279" s="84" t="b">
        <v>0</v>
      </c>
      <c r="I279" s="84" t="b">
        <v>0</v>
      </c>
      <c r="J279" s="84" t="b">
        <v>0</v>
      </c>
      <c r="K279" s="84" t="b">
        <v>0</v>
      </c>
      <c r="L279" s="84" t="b">
        <v>0</v>
      </c>
    </row>
    <row r="280" spans="1:12" ht="15">
      <c r="A280" s="84" t="s">
        <v>2171</v>
      </c>
      <c r="B280" s="84" t="s">
        <v>2167</v>
      </c>
      <c r="C280" s="84">
        <v>25</v>
      </c>
      <c r="D280" s="122">
        <v>0.011895406538788188</v>
      </c>
      <c r="E280" s="122">
        <v>1.4868553552769432</v>
      </c>
      <c r="F280" s="84" t="s">
        <v>2037</v>
      </c>
      <c r="G280" s="84" t="b">
        <v>0</v>
      </c>
      <c r="H280" s="84" t="b">
        <v>0</v>
      </c>
      <c r="I280" s="84" t="b">
        <v>0</v>
      </c>
      <c r="J280" s="84" t="b">
        <v>0</v>
      </c>
      <c r="K280" s="84" t="b">
        <v>0</v>
      </c>
      <c r="L280" s="84" t="b">
        <v>0</v>
      </c>
    </row>
    <row r="281" spans="1:12" ht="15">
      <c r="A281" s="84" t="s">
        <v>2167</v>
      </c>
      <c r="B281" s="84" t="s">
        <v>2172</v>
      </c>
      <c r="C281" s="84">
        <v>25</v>
      </c>
      <c r="D281" s="122">
        <v>0.011895406538788188</v>
      </c>
      <c r="E281" s="122">
        <v>1.4868553552769432</v>
      </c>
      <c r="F281" s="84" t="s">
        <v>2037</v>
      </c>
      <c r="G281" s="84" t="b">
        <v>0</v>
      </c>
      <c r="H281" s="84" t="b">
        <v>0</v>
      </c>
      <c r="I281" s="84" t="b">
        <v>0</v>
      </c>
      <c r="J281" s="84" t="b">
        <v>0</v>
      </c>
      <c r="K281" s="84" t="b">
        <v>0</v>
      </c>
      <c r="L281" s="84" t="b">
        <v>0</v>
      </c>
    </row>
    <row r="282" spans="1:12" ht="15">
      <c r="A282" s="84" t="s">
        <v>2172</v>
      </c>
      <c r="B282" s="84" t="s">
        <v>2173</v>
      </c>
      <c r="C282" s="84">
        <v>25</v>
      </c>
      <c r="D282" s="122">
        <v>0.011895406538788188</v>
      </c>
      <c r="E282" s="122">
        <v>1.4868553552769432</v>
      </c>
      <c r="F282" s="84" t="s">
        <v>2037</v>
      </c>
      <c r="G282" s="84" t="b">
        <v>0</v>
      </c>
      <c r="H282" s="84" t="b">
        <v>0</v>
      </c>
      <c r="I282" s="84" t="b">
        <v>0</v>
      </c>
      <c r="J282" s="84" t="b">
        <v>0</v>
      </c>
      <c r="K282" s="84" t="b">
        <v>0</v>
      </c>
      <c r="L282" s="84" t="b">
        <v>0</v>
      </c>
    </row>
    <row r="283" spans="1:12" ht="15">
      <c r="A283" s="84" t="s">
        <v>2173</v>
      </c>
      <c r="B283" s="84" t="s">
        <v>2174</v>
      </c>
      <c r="C283" s="84">
        <v>25</v>
      </c>
      <c r="D283" s="122">
        <v>0.011895406538788188</v>
      </c>
      <c r="E283" s="122">
        <v>1.4868553552769432</v>
      </c>
      <c r="F283" s="84" t="s">
        <v>2037</v>
      </c>
      <c r="G283" s="84" t="b">
        <v>0</v>
      </c>
      <c r="H283" s="84" t="b">
        <v>0</v>
      </c>
      <c r="I283" s="84" t="b">
        <v>0</v>
      </c>
      <c r="J283" s="84" t="b">
        <v>0</v>
      </c>
      <c r="K283" s="84" t="b">
        <v>0</v>
      </c>
      <c r="L283" s="84" t="b">
        <v>0</v>
      </c>
    </row>
    <row r="284" spans="1:12" ht="15">
      <c r="A284" s="84" t="s">
        <v>2174</v>
      </c>
      <c r="B284" s="84" t="s">
        <v>2175</v>
      </c>
      <c r="C284" s="84">
        <v>25</v>
      </c>
      <c r="D284" s="122">
        <v>0.011895406538788188</v>
      </c>
      <c r="E284" s="122">
        <v>1.4868553552769432</v>
      </c>
      <c r="F284" s="84" t="s">
        <v>2037</v>
      </c>
      <c r="G284" s="84" t="b">
        <v>0</v>
      </c>
      <c r="H284" s="84" t="b">
        <v>0</v>
      </c>
      <c r="I284" s="84" t="b">
        <v>0</v>
      </c>
      <c r="J284" s="84" t="b">
        <v>0</v>
      </c>
      <c r="K284" s="84" t="b">
        <v>0</v>
      </c>
      <c r="L284" s="84" t="b">
        <v>0</v>
      </c>
    </row>
    <row r="285" spans="1:12" ht="15">
      <c r="A285" s="84" t="s">
        <v>2175</v>
      </c>
      <c r="B285" s="84" t="s">
        <v>2585</v>
      </c>
      <c r="C285" s="84">
        <v>25</v>
      </c>
      <c r="D285" s="122">
        <v>0.011895406538788188</v>
      </c>
      <c r="E285" s="122">
        <v>1.4868553552769432</v>
      </c>
      <c r="F285" s="84" t="s">
        <v>2037</v>
      </c>
      <c r="G285" s="84" t="b">
        <v>0</v>
      </c>
      <c r="H285" s="84" t="b">
        <v>0</v>
      </c>
      <c r="I285" s="84" t="b">
        <v>0</v>
      </c>
      <c r="J285" s="84" t="b">
        <v>0</v>
      </c>
      <c r="K285" s="84" t="b">
        <v>0</v>
      </c>
      <c r="L285" s="84" t="b">
        <v>0</v>
      </c>
    </row>
    <row r="286" spans="1:12" ht="15">
      <c r="A286" s="84" t="s">
        <v>2585</v>
      </c>
      <c r="B286" s="84" t="s">
        <v>2169</v>
      </c>
      <c r="C286" s="84">
        <v>25</v>
      </c>
      <c r="D286" s="122">
        <v>0.011895406538788188</v>
      </c>
      <c r="E286" s="122">
        <v>1.4534315997899938</v>
      </c>
      <c r="F286" s="84" t="s">
        <v>2037</v>
      </c>
      <c r="G286" s="84" t="b">
        <v>0</v>
      </c>
      <c r="H286" s="84" t="b">
        <v>0</v>
      </c>
      <c r="I286" s="84" t="b">
        <v>0</v>
      </c>
      <c r="J286" s="84" t="b">
        <v>0</v>
      </c>
      <c r="K286" s="84" t="b">
        <v>0</v>
      </c>
      <c r="L286" s="84" t="b">
        <v>0</v>
      </c>
    </row>
    <row r="287" spans="1:12" ht="15">
      <c r="A287" s="84" t="s">
        <v>2169</v>
      </c>
      <c r="B287" s="84" t="s">
        <v>2586</v>
      </c>
      <c r="C287" s="84">
        <v>25</v>
      </c>
      <c r="D287" s="122">
        <v>0.011895406538788188</v>
      </c>
      <c r="E287" s="122">
        <v>1.4534315997899938</v>
      </c>
      <c r="F287" s="84" t="s">
        <v>2037</v>
      </c>
      <c r="G287" s="84" t="b">
        <v>0</v>
      </c>
      <c r="H287" s="84" t="b">
        <v>0</v>
      </c>
      <c r="I287" s="84" t="b">
        <v>0</v>
      </c>
      <c r="J287" s="84" t="b">
        <v>0</v>
      </c>
      <c r="K287" s="84" t="b">
        <v>0</v>
      </c>
      <c r="L287" s="84" t="b">
        <v>0</v>
      </c>
    </row>
    <row r="288" spans="1:12" ht="15">
      <c r="A288" s="84" t="s">
        <v>277</v>
      </c>
      <c r="B288" s="84" t="s">
        <v>2166</v>
      </c>
      <c r="C288" s="84">
        <v>24</v>
      </c>
      <c r="D288" s="122">
        <v>0.011932847704317911</v>
      </c>
      <c r="E288" s="122">
        <v>0.9293481533712855</v>
      </c>
      <c r="F288" s="84" t="s">
        <v>2037</v>
      </c>
      <c r="G288" s="84" t="b">
        <v>0</v>
      </c>
      <c r="H288" s="84" t="b">
        <v>0</v>
      </c>
      <c r="I288" s="84" t="b">
        <v>0</v>
      </c>
      <c r="J288" s="84" t="b">
        <v>0</v>
      </c>
      <c r="K288" s="84" t="b">
        <v>0</v>
      </c>
      <c r="L288" s="84" t="b">
        <v>0</v>
      </c>
    </row>
    <row r="289" spans="1:12" ht="15">
      <c r="A289" s="84" t="s">
        <v>2587</v>
      </c>
      <c r="B289" s="84" t="s">
        <v>2166</v>
      </c>
      <c r="C289" s="84">
        <v>14</v>
      </c>
      <c r="D289" s="122">
        <v>0.010913982091049724</v>
      </c>
      <c r="E289" s="122">
        <v>1.2750485439547277</v>
      </c>
      <c r="F289" s="84" t="s">
        <v>2037</v>
      </c>
      <c r="G289" s="84" t="b">
        <v>0</v>
      </c>
      <c r="H289" s="84" t="b">
        <v>0</v>
      </c>
      <c r="I289" s="84" t="b">
        <v>0</v>
      </c>
      <c r="J289" s="84" t="b">
        <v>0</v>
      </c>
      <c r="K289" s="84" t="b">
        <v>0</v>
      </c>
      <c r="L289" s="84" t="b">
        <v>0</v>
      </c>
    </row>
    <row r="290" spans="1:12" ht="15">
      <c r="A290" s="84" t="s">
        <v>2166</v>
      </c>
      <c r="B290" s="84" t="s">
        <v>2178</v>
      </c>
      <c r="C290" s="84">
        <v>14</v>
      </c>
      <c r="D290" s="122">
        <v>0.010913982091049724</v>
      </c>
      <c r="E290" s="122">
        <v>1.2937307569224816</v>
      </c>
      <c r="F290" s="84" t="s">
        <v>2037</v>
      </c>
      <c r="G290" s="84" t="b">
        <v>0</v>
      </c>
      <c r="H290" s="84" t="b">
        <v>0</v>
      </c>
      <c r="I290" s="84" t="b">
        <v>0</v>
      </c>
      <c r="J290" s="84" t="b">
        <v>0</v>
      </c>
      <c r="K290" s="84" t="b">
        <v>0</v>
      </c>
      <c r="L290" s="84" t="b">
        <v>0</v>
      </c>
    </row>
    <row r="291" spans="1:12" ht="15">
      <c r="A291" s="84" t="s">
        <v>2178</v>
      </c>
      <c r="B291" s="84" t="s">
        <v>2591</v>
      </c>
      <c r="C291" s="84">
        <v>14</v>
      </c>
      <c r="D291" s="122">
        <v>0.010913982091049724</v>
      </c>
      <c r="E291" s="122">
        <v>1.738667328270743</v>
      </c>
      <c r="F291" s="84" t="s">
        <v>2037</v>
      </c>
      <c r="G291" s="84" t="b">
        <v>0</v>
      </c>
      <c r="H291" s="84" t="b">
        <v>0</v>
      </c>
      <c r="I291" s="84" t="b">
        <v>0</v>
      </c>
      <c r="J291" s="84" t="b">
        <v>0</v>
      </c>
      <c r="K291" s="84" t="b">
        <v>0</v>
      </c>
      <c r="L291" s="84" t="b">
        <v>0</v>
      </c>
    </row>
    <row r="292" spans="1:12" ht="15">
      <c r="A292" s="84" t="s">
        <v>2591</v>
      </c>
      <c r="B292" s="84" t="s">
        <v>2592</v>
      </c>
      <c r="C292" s="84">
        <v>14</v>
      </c>
      <c r="D292" s="122">
        <v>0.010913982091049724</v>
      </c>
      <c r="E292" s="122">
        <v>1.738667328270743</v>
      </c>
      <c r="F292" s="84" t="s">
        <v>2037</v>
      </c>
      <c r="G292" s="84" t="b">
        <v>0</v>
      </c>
      <c r="H292" s="84" t="b">
        <v>0</v>
      </c>
      <c r="I292" s="84" t="b">
        <v>0</v>
      </c>
      <c r="J292" s="84" t="b">
        <v>0</v>
      </c>
      <c r="K292" s="84" t="b">
        <v>0</v>
      </c>
      <c r="L292" s="84" t="b">
        <v>0</v>
      </c>
    </row>
    <row r="293" spans="1:12" ht="15">
      <c r="A293" s="84" t="s">
        <v>2592</v>
      </c>
      <c r="B293" s="84" t="s">
        <v>2593</v>
      </c>
      <c r="C293" s="84">
        <v>14</v>
      </c>
      <c r="D293" s="122">
        <v>0.010913982091049724</v>
      </c>
      <c r="E293" s="122">
        <v>1.738667328270743</v>
      </c>
      <c r="F293" s="84" t="s">
        <v>2037</v>
      </c>
      <c r="G293" s="84" t="b">
        <v>0</v>
      </c>
      <c r="H293" s="84" t="b">
        <v>0</v>
      </c>
      <c r="I293" s="84" t="b">
        <v>0</v>
      </c>
      <c r="J293" s="84" t="b">
        <v>0</v>
      </c>
      <c r="K293" s="84" t="b">
        <v>0</v>
      </c>
      <c r="L293" s="84" t="b">
        <v>0</v>
      </c>
    </row>
    <row r="294" spans="1:12" ht="15">
      <c r="A294" s="84" t="s">
        <v>2593</v>
      </c>
      <c r="B294" s="84" t="s">
        <v>2594</v>
      </c>
      <c r="C294" s="84">
        <v>14</v>
      </c>
      <c r="D294" s="122">
        <v>0.010913982091049724</v>
      </c>
      <c r="E294" s="122">
        <v>1.738667328270743</v>
      </c>
      <c r="F294" s="84" t="s">
        <v>2037</v>
      </c>
      <c r="G294" s="84" t="b">
        <v>0</v>
      </c>
      <c r="H294" s="84" t="b">
        <v>0</v>
      </c>
      <c r="I294" s="84" t="b">
        <v>0</v>
      </c>
      <c r="J294" s="84" t="b">
        <v>0</v>
      </c>
      <c r="K294" s="84" t="b">
        <v>1</v>
      </c>
      <c r="L294" s="84" t="b">
        <v>0</v>
      </c>
    </row>
    <row r="295" spans="1:12" ht="15">
      <c r="A295" s="84" t="s">
        <v>2594</v>
      </c>
      <c r="B295" s="84" t="s">
        <v>2595</v>
      </c>
      <c r="C295" s="84">
        <v>14</v>
      </c>
      <c r="D295" s="122">
        <v>0.010913982091049724</v>
      </c>
      <c r="E295" s="122">
        <v>1.738667328270743</v>
      </c>
      <c r="F295" s="84" t="s">
        <v>2037</v>
      </c>
      <c r="G295" s="84" t="b">
        <v>0</v>
      </c>
      <c r="H295" s="84" t="b">
        <v>1</v>
      </c>
      <c r="I295" s="84" t="b">
        <v>0</v>
      </c>
      <c r="J295" s="84" t="b">
        <v>0</v>
      </c>
      <c r="K295" s="84" t="b">
        <v>1</v>
      </c>
      <c r="L295" s="84" t="b">
        <v>0</v>
      </c>
    </row>
    <row r="296" spans="1:12" ht="15">
      <c r="A296" s="84" t="s">
        <v>2595</v>
      </c>
      <c r="B296" s="84" t="s">
        <v>2589</v>
      </c>
      <c r="C296" s="84">
        <v>14</v>
      </c>
      <c r="D296" s="122">
        <v>0.010913982091049724</v>
      </c>
      <c r="E296" s="122">
        <v>1.738667328270743</v>
      </c>
      <c r="F296" s="84" t="s">
        <v>2037</v>
      </c>
      <c r="G296" s="84" t="b">
        <v>0</v>
      </c>
      <c r="H296" s="84" t="b">
        <v>1</v>
      </c>
      <c r="I296" s="84" t="b">
        <v>0</v>
      </c>
      <c r="J296" s="84" t="b">
        <v>0</v>
      </c>
      <c r="K296" s="84" t="b">
        <v>0</v>
      </c>
      <c r="L296" s="84" t="b">
        <v>0</v>
      </c>
    </row>
    <row r="297" spans="1:12" ht="15">
      <c r="A297" s="84" t="s">
        <v>2589</v>
      </c>
      <c r="B297" s="84" t="s">
        <v>2596</v>
      </c>
      <c r="C297" s="84">
        <v>14</v>
      </c>
      <c r="D297" s="122">
        <v>0.010913982091049724</v>
      </c>
      <c r="E297" s="122">
        <v>1.738667328270743</v>
      </c>
      <c r="F297" s="84" t="s">
        <v>2037</v>
      </c>
      <c r="G297" s="84" t="b">
        <v>0</v>
      </c>
      <c r="H297" s="84" t="b">
        <v>0</v>
      </c>
      <c r="I297" s="84" t="b">
        <v>0</v>
      </c>
      <c r="J297" s="84" t="b">
        <v>0</v>
      </c>
      <c r="K297" s="84" t="b">
        <v>0</v>
      </c>
      <c r="L297" s="84" t="b">
        <v>0</v>
      </c>
    </row>
    <row r="298" spans="1:12" ht="15">
      <c r="A298" s="84" t="s">
        <v>2596</v>
      </c>
      <c r="B298" s="84" t="s">
        <v>2590</v>
      </c>
      <c r="C298" s="84">
        <v>14</v>
      </c>
      <c r="D298" s="122">
        <v>0.010913982091049724</v>
      </c>
      <c r="E298" s="122">
        <v>1.7087041048932996</v>
      </c>
      <c r="F298" s="84" t="s">
        <v>2037</v>
      </c>
      <c r="G298" s="84" t="b">
        <v>0</v>
      </c>
      <c r="H298" s="84" t="b">
        <v>0</v>
      </c>
      <c r="I298" s="84" t="b">
        <v>0</v>
      </c>
      <c r="J298" s="84" t="b">
        <v>0</v>
      </c>
      <c r="K298" s="84" t="b">
        <v>0</v>
      </c>
      <c r="L298" s="84" t="b">
        <v>0</v>
      </c>
    </row>
    <row r="299" spans="1:12" ht="15">
      <c r="A299" s="84" t="s">
        <v>2598</v>
      </c>
      <c r="B299" s="84" t="s">
        <v>2599</v>
      </c>
      <c r="C299" s="84">
        <v>13</v>
      </c>
      <c r="D299" s="122">
        <v>0.01063911747103549</v>
      </c>
      <c r="E299" s="122">
        <v>1.7708520116421442</v>
      </c>
      <c r="F299" s="84" t="s">
        <v>2037</v>
      </c>
      <c r="G299" s="84" t="b">
        <v>0</v>
      </c>
      <c r="H299" s="84" t="b">
        <v>0</v>
      </c>
      <c r="I299" s="84" t="b">
        <v>0</v>
      </c>
      <c r="J299" s="84" t="b">
        <v>0</v>
      </c>
      <c r="K299" s="84" t="b">
        <v>0</v>
      </c>
      <c r="L299" s="84" t="b">
        <v>0</v>
      </c>
    </row>
    <row r="300" spans="1:12" ht="15">
      <c r="A300" s="84" t="s">
        <v>2599</v>
      </c>
      <c r="B300" s="84" t="s">
        <v>2188</v>
      </c>
      <c r="C300" s="84">
        <v>13</v>
      </c>
      <c r="D300" s="122">
        <v>0.01063911747103549</v>
      </c>
      <c r="E300" s="122">
        <v>1.7708520116421442</v>
      </c>
      <c r="F300" s="84" t="s">
        <v>2037</v>
      </c>
      <c r="G300" s="84" t="b">
        <v>0</v>
      </c>
      <c r="H300" s="84" t="b">
        <v>0</v>
      </c>
      <c r="I300" s="84" t="b">
        <v>0</v>
      </c>
      <c r="J300" s="84" t="b">
        <v>0</v>
      </c>
      <c r="K300" s="84" t="b">
        <v>0</v>
      </c>
      <c r="L300" s="84" t="b">
        <v>0</v>
      </c>
    </row>
    <row r="301" spans="1:12" ht="15">
      <c r="A301" s="84" t="s">
        <v>2188</v>
      </c>
      <c r="B301" s="84" t="s">
        <v>2189</v>
      </c>
      <c r="C301" s="84">
        <v>13</v>
      </c>
      <c r="D301" s="122">
        <v>0.01063911747103549</v>
      </c>
      <c r="E301" s="122">
        <v>1.7708520116421442</v>
      </c>
      <c r="F301" s="84" t="s">
        <v>2037</v>
      </c>
      <c r="G301" s="84" t="b">
        <v>0</v>
      </c>
      <c r="H301" s="84" t="b">
        <v>0</v>
      </c>
      <c r="I301" s="84" t="b">
        <v>0</v>
      </c>
      <c r="J301" s="84" t="b">
        <v>0</v>
      </c>
      <c r="K301" s="84" t="b">
        <v>0</v>
      </c>
      <c r="L301" s="84" t="b">
        <v>0</v>
      </c>
    </row>
    <row r="302" spans="1:12" ht="15">
      <c r="A302" s="84" t="s">
        <v>2189</v>
      </c>
      <c r="B302" s="84" t="s">
        <v>2185</v>
      </c>
      <c r="C302" s="84">
        <v>13</v>
      </c>
      <c r="D302" s="122">
        <v>0.01063911747103549</v>
      </c>
      <c r="E302" s="122">
        <v>1.7708520116421442</v>
      </c>
      <c r="F302" s="84" t="s">
        <v>2037</v>
      </c>
      <c r="G302" s="84" t="b">
        <v>0</v>
      </c>
      <c r="H302" s="84" t="b">
        <v>0</v>
      </c>
      <c r="I302" s="84" t="b">
        <v>0</v>
      </c>
      <c r="J302" s="84" t="b">
        <v>0</v>
      </c>
      <c r="K302" s="84" t="b">
        <v>0</v>
      </c>
      <c r="L302" s="84" t="b">
        <v>0</v>
      </c>
    </row>
    <row r="303" spans="1:12" ht="15">
      <c r="A303" s="84" t="s">
        <v>2185</v>
      </c>
      <c r="B303" s="84" t="s">
        <v>2600</v>
      </c>
      <c r="C303" s="84">
        <v>13</v>
      </c>
      <c r="D303" s="122">
        <v>0.01063911747103549</v>
      </c>
      <c r="E303" s="122">
        <v>1.7708520116421442</v>
      </c>
      <c r="F303" s="84" t="s">
        <v>2037</v>
      </c>
      <c r="G303" s="84" t="b">
        <v>0</v>
      </c>
      <c r="H303" s="84" t="b">
        <v>0</v>
      </c>
      <c r="I303" s="84" t="b">
        <v>0</v>
      </c>
      <c r="J303" s="84" t="b">
        <v>0</v>
      </c>
      <c r="K303" s="84" t="b">
        <v>0</v>
      </c>
      <c r="L303" s="84" t="b">
        <v>0</v>
      </c>
    </row>
    <row r="304" spans="1:12" ht="15">
      <c r="A304" s="84" t="s">
        <v>2600</v>
      </c>
      <c r="B304" s="84" t="s">
        <v>2183</v>
      </c>
      <c r="C304" s="84">
        <v>13</v>
      </c>
      <c r="D304" s="122">
        <v>0.01063911747103549</v>
      </c>
      <c r="E304" s="122">
        <v>1.738667328270743</v>
      </c>
      <c r="F304" s="84" t="s">
        <v>2037</v>
      </c>
      <c r="G304" s="84" t="b">
        <v>0</v>
      </c>
      <c r="H304" s="84" t="b">
        <v>0</v>
      </c>
      <c r="I304" s="84" t="b">
        <v>0</v>
      </c>
      <c r="J304" s="84" t="b">
        <v>0</v>
      </c>
      <c r="K304" s="84" t="b">
        <v>0</v>
      </c>
      <c r="L304" s="84" t="b">
        <v>0</v>
      </c>
    </row>
    <row r="305" spans="1:12" ht="15">
      <c r="A305" s="84" t="s">
        <v>2183</v>
      </c>
      <c r="B305" s="84" t="s">
        <v>2588</v>
      </c>
      <c r="C305" s="84">
        <v>13</v>
      </c>
      <c r="D305" s="122">
        <v>0.01063911747103549</v>
      </c>
      <c r="E305" s="122">
        <v>1.6221617591993058</v>
      </c>
      <c r="F305" s="84" t="s">
        <v>2037</v>
      </c>
      <c r="G305" s="84" t="b">
        <v>0</v>
      </c>
      <c r="H305" s="84" t="b">
        <v>0</v>
      </c>
      <c r="I305" s="84" t="b">
        <v>0</v>
      </c>
      <c r="J305" s="84" t="b">
        <v>0</v>
      </c>
      <c r="K305" s="84" t="b">
        <v>0</v>
      </c>
      <c r="L305" s="84" t="b">
        <v>0</v>
      </c>
    </row>
    <row r="306" spans="1:12" ht="15">
      <c r="A306" s="84" t="s">
        <v>2588</v>
      </c>
      <c r="B306" s="84" t="s">
        <v>2601</v>
      </c>
      <c r="C306" s="84">
        <v>13</v>
      </c>
      <c r="D306" s="122">
        <v>0.01063911747103549</v>
      </c>
      <c r="E306" s="122">
        <v>1.654346442570707</v>
      </c>
      <c r="F306" s="84" t="s">
        <v>2037</v>
      </c>
      <c r="G306" s="84" t="b">
        <v>0</v>
      </c>
      <c r="H306" s="84" t="b">
        <v>0</v>
      </c>
      <c r="I306" s="84" t="b">
        <v>0</v>
      </c>
      <c r="J306" s="84" t="b">
        <v>0</v>
      </c>
      <c r="K306" s="84" t="b">
        <v>0</v>
      </c>
      <c r="L306" s="84" t="b">
        <v>0</v>
      </c>
    </row>
    <row r="307" spans="1:12" ht="15">
      <c r="A307" s="84" t="s">
        <v>2601</v>
      </c>
      <c r="B307" s="84" t="s">
        <v>2179</v>
      </c>
      <c r="C307" s="84">
        <v>13</v>
      </c>
      <c r="D307" s="122">
        <v>0.01063911747103549</v>
      </c>
      <c r="E307" s="122">
        <v>1.7708520116421442</v>
      </c>
      <c r="F307" s="84" t="s">
        <v>2037</v>
      </c>
      <c r="G307" s="84" t="b">
        <v>0</v>
      </c>
      <c r="H307" s="84" t="b">
        <v>0</v>
      </c>
      <c r="I307" s="84" t="b">
        <v>0</v>
      </c>
      <c r="J307" s="84" t="b">
        <v>0</v>
      </c>
      <c r="K307" s="84" t="b">
        <v>0</v>
      </c>
      <c r="L307" s="84" t="b">
        <v>0</v>
      </c>
    </row>
    <row r="308" spans="1:12" ht="15">
      <c r="A308" s="84" t="s">
        <v>2179</v>
      </c>
      <c r="B308" s="84" t="s">
        <v>2602</v>
      </c>
      <c r="C308" s="84">
        <v>13</v>
      </c>
      <c r="D308" s="122">
        <v>0.01063911747103549</v>
      </c>
      <c r="E308" s="122">
        <v>1.7708520116421442</v>
      </c>
      <c r="F308" s="84" t="s">
        <v>2037</v>
      </c>
      <c r="G308" s="84" t="b">
        <v>0</v>
      </c>
      <c r="H308" s="84" t="b">
        <v>0</v>
      </c>
      <c r="I308" s="84" t="b">
        <v>0</v>
      </c>
      <c r="J308" s="84" t="b">
        <v>0</v>
      </c>
      <c r="K308" s="84" t="b">
        <v>0</v>
      </c>
      <c r="L308" s="84" t="b">
        <v>0</v>
      </c>
    </row>
    <row r="309" spans="1:12" ht="15">
      <c r="A309" s="84" t="s">
        <v>2602</v>
      </c>
      <c r="B309" s="84" t="s">
        <v>2603</v>
      </c>
      <c r="C309" s="84">
        <v>13</v>
      </c>
      <c r="D309" s="122">
        <v>0.01063911747103549</v>
      </c>
      <c r="E309" s="122">
        <v>1.7708520116421442</v>
      </c>
      <c r="F309" s="84" t="s">
        <v>2037</v>
      </c>
      <c r="G309" s="84" t="b">
        <v>0</v>
      </c>
      <c r="H309" s="84" t="b">
        <v>0</v>
      </c>
      <c r="I309" s="84" t="b">
        <v>0</v>
      </c>
      <c r="J309" s="84" t="b">
        <v>0</v>
      </c>
      <c r="K309" s="84" t="b">
        <v>0</v>
      </c>
      <c r="L309" s="84" t="b">
        <v>0</v>
      </c>
    </row>
    <row r="310" spans="1:12" ht="15">
      <c r="A310" s="84" t="s">
        <v>2603</v>
      </c>
      <c r="B310" s="84" t="s">
        <v>2604</v>
      </c>
      <c r="C310" s="84">
        <v>13</v>
      </c>
      <c r="D310" s="122">
        <v>0.01063911747103549</v>
      </c>
      <c r="E310" s="122">
        <v>1.7708520116421442</v>
      </c>
      <c r="F310" s="84" t="s">
        <v>2037</v>
      </c>
      <c r="G310" s="84" t="b">
        <v>0</v>
      </c>
      <c r="H310" s="84" t="b">
        <v>0</v>
      </c>
      <c r="I310" s="84" t="b">
        <v>0</v>
      </c>
      <c r="J310" s="84" t="b">
        <v>1</v>
      </c>
      <c r="K310" s="84" t="b">
        <v>0</v>
      </c>
      <c r="L310" s="84" t="b">
        <v>0</v>
      </c>
    </row>
    <row r="311" spans="1:12" ht="15">
      <c r="A311" s="84" t="s">
        <v>2604</v>
      </c>
      <c r="B311" s="84" t="s">
        <v>2605</v>
      </c>
      <c r="C311" s="84">
        <v>13</v>
      </c>
      <c r="D311" s="122">
        <v>0.01063911747103549</v>
      </c>
      <c r="E311" s="122">
        <v>1.7708520116421442</v>
      </c>
      <c r="F311" s="84" t="s">
        <v>2037</v>
      </c>
      <c r="G311" s="84" t="b">
        <v>1</v>
      </c>
      <c r="H311" s="84" t="b">
        <v>0</v>
      </c>
      <c r="I311" s="84" t="b">
        <v>0</v>
      </c>
      <c r="J311" s="84" t="b">
        <v>0</v>
      </c>
      <c r="K311" s="84" t="b">
        <v>0</v>
      </c>
      <c r="L311" s="84" t="b">
        <v>0</v>
      </c>
    </row>
    <row r="312" spans="1:12" ht="15">
      <c r="A312" s="84" t="s">
        <v>2605</v>
      </c>
      <c r="B312" s="84" t="s">
        <v>2606</v>
      </c>
      <c r="C312" s="84">
        <v>13</v>
      </c>
      <c r="D312" s="122">
        <v>0.01063911747103549</v>
      </c>
      <c r="E312" s="122">
        <v>1.7708520116421442</v>
      </c>
      <c r="F312" s="84" t="s">
        <v>2037</v>
      </c>
      <c r="G312" s="84" t="b">
        <v>0</v>
      </c>
      <c r="H312" s="84" t="b">
        <v>0</v>
      </c>
      <c r="I312" s="84" t="b">
        <v>0</v>
      </c>
      <c r="J312" s="84" t="b">
        <v>0</v>
      </c>
      <c r="K312" s="84" t="b">
        <v>0</v>
      </c>
      <c r="L312" s="84" t="b">
        <v>0</v>
      </c>
    </row>
    <row r="313" spans="1:12" ht="15">
      <c r="A313" s="84" t="s">
        <v>277</v>
      </c>
      <c r="B313" s="84" t="s">
        <v>2587</v>
      </c>
      <c r="C313" s="84">
        <v>13</v>
      </c>
      <c r="D313" s="122">
        <v>0.01063911747103549</v>
      </c>
      <c r="E313" s="122">
        <v>1.0967358249050885</v>
      </c>
      <c r="F313" s="84" t="s">
        <v>2037</v>
      </c>
      <c r="G313" s="84" t="b">
        <v>0</v>
      </c>
      <c r="H313" s="84" t="b">
        <v>0</v>
      </c>
      <c r="I313" s="84" t="b">
        <v>0</v>
      </c>
      <c r="J313" s="84" t="b">
        <v>0</v>
      </c>
      <c r="K313" s="84" t="b">
        <v>0</v>
      </c>
      <c r="L313" s="84" t="b">
        <v>0</v>
      </c>
    </row>
    <row r="314" spans="1:12" ht="15">
      <c r="A314" s="84" t="s">
        <v>2590</v>
      </c>
      <c r="B314" s="84" t="s">
        <v>2597</v>
      </c>
      <c r="C314" s="84">
        <v>13</v>
      </c>
      <c r="D314" s="122">
        <v>0.01063911747103549</v>
      </c>
      <c r="E314" s="122">
        <v>1.7087041048932996</v>
      </c>
      <c r="F314" s="84" t="s">
        <v>2037</v>
      </c>
      <c r="G314" s="84" t="b">
        <v>0</v>
      </c>
      <c r="H314" s="84" t="b">
        <v>0</v>
      </c>
      <c r="I314" s="84" t="b">
        <v>0</v>
      </c>
      <c r="J314" s="84" t="b">
        <v>0</v>
      </c>
      <c r="K314" s="84" t="b">
        <v>0</v>
      </c>
      <c r="L314" s="84" t="b">
        <v>0</v>
      </c>
    </row>
    <row r="315" spans="1:12" ht="15">
      <c r="A315" s="84" t="s">
        <v>277</v>
      </c>
      <c r="B315" s="84" t="s">
        <v>2598</v>
      </c>
      <c r="C315" s="84">
        <v>12</v>
      </c>
      <c r="D315" s="122">
        <v>0.010323914742349276</v>
      </c>
      <c r="E315" s="122">
        <v>1.1289205082764895</v>
      </c>
      <c r="F315" s="84" t="s">
        <v>2037</v>
      </c>
      <c r="G315" s="84" t="b">
        <v>0</v>
      </c>
      <c r="H315" s="84" t="b">
        <v>0</v>
      </c>
      <c r="I315" s="84" t="b">
        <v>0</v>
      </c>
      <c r="J315" s="84" t="b">
        <v>0</v>
      </c>
      <c r="K315" s="84" t="b">
        <v>0</v>
      </c>
      <c r="L315" s="84" t="b">
        <v>0</v>
      </c>
    </row>
    <row r="316" spans="1:12" ht="15">
      <c r="A316" s="84" t="s">
        <v>2606</v>
      </c>
      <c r="B316" s="84" t="s">
        <v>2228</v>
      </c>
      <c r="C316" s="84">
        <v>12</v>
      </c>
      <c r="D316" s="122">
        <v>0.010323914742349276</v>
      </c>
      <c r="E316" s="122">
        <v>1.7708520116421442</v>
      </c>
      <c r="F316" s="84" t="s">
        <v>2037</v>
      </c>
      <c r="G316" s="84" t="b">
        <v>0</v>
      </c>
      <c r="H316" s="84" t="b">
        <v>0</v>
      </c>
      <c r="I316" s="84" t="b">
        <v>0</v>
      </c>
      <c r="J316" s="84" t="b">
        <v>0</v>
      </c>
      <c r="K316" s="84" t="b">
        <v>0</v>
      </c>
      <c r="L316" s="84" t="b">
        <v>0</v>
      </c>
    </row>
    <row r="317" spans="1:12" ht="15">
      <c r="A317" s="84" t="s">
        <v>282</v>
      </c>
      <c r="B317" s="84" t="s">
        <v>304</v>
      </c>
      <c r="C317" s="84">
        <v>6</v>
      </c>
      <c r="D317" s="122">
        <v>0.007340702816269797</v>
      </c>
      <c r="E317" s="122">
        <v>1.805614117901356</v>
      </c>
      <c r="F317" s="84" t="s">
        <v>2037</v>
      </c>
      <c r="G317" s="84" t="b">
        <v>0</v>
      </c>
      <c r="H317" s="84" t="b">
        <v>0</v>
      </c>
      <c r="I317" s="84" t="b">
        <v>0</v>
      </c>
      <c r="J317" s="84" t="b">
        <v>0</v>
      </c>
      <c r="K317" s="84" t="b">
        <v>0</v>
      </c>
      <c r="L317" s="84" t="b">
        <v>0</v>
      </c>
    </row>
    <row r="318" spans="1:12" ht="15">
      <c r="A318" s="84" t="s">
        <v>339</v>
      </c>
      <c r="B318" s="84" t="s">
        <v>338</v>
      </c>
      <c r="C318" s="84">
        <v>4</v>
      </c>
      <c r="D318" s="122">
        <v>0.005743458133511659</v>
      </c>
      <c r="E318" s="122">
        <v>2.2827353726210187</v>
      </c>
      <c r="F318" s="84" t="s">
        <v>2037</v>
      </c>
      <c r="G318" s="84" t="b">
        <v>0</v>
      </c>
      <c r="H318" s="84" t="b">
        <v>0</v>
      </c>
      <c r="I318" s="84" t="b">
        <v>0</v>
      </c>
      <c r="J318" s="84" t="b">
        <v>0</v>
      </c>
      <c r="K318" s="84" t="b">
        <v>0</v>
      </c>
      <c r="L318" s="84" t="b">
        <v>0</v>
      </c>
    </row>
    <row r="319" spans="1:12" ht="15">
      <c r="A319" s="84" t="s">
        <v>277</v>
      </c>
      <c r="B319" s="84" t="s">
        <v>282</v>
      </c>
      <c r="C319" s="84">
        <v>4</v>
      </c>
      <c r="D319" s="122">
        <v>0.005743458133511659</v>
      </c>
      <c r="E319" s="122">
        <v>0.9528292492208082</v>
      </c>
      <c r="F319" s="84" t="s">
        <v>2037</v>
      </c>
      <c r="G319" s="84" t="b">
        <v>0</v>
      </c>
      <c r="H319" s="84" t="b">
        <v>0</v>
      </c>
      <c r="I319" s="84" t="b">
        <v>0</v>
      </c>
      <c r="J319" s="84" t="b">
        <v>0</v>
      </c>
      <c r="K319" s="84" t="b">
        <v>0</v>
      </c>
      <c r="L319" s="84" t="b">
        <v>0</v>
      </c>
    </row>
    <row r="320" spans="1:12" ht="15">
      <c r="A320" s="84" t="s">
        <v>338</v>
      </c>
      <c r="B320" s="84" t="s">
        <v>304</v>
      </c>
      <c r="C320" s="84">
        <v>3</v>
      </c>
      <c r="D320" s="122">
        <v>0.004759724130682479</v>
      </c>
      <c r="E320" s="122">
        <v>1.6806753812930562</v>
      </c>
      <c r="F320" s="84" t="s">
        <v>2037</v>
      </c>
      <c r="G320" s="84" t="b">
        <v>0</v>
      </c>
      <c r="H320" s="84" t="b">
        <v>0</v>
      </c>
      <c r="I320" s="84" t="b">
        <v>0</v>
      </c>
      <c r="J320" s="84" t="b">
        <v>0</v>
      </c>
      <c r="K320" s="84" t="b">
        <v>0</v>
      </c>
      <c r="L320" s="84" t="b">
        <v>0</v>
      </c>
    </row>
    <row r="321" spans="1:12" ht="15">
      <c r="A321" s="84" t="s">
        <v>2803</v>
      </c>
      <c r="B321" s="84" t="s">
        <v>2588</v>
      </c>
      <c r="C321" s="84">
        <v>2</v>
      </c>
      <c r="D321" s="122">
        <v>0.003597977548454216</v>
      </c>
      <c r="E321" s="122">
        <v>1.654346442570707</v>
      </c>
      <c r="F321" s="84" t="s">
        <v>2037</v>
      </c>
      <c r="G321" s="84" t="b">
        <v>0</v>
      </c>
      <c r="H321" s="84" t="b">
        <v>0</v>
      </c>
      <c r="I321" s="84" t="b">
        <v>0</v>
      </c>
      <c r="J321" s="84" t="b">
        <v>0</v>
      </c>
      <c r="K321" s="84" t="b">
        <v>0</v>
      </c>
      <c r="L321" s="84" t="b">
        <v>0</v>
      </c>
    </row>
    <row r="322" spans="1:12" ht="15">
      <c r="A322" s="84" t="s">
        <v>2588</v>
      </c>
      <c r="B322" s="84" t="s">
        <v>2707</v>
      </c>
      <c r="C322" s="84">
        <v>2</v>
      </c>
      <c r="D322" s="122">
        <v>0.003597977548454216</v>
      </c>
      <c r="E322" s="122">
        <v>1.4782551835150257</v>
      </c>
      <c r="F322" s="84" t="s">
        <v>2037</v>
      </c>
      <c r="G322" s="84" t="b">
        <v>0</v>
      </c>
      <c r="H322" s="84" t="b">
        <v>0</v>
      </c>
      <c r="I322" s="84" t="b">
        <v>0</v>
      </c>
      <c r="J322" s="84" t="b">
        <v>0</v>
      </c>
      <c r="K322" s="84" t="b">
        <v>0</v>
      </c>
      <c r="L322" s="84" t="b">
        <v>0</v>
      </c>
    </row>
    <row r="323" spans="1:12" ht="15">
      <c r="A323" s="84" t="s">
        <v>2707</v>
      </c>
      <c r="B323" s="84" t="s">
        <v>2619</v>
      </c>
      <c r="C323" s="84">
        <v>2</v>
      </c>
      <c r="D323" s="122">
        <v>0.003597977548454216</v>
      </c>
      <c r="E323" s="122">
        <v>2.4076741092293186</v>
      </c>
      <c r="F323" s="84" t="s">
        <v>2037</v>
      </c>
      <c r="G323" s="84" t="b">
        <v>0</v>
      </c>
      <c r="H323" s="84" t="b">
        <v>0</v>
      </c>
      <c r="I323" s="84" t="b">
        <v>0</v>
      </c>
      <c r="J323" s="84" t="b">
        <v>0</v>
      </c>
      <c r="K323" s="84" t="b">
        <v>0</v>
      </c>
      <c r="L323" s="84" t="b">
        <v>0</v>
      </c>
    </row>
    <row r="324" spans="1:12" ht="15">
      <c r="A324" s="84" t="s">
        <v>2619</v>
      </c>
      <c r="B324" s="84" t="s">
        <v>2804</v>
      </c>
      <c r="C324" s="84">
        <v>2</v>
      </c>
      <c r="D324" s="122">
        <v>0.003597977548454216</v>
      </c>
      <c r="E324" s="122">
        <v>2.583765368285</v>
      </c>
      <c r="F324" s="84" t="s">
        <v>2037</v>
      </c>
      <c r="G324" s="84" t="b">
        <v>0</v>
      </c>
      <c r="H324" s="84" t="b">
        <v>0</v>
      </c>
      <c r="I324" s="84" t="b">
        <v>0</v>
      </c>
      <c r="J324" s="84" t="b">
        <v>1</v>
      </c>
      <c r="K324" s="84" t="b">
        <v>0</v>
      </c>
      <c r="L324" s="84" t="b">
        <v>0</v>
      </c>
    </row>
    <row r="325" spans="1:12" ht="15">
      <c r="A325" s="84" t="s">
        <v>2804</v>
      </c>
      <c r="B325" s="84" t="s">
        <v>2805</v>
      </c>
      <c r="C325" s="84">
        <v>2</v>
      </c>
      <c r="D325" s="122">
        <v>0.003597977548454216</v>
      </c>
      <c r="E325" s="122">
        <v>2.583765368285</v>
      </c>
      <c r="F325" s="84" t="s">
        <v>2037</v>
      </c>
      <c r="G325" s="84" t="b">
        <v>1</v>
      </c>
      <c r="H325" s="84" t="b">
        <v>0</v>
      </c>
      <c r="I325" s="84" t="b">
        <v>0</v>
      </c>
      <c r="J325" s="84" t="b">
        <v>1</v>
      </c>
      <c r="K325" s="84" t="b">
        <v>0</v>
      </c>
      <c r="L325" s="84" t="b">
        <v>0</v>
      </c>
    </row>
    <row r="326" spans="1:12" ht="15">
      <c r="A326" s="84" t="s">
        <v>2805</v>
      </c>
      <c r="B326" s="84" t="s">
        <v>2806</v>
      </c>
      <c r="C326" s="84">
        <v>2</v>
      </c>
      <c r="D326" s="122">
        <v>0.003597977548454216</v>
      </c>
      <c r="E326" s="122">
        <v>2.583765368285</v>
      </c>
      <c r="F326" s="84" t="s">
        <v>2037</v>
      </c>
      <c r="G326" s="84" t="b">
        <v>1</v>
      </c>
      <c r="H326" s="84" t="b">
        <v>0</v>
      </c>
      <c r="I326" s="84" t="b">
        <v>0</v>
      </c>
      <c r="J326" s="84" t="b">
        <v>0</v>
      </c>
      <c r="K326" s="84" t="b">
        <v>0</v>
      </c>
      <c r="L326" s="84" t="b">
        <v>0</v>
      </c>
    </row>
    <row r="327" spans="1:12" ht="15">
      <c r="A327" s="84" t="s">
        <v>2806</v>
      </c>
      <c r="B327" s="84" t="s">
        <v>2807</v>
      </c>
      <c r="C327" s="84">
        <v>2</v>
      </c>
      <c r="D327" s="122">
        <v>0.003597977548454216</v>
      </c>
      <c r="E327" s="122">
        <v>2.583765368285</v>
      </c>
      <c r="F327" s="84" t="s">
        <v>2037</v>
      </c>
      <c r="G327" s="84" t="b">
        <v>0</v>
      </c>
      <c r="H327" s="84" t="b">
        <v>0</v>
      </c>
      <c r="I327" s="84" t="b">
        <v>0</v>
      </c>
      <c r="J327" s="84" t="b">
        <v>0</v>
      </c>
      <c r="K327" s="84" t="b">
        <v>0</v>
      </c>
      <c r="L327" s="84" t="b">
        <v>0</v>
      </c>
    </row>
    <row r="328" spans="1:12" ht="15">
      <c r="A328" s="84" t="s">
        <v>2807</v>
      </c>
      <c r="B328" s="84" t="s">
        <v>2169</v>
      </c>
      <c r="C328" s="84">
        <v>2</v>
      </c>
      <c r="D328" s="122">
        <v>0.003597977548454216</v>
      </c>
      <c r="E328" s="122">
        <v>1.4534315997899938</v>
      </c>
      <c r="F328" s="84" t="s">
        <v>2037</v>
      </c>
      <c r="G328" s="84" t="b">
        <v>0</v>
      </c>
      <c r="H328" s="84" t="b">
        <v>0</v>
      </c>
      <c r="I328" s="84" t="b">
        <v>0</v>
      </c>
      <c r="J328" s="84" t="b">
        <v>0</v>
      </c>
      <c r="K328" s="84" t="b">
        <v>0</v>
      </c>
      <c r="L328" s="84" t="b">
        <v>0</v>
      </c>
    </row>
    <row r="329" spans="1:12" ht="15">
      <c r="A329" s="84" t="s">
        <v>2169</v>
      </c>
      <c r="B329" s="84" t="s">
        <v>2808</v>
      </c>
      <c r="C329" s="84">
        <v>2</v>
      </c>
      <c r="D329" s="122">
        <v>0.003597977548454216</v>
      </c>
      <c r="E329" s="122">
        <v>1.4534315997899938</v>
      </c>
      <c r="F329" s="84" t="s">
        <v>2037</v>
      </c>
      <c r="G329" s="84" t="b">
        <v>0</v>
      </c>
      <c r="H329" s="84" t="b">
        <v>0</v>
      </c>
      <c r="I329" s="84" t="b">
        <v>0</v>
      </c>
      <c r="J329" s="84" t="b">
        <v>0</v>
      </c>
      <c r="K329" s="84" t="b">
        <v>0</v>
      </c>
      <c r="L329" s="84" t="b">
        <v>0</v>
      </c>
    </row>
    <row r="330" spans="1:12" ht="15">
      <c r="A330" s="84" t="s">
        <v>2808</v>
      </c>
      <c r="B330" s="84" t="s">
        <v>2688</v>
      </c>
      <c r="C330" s="84">
        <v>2</v>
      </c>
      <c r="D330" s="122">
        <v>0.003597977548454216</v>
      </c>
      <c r="E330" s="122">
        <v>2.583765368285</v>
      </c>
      <c r="F330" s="84" t="s">
        <v>2037</v>
      </c>
      <c r="G330" s="84" t="b">
        <v>0</v>
      </c>
      <c r="H330" s="84" t="b">
        <v>0</v>
      </c>
      <c r="I330" s="84" t="b">
        <v>0</v>
      </c>
      <c r="J330" s="84" t="b">
        <v>0</v>
      </c>
      <c r="K330" s="84" t="b">
        <v>0</v>
      </c>
      <c r="L330" s="84" t="b">
        <v>0</v>
      </c>
    </row>
    <row r="331" spans="1:12" ht="15">
      <c r="A331" s="84" t="s">
        <v>2688</v>
      </c>
      <c r="B331" s="84" t="s">
        <v>2809</v>
      </c>
      <c r="C331" s="84">
        <v>2</v>
      </c>
      <c r="D331" s="122">
        <v>0.003597977548454216</v>
      </c>
      <c r="E331" s="122">
        <v>2.583765368285</v>
      </c>
      <c r="F331" s="84" t="s">
        <v>2037</v>
      </c>
      <c r="G331" s="84" t="b">
        <v>0</v>
      </c>
      <c r="H331" s="84" t="b">
        <v>0</v>
      </c>
      <c r="I331" s="84" t="b">
        <v>0</v>
      </c>
      <c r="J331" s="84" t="b">
        <v>0</v>
      </c>
      <c r="K331" s="84" t="b">
        <v>0</v>
      </c>
      <c r="L331" s="84" t="b">
        <v>0</v>
      </c>
    </row>
    <row r="332" spans="1:12" ht="15">
      <c r="A332" s="84" t="s">
        <v>2704</v>
      </c>
      <c r="B332" s="84" t="s">
        <v>2211</v>
      </c>
      <c r="C332" s="84">
        <v>2</v>
      </c>
      <c r="D332" s="122">
        <v>0.003597977548454216</v>
      </c>
      <c r="E332" s="122">
        <v>2.583765368285</v>
      </c>
      <c r="F332" s="84" t="s">
        <v>2037</v>
      </c>
      <c r="G332" s="84" t="b">
        <v>0</v>
      </c>
      <c r="H332" s="84" t="b">
        <v>0</v>
      </c>
      <c r="I332" s="84" t="b">
        <v>0</v>
      </c>
      <c r="J332" s="84" t="b">
        <v>0</v>
      </c>
      <c r="K332" s="84" t="b">
        <v>0</v>
      </c>
      <c r="L332" s="84" t="b">
        <v>0</v>
      </c>
    </row>
    <row r="333" spans="1:12" ht="15">
      <c r="A333" s="84" t="s">
        <v>2652</v>
      </c>
      <c r="B333" s="84" t="s">
        <v>2653</v>
      </c>
      <c r="C333" s="84">
        <v>2</v>
      </c>
      <c r="D333" s="122">
        <v>0.003597977548454216</v>
      </c>
      <c r="E333" s="122">
        <v>2.583765368285</v>
      </c>
      <c r="F333" s="84" t="s">
        <v>2037</v>
      </c>
      <c r="G333" s="84" t="b">
        <v>0</v>
      </c>
      <c r="H333" s="84" t="b">
        <v>0</v>
      </c>
      <c r="I333" s="84" t="b">
        <v>0</v>
      </c>
      <c r="J333" s="84" t="b">
        <v>1</v>
      </c>
      <c r="K333" s="84" t="b">
        <v>0</v>
      </c>
      <c r="L333" s="84" t="b">
        <v>0</v>
      </c>
    </row>
    <row r="334" spans="1:12" ht="15">
      <c r="A334" s="84" t="s">
        <v>277</v>
      </c>
      <c r="B334" s="84" t="s">
        <v>339</v>
      </c>
      <c r="C334" s="84">
        <v>2</v>
      </c>
      <c r="D334" s="122">
        <v>0.003597977548454216</v>
      </c>
      <c r="E334" s="122">
        <v>0.8278905126125083</v>
      </c>
      <c r="F334" s="84" t="s">
        <v>2037</v>
      </c>
      <c r="G334" s="84" t="b">
        <v>0</v>
      </c>
      <c r="H334" s="84" t="b">
        <v>0</v>
      </c>
      <c r="I334" s="84" t="b">
        <v>0</v>
      </c>
      <c r="J334" s="84" t="b">
        <v>0</v>
      </c>
      <c r="K334" s="84" t="b">
        <v>0</v>
      </c>
      <c r="L334" s="84" t="b">
        <v>0</v>
      </c>
    </row>
    <row r="335" spans="1:12" ht="15">
      <c r="A335" s="84" t="s">
        <v>2633</v>
      </c>
      <c r="B335" s="84" t="s">
        <v>2793</v>
      </c>
      <c r="C335" s="84">
        <v>2</v>
      </c>
      <c r="D335" s="122">
        <v>0.003597977548454216</v>
      </c>
      <c r="E335" s="122">
        <v>2.583765368285</v>
      </c>
      <c r="F335" s="84" t="s">
        <v>2037</v>
      </c>
      <c r="G335" s="84" t="b">
        <v>1</v>
      </c>
      <c r="H335" s="84" t="b">
        <v>0</v>
      </c>
      <c r="I335" s="84" t="b">
        <v>0</v>
      </c>
      <c r="J335" s="84" t="b">
        <v>0</v>
      </c>
      <c r="K335" s="84" t="b">
        <v>0</v>
      </c>
      <c r="L335" s="84" t="b">
        <v>0</v>
      </c>
    </row>
    <row r="336" spans="1:12" ht="15">
      <c r="A336" s="84" t="s">
        <v>2180</v>
      </c>
      <c r="B336" s="84" t="s">
        <v>2178</v>
      </c>
      <c r="C336" s="84">
        <v>6</v>
      </c>
      <c r="D336" s="122">
        <v>0.013041134474001435</v>
      </c>
      <c r="E336" s="122">
        <v>1.6901960800285136</v>
      </c>
      <c r="F336" s="84" t="s">
        <v>2038</v>
      </c>
      <c r="G336" s="84" t="b">
        <v>0</v>
      </c>
      <c r="H336" s="84" t="b">
        <v>0</v>
      </c>
      <c r="I336" s="84" t="b">
        <v>0</v>
      </c>
      <c r="J336" s="84" t="b">
        <v>0</v>
      </c>
      <c r="K336" s="84" t="b">
        <v>0</v>
      </c>
      <c r="L336" s="84" t="b">
        <v>0</v>
      </c>
    </row>
    <row r="337" spans="1:12" ht="15">
      <c r="A337" s="84" t="s">
        <v>2177</v>
      </c>
      <c r="B337" s="84" t="s">
        <v>2179</v>
      </c>
      <c r="C337" s="84">
        <v>6</v>
      </c>
      <c r="D337" s="122">
        <v>0.013041134474001435</v>
      </c>
      <c r="E337" s="122">
        <v>1.5141048209728323</v>
      </c>
      <c r="F337" s="84" t="s">
        <v>2038</v>
      </c>
      <c r="G337" s="84" t="b">
        <v>0</v>
      </c>
      <c r="H337" s="84" t="b">
        <v>0</v>
      </c>
      <c r="I337" s="84" t="b">
        <v>0</v>
      </c>
      <c r="J337" s="84" t="b">
        <v>0</v>
      </c>
      <c r="K337" s="84" t="b">
        <v>0</v>
      </c>
      <c r="L337" s="84" t="b">
        <v>0</v>
      </c>
    </row>
    <row r="338" spans="1:12" ht="15">
      <c r="A338" s="84" t="s">
        <v>2179</v>
      </c>
      <c r="B338" s="84" t="s">
        <v>2182</v>
      </c>
      <c r="C338" s="84">
        <v>5</v>
      </c>
      <c r="D338" s="122">
        <v>0.011898617869579645</v>
      </c>
      <c r="E338" s="122">
        <v>1.757142869659127</v>
      </c>
      <c r="F338" s="84" t="s">
        <v>2038</v>
      </c>
      <c r="G338" s="84" t="b">
        <v>0</v>
      </c>
      <c r="H338" s="84" t="b">
        <v>0</v>
      </c>
      <c r="I338" s="84" t="b">
        <v>0</v>
      </c>
      <c r="J338" s="84" t="b">
        <v>0</v>
      </c>
      <c r="K338" s="84" t="b">
        <v>0</v>
      </c>
      <c r="L338" s="84" t="b">
        <v>0</v>
      </c>
    </row>
    <row r="339" spans="1:12" ht="15">
      <c r="A339" s="84" t="s">
        <v>248</v>
      </c>
      <c r="B339" s="84" t="s">
        <v>304</v>
      </c>
      <c r="C339" s="84">
        <v>5</v>
      </c>
      <c r="D339" s="122">
        <v>0.011898617869579645</v>
      </c>
      <c r="E339" s="122">
        <v>1.2256639526168718</v>
      </c>
      <c r="F339" s="84" t="s">
        <v>2038</v>
      </c>
      <c r="G339" s="84" t="b">
        <v>0</v>
      </c>
      <c r="H339" s="84" t="b">
        <v>0</v>
      </c>
      <c r="I339" s="84" t="b">
        <v>0</v>
      </c>
      <c r="J339" s="84" t="b">
        <v>0</v>
      </c>
      <c r="K339" s="84" t="b">
        <v>0</v>
      </c>
      <c r="L339" s="84" t="b">
        <v>0</v>
      </c>
    </row>
    <row r="340" spans="1:12" ht="15">
      <c r="A340" s="84" t="s">
        <v>2646</v>
      </c>
      <c r="B340" s="84" t="s">
        <v>2181</v>
      </c>
      <c r="C340" s="84">
        <v>4</v>
      </c>
      <c r="D340" s="122">
        <v>0.01052837359783097</v>
      </c>
      <c r="E340" s="122">
        <v>1.8363241157067518</v>
      </c>
      <c r="F340" s="84" t="s">
        <v>2038</v>
      </c>
      <c r="G340" s="84" t="b">
        <v>0</v>
      </c>
      <c r="H340" s="84" t="b">
        <v>0</v>
      </c>
      <c r="I340" s="84" t="b">
        <v>0</v>
      </c>
      <c r="J340" s="84" t="b">
        <v>0</v>
      </c>
      <c r="K340" s="84" t="b">
        <v>0</v>
      </c>
      <c r="L340" s="84" t="b">
        <v>0</v>
      </c>
    </row>
    <row r="341" spans="1:12" ht="15">
      <c r="A341" s="84" t="s">
        <v>2181</v>
      </c>
      <c r="B341" s="84" t="s">
        <v>2177</v>
      </c>
      <c r="C341" s="84">
        <v>4</v>
      </c>
      <c r="D341" s="122">
        <v>0.01052837359783097</v>
      </c>
      <c r="E341" s="122">
        <v>1.484141597595389</v>
      </c>
      <c r="F341" s="84" t="s">
        <v>2038</v>
      </c>
      <c r="G341" s="84" t="b">
        <v>0</v>
      </c>
      <c r="H341" s="84" t="b">
        <v>0</v>
      </c>
      <c r="I341" s="84" t="b">
        <v>0</v>
      </c>
      <c r="J341" s="84" t="b">
        <v>0</v>
      </c>
      <c r="K341" s="84" t="b">
        <v>0</v>
      </c>
      <c r="L341" s="84" t="b">
        <v>0</v>
      </c>
    </row>
    <row r="342" spans="1:12" ht="15">
      <c r="A342" s="84" t="s">
        <v>2182</v>
      </c>
      <c r="B342" s="84" t="s">
        <v>2647</v>
      </c>
      <c r="C342" s="84">
        <v>4</v>
      </c>
      <c r="D342" s="122">
        <v>0.01052837359783097</v>
      </c>
      <c r="E342" s="122">
        <v>1.8363241157067518</v>
      </c>
      <c r="F342" s="84" t="s">
        <v>2038</v>
      </c>
      <c r="G342" s="84" t="b">
        <v>0</v>
      </c>
      <c r="H342" s="84" t="b">
        <v>0</v>
      </c>
      <c r="I342" s="84" t="b">
        <v>0</v>
      </c>
      <c r="J342" s="84" t="b">
        <v>0</v>
      </c>
      <c r="K342" s="84" t="b">
        <v>0</v>
      </c>
      <c r="L342" s="84" t="b">
        <v>0</v>
      </c>
    </row>
    <row r="343" spans="1:12" ht="15">
      <c r="A343" s="84" t="s">
        <v>2208</v>
      </c>
      <c r="B343" s="84" t="s">
        <v>347</v>
      </c>
      <c r="C343" s="84">
        <v>3</v>
      </c>
      <c r="D343" s="122">
        <v>0.008872364078125571</v>
      </c>
      <c r="E343" s="122">
        <v>2.058172865323108</v>
      </c>
      <c r="F343" s="84" t="s">
        <v>2038</v>
      </c>
      <c r="G343" s="84" t="b">
        <v>1</v>
      </c>
      <c r="H343" s="84" t="b">
        <v>0</v>
      </c>
      <c r="I343" s="84" t="b">
        <v>0</v>
      </c>
      <c r="J343" s="84" t="b">
        <v>0</v>
      </c>
      <c r="K343" s="84" t="b">
        <v>0</v>
      </c>
      <c r="L343" s="84" t="b">
        <v>0</v>
      </c>
    </row>
    <row r="344" spans="1:12" ht="15">
      <c r="A344" s="84" t="s">
        <v>347</v>
      </c>
      <c r="B344" s="84" t="s">
        <v>2696</v>
      </c>
      <c r="C344" s="84">
        <v>3</v>
      </c>
      <c r="D344" s="122">
        <v>0.008872364078125571</v>
      </c>
      <c r="E344" s="122">
        <v>2.058172865323108</v>
      </c>
      <c r="F344" s="84" t="s">
        <v>2038</v>
      </c>
      <c r="G344" s="84" t="b">
        <v>0</v>
      </c>
      <c r="H344" s="84" t="b">
        <v>0</v>
      </c>
      <c r="I344" s="84" t="b">
        <v>0</v>
      </c>
      <c r="J344" s="84" t="b">
        <v>0</v>
      </c>
      <c r="K344" s="84" t="b">
        <v>0</v>
      </c>
      <c r="L344" s="84" t="b">
        <v>0</v>
      </c>
    </row>
    <row r="345" spans="1:12" ht="15">
      <c r="A345" s="84" t="s">
        <v>2696</v>
      </c>
      <c r="B345" s="84" t="s">
        <v>2697</v>
      </c>
      <c r="C345" s="84">
        <v>3</v>
      </c>
      <c r="D345" s="122">
        <v>0.008872364078125571</v>
      </c>
      <c r="E345" s="122">
        <v>2.058172865323108</v>
      </c>
      <c r="F345" s="84" t="s">
        <v>2038</v>
      </c>
      <c r="G345" s="84" t="b">
        <v>0</v>
      </c>
      <c r="H345" s="84" t="b">
        <v>0</v>
      </c>
      <c r="I345" s="84" t="b">
        <v>0</v>
      </c>
      <c r="J345" s="84" t="b">
        <v>0</v>
      </c>
      <c r="K345" s="84" t="b">
        <v>0</v>
      </c>
      <c r="L345" s="84" t="b">
        <v>0</v>
      </c>
    </row>
    <row r="346" spans="1:12" ht="15">
      <c r="A346" s="84" t="s">
        <v>2697</v>
      </c>
      <c r="B346" s="84" t="s">
        <v>2632</v>
      </c>
      <c r="C346" s="84">
        <v>3</v>
      </c>
      <c r="D346" s="122">
        <v>0.008872364078125571</v>
      </c>
      <c r="E346" s="122">
        <v>2.058172865323108</v>
      </c>
      <c r="F346" s="84" t="s">
        <v>2038</v>
      </c>
      <c r="G346" s="84" t="b">
        <v>0</v>
      </c>
      <c r="H346" s="84" t="b">
        <v>0</v>
      </c>
      <c r="I346" s="84" t="b">
        <v>0</v>
      </c>
      <c r="J346" s="84" t="b">
        <v>1</v>
      </c>
      <c r="K346" s="84" t="b">
        <v>0</v>
      </c>
      <c r="L346" s="84" t="b">
        <v>0</v>
      </c>
    </row>
    <row r="347" spans="1:12" ht="15">
      <c r="A347" s="84" t="s">
        <v>2632</v>
      </c>
      <c r="B347" s="84" t="s">
        <v>2698</v>
      </c>
      <c r="C347" s="84">
        <v>3</v>
      </c>
      <c r="D347" s="122">
        <v>0.008872364078125571</v>
      </c>
      <c r="E347" s="122">
        <v>2.058172865323108</v>
      </c>
      <c r="F347" s="84" t="s">
        <v>2038</v>
      </c>
      <c r="G347" s="84" t="b">
        <v>1</v>
      </c>
      <c r="H347" s="84" t="b">
        <v>0</v>
      </c>
      <c r="I347" s="84" t="b">
        <v>0</v>
      </c>
      <c r="J347" s="84" t="b">
        <v>0</v>
      </c>
      <c r="K347" s="84" t="b">
        <v>0</v>
      </c>
      <c r="L347" s="84" t="b">
        <v>0</v>
      </c>
    </row>
    <row r="348" spans="1:12" ht="15">
      <c r="A348" s="84" t="s">
        <v>2698</v>
      </c>
      <c r="B348" s="84" t="s">
        <v>2633</v>
      </c>
      <c r="C348" s="84">
        <v>3</v>
      </c>
      <c r="D348" s="122">
        <v>0.008872364078125571</v>
      </c>
      <c r="E348" s="122">
        <v>2.058172865323108</v>
      </c>
      <c r="F348" s="84" t="s">
        <v>2038</v>
      </c>
      <c r="G348" s="84" t="b">
        <v>0</v>
      </c>
      <c r="H348" s="84" t="b">
        <v>0</v>
      </c>
      <c r="I348" s="84" t="b">
        <v>0</v>
      </c>
      <c r="J348" s="84" t="b">
        <v>1</v>
      </c>
      <c r="K348" s="84" t="b">
        <v>0</v>
      </c>
      <c r="L348" s="84" t="b">
        <v>0</v>
      </c>
    </row>
    <row r="349" spans="1:12" ht="15">
      <c r="A349" s="84" t="s">
        <v>2633</v>
      </c>
      <c r="B349" s="84" t="s">
        <v>2699</v>
      </c>
      <c r="C349" s="84">
        <v>3</v>
      </c>
      <c r="D349" s="122">
        <v>0.008872364078125571</v>
      </c>
      <c r="E349" s="122">
        <v>2.058172865323108</v>
      </c>
      <c r="F349" s="84" t="s">
        <v>2038</v>
      </c>
      <c r="G349" s="84" t="b">
        <v>1</v>
      </c>
      <c r="H349" s="84" t="b">
        <v>0</v>
      </c>
      <c r="I349" s="84" t="b">
        <v>0</v>
      </c>
      <c r="J349" s="84" t="b">
        <v>0</v>
      </c>
      <c r="K349" s="84" t="b">
        <v>0</v>
      </c>
      <c r="L349" s="84" t="b">
        <v>0</v>
      </c>
    </row>
    <row r="350" spans="1:12" ht="15">
      <c r="A350" s="84" t="s">
        <v>2699</v>
      </c>
      <c r="B350" s="84" t="s">
        <v>2132</v>
      </c>
      <c r="C350" s="84">
        <v>3</v>
      </c>
      <c r="D350" s="122">
        <v>0.008872364078125571</v>
      </c>
      <c r="E350" s="122">
        <v>2.058172865323108</v>
      </c>
      <c r="F350" s="84" t="s">
        <v>2038</v>
      </c>
      <c r="G350" s="84" t="b">
        <v>0</v>
      </c>
      <c r="H350" s="84" t="b">
        <v>0</v>
      </c>
      <c r="I350" s="84" t="b">
        <v>0</v>
      </c>
      <c r="J350" s="84" t="b">
        <v>0</v>
      </c>
      <c r="K350" s="84" t="b">
        <v>0</v>
      </c>
      <c r="L350" s="84" t="b">
        <v>0</v>
      </c>
    </row>
    <row r="351" spans="1:12" ht="15">
      <c r="A351" s="84" t="s">
        <v>2132</v>
      </c>
      <c r="B351" s="84" t="s">
        <v>2700</v>
      </c>
      <c r="C351" s="84">
        <v>3</v>
      </c>
      <c r="D351" s="122">
        <v>0.008872364078125571</v>
      </c>
      <c r="E351" s="122">
        <v>2.058172865323108</v>
      </c>
      <c r="F351" s="84" t="s">
        <v>2038</v>
      </c>
      <c r="G351" s="84" t="b">
        <v>0</v>
      </c>
      <c r="H351" s="84" t="b">
        <v>0</v>
      </c>
      <c r="I351" s="84" t="b">
        <v>0</v>
      </c>
      <c r="J351" s="84" t="b">
        <v>0</v>
      </c>
      <c r="K351" s="84" t="b">
        <v>0</v>
      </c>
      <c r="L351" s="84" t="b">
        <v>0</v>
      </c>
    </row>
    <row r="352" spans="1:12" ht="15">
      <c r="A352" s="84" t="s">
        <v>2700</v>
      </c>
      <c r="B352" s="84" t="s">
        <v>2701</v>
      </c>
      <c r="C352" s="84">
        <v>3</v>
      </c>
      <c r="D352" s="122">
        <v>0.008872364078125571</v>
      </c>
      <c r="E352" s="122">
        <v>2.058172865323108</v>
      </c>
      <c r="F352" s="84" t="s">
        <v>2038</v>
      </c>
      <c r="G352" s="84" t="b">
        <v>0</v>
      </c>
      <c r="H352" s="84" t="b">
        <v>0</v>
      </c>
      <c r="I352" s="84" t="b">
        <v>0</v>
      </c>
      <c r="J352" s="84" t="b">
        <v>0</v>
      </c>
      <c r="K352" s="84" t="b">
        <v>0</v>
      </c>
      <c r="L352" s="84" t="b">
        <v>0</v>
      </c>
    </row>
    <row r="353" spans="1:12" ht="15">
      <c r="A353" s="84" t="s">
        <v>2701</v>
      </c>
      <c r="B353" s="84" t="s">
        <v>2702</v>
      </c>
      <c r="C353" s="84">
        <v>3</v>
      </c>
      <c r="D353" s="122">
        <v>0.008872364078125571</v>
      </c>
      <c r="E353" s="122">
        <v>2.058172865323108</v>
      </c>
      <c r="F353" s="84" t="s">
        <v>2038</v>
      </c>
      <c r="G353" s="84" t="b">
        <v>0</v>
      </c>
      <c r="H353" s="84" t="b">
        <v>0</v>
      </c>
      <c r="I353" s="84" t="b">
        <v>0</v>
      </c>
      <c r="J353" s="84" t="b">
        <v>0</v>
      </c>
      <c r="K353" s="84" t="b">
        <v>0</v>
      </c>
      <c r="L353" s="84" t="b">
        <v>0</v>
      </c>
    </row>
    <row r="354" spans="1:12" ht="15">
      <c r="A354" s="84" t="s">
        <v>2178</v>
      </c>
      <c r="B354" s="84" t="s">
        <v>526</v>
      </c>
      <c r="C354" s="84">
        <v>3</v>
      </c>
      <c r="D354" s="122">
        <v>0.008872364078125571</v>
      </c>
      <c r="E354" s="122">
        <v>1.125924649589951</v>
      </c>
      <c r="F354" s="84" t="s">
        <v>2038</v>
      </c>
      <c r="G354" s="84" t="b">
        <v>0</v>
      </c>
      <c r="H354" s="84" t="b">
        <v>0</v>
      </c>
      <c r="I354" s="84" t="b">
        <v>0</v>
      </c>
      <c r="J354" s="84" t="b">
        <v>0</v>
      </c>
      <c r="K354" s="84" t="b">
        <v>0</v>
      </c>
      <c r="L354" s="84" t="b">
        <v>0</v>
      </c>
    </row>
    <row r="355" spans="1:12" ht="15">
      <c r="A355" s="84" t="s">
        <v>2608</v>
      </c>
      <c r="B355" s="84" t="s">
        <v>2681</v>
      </c>
      <c r="C355" s="84">
        <v>3</v>
      </c>
      <c r="D355" s="122">
        <v>0.008872364078125571</v>
      </c>
      <c r="E355" s="122">
        <v>2.058172865323108</v>
      </c>
      <c r="F355" s="84" t="s">
        <v>2038</v>
      </c>
      <c r="G355" s="84" t="b">
        <v>0</v>
      </c>
      <c r="H355" s="84" t="b">
        <v>0</v>
      </c>
      <c r="I355" s="84" t="b">
        <v>0</v>
      </c>
      <c r="J355" s="84" t="b">
        <v>0</v>
      </c>
      <c r="K355" s="84" t="b">
        <v>0</v>
      </c>
      <c r="L355" s="84" t="b">
        <v>0</v>
      </c>
    </row>
    <row r="356" spans="1:12" ht="15">
      <c r="A356" s="84" t="s">
        <v>2681</v>
      </c>
      <c r="B356" s="84" t="s">
        <v>2644</v>
      </c>
      <c r="C356" s="84">
        <v>3</v>
      </c>
      <c r="D356" s="122">
        <v>0.008872364078125571</v>
      </c>
      <c r="E356" s="122">
        <v>1.933234128714808</v>
      </c>
      <c r="F356" s="84" t="s">
        <v>2038</v>
      </c>
      <c r="G356" s="84" t="b">
        <v>0</v>
      </c>
      <c r="H356" s="84" t="b">
        <v>0</v>
      </c>
      <c r="I356" s="84" t="b">
        <v>0</v>
      </c>
      <c r="J356" s="84" t="b">
        <v>1</v>
      </c>
      <c r="K356" s="84" t="b">
        <v>0</v>
      </c>
      <c r="L356" s="84" t="b">
        <v>0</v>
      </c>
    </row>
    <row r="357" spans="1:12" ht="15">
      <c r="A357" s="84" t="s">
        <v>2644</v>
      </c>
      <c r="B357" s="84" t="s">
        <v>2619</v>
      </c>
      <c r="C357" s="84">
        <v>3</v>
      </c>
      <c r="D357" s="122">
        <v>0.008872364078125571</v>
      </c>
      <c r="E357" s="122">
        <v>1.8082953921065081</v>
      </c>
      <c r="F357" s="84" t="s">
        <v>2038</v>
      </c>
      <c r="G357" s="84" t="b">
        <v>1</v>
      </c>
      <c r="H357" s="84" t="b">
        <v>0</v>
      </c>
      <c r="I357" s="84" t="b">
        <v>0</v>
      </c>
      <c r="J357" s="84" t="b">
        <v>0</v>
      </c>
      <c r="K357" s="84" t="b">
        <v>0</v>
      </c>
      <c r="L357" s="84" t="b">
        <v>0</v>
      </c>
    </row>
    <row r="358" spans="1:12" ht="15">
      <c r="A358" s="84" t="s">
        <v>2619</v>
      </c>
      <c r="B358" s="84" t="s">
        <v>2645</v>
      </c>
      <c r="C358" s="84">
        <v>3</v>
      </c>
      <c r="D358" s="122">
        <v>0.008872364078125571</v>
      </c>
      <c r="E358" s="122">
        <v>1.933234128714808</v>
      </c>
      <c r="F358" s="84" t="s">
        <v>2038</v>
      </c>
      <c r="G358" s="84" t="b">
        <v>0</v>
      </c>
      <c r="H358" s="84" t="b">
        <v>0</v>
      </c>
      <c r="I358" s="84" t="b">
        <v>0</v>
      </c>
      <c r="J358" s="84" t="b">
        <v>0</v>
      </c>
      <c r="K358" s="84" t="b">
        <v>0</v>
      </c>
      <c r="L358" s="84" t="b">
        <v>0</v>
      </c>
    </row>
    <row r="359" spans="1:12" ht="15">
      <c r="A359" s="84" t="s">
        <v>2645</v>
      </c>
      <c r="B359" s="84" t="s">
        <v>526</v>
      </c>
      <c r="C359" s="84">
        <v>3</v>
      </c>
      <c r="D359" s="122">
        <v>0.008872364078125571</v>
      </c>
      <c r="E359" s="122">
        <v>1.4939014348845454</v>
      </c>
      <c r="F359" s="84" t="s">
        <v>2038</v>
      </c>
      <c r="G359" s="84" t="b">
        <v>0</v>
      </c>
      <c r="H359" s="84" t="b">
        <v>0</v>
      </c>
      <c r="I359" s="84" t="b">
        <v>0</v>
      </c>
      <c r="J359" s="84" t="b">
        <v>0</v>
      </c>
      <c r="K359" s="84" t="b">
        <v>0</v>
      </c>
      <c r="L359" s="84" t="b">
        <v>0</v>
      </c>
    </row>
    <row r="360" spans="1:12" ht="15">
      <c r="A360" s="84" t="s">
        <v>2677</v>
      </c>
      <c r="B360" s="84" t="s">
        <v>2638</v>
      </c>
      <c r="C360" s="84">
        <v>3</v>
      </c>
      <c r="D360" s="122">
        <v>0.008872364078125571</v>
      </c>
      <c r="E360" s="122">
        <v>2.058172865323108</v>
      </c>
      <c r="F360" s="84" t="s">
        <v>2038</v>
      </c>
      <c r="G360" s="84" t="b">
        <v>0</v>
      </c>
      <c r="H360" s="84" t="b">
        <v>0</v>
      </c>
      <c r="I360" s="84" t="b">
        <v>0</v>
      </c>
      <c r="J360" s="84" t="b">
        <v>0</v>
      </c>
      <c r="K360" s="84" t="b">
        <v>0</v>
      </c>
      <c r="L360" s="84" t="b">
        <v>0</v>
      </c>
    </row>
    <row r="361" spans="1:12" ht="15">
      <c r="A361" s="84" t="s">
        <v>2638</v>
      </c>
      <c r="B361" s="84" t="s">
        <v>2177</v>
      </c>
      <c r="C361" s="84">
        <v>3</v>
      </c>
      <c r="D361" s="122">
        <v>0.008872364078125571</v>
      </c>
      <c r="E361" s="122">
        <v>1.5810516106034456</v>
      </c>
      <c r="F361" s="84" t="s">
        <v>2038</v>
      </c>
      <c r="G361" s="84" t="b">
        <v>0</v>
      </c>
      <c r="H361" s="84" t="b">
        <v>0</v>
      </c>
      <c r="I361" s="84" t="b">
        <v>0</v>
      </c>
      <c r="J361" s="84" t="b">
        <v>0</v>
      </c>
      <c r="K361" s="84" t="b">
        <v>0</v>
      </c>
      <c r="L361" s="84" t="b">
        <v>0</v>
      </c>
    </row>
    <row r="362" spans="1:12" ht="15">
      <c r="A362" s="84" t="s">
        <v>2177</v>
      </c>
      <c r="B362" s="84" t="s">
        <v>2678</v>
      </c>
      <c r="C362" s="84">
        <v>3</v>
      </c>
      <c r="D362" s="122">
        <v>0.008872364078125571</v>
      </c>
      <c r="E362" s="122">
        <v>1.5810516106034456</v>
      </c>
      <c r="F362" s="84" t="s">
        <v>2038</v>
      </c>
      <c r="G362" s="84" t="b">
        <v>0</v>
      </c>
      <c r="H362" s="84" t="b">
        <v>0</v>
      </c>
      <c r="I362" s="84" t="b">
        <v>0</v>
      </c>
      <c r="J362" s="84" t="b">
        <v>0</v>
      </c>
      <c r="K362" s="84" t="b">
        <v>0</v>
      </c>
      <c r="L362" s="84" t="b">
        <v>0</v>
      </c>
    </row>
    <row r="363" spans="1:12" ht="15">
      <c r="A363" s="84" t="s">
        <v>304</v>
      </c>
      <c r="B363" s="84" t="s">
        <v>2646</v>
      </c>
      <c r="C363" s="84">
        <v>3</v>
      </c>
      <c r="D363" s="122">
        <v>0.008872364078125571</v>
      </c>
      <c r="E363" s="122">
        <v>1.1203207720719526</v>
      </c>
      <c r="F363" s="84" t="s">
        <v>2038</v>
      </c>
      <c r="G363" s="84" t="b">
        <v>0</v>
      </c>
      <c r="H363" s="84" t="b">
        <v>0</v>
      </c>
      <c r="I363" s="84" t="b">
        <v>0</v>
      </c>
      <c r="J363" s="84" t="b">
        <v>0</v>
      </c>
      <c r="K363" s="84" t="b">
        <v>0</v>
      </c>
      <c r="L363" s="84" t="b">
        <v>0</v>
      </c>
    </row>
    <row r="364" spans="1:12" ht="15">
      <c r="A364" s="84" t="s">
        <v>526</v>
      </c>
      <c r="B364" s="84" t="s">
        <v>2167</v>
      </c>
      <c r="C364" s="84">
        <v>2</v>
      </c>
      <c r="D364" s="122">
        <v>0.0068320513596653865</v>
      </c>
      <c r="E364" s="122">
        <v>1.5141048209728323</v>
      </c>
      <c r="F364" s="84" t="s">
        <v>2038</v>
      </c>
      <c r="G364" s="84" t="b">
        <v>0</v>
      </c>
      <c r="H364" s="84" t="b">
        <v>0</v>
      </c>
      <c r="I364" s="84" t="b">
        <v>0</v>
      </c>
      <c r="J364" s="84" t="b">
        <v>0</v>
      </c>
      <c r="K364" s="84" t="b">
        <v>0</v>
      </c>
      <c r="L364" s="84" t="b">
        <v>0</v>
      </c>
    </row>
    <row r="365" spans="1:12" ht="15">
      <c r="A365" s="84" t="s">
        <v>2167</v>
      </c>
      <c r="B365" s="84" t="s">
        <v>2661</v>
      </c>
      <c r="C365" s="84">
        <v>2</v>
      </c>
      <c r="D365" s="122">
        <v>0.0068320513596653865</v>
      </c>
      <c r="E365" s="122">
        <v>2.058172865323108</v>
      </c>
      <c r="F365" s="84" t="s">
        <v>2038</v>
      </c>
      <c r="G365" s="84" t="b">
        <v>0</v>
      </c>
      <c r="H365" s="84" t="b">
        <v>0</v>
      </c>
      <c r="I365" s="84" t="b">
        <v>0</v>
      </c>
      <c r="J365" s="84" t="b">
        <v>0</v>
      </c>
      <c r="K365" s="84" t="b">
        <v>0</v>
      </c>
      <c r="L365" s="84" t="b">
        <v>0</v>
      </c>
    </row>
    <row r="366" spans="1:12" ht="15">
      <c r="A366" s="84" t="s">
        <v>2770</v>
      </c>
      <c r="B366" s="84" t="s">
        <v>2631</v>
      </c>
      <c r="C366" s="84">
        <v>2</v>
      </c>
      <c r="D366" s="122">
        <v>0.0068320513596653865</v>
      </c>
      <c r="E366" s="122">
        <v>2.058172865323108</v>
      </c>
      <c r="F366" s="84" t="s">
        <v>2038</v>
      </c>
      <c r="G366" s="84" t="b">
        <v>0</v>
      </c>
      <c r="H366" s="84" t="b">
        <v>0</v>
      </c>
      <c r="I366" s="84" t="b">
        <v>0</v>
      </c>
      <c r="J366" s="84" t="b">
        <v>0</v>
      </c>
      <c r="K366" s="84" t="b">
        <v>0</v>
      </c>
      <c r="L366" s="84" t="b">
        <v>0</v>
      </c>
    </row>
    <row r="367" spans="1:12" ht="15">
      <c r="A367" s="84" t="s">
        <v>304</v>
      </c>
      <c r="B367" s="84" t="s">
        <v>2677</v>
      </c>
      <c r="C367" s="84">
        <v>2</v>
      </c>
      <c r="D367" s="122">
        <v>0.0068320513596653865</v>
      </c>
      <c r="E367" s="122">
        <v>1.1203207720719526</v>
      </c>
      <c r="F367" s="84" t="s">
        <v>2038</v>
      </c>
      <c r="G367" s="84" t="b">
        <v>0</v>
      </c>
      <c r="H367" s="84" t="b">
        <v>0</v>
      </c>
      <c r="I367" s="84" t="b">
        <v>0</v>
      </c>
      <c r="J367" s="84" t="b">
        <v>0</v>
      </c>
      <c r="K367" s="84" t="b">
        <v>0</v>
      </c>
      <c r="L367" s="84" t="b">
        <v>0</v>
      </c>
    </row>
    <row r="368" spans="1:12" ht="15">
      <c r="A368" s="84" t="s">
        <v>304</v>
      </c>
      <c r="B368" s="84" t="s">
        <v>2608</v>
      </c>
      <c r="C368" s="84">
        <v>2</v>
      </c>
      <c r="D368" s="122">
        <v>0.0068320513596653865</v>
      </c>
      <c r="E368" s="122">
        <v>1.1203207720719526</v>
      </c>
      <c r="F368" s="84" t="s">
        <v>2038</v>
      </c>
      <c r="G368" s="84" t="b">
        <v>0</v>
      </c>
      <c r="H368" s="84" t="b">
        <v>0</v>
      </c>
      <c r="I368" s="84" t="b">
        <v>0</v>
      </c>
      <c r="J368" s="84" t="b">
        <v>0</v>
      </c>
      <c r="K368" s="84" t="b">
        <v>0</v>
      </c>
      <c r="L368" s="84" t="b">
        <v>0</v>
      </c>
    </row>
    <row r="369" spans="1:12" ht="15">
      <c r="A369" s="84" t="s">
        <v>2693</v>
      </c>
      <c r="B369" s="84" t="s">
        <v>2588</v>
      </c>
      <c r="C369" s="84">
        <v>2</v>
      </c>
      <c r="D369" s="122">
        <v>0.0068320513596653865</v>
      </c>
      <c r="E369" s="122">
        <v>2.2342641243787895</v>
      </c>
      <c r="F369" s="84" t="s">
        <v>2038</v>
      </c>
      <c r="G369" s="84" t="b">
        <v>0</v>
      </c>
      <c r="H369" s="84" t="b">
        <v>0</v>
      </c>
      <c r="I369" s="84" t="b">
        <v>0</v>
      </c>
      <c r="J369" s="84" t="b">
        <v>0</v>
      </c>
      <c r="K369" s="84" t="b">
        <v>0</v>
      </c>
      <c r="L369" s="84" t="b">
        <v>0</v>
      </c>
    </row>
    <row r="370" spans="1:12" ht="15">
      <c r="A370" s="84" t="s">
        <v>2588</v>
      </c>
      <c r="B370" s="84" t="s">
        <v>304</v>
      </c>
      <c r="C370" s="84">
        <v>2</v>
      </c>
      <c r="D370" s="122">
        <v>0.0068320513596653865</v>
      </c>
      <c r="E370" s="122">
        <v>1.3048451986644967</v>
      </c>
      <c r="F370" s="84" t="s">
        <v>2038</v>
      </c>
      <c r="G370" s="84" t="b">
        <v>0</v>
      </c>
      <c r="H370" s="84" t="b">
        <v>0</v>
      </c>
      <c r="I370" s="84" t="b">
        <v>0</v>
      </c>
      <c r="J370" s="84" t="b">
        <v>0</v>
      </c>
      <c r="K370" s="84" t="b">
        <v>0</v>
      </c>
      <c r="L370" s="84" t="b">
        <v>0</v>
      </c>
    </row>
    <row r="371" spans="1:12" ht="15">
      <c r="A371" s="84" t="s">
        <v>2781</v>
      </c>
      <c r="B371" s="84" t="s">
        <v>2620</v>
      </c>
      <c r="C371" s="84">
        <v>2</v>
      </c>
      <c r="D371" s="122">
        <v>0.0068320513596653865</v>
      </c>
      <c r="E371" s="122">
        <v>1.8363241157067518</v>
      </c>
      <c r="F371" s="84" t="s">
        <v>2038</v>
      </c>
      <c r="G371" s="84" t="b">
        <v>0</v>
      </c>
      <c r="H371" s="84" t="b">
        <v>0</v>
      </c>
      <c r="I371" s="84" t="b">
        <v>0</v>
      </c>
      <c r="J371" s="84" t="b">
        <v>0</v>
      </c>
      <c r="K371" s="84" t="b">
        <v>0</v>
      </c>
      <c r="L371" s="84" t="b">
        <v>0</v>
      </c>
    </row>
    <row r="372" spans="1:12" ht="15">
      <c r="A372" s="84" t="s">
        <v>2620</v>
      </c>
      <c r="B372" s="84" t="s">
        <v>2607</v>
      </c>
      <c r="C372" s="84">
        <v>2</v>
      </c>
      <c r="D372" s="122">
        <v>0.0068320513596653865</v>
      </c>
      <c r="E372" s="122">
        <v>1.438384107034714</v>
      </c>
      <c r="F372" s="84" t="s">
        <v>2038</v>
      </c>
      <c r="G372" s="84" t="b">
        <v>0</v>
      </c>
      <c r="H372" s="84" t="b">
        <v>0</v>
      </c>
      <c r="I372" s="84" t="b">
        <v>0</v>
      </c>
      <c r="J372" s="84" t="b">
        <v>1</v>
      </c>
      <c r="K372" s="84" t="b">
        <v>0</v>
      </c>
      <c r="L372" s="84" t="b">
        <v>0</v>
      </c>
    </row>
    <row r="373" spans="1:12" ht="15">
      <c r="A373" s="84" t="s">
        <v>2607</v>
      </c>
      <c r="B373" s="84" t="s">
        <v>2782</v>
      </c>
      <c r="C373" s="84">
        <v>2</v>
      </c>
      <c r="D373" s="122">
        <v>0.0068320513596653865</v>
      </c>
      <c r="E373" s="122">
        <v>1.933234128714808</v>
      </c>
      <c r="F373" s="84" t="s">
        <v>2038</v>
      </c>
      <c r="G373" s="84" t="b">
        <v>1</v>
      </c>
      <c r="H373" s="84" t="b">
        <v>0</v>
      </c>
      <c r="I373" s="84" t="b">
        <v>0</v>
      </c>
      <c r="J373" s="84" t="b">
        <v>0</v>
      </c>
      <c r="K373" s="84" t="b">
        <v>0</v>
      </c>
      <c r="L373" s="84" t="b">
        <v>0</v>
      </c>
    </row>
    <row r="374" spans="1:12" ht="15">
      <c r="A374" s="84" t="s">
        <v>2782</v>
      </c>
      <c r="B374" s="84" t="s">
        <v>2620</v>
      </c>
      <c r="C374" s="84">
        <v>2</v>
      </c>
      <c r="D374" s="122">
        <v>0.0068320513596653865</v>
      </c>
      <c r="E374" s="122">
        <v>1.8363241157067518</v>
      </c>
      <c r="F374" s="84" t="s">
        <v>2038</v>
      </c>
      <c r="G374" s="84" t="b">
        <v>0</v>
      </c>
      <c r="H374" s="84" t="b">
        <v>0</v>
      </c>
      <c r="I374" s="84" t="b">
        <v>0</v>
      </c>
      <c r="J374" s="84" t="b">
        <v>0</v>
      </c>
      <c r="K374" s="84" t="b">
        <v>0</v>
      </c>
      <c r="L374" s="84" t="b">
        <v>0</v>
      </c>
    </row>
    <row r="375" spans="1:12" ht="15">
      <c r="A375" s="84" t="s">
        <v>2620</v>
      </c>
      <c r="B375" s="84" t="s">
        <v>2783</v>
      </c>
      <c r="C375" s="84">
        <v>2</v>
      </c>
      <c r="D375" s="122">
        <v>0.0068320513596653865</v>
      </c>
      <c r="E375" s="122">
        <v>1.8363241157067518</v>
      </c>
      <c r="F375" s="84" t="s">
        <v>2038</v>
      </c>
      <c r="G375" s="84" t="b">
        <v>0</v>
      </c>
      <c r="H375" s="84" t="b">
        <v>0</v>
      </c>
      <c r="I375" s="84" t="b">
        <v>0</v>
      </c>
      <c r="J375" s="84" t="b">
        <v>0</v>
      </c>
      <c r="K375" s="84" t="b">
        <v>0</v>
      </c>
      <c r="L375" s="84" t="b">
        <v>0</v>
      </c>
    </row>
    <row r="376" spans="1:12" ht="15">
      <c r="A376" s="84" t="s">
        <v>2783</v>
      </c>
      <c r="B376" s="84" t="s">
        <v>2628</v>
      </c>
      <c r="C376" s="84">
        <v>2</v>
      </c>
      <c r="D376" s="122">
        <v>0.0068320513596653865</v>
      </c>
      <c r="E376" s="122">
        <v>2.2342641243787895</v>
      </c>
      <c r="F376" s="84" t="s">
        <v>2038</v>
      </c>
      <c r="G376" s="84" t="b">
        <v>0</v>
      </c>
      <c r="H376" s="84" t="b">
        <v>0</v>
      </c>
      <c r="I376" s="84" t="b">
        <v>0</v>
      </c>
      <c r="J376" s="84" t="b">
        <v>0</v>
      </c>
      <c r="K376" s="84" t="b">
        <v>0</v>
      </c>
      <c r="L376" s="84" t="b">
        <v>0</v>
      </c>
    </row>
    <row r="377" spans="1:12" ht="15">
      <c r="A377" s="84" t="s">
        <v>2628</v>
      </c>
      <c r="B377" s="84" t="s">
        <v>2784</v>
      </c>
      <c r="C377" s="84">
        <v>2</v>
      </c>
      <c r="D377" s="122">
        <v>0.0068320513596653865</v>
      </c>
      <c r="E377" s="122">
        <v>2.2342641243787895</v>
      </c>
      <c r="F377" s="84" t="s">
        <v>2038</v>
      </c>
      <c r="G377" s="84" t="b">
        <v>0</v>
      </c>
      <c r="H377" s="84" t="b">
        <v>0</v>
      </c>
      <c r="I377" s="84" t="b">
        <v>0</v>
      </c>
      <c r="J377" s="84" t="b">
        <v>0</v>
      </c>
      <c r="K377" s="84" t="b">
        <v>0</v>
      </c>
      <c r="L377" s="84" t="b">
        <v>0</v>
      </c>
    </row>
    <row r="378" spans="1:12" ht="15">
      <c r="A378" s="84" t="s">
        <v>2784</v>
      </c>
      <c r="B378" s="84" t="s">
        <v>2227</v>
      </c>
      <c r="C378" s="84">
        <v>2</v>
      </c>
      <c r="D378" s="122">
        <v>0.0068320513596653865</v>
      </c>
      <c r="E378" s="122">
        <v>2.058172865323108</v>
      </c>
      <c r="F378" s="84" t="s">
        <v>2038</v>
      </c>
      <c r="G378" s="84" t="b">
        <v>0</v>
      </c>
      <c r="H378" s="84" t="b">
        <v>0</v>
      </c>
      <c r="I378" s="84" t="b">
        <v>0</v>
      </c>
      <c r="J378" s="84" t="b">
        <v>0</v>
      </c>
      <c r="K378" s="84" t="b">
        <v>0</v>
      </c>
      <c r="L378" s="84" t="b">
        <v>0</v>
      </c>
    </row>
    <row r="379" spans="1:12" ht="15">
      <c r="A379" s="84" t="s">
        <v>2227</v>
      </c>
      <c r="B379" s="84" t="s">
        <v>2180</v>
      </c>
      <c r="C379" s="84">
        <v>2</v>
      </c>
      <c r="D379" s="122">
        <v>0.0068320513596653865</v>
      </c>
      <c r="E379" s="122">
        <v>1.6602328566510705</v>
      </c>
      <c r="F379" s="84" t="s">
        <v>2038</v>
      </c>
      <c r="G379" s="84" t="b">
        <v>0</v>
      </c>
      <c r="H379" s="84" t="b">
        <v>0</v>
      </c>
      <c r="I379" s="84" t="b">
        <v>0</v>
      </c>
      <c r="J379" s="84" t="b">
        <v>0</v>
      </c>
      <c r="K379" s="84" t="b">
        <v>0</v>
      </c>
      <c r="L379" s="84" t="b">
        <v>0</v>
      </c>
    </row>
    <row r="380" spans="1:12" ht="15">
      <c r="A380" s="84" t="s">
        <v>2178</v>
      </c>
      <c r="B380" s="84" t="s">
        <v>304</v>
      </c>
      <c r="C380" s="84">
        <v>2</v>
      </c>
      <c r="D380" s="122">
        <v>0.0068320513596653865</v>
      </c>
      <c r="E380" s="122">
        <v>0.7607771543142209</v>
      </c>
      <c r="F380" s="84" t="s">
        <v>2038</v>
      </c>
      <c r="G380" s="84" t="b">
        <v>0</v>
      </c>
      <c r="H380" s="84" t="b">
        <v>0</v>
      </c>
      <c r="I380" s="84" t="b">
        <v>0</v>
      </c>
      <c r="J380" s="84" t="b">
        <v>0</v>
      </c>
      <c r="K380" s="84" t="b">
        <v>0</v>
      </c>
      <c r="L380" s="84" t="b">
        <v>0</v>
      </c>
    </row>
    <row r="381" spans="1:12" ht="15">
      <c r="A381" s="84" t="s">
        <v>304</v>
      </c>
      <c r="B381" s="84" t="s">
        <v>2208</v>
      </c>
      <c r="C381" s="84">
        <v>2</v>
      </c>
      <c r="D381" s="122">
        <v>0.0068320513596653865</v>
      </c>
      <c r="E381" s="122">
        <v>1.1203207720719526</v>
      </c>
      <c r="F381" s="84" t="s">
        <v>2038</v>
      </c>
      <c r="G381" s="84" t="b">
        <v>0</v>
      </c>
      <c r="H381" s="84" t="b">
        <v>0</v>
      </c>
      <c r="I381" s="84" t="b">
        <v>0</v>
      </c>
      <c r="J381" s="84" t="b">
        <v>1</v>
      </c>
      <c r="K381" s="84" t="b">
        <v>0</v>
      </c>
      <c r="L381" s="84" t="b">
        <v>0</v>
      </c>
    </row>
    <row r="382" spans="1:12" ht="15">
      <c r="A382" s="84" t="s">
        <v>2702</v>
      </c>
      <c r="B382" s="84" t="s">
        <v>2779</v>
      </c>
      <c r="C382" s="84">
        <v>2</v>
      </c>
      <c r="D382" s="122">
        <v>0.0068320513596653865</v>
      </c>
      <c r="E382" s="122">
        <v>2.2342641243787895</v>
      </c>
      <c r="F382" s="84" t="s">
        <v>2038</v>
      </c>
      <c r="G382" s="84" t="b">
        <v>0</v>
      </c>
      <c r="H382" s="84" t="b">
        <v>0</v>
      </c>
      <c r="I382" s="84" t="b">
        <v>0</v>
      </c>
      <c r="J382" s="84" t="b">
        <v>0</v>
      </c>
      <c r="K382" s="84" t="b">
        <v>0</v>
      </c>
      <c r="L382" s="84" t="b">
        <v>0</v>
      </c>
    </row>
    <row r="383" spans="1:12" ht="15">
      <c r="A383" s="84" t="s">
        <v>2444</v>
      </c>
      <c r="B383" s="84" t="s">
        <v>304</v>
      </c>
      <c r="C383" s="84">
        <v>2</v>
      </c>
      <c r="D383" s="122">
        <v>0.0068320513596653865</v>
      </c>
      <c r="E383" s="122">
        <v>1.3048451986644967</v>
      </c>
      <c r="F383" s="84" t="s">
        <v>2038</v>
      </c>
      <c r="G383" s="84" t="b">
        <v>0</v>
      </c>
      <c r="H383" s="84" t="b">
        <v>0</v>
      </c>
      <c r="I383" s="84" t="b">
        <v>0</v>
      </c>
      <c r="J383" s="84" t="b">
        <v>0</v>
      </c>
      <c r="K383" s="84" t="b">
        <v>0</v>
      </c>
      <c r="L383" s="84" t="b">
        <v>0</v>
      </c>
    </row>
    <row r="384" spans="1:12" ht="15">
      <c r="A384" s="84" t="s">
        <v>304</v>
      </c>
      <c r="B384" s="84" t="s">
        <v>333</v>
      </c>
      <c r="C384" s="84">
        <v>6</v>
      </c>
      <c r="D384" s="122">
        <v>0.008319272081370767</v>
      </c>
      <c r="E384" s="122">
        <v>1.1018452306835687</v>
      </c>
      <c r="F384" s="84" t="s">
        <v>2039</v>
      </c>
      <c r="G384" s="84" t="b">
        <v>0</v>
      </c>
      <c r="H384" s="84" t="b">
        <v>0</v>
      </c>
      <c r="I384" s="84" t="b">
        <v>0</v>
      </c>
      <c r="J384" s="84" t="b">
        <v>0</v>
      </c>
      <c r="K384" s="84" t="b">
        <v>0</v>
      </c>
      <c r="L384" s="84" t="b">
        <v>0</v>
      </c>
    </row>
    <row r="385" spans="1:12" ht="15">
      <c r="A385" s="84" t="s">
        <v>337</v>
      </c>
      <c r="B385" s="84" t="s">
        <v>336</v>
      </c>
      <c r="C385" s="84">
        <v>4</v>
      </c>
      <c r="D385" s="122">
        <v>0.011092362775161022</v>
      </c>
      <c r="E385" s="122">
        <v>1.469822015978163</v>
      </c>
      <c r="F385" s="84" t="s">
        <v>2039</v>
      </c>
      <c r="G385" s="84" t="b">
        <v>0</v>
      </c>
      <c r="H385" s="84" t="b">
        <v>0</v>
      </c>
      <c r="I385" s="84" t="b">
        <v>0</v>
      </c>
      <c r="J385" s="84" t="b">
        <v>0</v>
      </c>
      <c r="K385" s="84" t="b">
        <v>0</v>
      </c>
      <c r="L385" s="84" t="b">
        <v>0</v>
      </c>
    </row>
    <row r="386" spans="1:12" ht="15">
      <c r="A386" s="84" t="s">
        <v>336</v>
      </c>
      <c r="B386" s="84" t="s">
        <v>304</v>
      </c>
      <c r="C386" s="84">
        <v>4</v>
      </c>
      <c r="D386" s="122">
        <v>0.011092362775161022</v>
      </c>
      <c r="E386" s="122">
        <v>1.1687920203141817</v>
      </c>
      <c r="F386" s="84" t="s">
        <v>2039</v>
      </c>
      <c r="G386" s="84" t="b">
        <v>0</v>
      </c>
      <c r="H386" s="84" t="b">
        <v>0</v>
      </c>
      <c r="I386" s="84" t="b">
        <v>0</v>
      </c>
      <c r="J386" s="84" t="b">
        <v>0</v>
      </c>
      <c r="K386" s="84" t="b">
        <v>0</v>
      </c>
      <c r="L386" s="84" t="b">
        <v>0</v>
      </c>
    </row>
    <row r="387" spans="1:12" ht="15">
      <c r="A387" s="84" t="s">
        <v>333</v>
      </c>
      <c r="B387" s="84" t="s">
        <v>2186</v>
      </c>
      <c r="C387" s="84">
        <v>4</v>
      </c>
      <c r="D387" s="122">
        <v>0.011092362775161022</v>
      </c>
      <c r="E387" s="122">
        <v>1.2267839672918686</v>
      </c>
      <c r="F387" s="84" t="s">
        <v>2039</v>
      </c>
      <c r="G387" s="84" t="b">
        <v>0</v>
      </c>
      <c r="H387" s="84" t="b">
        <v>0</v>
      </c>
      <c r="I387" s="84" t="b">
        <v>0</v>
      </c>
      <c r="J387" s="84" t="b">
        <v>0</v>
      </c>
      <c r="K387" s="84" t="b">
        <v>1</v>
      </c>
      <c r="L387" s="84" t="b">
        <v>0</v>
      </c>
    </row>
    <row r="388" spans="1:12" ht="15">
      <c r="A388" s="84" t="s">
        <v>2186</v>
      </c>
      <c r="B388" s="84" t="s">
        <v>2187</v>
      </c>
      <c r="C388" s="84">
        <v>4</v>
      </c>
      <c r="D388" s="122">
        <v>0.011092362775161022</v>
      </c>
      <c r="E388" s="122">
        <v>1.469822015978163</v>
      </c>
      <c r="F388" s="84" t="s">
        <v>2039</v>
      </c>
      <c r="G388" s="84" t="b">
        <v>0</v>
      </c>
      <c r="H388" s="84" t="b">
        <v>1</v>
      </c>
      <c r="I388" s="84" t="b">
        <v>0</v>
      </c>
      <c r="J388" s="84" t="b">
        <v>0</v>
      </c>
      <c r="K388" s="84" t="b">
        <v>1</v>
      </c>
      <c r="L388" s="84" t="b">
        <v>0</v>
      </c>
    </row>
    <row r="389" spans="1:12" ht="15">
      <c r="A389" s="84" t="s">
        <v>2187</v>
      </c>
      <c r="B389" s="84" t="s">
        <v>2188</v>
      </c>
      <c r="C389" s="84">
        <v>4</v>
      </c>
      <c r="D389" s="122">
        <v>0.011092362775161022</v>
      </c>
      <c r="E389" s="122">
        <v>1.469822015978163</v>
      </c>
      <c r="F389" s="84" t="s">
        <v>2039</v>
      </c>
      <c r="G389" s="84" t="b">
        <v>0</v>
      </c>
      <c r="H389" s="84" t="b">
        <v>1</v>
      </c>
      <c r="I389" s="84" t="b">
        <v>0</v>
      </c>
      <c r="J389" s="84" t="b">
        <v>0</v>
      </c>
      <c r="K389" s="84" t="b">
        <v>0</v>
      </c>
      <c r="L389" s="84" t="b">
        <v>0</v>
      </c>
    </row>
    <row r="390" spans="1:12" ht="15">
      <c r="A390" s="84" t="s">
        <v>2188</v>
      </c>
      <c r="B390" s="84" t="s">
        <v>2189</v>
      </c>
      <c r="C390" s="84">
        <v>4</v>
      </c>
      <c r="D390" s="122">
        <v>0.011092362775161022</v>
      </c>
      <c r="E390" s="122">
        <v>1.469822015978163</v>
      </c>
      <c r="F390" s="84" t="s">
        <v>2039</v>
      </c>
      <c r="G390" s="84" t="b">
        <v>0</v>
      </c>
      <c r="H390" s="84" t="b">
        <v>0</v>
      </c>
      <c r="I390" s="84" t="b">
        <v>0</v>
      </c>
      <c r="J390" s="84" t="b">
        <v>0</v>
      </c>
      <c r="K390" s="84" t="b">
        <v>0</v>
      </c>
      <c r="L390" s="84" t="b">
        <v>0</v>
      </c>
    </row>
    <row r="391" spans="1:12" ht="15">
      <c r="A391" s="84" t="s">
        <v>2189</v>
      </c>
      <c r="B391" s="84" t="s">
        <v>2185</v>
      </c>
      <c r="C391" s="84">
        <v>4</v>
      </c>
      <c r="D391" s="122">
        <v>0.011092362775161022</v>
      </c>
      <c r="E391" s="122">
        <v>1.3729120029701065</v>
      </c>
      <c r="F391" s="84" t="s">
        <v>2039</v>
      </c>
      <c r="G391" s="84" t="b">
        <v>0</v>
      </c>
      <c r="H391" s="84" t="b">
        <v>0</v>
      </c>
      <c r="I391" s="84" t="b">
        <v>0</v>
      </c>
      <c r="J391" s="84" t="b">
        <v>0</v>
      </c>
      <c r="K391" s="84" t="b">
        <v>0</v>
      </c>
      <c r="L391" s="84" t="b">
        <v>0</v>
      </c>
    </row>
    <row r="392" spans="1:12" ht="15">
      <c r="A392" s="84" t="s">
        <v>2185</v>
      </c>
      <c r="B392" s="84" t="s">
        <v>2640</v>
      </c>
      <c r="C392" s="84">
        <v>4</v>
      </c>
      <c r="D392" s="122">
        <v>0.011092362775161022</v>
      </c>
      <c r="E392" s="122">
        <v>1.3729120029701065</v>
      </c>
      <c r="F392" s="84" t="s">
        <v>2039</v>
      </c>
      <c r="G392" s="84" t="b">
        <v>0</v>
      </c>
      <c r="H392" s="84" t="b">
        <v>0</v>
      </c>
      <c r="I392" s="84" t="b">
        <v>0</v>
      </c>
      <c r="J392" s="84" t="b">
        <v>0</v>
      </c>
      <c r="K392" s="84" t="b">
        <v>0</v>
      </c>
      <c r="L392" s="84" t="b">
        <v>0</v>
      </c>
    </row>
    <row r="393" spans="1:12" ht="15">
      <c r="A393" s="84" t="s">
        <v>2640</v>
      </c>
      <c r="B393" s="84" t="s">
        <v>2641</v>
      </c>
      <c r="C393" s="84">
        <v>4</v>
      </c>
      <c r="D393" s="122">
        <v>0.011092362775161022</v>
      </c>
      <c r="E393" s="122">
        <v>1.469822015978163</v>
      </c>
      <c r="F393" s="84" t="s">
        <v>2039</v>
      </c>
      <c r="G393" s="84" t="b">
        <v>0</v>
      </c>
      <c r="H393" s="84" t="b">
        <v>0</v>
      </c>
      <c r="I393" s="84" t="b">
        <v>0</v>
      </c>
      <c r="J393" s="84" t="b">
        <v>0</v>
      </c>
      <c r="K393" s="84" t="b">
        <v>0</v>
      </c>
      <c r="L393" s="84" t="b">
        <v>0</v>
      </c>
    </row>
    <row r="394" spans="1:12" ht="15">
      <c r="A394" s="84" t="s">
        <v>2641</v>
      </c>
      <c r="B394" s="84" t="s">
        <v>2197</v>
      </c>
      <c r="C394" s="84">
        <v>4</v>
      </c>
      <c r="D394" s="122">
        <v>0.011092362775161022</v>
      </c>
      <c r="E394" s="122">
        <v>1.469822015978163</v>
      </c>
      <c r="F394" s="84" t="s">
        <v>2039</v>
      </c>
      <c r="G394" s="84" t="b">
        <v>0</v>
      </c>
      <c r="H394" s="84" t="b">
        <v>0</v>
      </c>
      <c r="I394" s="84" t="b">
        <v>0</v>
      </c>
      <c r="J394" s="84" t="b">
        <v>0</v>
      </c>
      <c r="K394" s="84" t="b">
        <v>0</v>
      </c>
      <c r="L394" s="84" t="b">
        <v>0</v>
      </c>
    </row>
    <row r="395" spans="1:12" ht="15">
      <c r="A395" s="84" t="s">
        <v>2609</v>
      </c>
      <c r="B395" s="84" t="s">
        <v>2626</v>
      </c>
      <c r="C395" s="84">
        <v>3</v>
      </c>
      <c r="D395" s="122">
        <v>0.022541161640299012</v>
      </c>
      <c r="E395" s="122">
        <v>1.5947607525864629</v>
      </c>
      <c r="F395" s="84" t="s">
        <v>2039</v>
      </c>
      <c r="G395" s="84" t="b">
        <v>0</v>
      </c>
      <c r="H395" s="84" t="b">
        <v>0</v>
      </c>
      <c r="I395" s="84" t="b">
        <v>0</v>
      </c>
      <c r="J395" s="84" t="b">
        <v>0</v>
      </c>
      <c r="K395" s="84" t="b">
        <v>0</v>
      </c>
      <c r="L395" s="84" t="b">
        <v>0</v>
      </c>
    </row>
    <row r="396" spans="1:12" ht="15">
      <c r="A396" s="84" t="s">
        <v>220</v>
      </c>
      <c r="B396" s="84" t="s">
        <v>337</v>
      </c>
      <c r="C396" s="84">
        <v>3</v>
      </c>
      <c r="D396" s="122">
        <v>0.011270580820149506</v>
      </c>
      <c r="E396" s="122">
        <v>1.469822015978163</v>
      </c>
      <c r="F396" s="84" t="s">
        <v>2039</v>
      </c>
      <c r="G396" s="84" t="b">
        <v>0</v>
      </c>
      <c r="H396" s="84" t="b">
        <v>0</v>
      </c>
      <c r="I396" s="84" t="b">
        <v>0</v>
      </c>
      <c r="J396" s="84" t="b">
        <v>0</v>
      </c>
      <c r="K396" s="84" t="b">
        <v>0</v>
      </c>
      <c r="L396" s="84" t="b">
        <v>0</v>
      </c>
    </row>
    <row r="397" spans="1:12" ht="15">
      <c r="A397" s="84" t="s">
        <v>2197</v>
      </c>
      <c r="B397" s="84" t="s">
        <v>335</v>
      </c>
      <c r="C397" s="84">
        <v>3</v>
      </c>
      <c r="D397" s="122">
        <v>0.011270580820149506</v>
      </c>
      <c r="E397" s="122">
        <v>1.469822015978163</v>
      </c>
      <c r="F397" s="84" t="s">
        <v>2039</v>
      </c>
      <c r="G397" s="84" t="b">
        <v>0</v>
      </c>
      <c r="H397" s="84" t="b">
        <v>0</v>
      </c>
      <c r="I397" s="84" t="b">
        <v>0</v>
      </c>
      <c r="J397" s="84" t="b">
        <v>0</v>
      </c>
      <c r="K397" s="84" t="b">
        <v>0</v>
      </c>
      <c r="L397" s="84" t="b">
        <v>0</v>
      </c>
    </row>
    <row r="398" spans="1:12" ht="15">
      <c r="A398" s="84" t="s">
        <v>333</v>
      </c>
      <c r="B398" s="84" t="s">
        <v>344</v>
      </c>
      <c r="C398" s="84">
        <v>2</v>
      </c>
      <c r="D398" s="122">
        <v>0.010286811240556594</v>
      </c>
      <c r="E398" s="122">
        <v>1.2267839672918686</v>
      </c>
      <c r="F398" s="84" t="s">
        <v>2039</v>
      </c>
      <c r="G398" s="84" t="b">
        <v>0</v>
      </c>
      <c r="H398" s="84" t="b">
        <v>0</v>
      </c>
      <c r="I398" s="84" t="b">
        <v>0</v>
      </c>
      <c r="J398" s="84" t="b">
        <v>0</v>
      </c>
      <c r="K398" s="84" t="b">
        <v>0</v>
      </c>
      <c r="L398" s="84" t="b">
        <v>0</v>
      </c>
    </row>
    <row r="399" spans="1:12" ht="15">
      <c r="A399" s="84" t="s">
        <v>344</v>
      </c>
      <c r="B399" s="84" t="s">
        <v>2615</v>
      </c>
      <c r="C399" s="84">
        <v>2</v>
      </c>
      <c r="D399" s="122">
        <v>0.010286811240556594</v>
      </c>
      <c r="E399" s="122">
        <v>1.5947607525864629</v>
      </c>
      <c r="F399" s="84" t="s">
        <v>2039</v>
      </c>
      <c r="G399" s="84" t="b">
        <v>0</v>
      </c>
      <c r="H399" s="84" t="b">
        <v>0</v>
      </c>
      <c r="I399" s="84" t="b">
        <v>0</v>
      </c>
      <c r="J399" s="84" t="b">
        <v>1</v>
      </c>
      <c r="K399" s="84" t="b">
        <v>0</v>
      </c>
      <c r="L399" s="84" t="b">
        <v>0</v>
      </c>
    </row>
    <row r="400" spans="1:12" ht="15">
      <c r="A400" s="84" t="s">
        <v>2615</v>
      </c>
      <c r="B400" s="84" t="s">
        <v>2624</v>
      </c>
      <c r="C400" s="84">
        <v>2</v>
      </c>
      <c r="D400" s="122">
        <v>0.010286811240556594</v>
      </c>
      <c r="E400" s="122">
        <v>1.5947607525864629</v>
      </c>
      <c r="F400" s="84" t="s">
        <v>2039</v>
      </c>
      <c r="G400" s="84" t="b">
        <v>1</v>
      </c>
      <c r="H400" s="84" t="b">
        <v>0</v>
      </c>
      <c r="I400" s="84" t="b">
        <v>0</v>
      </c>
      <c r="J400" s="84" t="b">
        <v>0</v>
      </c>
      <c r="K400" s="84" t="b">
        <v>0</v>
      </c>
      <c r="L400" s="84" t="b">
        <v>0</v>
      </c>
    </row>
    <row r="401" spans="1:12" ht="15">
      <c r="A401" s="84" t="s">
        <v>2624</v>
      </c>
      <c r="B401" s="84" t="s">
        <v>2788</v>
      </c>
      <c r="C401" s="84">
        <v>2</v>
      </c>
      <c r="D401" s="122">
        <v>0.010286811240556594</v>
      </c>
      <c r="E401" s="122">
        <v>1.7708520116421442</v>
      </c>
      <c r="F401" s="84" t="s">
        <v>2039</v>
      </c>
      <c r="G401" s="84" t="b">
        <v>0</v>
      </c>
      <c r="H401" s="84" t="b">
        <v>0</v>
      </c>
      <c r="I401" s="84" t="b">
        <v>0</v>
      </c>
      <c r="J401" s="84" t="b">
        <v>0</v>
      </c>
      <c r="K401" s="84" t="b">
        <v>0</v>
      </c>
      <c r="L401" s="84" t="b">
        <v>0</v>
      </c>
    </row>
    <row r="402" spans="1:12" ht="15">
      <c r="A402" s="84" t="s">
        <v>2788</v>
      </c>
      <c r="B402" s="84" t="s">
        <v>2789</v>
      </c>
      <c r="C402" s="84">
        <v>2</v>
      </c>
      <c r="D402" s="122">
        <v>0.010286811240556594</v>
      </c>
      <c r="E402" s="122">
        <v>1.7708520116421442</v>
      </c>
      <c r="F402" s="84" t="s">
        <v>2039</v>
      </c>
      <c r="G402" s="84" t="b">
        <v>0</v>
      </c>
      <c r="H402" s="84" t="b">
        <v>0</v>
      </c>
      <c r="I402" s="84" t="b">
        <v>0</v>
      </c>
      <c r="J402" s="84" t="b">
        <v>0</v>
      </c>
      <c r="K402" s="84" t="b">
        <v>0</v>
      </c>
      <c r="L402" s="84" t="b">
        <v>0</v>
      </c>
    </row>
    <row r="403" spans="1:12" ht="15">
      <c r="A403" s="84" t="s">
        <v>2789</v>
      </c>
      <c r="B403" s="84" t="s">
        <v>2790</v>
      </c>
      <c r="C403" s="84">
        <v>2</v>
      </c>
      <c r="D403" s="122">
        <v>0.010286811240556594</v>
      </c>
      <c r="E403" s="122">
        <v>1.7708520116421442</v>
      </c>
      <c r="F403" s="84" t="s">
        <v>2039</v>
      </c>
      <c r="G403" s="84" t="b">
        <v>0</v>
      </c>
      <c r="H403" s="84" t="b">
        <v>0</v>
      </c>
      <c r="I403" s="84" t="b">
        <v>0</v>
      </c>
      <c r="J403" s="84" t="b">
        <v>0</v>
      </c>
      <c r="K403" s="84" t="b">
        <v>0</v>
      </c>
      <c r="L403" s="84" t="b">
        <v>0</v>
      </c>
    </row>
    <row r="404" spans="1:12" ht="15">
      <c r="A404" s="84" t="s">
        <v>2790</v>
      </c>
      <c r="B404" s="84" t="s">
        <v>2132</v>
      </c>
      <c r="C404" s="84">
        <v>2</v>
      </c>
      <c r="D404" s="122">
        <v>0.010286811240556594</v>
      </c>
      <c r="E404" s="122">
        <v>1.7708520116421442</v>
      </c>
      <c r="F404" s="84" t="s">
        <v>2039</v>
      </c>
      <c r="G404" s="84" t="b">
        <v>0</v>
      </c>
      <c r="H404" s="84" t="b">
        <v>0</v>
      </c>
      <c r="I404" s="84" t="b">
        <v>0</v>
      </c>
      <c r="J404" s="84" t="b">
        <v>0</v>
      </c>
      <c r="K404" s="84" t="b">
        <v>0</v>
      </c>
      <c r="L404" s="84" t="b">
        <v>0</v>
      </c>
    </row>
    <row r="405" spans="1:12" ht="15">
      <c r="A405" s="84" t="s">
        <v>2132</v>
      </c>
      <c r="B405" s="84" t="s">
        <v>2791</v>
      </c>
      <c r="C405" s="84">
        <v>2</v>
      </c>
      <c r="D405" s="122">
        <v>0.010286811240556594</v>
      </c>
      <c r="E405" s="122">
        <v>1.7708520116421442</v>
      </c>
      <c r="F405" s="84" t="s">
        <v>2039</v>
      </c>
      <c r="G405" s="84" t="b">
        <v>0</v>
      </c>
      <c r="H405" s="84" t="b">
        <v>0</v>
      </c>
      <c r="I405" s="84" t="b">
        <v>0</v>
      </c>
      <c r="J405" s="84" t="b">
        <v>0</v>
      </c>
      <c r="K405" s="84" t="b">
        <v>0</v>
      </c>
      <c r="L405" s="84" t="b">
        <v>0</v>
      </c>
    </row>
    <row r="406" spans="1:12" ht="15">
      <c r="A406" s="84" t="s">
        <v>2791</v>
      </c>
      <c r="B406" s="84" t="s">
        <v>2706</v>
      </c>
      <c r="C406" s="84">
        <v>2</v>
      </c>
      <c r="D406" s="122">
        <v>0.010286811240556594</v>
      </c>
      <c r="E406" s="122">
        <v>1.7708520116421442</v>
      </c>
      <c r="F406" s="84" t="s">
        <v>2039</v>
      </c>
      <c r="G406" s="84" t="b">
        <v>0</v>
      </c>
      <c r="H406" s="84" t="b">
        <v>0</v>
      </c>
      <c r="I406" s="84" t="b">
        <v>0</v>
      </c>
      <c r="J406" s="84" t="b">
        <v>0</v>
      </c>
      <c r="K406" s="84" t="b">
        <v>0</v>
      </c>
      <c r="L406" s="84" t="b">
        <v>0</v>
      </c>
    </row>
    <row r="407" spans="1:12" ht="15">
      <c r="A407" s="84" t="s">
        <v>2706</v>
      </c>
      <c r="B407" s="84" t="s">
        <v>526</v>
      </c>
      <c r="C407" s="84">
        <v>2</v>
      </c>
      <c r="D407" s="122">
        <v>0.010286811240556594</v>
      </c>
      <c r="E407" s="122">
        <v>1.5947607525864629</v>
      </c>
      <c r="F407" s="84" t="s">
        <v>2039</v>
      </c>
      <c r="G407" s="84" t="b">
        <v>0</v>
      </c>
      <c r="H407" s="84" t="b">
        <v>0</v>
      </c>
      <c r="I407" s="84" t="b">
        <v>0</v>
      </c>
      <c r="J407" s="84" t="b">
        <v>0</v>
      </c>
      <c r="K407" s="84" t="b">
        <v>0</v>
      </c>
      <c r="L407" s="84" t="b">
        <v>0</v>
      </c>
    </row>
    <row r="408" spans="1:12" ht="15">
      <c r="A408" s="84" t="s">
        <v>2191</v>
      </c>
      <c r="B408" s="84" t="s">
        <v>2192</v>
      </c>
      <c r="C408" s="84">
        <v>6</v>
      </c>
      <c r="D408" s="122">
        <v>0.011167843728262477</v>
      </c>
      <c r="E408" s="122">
        <v>1.5759571887637573</v>
      </c>
      <c r="F408" s="84" t="s">
        <v>2040</v>
      </c>
      <c r="G408" s="84" t="b">
        <v>0</v>
      </c>
      <c r="H408" s="84" t="b">
        <v>0</v>
      </c>
      <c r="I408" s="84" t="b">
        <v>0</v>
      </c>
      <c r="J408" s="84" t="b">
        <v>0</v>
      </c>
      <c r="K408" s="84" t="b">
        <v>0</v>
      </c>
      <c r="L408" s="84" t="b">
        <v>0</v>
      </c>
    </row>
    <row r="409" spans="1:12" ht="15">
      <c r="A409" s="84" t="s">
        <v>2192</v>
      </c>
      <c r="B409" s="84" t="s">
        <v>2193</v>
      </c>
      <c r="C409" s="84">
        <v>6</v>
      </c>
      <c r="D409" s="122">
        <v>0.011167843728262477</v>
      </c>
      <c r="E409" s="122">
        <v>1.5759571887637573</v>
      </c>
      <c r="F409" s="84" t="s">
        <v>2040</v>
      </c>
      <c r="G409" s="84" t="b">
        <v>0</v>
      </c>
      <c r="H409" s="84" t="b">
        <v>0</v>
      </c>
      <c r="I409" s="84" t="b">
        <v>0</v>
      </c>
      <c r="J409" s="84" t="b">
        <v>0</v>
      </c>
      <c r="K409" s="84" t="b">
        <v>0</v>
      </c>
      <c r="L409" s="84" t="b">
        <v>0</v>
      </c>
    </row>
    <row r="410" spans="1:12" ht="15">
      <c r="A410" s="84" t="s">
        <v>2193</v>
      </c>
      <c r="B410" s="84" t="s">
        <v>2194</v>
      </c>
      <c r="C410" s="84">
        <v>6</v>
      </c>
      <c r="D410" s="122">
        <v>0.011167843728262477</v>
      </c>
      <c r="E410" s="122">
        <v>1.5759571887637573</v>
      </c>
      <c r="F410" s="84" t="s">
        <v>2040</v>
      </c>
      <c r="G410" s="84" t="b">
        <v>0</v>
      </c>
      <c r="H410" s="84" t="b">
        <v>0</v>
      </c>
      <c r="I410" s="84" t="b">
        <v>0</v>
      </c>
      <c r="J410" s="84" t="b">
        <v>0</v>
      </c>
      <c r="K410" s="84" t="b">
        <v>0</v>
      </c>
      <c r="L410" s="84" t="b">
        <v>0</v>
      </c>
    </row>
    <row r="411" spans="1:12" ht="15">
      <c r="A411" s="84" t="s">
        <v>2194</v>
      </c>
      <c r="B411" s="84" t="s">
        <v>2612</v>
      </c>
      <c r="C411" s="84">
        <v>6</v>
      </c>
      <c r="D411" s="122">
        <v>0.011167843728262477</v>
      </c>
      <c r="E411" s="122">
        <v>1.5759571887637573</v>
      </c>
      <c r="F411" s="84" t="s">
        <v>2040</v>
      </c>
      <c r="G411" s="84" t="b">
        <v>0</v>
      </c>
      <c r="H411" s="84" t="b">
        <v>0</v>
      </c>
      <c r="I411" s="84" t="b">
        <v>0</v>
      </c>
      <c r="J411" s="84" t="b">
        <v>0</v>
      </c>
      <c r="K411" s="84" t="b">
        <v>0</v>
      </c>
      <c r="L411" s="84" t="b">
        <v>0</v>
      </c>
    </row>
    <row r="412" spans="1:12" ht="15">
      <c r="A412" s="84" t="s">
        <v>2612</v>
      </c>
      <c r="B412" s="84" t="s">
        <v>2181</v>
      </c>
      <c r="C412" s="84">
        <v>6</v>
      </c>
      <c r="D412" s="122">
        <v>0.011167843728262477</v>
      </c>
      <c r="E412" s="122">
        <v>1.509010399133144</v>
      </c>
      <c r="F412" s="84" t="s">
        <v>2040</v>
      </c>
      <c r="G412" s="84" t="b">
        <v>0</v>
      </c>
      <c r="H412" s="84" t="b">
        <v>0</v>
      </c>
      <c r="I412" s="84" t="b">
        <v>0</v>
      </c>
      <c r="J412" s="84" t="b">
        <v>0</v>
      </c>
      <c r="K412" s="84" t="b">
        <v>0</v>
      </c>
      <c r="L412" s="84" t="b">
        <v>0</v>
      </c>
    </row>
    <row r="413" spans="1:12" ht="15">
      <c r="A413" s="84" t="s">
        <v>2181</v>
      </c>
      <c r="B413" s="84" t="s">
        <v>2613</v>
      </c>
      <c r="C413" s="84">
        <v>6</v>
      </c>
      <c r="D413" s="122">
        <v>0.011167843728262477</v>
      </c>
      <c r="E413" s="122">
        <v>1.509010399133144</v>
      </c>
      <c r="F413" s="84" t="s">
        <v>2040</v>
      </c>
      <c r="G413" s="84" t="b">
        <v>0</v>
      </c>
      <c r="H413" s="84" t="b">
        <v>0</v>
      </c>
      <c r="I413" s="84" t="b">
        <v>0</v>
      </c>
      <c r="J413" s="84" t="b">
        <v>0</v>
      </c>
      <c r="K413" s="84" t="b">
        <v>0</v>
      </c>
      <c r="L413" s="84" t="b">
        <v>0</v>
      </c>
    </row>
    <row r="414" spans="1:12" ht="15">
      <c r="A414" s="84" t="s">
        <v>2613</v>
      </c>
      <c r="B414" s="84" t="s">
        <v>2177</v>
      </c>
      <c r="C414" s="84">
        <v>6</v>
      </c>
      <c r="D414" s="122">
        <v>0.011167843728262477</v>
      </c>
      <c r="E414" s="122">
        <v>1.5759571887637573</v>
      </c>
      <c r="F414" s="84" t="s">
        <v>2040</v>
      </c>
      <c r="G414" s="84" t="b">
        <v>0</v>
      </c>
      <c r="H414" s="84" t="b">
        <v>0</v>
      </c>
      <c r="I414" s="84" t="b">
        <v>0</v>
      </c>
      <c r="J414" s="84" t="b">
        <v>0</v>
      </c>
      <c r="K414" s="84" t="b">
        <v>0</v>
      </c>
      <c r="L414" s="84" t="b">
        <v>0</v>
      </c>
    </row>
    <row r="415" spans="1:12" ht="15">
      <c r="A415" s="84" t="s">
        <v>2177</v>
      </c>
      <c r="B415" s="84" t="s">
        <v>2179</v>
      </c>
      <c r="C415" s="84">
        <v>6</v>
      </c>
      <c r="D415" s="122">
        <v>0.011167843728262477</v>
      </c>
      <c r="E415" s="122">
        <v>1.509010399133144</v>
      </c>
      <c r="F415" s="84" t="s">
        <v>2040</v>
      </c>
      <c r="G415" s="84" t="b">
        <v>0</v>
      </c>
      <c r="H415" s="84" t="b">
        <v>0</v>
      </c>
      <c r="I415" s="84" t="b">
        <v>0</v>
      </c>
      <c r="J415" s="84" t="b">
        <v>0</v>
      </c>
      <c r="K415" s="84" t="b">
        <v>0</v>
      </c>
      <c r="L415" s="84" t="b">
        <v>0</v>
      </c>
    </row>
    <row r="416" spans="1:12" ht="15">
      <c r="A416" s="84" t="s">
        <v>2179</v>
      </c>
      <c r="B416" s="84" t="s">
        <v>2614</v>
      </c>
      <c r="C416" s="84">
        <v>6</v>
      </c>
      <c r="D416" s="122">
        <v>0.011167843728262477</v>
      </c>
      <c r="E416" s="122">
        <v>1.509010399133144</v>
      </c>
      <c r="F416" s="84" t="s">
        <v>2040</v>
      </c>
      <c r="G416" s="84" t="b">
        <v>0</v>
      </c>
      <c r="H416" s="84" t="b">
        <v>0</v>
      </c>
      <c r="I416" s="84" t="b">
        <v>0</v>
      </c>
      <c r="J416" s="84" t="b">
        <v>0</v>
      </c>
      <c r="K416" s="84" t="b">
        <v>0</v>
      </c>
      <c r="L416" s="84" t="b">
        <v>0</v>
      </c>
    </row>
    <row r="417" spans="1:12" ht="15">
      <c r="A417" s="84" t="s">
        <v>2614</v>
      </c>
      <c r="B417" s="84" t="s">
        <v>526</v>
      </c>
      <c r="C417" s="84">
        <v>6</v>
      </c>
      <c r="D417" s="122">
        <v>0.011167843728262477</v>
      </c>
      <c r="E417" s="122">
        <v>1.509010399133144</v>
      </c>
      <c r="F417" s="84" t="s">
        <v>2040</v>
      </c>
      <c r="G417" s="84" t="b">
        <v>0</v>
      </c>
      <c r="H417" s="84" t="b">
        <v>0</v>
      </c>
      <c r="I417" s="84" t="b">
        <v>0</v>
      </c>
      <c r="J417" s="84" t="b">
        <v>0</v>
      </c>
      <c r="K417" s="84" t="b">
        <v>0</v>
      </c>
      <c r="L417" s="84" t="b">
        <v>0</v>
      </c>
    </row>
    <row r="418" spans="1:12" ht="15">
      <c r="A418" s="84" t="s">
        <v>526</v>
      </c>
      <c r="B418" s="84" t="s">
        <v>2610</v>
      </c>
      <c r="C418" s="84">
        <v>6</v>
      </c>
      <c r="D418" s="122">
        <v>0.011167843728262477</v>
      </c>
      <c r="E418" s="122">
        <v>1.509010399133144</v>
      </c>
      <c r="F418" s="84" t="s">
        <v>2040</v>
      </c>
      <c r="G418" s="84" t="b">
        <v>0</v>
      </c>
      <c r="H418" s="84" t="b">
        <v>0</v>
      </c>
      <c r="I418" s="84" t="b">
        <v>0</v>
      </c>
      <c r="J418" s="84" t="b">
        <v>0</v>
      </c>
      <c r="K418" s="84" t="b">
        <v>0</v>
      </c>
      <c r="L418" s="84" t="b">
        <v>0</v>
      </c>
    </row>
    <row r="419" spans="1:12" ht="15">
      <c r="A419" s="84" t="s">
        <v>2610</v>
      </c>
      <c r="B419" s="84" t="s">
        <v>2609</v>
      </c>
      <c r="C419" s="84">
        <v>6</v>
      </c>
      <c r="D419" s="122">
        <v>0.011167843728262477</v>
      </c>
      <c r="E419" s="122">
        <v>1.5759571887637573</v>
      </c>
      <c r="F419" s="84" t="s">
        <v>2040</v>
      </c>
      <c r="G419" s="84" t="b">
        <v>0</v>
      </c>
      <c r="H419" s="84" t="b">
        <v>0</v>
      </c>
      <c r="I419" s="84" t="b">
        <v>0</v>
      </c>
      <c r="J419" s="84" t="b">
        <v>0</v>
      </c>
      <c r="K419" s="84" t="b">
        <v>0</v>
      </c>
      <c r="L419" s="84" t="b">
        <v>0</v>
      </c>
    </row>
    <row r="420" spans="1:12" ht="15">
      <c r="A420" s="84" t="s">
        <v>2609</v>
      </c>
      <c r="B420" s="84" t="s">
        <v>2185</v>
      </c>
      <c r="C420" s="84">
        <v>6</v>
      </c>
      <c r="D420" s="122">
        <v>0.011167843728262477</v>
      </c>
      <c r="E420" s="122">
        <v>1.509010399133144</v>
      </c>
      <c r="F420" s="84" t="s">
        <v>2040</v>
      </c>
      <c r="G420" s="84" t="b">
        <v>0</v>
      </c>
      <c r="H420" s="84" t="b">
        <v>0</v>
      </c>
      <c r="I420" s="84" t="b">
        <v>0</v>
      </c>
      <c r="J420" s="84" t="b">
        <v>0</v>
      </c>
      <c r="K420" s="84" t="b">
        <v>0</v>
      </c>
      <c r="L420" s="84" t="b">
        <v>0</v>
      </c>
    </row>
    <row r="421" spans="1:12" ht="15">
      <c r="A421" s="84" t="s">
        <v>315</v>
      </c>
      <c r="B421" s="84" t="s">
        <v>2191</v>
      </c>
      <c r="C421" s="84">
        <v>5</v>
      </c>
      <c r="D421" s="122">
        <v>0.010935780186054633</v>
      </c>
      <c r="E421" s="122">
        <v>1.655138434811382</v>
      </c>
      <c r="F421" s="84" t="s">
        <v>2040</v>
      </c>
      <c r="G421" s="84" t="b">
        <v>0</v>
      </c>
      <c r="H421" s="84" t="b">
        <v>0</v>
      </c>
      <c r="I421" s="84" t="b">
        <v>0</v>
      </c>
      <c r="J421" s="84" t="b">
        <v>0</v>
      </c>
      <c r="K421" s="84" t="b">
        <v>0</v>
      </c>
      <c r="L421" s="84" t="b">
        <v>0</v>
      </c>
    </row>
    <row r="422" spans="1:12" ht="15">
      <c r="A422" s="84" t="s">
        <v>2185</v>
      </c>
      <c r="B422" s="84" t="s">
        <v>2618</v>
      </c>
      <c r="C422" s="84">
        <v>5</v>
      </c>
      <c r="D422" s="122">
        <v>0.010935780186054633</v>
      </c>
      <c r="E422" s="122">
        <v>1.509010399133144</v>
      </c>
      <c r="F422" s="84" t="s">
        <v>2040</v>
      </c>
      <c r="G422" s="84" t="b">
        <v>0</v>
      </c>
      <c r="H422" s="84" t="b">
        <v>0</v>
      </c>
      <c r="I422" s="84" t="b">
        <v>0</v>
      </c>
      <c r="J422" s="84" t="b">
        <v>0</v>
      </c>
      <c r="K422" s="84" t="b">
        <v>0</v>
      </c>
      <c r="L422" s="84" t="b">
        <v>0</v>
      </c>
    </row>
    <row r="423" spans="1:12" ht="15">
      <c r="A423" s="84" t="s">
        <v>277</v>
      </c>
      <c r="B423" s="84" t="s">
        <v>2166</v>
      </c>
      <c r="C423" s="84">
        <v>4</v>
      </c>
      <c r="D423" s="122">
        <v>0.010343850700416652</v>
      </c>
      <c r="E423" s="122">
        <v>1.332919140077463</v>
      </c>
      <c r="F423" s="84" t="s">
        <v>2040</v>
      </c>
      <c r="G423" s="84" t="b">
        <v>0</v>
      </c>
      <c r="H423" s="84" t="b">
        <v>0</v>
      </c>
      <c r="I423" s="84" t="b">
        <v>0</v>
      </c>
      <c r="J423" s="84" t="b">
        <v>0</v>
      </c>
      <c r="K423" s="84" t="b">
        <v>0</v>
      </c>
      <c r="L423" s="84" t="b">
        <v>0</v>
      </c>
    </row>
    <row r="424" spans="1:12" ht="15">
      <c r="A424" s="84" t="s">
        <v>2166</v>
      </c>
      <c r="B424" s="84" t="s">
        <v>2170</v>
      </c>
      <c r="C424" s="84">
        <v>4</v>
      </c>
      <c r="D424" s="122">
        <v>0.010343850700416652</v>
      </c>
      <c r="E424" s="122">
        <v>1.5759571887637573</v>
      </c>
      <c r="F424" s="84" t="s">
        <v>2040</v>
      </c>
      <c r="G424" s="84" t="b">
        <v>0</v>
      </c>
      <c r="H424" s="84" t="b">
        <v>0</v>
      </c>
      <c r="I424" s="84" t="b">
        <v>0</v>
      </c>
      <c r="J424" s="84" t="b">
        <v>0</v>
      </c>
      <c r="K424" s="84" t="b">
        <v>0</v>
      </c>
      <c r="L424" s="84" t="b">
        <v>0</v>
      </c>
    </row>
    <row r="425" spans="1:12" ht="15">
      <c r="A425" s="84" t="s">
        <v>2170</v>
      </c>
      <c r="B425" s="84" t="s">
        <v>2171</v>
      </c>
      <c r="C425" s="84">
        <v>4</v>
      </c>
      <c r="D425" s="122">
        <v>0.010343850700416652</v>
      </c>
      <c r="E425" s="122">
        <v>1.7520484478194385</v>
      </c>
      <c r="F425" s="84" t="s">
        <v>2040</v>
      </c>
      <c r="G425" s="84" t="b">
        <v>0</v>
      </c>
      <c r="H425" s="84" t="b">
        <v>0</v>
      </c>
      <c r="I425" s="84" t="b">
        <v>0</v>
      </c>
      <c r="J425" s="84" t="b">
        <v>0</v>
      </c>
      <c r="K425" s="84" t="b">
        <v>0</v>
      </c>
      <c r="L425" s="84" t="b">
        <v>0</v>
      </c>
    </row>
    <row r="426" spans="1:12" ht="15">
      <c r="A426" s="84" t="s">
        <v>2171</v>
      </c>
      <c r="B426" s="84" t="s">
        <v>2167</v>
      </c>
      <c r="C426" s="84">
        <v>4</v>
      </c>
      <c r="D426" s="122">
        <v>0.010343850700416652</v>
      </c>
      <c r="E426" s="122">
        <v>1.7520484478194385</v>
      </c>
      <c r="F426" s="84" t="s">
        <v>2040</v>
      </c>
      <c r="G426" s="84" t="b">
        <v>0</v>
      </c>
      <c r="H426" s="84" t="b">
        <v>0</v>
      </c>
      <c r="I426" s="84" t="b">
        <v>0</v>
      </c>
      <c r="J426" s="84" t="b">
        <v>0</v>
      </c>
      <c r="K426" s="84" t="b">
        <v>0</v>
      </c>
      <c r="L426" s="84" t="b">
        <v>0</v>
      </c>
    </row>
    <row r="427" spans="1:12" ht="15">
      <c r="A427" s="84" t="s">
        <v>2167</v>
      </c>
      <c r="B427" s="84" t="s">
        <v>2172</v>
      </c>
      <c r="C427" s="84">
        <v>4</v>
      </c>
      <c r="D427" s="122">
        <v>0.010343850700416652</v>
      </c>
      <c r="E427" s="122">
        <v>1.7520484478194385</v>
      </c>
      <c r="F427" s="84" t="s">
        <v>2040</v>
      </c>
      <c r="G427" s="84" t="b">
        <v>0</v>
      </c>
      <c r="H427" s="84" t="b">
        <v>0</v>
      </c>
      <c r="I427" s="84" t="b">
        <v>0</v>
      </c>
      <c r="J427" s="84" t="b">
        <v>0</v>
      </c>
      <c r="K427" s="84" t="b">
        <v>0</v>
      </c>
      <c r="L427" s="84" t="b">
        <v>0</v>
      </c>
    </row>
    <row r="428" spans="1:12" ht="15">
      <c r="A428" s="84" t="s">
        <v>2172</v>
      </c>
      <c r="B428" s="84" t="s">
        <v>2173</v>
      </c>
      <c r="C428" s="84">
        <v>4</v>
      </c>
      <c r="D428" s="122">
        <v>0.010343850700416652</v>
      </c>
      <c r="E428" s="122">
        <v>1.7520484478194385</v>
      </c>
      <c r="F428" s="84" t="s">
        <v>2040</v>
      </c>
      <c r="G428" s="84" t="b">
        <v>0</v>
      </c>
      <c r="H428" s="84" t="b">
        <v>0</v>
      </c>
      <c r="I428" s="84" t="b">
        <v>0</v>
      </c>
      <c r="J428" s="84" t="b">
        <v>0</v>
      </c>
      <c r="K428" s="84" t="b">
        <v>0</v>
      </c>
      <c r="L428" s="84" t="b">
        <v>0</v>
      </c>
    </row>
    <row r="429" spans="1:12" ht="15">
      <c r="A429" s="84" t="s">
        <v>2173</v>
      </c>
      <c r="B429" s="84" t="s">
        <v>2174</v>
      </c>
      <c r="C429" s="84">
        <v>4</v>
      </c>
      <c r="D429" s="122">
        <v>0.010343850700416652</v>
      </c>
      <c r="E429" s="122">
        <v>1.7520484478194385</v>
      </c>
      <c r="F429" s="84" t="s">
        <v>2040</v>
      </c>
      <c r="G429" s="84" t="b">
        <v>0</v>
      </c>
      <c r="H429" s="84" t="b">
        <v>0</v>
      </c>
      <c r="I429" s="84" t="b">
        <v>0</v>
      </c>
      <c r="J429" s="84" t="b">
        <v>0</v>
      </c>
      <c r="K429" s="84" t="b">
        <v>0</v>
      </c>
      <c r="L429" s="84" t="b">
        <v>0</v>
      </c>
    </row>
    <row r="430" spans="1:12" ht="15">
      <c r="A430" s="84" t="s">
        <v>2174</v>
      </c>
      <c r="B430" s="84" t="s">
        <v>2175</v>
      </c>
      <c r="C430" s="84">
        <v>4</v>
      </c>
      <c r="D430" s="122">
        <v>0.010343850700416652</v>
      </c>
      <c r="E430" s="122">
        <v>1.7520484478194385</v>
      </c>
      <c r="F430" s="84" t="s">
        <v>2040</v>
      </c>
      <c r="G430" s="84" t="b">
        <v>0</v>
      </c>
      <c r="H430" s="84" t="b">
        <v>0</v>
      </c>
      <c r="I430" s="84" t="b">
        <v>0</v>
      </c>
      <c r="J430" s="84" t="b">
        <v>0</v>
      </c>
      <c r="K430" s="84" t="b">
        <v>0</v>
      </c>
      <c r="L430" s="84" t="b">
        <v>0</v>
      </c>
    </row>
    <row r="431" spans="1:12" ht="15">
      <c r="A431" s="84" t="s">
        <v>2175</v>
      </c>
      <c r="B431" s="84" t="s">
        <v>2585</v>
      </c>
      <c r="C431" s="84">
        <v>4</v>
      </c>
      <c r="D431" s="122">
        <v>0.010343850700416652</v>
      </c>
      <c r="E431" s="122">
        <v>1.7520484478194385</v>
      </c>
      <c r="F431" s="84" t="s">
        <v>2040</v>
      </c>
      <c r="G431" s="84" t="b">
        <v>0</v>
      </c>
      <c r="H431" s="84" t="b">
        <v>0</v>
      </c>
      <c r="I431" s="84" t="b">
        <v>0</v>
      </c>
      <c r="J431" s="84" t="b">
        <v>0</v>
      </c>
      <c r="K431" s="84" t="b">
        <v>0</v>
      </c>
      <c r="L431" s="84" t="b">
        <v>0</v>
      </c>
    </row>
    <row r="432" spans="1:12" ht="15">
      <c r="A432" s="84" t="s">
        <v>2585</v>
      </c>
      <c r="B432" s="84" t="s">
        <v>2169</v>
      </c>
      <c r="C432" s="84">
        <v>4</v>
      </c>
      <c r="D432" s="122">
        <v>0.010343850700416652</v>
      </c>
      <c r="E432" s="122">
        <v>1.7520484478194385</v>
      </c>
      <c r="F432" s="84" t="s">
        <v>2040</v>
      </c>
      <c r="G432" s="84" t="b">
        <v>0</v>
      </c>
      <c r="H432" s="84" t="b">
        <v>0</v>
      </c>
      <c r="I432" s="84" t="b">
        <v>0</v>
      </c>
      <c r="J432" s="84" t="b">
        <v>0</v>
      </c>
      <c r="K432" s="84" t="b">
        <v>0</v>
      </c>
      <c r="L432" s="84" t="b">
        <v>0</v>
      </c>
    </row>
    <row r="433" spans="1:12" ht="15">
      <c r="A433" s="84" t="s">
        <v>2169</v>
      </c>
      <c r="B433" s="84" t="s">
        <v>2586</v>
      </c>
      <c r="C433" s="84">
        <v>4</v>
      </c>
      <c r="D433" s="122">
        <v>0.010343850700416652</v>
      </c>
      <c r="E433" s="122">
        <v>1.7520484478194385</v>
      </c>
      <c r="F433" s="84" t="s">
        <v>2040</v>
      </c>
      <c r="G433" s="84" t="b">
        <v>0</v>
      </c>
      <c r="H433" s="84" t="b">
        <v>0</v>
      </c>
      <c r="I433" s="84" t="b">
        <v>0</v>
      </c>
      <c r="J433" s="84" t="b">
        <v>0</v>
      </c>
      <c r="K433" s="84" t="b">
        <v>0</v>
      </c>
      <c r="L433" s="84" t="b">
        <v>0</v>
      </c>
    </row>
    <row r="434" spans="1:12" ht="15">
      <c r="A434" s="84" t="s">
        <v>332</v>
      </c>
      <c r="B434" s="84" t="s">
        <v>304</v>
      </c>
      <c r="C434" s="84">
        <v>2</v>
      </c>
      <c r="D434" s="122">
        <v>0.007649538483245209</v>
      </c>
      <c r="E434" s="122">
        <v>1.5759571887637573</v>
      </c>
      <c r="F434" s="84" t="s">
        <v>2040</v>
      </c>
      <c r="G434" s="84" t="b">
        <v>0</v>
      </c>
      <c r="H434" s="84" t="b">
        <v>0</v>
      </c>
      <c r="I434" s="84" t="b">
        <v>0</v>
      </c>
      <c r="J434" s="84" t="b">
        <v>0</v>
      </c>
      <c r="K434" s="84" t="b">
        <v>0</v>
      </c>
      <c r="L434" s="84" t="b">
        <v>0</v>
      </c>
    </row>
    <row r="435" spans="1:12" ht="15">
      <c r="A435" s="84" t="s">
        <v>277</v>
      </c>
      <c r="B435" s="84" t="s">
        <v>2587</v>
      </c>
      <c r="C435" s="84">
        <v>2</v>
      </c>
      <c r="D435" s="122">
        <v>0.007649538483245209</v>
      </c>
      <c r="E435" s="122">
        <v>1.2079804034691628</v>
      </c>
      <c r="F435" s="84" t="s">
        <v>2040</v>
      </c>
      <c r="G435" s="84" t="b">
        <v>0</v>
      </c>
      <c r="H435" s="84" t="b">
        <v>0</v>
      </c>
      <c r="I435" s="84" t="b">
        <v>0</v>
      </c>
      <c r="J435" s="84" t="b">
        <v>0</v>
      </c>
      <c r="K435" s="84" t="b">
        <v>0</v>
      </c>
      <c r="L435" s="84" t="b">
        <v>0</v>
      </c>
    </row>
    <row r="436" spans="1:12" ht="15">
      <c r="A436" s="84" t="s">
        <v>2587</v>
      </c>
      <c r="B436" s="84" t="s">
        <v>2166</v>
      </c>
      <c r="C436" s="84">
        <v>2</v>
      </c>
      <c r="D436" s="122">
        <v>0.007649538483245209</v>
      </c>
      <c r="E436" s="122">
        <v>1.274927193099776</v>
      </c>
      <c r="F436" s="84" t="s">
        <v>2040</v>
      </c>
      <c r="G436" s="84" t="b">
        <v>0</v>
      </c>
      <c r="H436" s="84" t="b">
        <v>0</v>
      </c>
      <c r="I436" s="84" t="b">
        <v>0</v>
      </c>
      <c r="J436" s="84" t="b">
        <v>0</v>
      </c>
      <c r="K436" s="84" t="b">
        <v>0</v>
      </c>
      <c r="L436" s="84" t="b">
        <v>0</v>
      </c>
    </row>
    <row r="437" spans="1:12" ht="15">
      <c r="A437" s="84" t="s">
        <v>2166</v>
      </c>
      <c r="B437" s="84" t="s">
        <v>2178</v>
      </c>
      <c r="C437" s="84">
        <v>2</v>
      </c>
      <c r="D437" s="122">
        <v>0.007649538483245209</v>
      </c>
      <c r="E437" s="122">
        <v>1.5759571887637573</v>
      </c>
      <c r="F437" s="84" t="s">
        <v>2040</v>
      </c>
      <c r="G437" s="84" t="b">
        <v>0</v>
      </c>
      <c r="H437" s="84" t="b">
        <v>0</v>
      </c>
      <c r="I437" s="84" t="b">
        <v>0</v>
      </c>
      <c r="J437" s="84" t="b">
        <v>0</v>
      </c>
      <c r="K437" s="84" t="b">
        <v>0</v>
      </c>
      <c r="L437" s="84" t="b">
        <v>0</v>
      </c>
    </row>
    <row r="438" spans="1:12" ht="15">
      <c r="A438" s="84" t="s">
        <v>2178</v>
      </c>
      <c r="B438" s="84" t="s">
        <v>2591</v>
      </c>
      <c r="C438" s="84">
        <v>2</v>
      </c>
      <c r="D438" s="122">
        <v>0.007649538483245209</v>
      </c>
      <c r="E438" s="122">
        <v>2.0530784434834195</v>
      </c>
      <c r="F438" s="84" t="s">
        <v>2040</v>
      </c>
      <c r="G438" s="84" t="b">
        <v>0</v>
      </c>
      <c r="H438" s="84" t="b">
        <v>0</v>
      </c>
      <c r="I438" s="84" t="b">
        <v>0</v>
      </c>
      <c r="J438" s="84" t="b">
        <v>0</v>
      </c>
      <c r="K438" s="84" t="b">
        <v>0</v>
      </c>
      <c r="L438" s="84" t="b">
        <v>0</v>
      </c>
    </row>
    <row r="439" spans="1:12" ht="15">
      <c r="A439" s="84" t="s">
        <v>2591</v>
      </c>
      <c r="B439" s="84" t="s">
        <v>2592</v>
      </c>
      <c r="C439" s="84">
        <v>2</v>
      </c>
      <c r="D439" s="122">
        <v>0.007649538483245209</v>
      </c>
      <c r="E439" s="122">
        <v>2.0530784434834195</v>
      </c>
      <c r="F439" s="84" t="s">
        <v>2040</v>
      </c>
      <c r="G439" s="84" t="b">
        <v>0</v>
      </c>
      <c r="H439" s="84" t="b">
        <v>0</v>
      </c>
      <c r="I439" s="84" t="b">
        <v>0</v>
      </c>
      <c r="J439" s="84" t="b">
        <v>0</v>
      </c>
      <c r="K439" s="84" t="b">
        <v>0</v>
      </c>
      <c r="L439" s="84" t="b">
        <v>0</v>
      </c>
    </row>
    <row r="440" spans="1:12" ht="15">
      <c r="A440" s="84" t="s">
        <v>2592</v>
      </c>
      <c r="B440" s="84" t="s">
        <v>2593</v>
      </c>
      <c r="C440" s="84">
        <v>2</v>
      </c>
      <c r="D440" s="122">
        <v>0.007649538483245209</v>
      </c>
      <c r="E440" s="122">
        <v>2.0530784434834195</v>
      </c>
      <c r="F440" s="84" t="s">
        <v>2040</v>
      </c>
      <c r="G440" s="84" t="b">
        <v>0</v>
      </c>
      <c r="H440" s="84" t="b">
        <v>0</v>
      </c>
      <c r="I440" s="84" t="b">
        <v>0</v>
      </c>
      <c r="J440" s="84" t="b">
        <v>0</v>
      </c>
      <c r="K440" s="84" t="b">
        <v>0</v>
      </c>
      <c r="L440" s="84" t="b">
        <v>0</v>
      </c>
    </row>
    <row r="441" spans="1:12" ht="15">
      <c r="A441" s="84" t="s">
        <v>2593</v>
      </c>
      <c r="B441" s="84" t="s">
        <v>2594</v>
      </c>
      <c r="C441" s="84">
        <v>2</v>
      </c>
      <c r="D441" s="122">
        <v>0.007649538483245209</v>
      </c>
      <c r="E441" s="122">
        <v>2.0530784434834195</v>
      </c>
      <c r="F441" s="84" t="s">
        <v>2040</v>
      </c>
      <c r="G441" s="84" t="b">
        <v>0</v>
      </c>
      <c r="H441" s="84" t="b">
        <v>0</v>
      </c>
      <c r="I441" s="84" t="b">
        <v>0</v>
      </c>
      <c r="J441" s="84" t="b">
        <v>0</v>
      </c>
      <c r="K441" s="84" t="b">
        <v>1</v>
      </c>
      <c r="L441" s="84" t="b">
        <v>0</v>
      </c>
    </row>
    <row r="442" spans="1:12" ht="15">
      <c r="A442" s="84" t="s">
        <v>2594</v>
      </c>
      <c r="B442" s="84" t="s">
        <v>2595</v>
      </c>
      <c r="C442" s="84">
        <v>2</v>
      </c>
      <c r="D442" s="122">
        <v>0.007649538483245209</v>
      </c>
      <c r="E442" s="122">
        <v>2.0530784434834195</v>
      </c>
      <c r="F442" s="84" t="s">
        <v>2040</v>
      </c>
      <c r="G442" s="84" t="b">
        <v>0</v>
      </c>
      <c r="H442" s="84" t="b">
        <v>1</v>
      </c>
      <c r="I442" s="84" t="b">
        <v>0</v>
      </c>
      <c r="J442" s="84" t="b">
        <v>0</v>
      </c>
      <c r="K442" s="84" t="b">
        <v>1</v>
      </c>
      <c r="L442" s="84" t="b">
        <v>0</v>
      </c>
    </row>
    <row r="443" spans="1:12" ht="15">
      <c r="A443" s="84" t="s">
        <v>2595</v>
      </c>
      <c r="B443" s="84" t="s">
        <v>2589</v>
      </c>
      <c r="C443" s="84">
        <v>2</v>
      </c>
      <c r="D443" s="122">
        <v>0.007649538483245209</v>
      </c>
      <c r="E443" s="122">
        <v>2.0530784434834195</v>
      </c>
      <c r="F443" s="84" t="s">
        <v>2040</v>
      </c>
      <c r="G443" s="84" t="b">
        <v>0</v>
      </c>
      <c r="H443" s="84" t="b">
        <v>1</v>
      </c>
      <c r="I443" s="84" t="b">
        <v>0</v>
      </c>
      <c r="J443" s="84" t="b">
        <v>0</v>
      </c>
      <c r="K443" s="84" t="b">
        <v>0</v>
      </c>
      <c r="L443" s="84" t="b">
        <v>0</v>
      </c>
    </row>
    <row r="444" spans="1:12" ht="15">
      <c r="A444" s="84" t="s">
        <v>2589</v>
      </c>
      <c r="B444" s="84" t="s">
        <v>2596</v>
      </c>
      <c r="C444" s="84">
        <v>2</v>
      </c>
      <c r="D444" s="122">
        <v>0.007649538483245209</v>
      </c>
      <c r="E444" s="122">
        <v>2.0530784434834195</v>
      </c>
      <c r="F444" s="84" t="s">
        <v>2040</v>
      </c>
      <c r="G444" s="84" t="b">
        <v>0</v>
      </c>
      <c r="H444" s="84" t="b">
        <v>0</v>
      </c>
      <c r="I444" s="84" t="b">
        <v>0</v>
      </c>
      <c r="J444" s="84" t="b">
        <v>0</v>
      </c>
      <c r="K444" s="84" t="b">
        <v>0</v>
      </c>
      <c r="L444" s="84" t="b">
        <v>0</v>
      </c>
    </row>
    <row r="445" spans="1:12" ht="15">
      <c r="A445" s="84" t="s">
        <v>2596</v>
      </c>
      <c r="B445" s="84" t="s">
        <v>2590</v>
      </c>
      <c r="C445" s="84">
        <v>2</v>
      </c>
      <c r="D445" s="122">
        <v>0.007649538483245209</v>
      </c>
      <c r="E445" s="122">
        <v>2.0530784434834195</v>
      </c>
      <c r="F445" s="84" t="s">
        <v>2040</v>
      </c>
      <c r="G445" s="84" t="b">
        <v>0</v>
      </c>
      <c r="H445" s="84" t="b">
        <v>0</v>
      </c>
      <c r="I445" s="84" t="b">
        <v>0</v>
      </c>
      <c r="J445" s="84" t="b">
        <v>0</v>
      </c>
      <c r="K445" s="84" t="b">
        <v>0</v>
      </c>
      <c r="L445" s="84" t="b">
        <v>0</v>
      </c>
    </row>
    <row r="446" spans="1:12" ht="15">
      <c r="A446" s="84" t="s">
        <v>2590</v>
      </c>
      <c r="B446" s="84" t="s">
        <v>2597</v>
      </c>
      <c r="C446" s="84">
        <v>2</v>
      </c>
      <c r="D446" s="122">
        <v>0.007649538483245209</v>
      </c>
      <c r="E446" s="122">
        <v>2.0530784434834195</v>
      </c>
      <c r="F446" s="84" t="s">
        <v>2040</v>
      </c>
      <c r="G446" s="84" t="b">
        <v>0</v>
      </c>
      <c r="H446" s="84" t="b">
        <v>0</v>
      </c>
      <c r="I446" s="84" t="b">
        <v>0</v>
      </c>
      <c r="J446" s="84" t="b">
        <v>0</v>
      </c>
      <c r="K446" s="84" t="b">
        <v>0</v>
      </c>
      <c r="L446" s="84" t="b">
        <v>0</v>
      </c>
    </row>
    <row r="447" spans="1:12" ht="15">
      <c r="A447" s="84" t="s">
        <v>2810</v>
      </c>
      <c r="B447" s="84" t="s">
        <v>2811</v>
      </c>
      <c r="C447" s="84">
        <v>2</v>
      </c>
      <c r="D447" s="122">
        <v>0.007649538483245209</v>
      </c>
      <c r="E447" s="122">
        <v>2.0530784434834195</v>
      </c>
      <c r="F447" s="84" t="s">
        <v>2040</v>
      </c>
      <c r="G447" s="84" t="b">
        <v>0</v>
      </c>
      <c r="H447" s="84" t="b">
        <v>0</v>
      </c>
      <c r="I447" s="84" t="b">
        <v>0</v>
      </c>
      <c r="J447" s="84" t="b">
        <v>0</v>
      </c>
      <c r="K447" s="84" t="b">
        <v>0</v>
      </c>
      <c r="L447" s="84" t="b">
        <v>0</v>
      </c>
    </row>
    <row r="448" spans="1:12" ht="15">
      <c r="A448" s="84" t="s">
        <v>2811</v>
      </c>
      <c r="B448" s="84" t="s">
        <v>2648</v>
      </c>
      <c r="C448" s="84">
        <v>2</v>
      </c>
      <c r="D448" s="122">
        <v>0.007649538483245209</v>
      </c>
      <c r="E448" s="122">
        <v>2.0530784434834195</v>
      </c>
      <c r="F448" s="84" t="s">
        <v>2040</v>
      </c>
      <c r="G448" s="84" t="b">
        <v>0</v>
      </c>
      <c r="H448" s="84" t="b">
        <v>0</v>
      </c>
      <c r="I448" s="84" t="b">
        <v>0</v>
      </c>
      <c r="J448" s="84" t="b">
        <v>0</v>
      </c>
      <c r="K448" s="84" t="b">
        <v>0</v>
      </c>
      <c r="L448" s="84" t="b">
        <v>0</v>
      </c>
    </row>
    <row r="449" spans="1:12" ht="15">
      <c r="A449" s="84" t="s">
        <v>2648</v>
      </c>
      <c r="B449" s="84" t="s">
        <v>2812</v>
      </c>
      <c r="C449" s="84">
        <v>2</v>
      </c>
      <c r="D449" s="122">
        <v>0.007649538483245209</v>
      </c>
      <c r="E449" s="122">
        <v>2.0530784434834195</v>
      </c>
      <c r="F449" s="84" t="s">
        <v>2040</v>
      </c>
      <c r="G449" s="84" t="b">
        <v>0</v>
      </c>
      <c r="H449" s="84" t="b">
        <v>0</v>
      </c>
      <c r="I449" s="84" t="b">
        <v>0</v>
      </c>
      <c r="J449" s="84" t="b">
        <v>0</v>
      </c>
      <c r="K449" s="84" t="b">
        <v>0</v>
      </c>
      <c r="L449" s="84" t="b">
        <v>0</v>
      </c>
    </row>
    <row r="450" spans="1:12" ht="15">
      <c r="A450" s="84" t="s">
        <v>2812</v>
      </c>
      <c r="B450" s="84" t="s">
        <v>2813</v>
      </c>
      <c r="C450" s="84">
        <v>2</v>
      </c>
      <c r="D450" s="122">
        <v>0.007649538483245209</v>
      </c>
      <c r="E450" s="122">
        <v>2.0530784434834195</v>
      </c>
      <c r="F450" s="84" t="s">
        <v>2040</v>
      </c>
      <c r="G450" s="84" t="b">
        <v>0</v>
      </c>
      <c r="H450" s="84" t="b">
        <v>0</v>
      </c>
      <c r="I450" s="84" t="b">
        <v>0</v>
      </c>
      <c r="J450" s="84" t="b">
        <v>0</v>
      </c>
      <c r="K450" s="84" t="b">
        <v>0</v>
      </c>
      <c r="L450" s="84" t="b">
        <v>0</v>
      </c>
    </row>
    <row r="451" spans="1:12" ht="15">
      <c r="A451" s="84" t="s">
        <v>2813</v>
      </c>
      <c r="B451" s="84" t="s">
        <v>2814</v>
      </c>
      <c r="C451" s="84">
        <v>2</v>
      </c>
      <c r="D451" s="122">
        <v>0.007649538483245209</v>
      </c>
      <c r="E451" s="122">
        <v>2.0530784434834195</v>
      </c>
      <c r="F451" s="84" t="s">
        <v>2040</v>
      </c>
      <c r="G451" s="84" t="b">
        <v>0</v>
      </c>
      <c r="H451" s="84" t="b">
        <v>0</v>
      </c>
      <c r="I451" s="84" t="b">
        <v>0</v>
      </c>
      <c r="J451" s="84" t="b">
        <v>0</v>
      </c>
      <c r="K451" s="84" t="b">
        <v>0</v>
      </c>
      <c r="L451" s="84" t="b">
        <v>0</v>
      </c>
    </row>
    <row r="452" spans="1:12" ht="15">
      <c r="A452" s="84" t="s">
        <v>2814</v>
      </c>
      <c r="B452" s="84" t="s">
        <v>2626</v>
      </c>
      <c r="C452" s="84">
        <v>2</v>
      </c>
      <c r="D452" s="122">
        <v>0.007649538483245209</v>
      </c>
      <c r="E452" s="122">
        <v>2.0530784434834195</v>
      </c>
      <c r="F452" s="84" t="s">
        <v>2040</v>
      </c>
      <c r="G452" s="84" t="b">
        <v>0</v>
      </c>
      <c r="H452" s="84" t="b">
        <v>0</v>
      </c>
      <c r="I452" s="84" t="b">
        <v>0</v>
      </c>
      <c r="J452" s="84" t="b">
        <v>0</v>
      </c>
      <c r="K452" s="84" t="b">
        <v>0</v>
      </c>
      <c r="L452" s="84" t="b">
        <v>0</v>
      </c>
    </row>
    <row r="453" spans="1:12" ht="15">
      <c r="A453" s="84" t="s">
        <v>2626</v>
      </c>
      <c r="B453" s="84" t="s">
        <v>2815</v>
      </c>
      <c r="C453" s="84">
        <v>2</v>
      </c>
      <c r="D453" s="122">
        <v>0.007649538483245209</v>
      </c>
      <c r="E453" s="122">
        <v>2.0530784434834195</v>
      </c>
      <c r="F453" s="84" t="s">
        <v>2040</v>
      </c>
      <c r="G453" s="84" t="b">
        <v>0</v>
      </c>
      <c r="H453" s="84" t="b">
        <v>0</v>
      </c>
      <c r="I453" s="84" t="b">
        <v>0</v>
      </c>
      <c r="J453" s="84" t="b">
        <v>0</v>
      </c>
      <c r="K453" s="84" t="b">
        <v>0</v>
      </c>
      <c r="L453" s="84" t="b">
        <v>0</v>
      </c>
    </row>
    <row r="454" spans="1:12" ht="15">
      <c r="A454" s="84" t="s">
        <v>2815</v>
      </c>
      <c r="B454" s="84" t="s">
        <v>2816</v>
      </c>
      <c r="C454" s="84">
        <v>2</v>
      </c>
      <c r="D454" s="122">
        <v>0.007649538483245209</v>
      </c>
      <c r="E454" s="122">
        <v>2.0530784434834195</v>
      </c>
      <c r="F454" s="84" t="s">
        <v>2040</v>
      </c>
      <c r="G454" s="84" t="b">
        <v>0</v>
      </c>
      <c r="H454" s="84" t="b">
        <v>0</v>
      </c>
      <c r="I454" s="84" t="b">
        <v>0</v>
      </c>
      <c r="J454" s="84" t="b">
        <v>0</v>
      </c>
      <c r="K454" s="84" t="b">
        <v>0</v>
      </c>
      <c r="L454" s="84" t="b">
        <v>0</v>
      </c>
    </row>
    <row r="455" spans="1:12" ht="15">
      <c r="A455" s="84" t="s">
        <v>2816</v>
      </c>
      <c r="B455" s="84" t="s">
        <v>2817</v>
      </c>
      <c r="C455" s="84">
        <v>2</v>
      </c>
      <c r="D455" s="122">
        <v>0.007649538483245209</v>
      </c>
      <c r="E455" s="122">
        <v>2.0530784434834195</v>
      </c>
      <c r="F455" s="84" t="s">
        <v>2040</v>
      </c>
      <c r="G455" s="84" t="b">
        <v>0</v>
      </c>
      <c r="H455" s="84" t="b">
        <v>0</v>
      </c>
      <c r="I455" s="84" t="b">
        <v>0</v>
      </c>
      <c r="J455" s="84" t="b">
        <v>0</v>
      </c>
      <c r="K455" s="84" t="b">
        <v>0</v>
      </c>
      <c r="L455" s="84" t="b">
        <v>0</v>
      </c>
    </row>
    <row r="456" spans="1:12" ht="15">
      <c r="A456" s="84" t="s">
        <v>2817</v>
      </c>
      <c r="B456" s="84" t="s">
        <v>2587</v>
      </c>
      <c r="C456" s="84">
        <v>2</v>
      </c>
      <c r="D456" s="122">
        <v>0.007649538483245209</v>
      </c>
      <c r="E456" s="122">
        <v>1.7520484478194385</v>
      </c>
      <c r="F456" s="84" t="s">
        <v>2040</v>
      </c>
      <c r="G456" s="84" t="b">
        <v>0</v>
      </c>
      <c r="H456" s="84" t="b">
        <v>0</v>
      </c>
      <c r="I456" s="84" t="b">
        <v>0</v>
      </c>
      <c r="J456" s="84" t="b">
        <v>0</v>
      </c>
      <c r="K456" s="84" t="b">
        <v>0</v>
      </c>
      <c r="L456" s="84" t="b">
        <v>0</v>
      </c>
    </row>
    <row r="457" spans="1:12" ht="15">
      <c r="A457" s="84" t="s">
        <v>2587</v>
      </c>
      <c r="B457" s="84" t="s">
        <v>2623</v>
      </c>
      <c r="C457" s="84">
        <v>2</v>
      </c>
      <c r="D457" s="122">
        <v>0.007649538483245209</v>
      </c>
      <c r="E457" s="122">
        <v>1.7520484478194385</v>
      </c>
      <c r="F457" s="84" t="s">
        <v>2040</v>
      </c>
      <c r="G457" s="84" t="b">
        <v>0</v>
      </c>
      <c r="H457" s="84" t="b">
        <v>0</v>
      </c>
      <c r="I457" s="84" t="b">
        <v>0</v>
      </c>
      <c r="J457" s="84" t="b">
        <v>0</v>
      </c>
      <c r="K457" s="84" t="b">
        <v>0</v>
      </c>
      <c r="L457" s="84" t="b">
        <v>0</v>
      </c>
    </row>
    <row r="458" spans="1:12" ht="15">
      <c r="A458" s="84" t="s">
        <v>2623</v>
      </c>
      <c r="B458" s="84" t="s">
        <v>2680</v>
      </c>
      <c r="C458" s="84">
        <v>2</v>
      </c>
      <c r="D458" s="122">
        <v>0.007649538483245209</v>
      </c>
      <c r="E458" s="122">
        <v>2.0530784434834195</v>
      </c>
      <c r="F458" s="84" t="s">
        <v>2040</v>
      </c>
      <c r="G458" s="84" t="b">
        <v>0</v>
      </c>
      <c r="H458" s="84" t="b">
        <v>0</v>
      </c>
      <c r="I458" s="84" t="b">
        <v>0</v>
      </c>
      <c r="J458" s="84" t="b">
        <v>0</v>
      </c>
      <c r="K458" s="84" t="b">
        <v>0</v>
      </c>
      <c r="L458" s="84" t="b">
        <v>0</v>
      </c>
    </row>
    <row r="459" spans="1:12" ht="15">
      <c r="A459" s="84" t="s">
        <v>526</v>
      </c>
      <c r="B459" s="84" t="s">
        <v>2123</v>
      </c>
      <c r="C459" s="84">
        <v>7</v>
      </c>
      <c r="D459" s="122">
        <v>0.0079218419911574</v>
      </c>
      <c r="E459" s="122">
        <v>1.6610378512873003</v>
      </c>
      <c r="F459" s="84" t="s">
        <v>2041</v>
      </c>
      <c r="G459" s="84" t="b">
        <v>0</v>
      </c>
      <c r="H459" s="84" t="b">
        <v>0</v>
      </c>
      <c r="I459" s="84" t="b">
        <v>0</v>
      </c>
      <c r="J459" s="84" t="b">
        <v>0</v>
      </c>
      <c r="K459" s="84" t="b">
        <v>0</v>
      </c>
      <c r="L459" s="84" t="b">
        <v>0</v>
      </c>
    </row>
    <row r="460" spans="1:12" ht="15">
      <c r="A460" s="84" t="s">
        <v>2198</v>
      </c>
      <c r="B460" s="84" t="s">
        <v>2196</v>
      </c>
      <c r="C460" s="84">
        <v>7</v>
      </c>
      <c r="D460" s="122">
        <v>0.0079218419911574</v>
      </c>
      <c r="E460" s="122">
        <v>1.4683473304121573</v>
      </c>
      <c r="F460" s="84" t="s">
        <v>2041</v>
      </c>
      <c r="G460" s="84" t="b">
        <v>0</v>
      </c>
      <c r="H460" s="84" t="b">
        <v>0</v>
      </c>
      <c r="I460" s="84" t="b">
        <v>0</v>
      </c>
      <c r="J460" s="84" t="b">
        <v>0</v>
      </c>
      <c r="K460" s="84" t="b">
        <v>0</v>
      </c>
      <c r="L460" s="84" t="b">
        <v>0</v>
      </c>
    </row>
    <row r="461" spans="1:12" ht="15">
      <c r="A461" s="84" t="s">
        <v>2196</v>
      </c>
      <c r="B461" s="84" t="s">
        <v>2199</v>
      </c>
      <c r="C461" s="84">
        <v>5</v>
      </c>
      <c r="D461" s="122">
        <v>0.00703184235908083</v>
      </c>
      <c r="E461" s="122">
        <v>1.3521825181113625</v>
      </c>
      <c r="F461" s="84" t="s">
        <v>2041</v>
      </c>
      <c r="G461" s="84" t="b">
        <v>0</v>
      </c>
      <c r="H461" s="84" t="b">
        <v>0</v>
      </c>
      <c r="I461" s="84" t="b">
        <v>0</v>
      </c>
      <c r="J461" s="84" t="b">
        <v>0</v>
      </c>
      <c r="K461" s="84" t="b">
        <v>0</v>
      </c>
      <c r="L461" s="84" t="b">
        <v>0</v>
      </c>
    </row>
    <row r="462" spans="1:12" ht="15">
      <c r="A462" s="84" t="s">
        <v>2201</v>
      </c>
      <c r="B462" s="84" t="s">
        <v>2622</v>
      </c>
      <c r="C462" s="84">
        <v>4</v>
      </c>
      <c r="D462" s="122">
        <v>0.006354120601610953</v>
      </c>
      <c r="E462" s="122">
        <v>1.760422483423212</v>
      </c>
      <c r="F462" s="84" t="s">
        <v>2041</v>
      </c>
      <c r="G462" s="84" t="b">
        <v>0</v>
      </c>
      <c r="H462" s="84" t="b">
        <v>0</v>
      </c>
      <c r="I462" s="84" t="b">
        <v>0</v>
      </c>
      <c r="J462" s="84" t="b">
        <v>0</v>
      </c>
      <c r="K462" s="84" t="b">
        <v>0</v>
      </c>
      <c r="L462" s="84" t="b">
        <v>0</v>
      </c>
    </row>
    <row r="463" spans="1:12" ht="15">
      <c r="A463" s="84" t="s">
        <v>2649</v>
      </c>
      <c r="B463" s="84" t="s">
        <v>2202</v>
      </c>
      <c r="C463" s="84">
        <v>4</v>
      </c>
      <c r="D463" s="122">
        <v>0.006354120601610953</v>
      </c>
      <c r="E463" s="122">
        <v>1.8573324964312685</v>
      </c>
      <c r="F463" s="84" t="s">
        <v>2041</v>
      </c>
      <c r="G463" s="84" t="b">
        <v>0</v>
      </c>
      <c r="H463" s="84" t="b">
        <v>0</v>
      </c>
      <c r="I463" s="84" t="b">
        <v>0</v>
      </c>
      <c r="J463" s="84" t="b">
        <v>0</v>
      </c>
      <c r="K463" s="84" t="b">
        <v>0</v>
      </c>
      <c r="L463" s="84" t="b">
        <v>0</v>
      </c>
    </row>
    <row r="464" spans="1:12" ht="15">
      <c r="A464" s="84" t="s">
        <v>2202</v>
      </c>
      <c r="B464" s="84" t="s">
        <v>2650</v>
      </c>
      <c r="C464" s="84">
        <v>4</v>
      </c>
      <c r="D464" s="122">
        <v>0.006354120601610953</v>
      </c>
      <c r="E464" s="122">
        <v>1.8573324964312685</v>
      </c>
      <c r="F464" s="84" t="s">
        <v>2041</v>
      </c>
      <c r="G464" s="84" t="b">
        <v>0</v>
      </c>
      <c r="H464" s="84" t="b">
        <v>0</v>
      </c>
      <c r="I464" s="84" t="b">
        <v>0</v>
      </c>
      <c r="J464" s="84" t="b">
        <v>0</v>
      </c>
      <c r="K464" s="84" t="b">
        <v>0</v>
      </c>
      <c r="L464" s="84" t="b">
        <v>0</v>
      </c>
    </row>
    <row r="465" spans="1:12" ht="15">
      <c r="A465" s="84" t="s">
        <v>2197</v>
      </c>
      <c r="B465" s="84" t="s">
        <v>2630</v>
      </c>
      <c r="C465" s="84">
        <v>3</v>
      </c>
      <c r="D465" s="122">
        <v>0.00547013219899938</v>
      </c>
      <c r="E465" s="122">
        <v>1.5774917998372253</v>
      </c>
      <c r="F465" s="84" t="s">
        <v>2041</v>
      </c>
      <c r="G465" s="84" t="b">
        <v>0</v>
      </c>
      <c r="H465" s="84" t="b">
        <v>0</v>
      </c>
      <c r="I465" s="84" t="b">
        <v>0</v>
      </c>
      <c r="J465" s="84" t="b">
        <v>1</v>
      </c>
      <c r="K465" s="84" t="b">
        <v>0</v>
      </c>
      <c r="L465" s="84" t="b">
        <v>0</v>
      </c>
    </row>
    <row r="466" spans="1:12" ht="15">
      <c r="A466" s="84" t="s">
        <v>2203</v>
      </c>
      <c r="B466" s="84" t="s">
        <v>2201</v>
      </c>
      <c r="C466" s="84">
        <v>3</v>
      </c>
      <c r="D466" s="122">
        <v>0.00547013219899938</v>
      </c>
      <c r="E466" s="122">
        <v>1.5563025007672873</v>
      </c>
      <c r="F466" s="84" t="s">
        <v>2041</v>
      </c>
      <c r="G466" s="84" t="b">
        <v>0</v>
      </c>
      <c r="H466" s="84" t="b">
        <v>0</v>
      </c>
      <c r="I466" s="84" t="b">
        <v>0</v>
      </c>
      <c r="J466" s="84" t="b">
        <v>0</v>
      </c>
      <c r="K466" s="84" t="b">
        <v>0</v>
      </c>
      <c r="L466" s="84" t="b">
        <v>0</v>
      </c>
    </row>
    <row r="467" spans="1:12" ht="15">
      <c r="A467" s="84" t="s">
        <v>2201</v>
      </c>
      <c r="B467" s="84" t="s">
        <v>2197</v>
      </c>
      <c r="C467" s="84">
        <v>3</v>
      </c>
      <c r="D467" s="122">
        <v>0.00547013219899938</v>
      </c>
      <c r="E467" s="122">
        <v>1.4313637641589874</v>
      </c>
      <c r="F467" s="84" t="s">
        <v>2041</v>
      </c>
      <c r="G467" s="84" t="b">
        <v>0</v>
      </c>
      <c r="H467" s="84" t="b">
        <v>0</v>
      </c>
      <c r="I467" s="84" t="b">
        <v>0</v>
      </c>
      <c r="J467" s="84" t="b">
        <v>0</v>
      </c>
      <c r="K467" s="84" t="b">
        <v>0</v>
      </c>
      <c r="L467" s="84" t="b">
        <v>0</v>
      </c>
    </row>
    <row r="468" spans="1:12" ht="15">
      <c r="A468" s="84" t="s">
        <v>2691</v>
      </c>
      <c r="B468" s="84" t="s">
        <v>2692</v>
      </c>
      <c r="C468" s="84">
        <v>3</v>
      </c>
      <c r="D468" s="122">
        <v>0.006463128020741943</v>
      </c>
      <c r="E468" s="122">
        <v>2.225309281725863</v>
      </c>
      <c r="F468" s="84" t="s">
        <v>2041</v>
      </c>
      <c r="G468" s="84" t="b">
        <v>0</v>
      </c>
      <c r="H468" s="84" t="b">
        <v>0</v>
      </c>
      <c r="I468" s="84" t="b">
        <v>0</v>
      </c>
      <c r="J468" s="84" t="b">
        <v>0</v>
      </c>
      <c r="K468" s="84" t="b">
        <v>1</v>
      </c>
      <c r="L468" s="84" t="b">
        <v>0</v>
      </c>
    </row>
    <row r="469" spans="1:12" ht="15">
      <c r="A469" s="84" t="s">
        <v>2664</v>
      </c>
      <c r="B469" s="84" t="s">
        <v>2611</v>
      </c>
      <c r="C469" s="84">
        <v>3</v>
      </c>
      <c r="D469" s="122">
        <v>0.00547013219899938</v>
      </c>
      <c r="E469" s="122">
        <v>1.9242792860618818</v>
      </c>
      <c r="F469" s="84" t="s">
        <v>2041</v>
      </c>
      <c r="G469" s="84" t="b">
        <v>0</v>
      </c>
      <c r="H469" s="84" t="b">
        <v>0</v>
      </c>
      <c r="I469" s="84" t="b">
        <v>0</v>
      </c>
      <c r="J469" s="84" t="b">
        <v>0</v>
      </c>
      <c r="K469" s="84" t="b">
        <v>0</v>
      </c>
      <c r="L469" s="84" t="b">
        <v>0</v>
      </c>
    </row>
    <row r="470" spans="1:12" ht="15">
      <c r="A470" s="84" t="s">
        <v>2685</v>
      </c>
      <c r="B470" s="84" t="s">
        <v>2627</v>
      </c>
      <c r="C470" s="84">
        <v>3</v>
      </c>
      <c r="D470" s="122">
        <v>0.006463128020741943</v>
      </c>
      <c r="E470" s="122">
        <v>2.225309281725863</v>
      </c>
      <c r="F470" s="84" t="s">
        <v>2041</v>
      </c>
      <c r="G470" s="84" t="b">
        <v>0</v>
      </c>
      <c r="H470" s="84" t="b">
        <v>0</v>
      </c>
      <c r="I470" s="84" t="b">
        <v>0</v>
      </c>
      <c r="J470" s="84" t="b">
        <v>0</v>
      </c>
      <c r="K470" s="84" t="b">
        <v>0</v>
      </c>
      <c r="L470" s="84" t="b">
        <v>0</v>
      </c>
    </row>
    <row r="471" spans="1:12" ht="15">
      <c r="A471" s="84" t="s">
        <v>2199</v>
      </c>
      <c r="B471" s="84" t="s">
        <v>2636</v>
      </c>
      <c r="C471" s="84">
        <v>3</v>
      </c>
      <c r="D471" s="122">
        <v>0.00547013219899938</v>
      </c>
      <c r="E471" s="122">
        <v>1.6744018128452818</v>
      </c>
      <c r="F471" s="84" t="s">
        <v>2041</v>
      </c>
      <c r="G471" s="84" t="b">
        <v>0</v>
      </c>
      <c r="H471" s="84" t="b">
        <v>0</v>
      </c>
      <c r="I471" s="84" t="b">
        <v>0</v>
      </c>
      <c r="J471" s="84" t="b">
        <v>0</v>
      </c>
      <c r="K471" s="84" t="b">
        <v>0</v>
      </c>
      <c r="L471" s="84" t="b">
        <v>0</v>
      </c>
    </row>
    <row r="472" spans="1:12" ht="15">
      <c r="A472" s="84" t="s">
        <v>2656</v>
      </c>
      <c r="B472" s="84" t="s">
        <v>2185</v>
      </c>
      <c r="C472" s="84">
        <v>3</v>
      </c>
      <c r="D472" s="122">
        <v>0.00547013219899938</v>
      </c>
      <c r="E472" s="122">
        <v>2.225309281725863</v>
      </c>
      <c r="F472" s="84" t="s">
        <v>2041</v>
      </c>
      <c r="G472" s="84" t="b">
        <v>0</v>
      </c>
      <c r="H472" s="84" t="b">
        <v>0</v>
      </c>
      <c r="I472" s="84" t="b">
        <v>0</v>
      </c>
      <c r="J472" s="84" t="b">
        <v>0</v>
      </c>
      <c r="K472" s="84" t="b">
        <v>0</v>
      </c>
      <c r="L472" s="84" t="b">
        <v>0</v>
      </c>
    </row>
    <row r="473" spans="1:12" ht="15">
      <c r="A473" s="84" t="s">
        <v>2185</v>
      </c>
      <c r="B473" s="84" t="s">
        <v>2621</v>
      </c>
      <c r="C473" s="84">
        <v>3</v>
      </c>
      <c r="D473" s="122">
        <v>0.00547013219899938</v>
      </c>
      <c r="E473" s="122">
        <v>2.225309281725863</v>
      </c>
      <c r="F473" s="84" t="s">
        <v>2041</v>
      </c>
      <c r="G473" s="84" t="b">
        <v>0</v>
      </c>
      <c r="H473" s="84" t="b">
        <v>0</v>
      </c>
      <c r="I473" s="84" t="b">
        <v>0</v>
      </c>
      <c r="J473" s="84" t="b">
        <v>0</v>
      </c>
      <c r="K473" s="84" t="b">
        <v>0</v>
      </c>
      <c r="L473" s="84" t="b">
        <v>0</v>
      </c>
    </row>
    <row r="474" spans="1:12" ht="15">
      <c r="A474" s="84" t="s">
        <v>2123</v>
      </c>
      <c r="B474" s="84" t="s">
        <v>2766</v>
      </c>
      <c r="C474" s="84">
        <v>2</v>
      </c>
      <c r="D474" s="122">
        <v>0.004308752013827962</v>
      </c>
      <c r="E474" s="122">
        <v>1.8573324964312685</v>
      </c>
      <c r="F474" s="84" t="s">
        <v>2041</v>
      </c>
      <c r="G474" s="84" t="b">
        <v>0</v>
      </c>
      <c r="H474" s="84" t="b">
        <v>0</v>
      </c>
      <c r="I474" s="84" t="b">
        <v>0</v>
      </c>
      <c r="J474" s="84" t="b">
        <v>0</v>
      </c>
      <c r="K474" s="84" t="b">
        <v>0</v>
      </c>
      <c r="L474" s="84" t="b">
        <v>0</v>
      </c>
    </row>
    <row r="475" spans="1:12" ht="15">
      <c r="A475" s="84" t="s">
        <v>2766</v>
      </c>
      <c r="B475" s="84" t="s">
        <v>2200</v>
      </c>
      <c r="C475" s="84">
        <v>2</v>
      </c>
      <c r="D475" s="122">
        <v>0.004308752013827962</v>
      </c>
      <c r="E475" s="122">
        <v>1.8573324964312685</v>
      </c>
      <c r="F475" s="84" t="s">
        <v>2041</v>
      </c>
      <c r="G475" s="84" t="b">
        <v>0</v>
      </c>
      <c r="H475" s="84" t="b">
        <v>0</v>
      </c>
      <c r="I475" s="84" t="b">
        <v>0</v>
      </c>
      <c r="J475" s="84" t="b">
        <v>0</v>
      </c>
      <c r="K475" s="84" t="b">
        <v>0</v>
      </c>
      <c r="L475" s="84" t="b">
        <v>0</v>
      </c>
    </row>
    <row r="476" spans="1:12" ht="15">
      <c r="A476" s="84" t="s">
        <v>2622</v>
      </c>
      <c r="B476" s="84" t="s">
        <v>2649</v>
      </c>
      <c r="C476" s="84">
        <v>2</v>
      </c>
      <c r="D476" s="122">
        <v>0.004308752013827962</v>
      </c>
      <c r="E476" s="122">
        <v>1.7024305364455252</v>
      </c>
      <c r="F476" s="84" t="s">
        <v>2041</v>
      </c>
      <c r="G476" s="84" t="b">
        <v>0</v>
      </c>
      <c r="H476" s="84" t="b">
        <v>0</v>
      </c>
      <c r="I476" s="84" t="b">
        <v>0</v>
      </c>
      <c r="J476" s="84" t="b">
        <v>0</v>
      </c>
      <c r="K476" s="84" t="b">
        <v>0</v>
      </c>
      <c r="L476" s="84" t="b">
        <v>0</v>
      </c>
    </row>
    <row r="477" spans="1:12" ht="15">
      <c r="A477" s="84" t="s">
        <v>2197</v>
      </c>
      <c r="B477" s="84" t="s">
        <v>2689</v>
      </c>
      <c r="C477" s="84">
        <v>2</v>
      </c>
      <c r="D477" s="122">
        <v>0.004308752013827962</v>
      </c>
      <c r="E477" s="122">
        <v>1.6232492903979006</v>
      </c>
      <c r="F477" s="84" t="s">
        <v>2041</v>
      </c>
      <c r="G477" s="84" t="b">
        <v>0</v>
      </c>
      <c r="H477" s="84" t="b">
        <v>0</v>
      </c>
      <c r="I477" s="84" t="b">
        <v>0</v>
      </c>
      <c r="J477" s="84" t="b">
        <v>0</v>
      </c>
      <c r="K477" s="84" t="b">
        <v>0</v>
      </c>
      <c r="L477" s="84" t="b">
        <v>0</v>
      </c>
    </row>
    <row r="478" spans="1:12" ht="15">
      <c r="A478" s="84" t="s">
        <v>2689</v>
      </c>
      <c r="B478" s="84" t="s">
        <v>2630</v>
      </c>
      <c r="C478" s="84">
        <v>2</v>
      </c>
      <c r="D478" s="122">
        <v>0.004308752013827962</v>
      </c>
      <c r="E478" s="122">
        <v>1.8273692730538253</v>
      </c>
      <c r="F478" s="84" t="s">
        <v>2041</v>
      </c>
      <c r="G478" s="84" t="b">
        <v>0</v>
      </c>
      <c r="H478" s="84" t="b">
        <v>0</v>
      </c>
      <c r="I478" s="84" t="b">
        <v>0</v>
      </c>
      <c r="J478" s="84" t="b">
        <v>1</v>
      </c>
      <c r="K478" s="84" t="b">
        <v>0</v>
      </c>
      <c r="L478" s="84" t="b">
        <v>0</v>
      </c>
    </row>
    <row r="479" spans="1:12" ht="15">
      <c r="A479" s="84" t="s">
        <v>2197</v>
      </c>
      <c r="B479" s="84" t="s">
        <v>2691</v>
      </c>
      <c r="C479" s="84">
        <v>2</v>
      </c>
      <c r="D479" s="122">
        <v>0.004308752013827962</v>
      </c>
      <c r="E479" s="122">
        <v>1.6232492903979006</v>
      </c>
      <c r="F479" s="84" t="s">
        <v>2041</v>
      </c>
      <c r="G479" s="84" t="b">
        <v>0</v>
      </c>
      <c r="H479" s="84" t="b">
        <v>0</v>
      </c>
      <c r="I479" s="84" t="b">
        <v>0</v>
      </c>
      <c r="J479" s="84" t="b">
        <v>0</v>
      </c>
      <c r="K479" s="84" t="b">
        <v>0</v>
      </c>
      <c r="L479" s="84" t="b">
        <v>0</v>
      </c>
    </row>
    <row r="480" spans="1:12" ht="15">
      <c r="A480" s="84" t="s">
        <v>2690</v>
      </c>
      <c r="B480" s="84" t="s">
        <v>2768</v>
      </c>
      <c r="C480" s="84">
        <v>2</v>
      </c>
      <c r="D480" s="122">
        <v>0.004308752013827962</v>
      </c>
      <c r="E480" s="122">
        <v>2.401400540781544</v>
      </c>
      <c r="F480" s="84" t="s">
        <v>2041</v>
      </c>
      <c r="G480" s="84" t="b">
        <v>0</v>
      </c>
      <c r="H480" s="84" t="b">
        <v>0</v>
      </c>
      <c r="I480" s="84" t="b">
        <v>0</v>
      </c>
      <c r="J480" s="84" t="b">
        <v>0</v>
      </c>
      <c r="K480" s="84" t="b">
        <v>0</v>
      </c>
      <c r="L480" s="84" t="b">
        <v>0</v>
      </c>
    </row>
    <row r="481" spans="1:12" ht="15">
      <c r="A481" s="84" t="s">
        <v>2768</v>
      </c>
      <c r="B481" s="84" t="s">
        <v>2769</v>
      </c>
      <c r="C481" s="84">
        <v>2</v>
      </c>
      <c r="D481" s="122">
        <v>0.004308752013827962</v>
      </c>
      <c r="E481" s="122">
        <v>2.401400540781544</v>
      </c>
      <c r="F481" s="84" t="s">
        <v>2041</v>
      </c>
      <c r="G481" s="84" t="b">
        <v>0</v>
      </c>
      <c r="H481" s="84" t="b">
        <v>0</v>
      </c>
      <c r="I481" s="84" t="b">
        <v>0</v>
      </c>
      <c r="J481" s="84" t="b">
        <v>0</v>
      </c>
      <c r="K481" s="84" t="b">
        <v>0</v>
      </c>
      <c r="L481" s="84" t="b">
        <v>0</v>
      </c>
    </row>
    <row r="482" spans="1:12" ht="15">
      <c r="A482" s="84" t="s">
        <v>2769</v>
      </c>
      <c r="B482" s="84" t="s">
        <v>2202</v>
      </c>
      <c r="C482" s="84">
        <v>2</v>
      </c>
      <c r="D482" s="122">
        <v>0.004308752013827962</v>
      </c>
      <c r="E482" s="122">
        <v>1.8573324964312685</v>
      </c>
      <c r="F482" s="84" t="s">
        <v>2041</v>
      </c>
      <c r="G482" s="84" t="b">
        <v>0</v>
      </c>
      <c r="H482" s="84" t="b">
        <v>0</v>
      </c>
      <c r="I482" s="84" t="b">
        <v>0</v>
      </c>
      <c r="J482" s="84" t="b">
        <v>0</v>
      </c>
      <c r="K482" s="84" t="b">
        <v>0</v>
      </c>
      <c r="L482" s="84" t="b">
        <v>0</v>
      </c>
    </row>
    <row r="483" spans="1:12" ht="15">
      <c r="A483" s="84" t="s">
        <v>2635</v>
      </c>
      <c r="B483" s="84" t="s">
        <v>2611</v>
      </c>
      <c r="C483" s="84">
        <v>2</v>
      </c>
      <c r="D483" s="122">
        <v>0.004308752013827962</v>
      </c>
      <c r="E483" s="122">
        <v>1.6232492903979006</v>
      </c>
      <c r="F483" s="84" t="s">
        <v>2041</v>
      </c>
      <c r="G483" s="84" t="b">
        <v>1</v>
      </c>
      <c r="H483" s="84" t="b">
        <v>0</v>
      </c>
      <c r="I483" s="84" t="b">
        <v>0</v>
      </c>
      <c r="J483" s="84" t="b">
        <v>0</v>
      </c>
      <c r="K483" s="84" t="b">
        <v>0</v>
      </c>
      <c r="L483" s="84" t="b">
        <v>0</v>
      </c>
    </row>
    <row r="484" spans="1:12" ht="15">
      <c r="A484" s="84" t="s">
        <v>2611</v>
      </c>
      <c r="B484" s="84" t="s">
        <v>2756</v>
      </c>
      <c r="C484" s="84">
        <v>2</v>
      </c>
      <c r="D484" s="122">
        <v>0.004308752013827962</v>
      </c>
      <c r="E484" s="122">
        <v>1.9242792860618816</v>
      </c>
      <c r="F484" s="84" t="s">
        <v>2041</v>
      </c>
      <c r="G484" s="84" t="b">
        <v>0</v>
      </c>
      <c r="H484" s="84" t="b">
        <v>0</v>
      </c>
      <c r="I484" s="84" t="b">
        <v>0</v>
      </c>
      <c r="J484" s="84" t="b">
        <v>1</v>
      </c>
      <c r="K484" s="84" t="b">
        <v>0</v>
      </c>
      <c r="L484" s="84" t="b">
        <v>0</v>
      </c>
    </row>
    <row r="485" spans="1:12" ht="15">
      <c r="A485" s="84" t="s">
        <v>2756</v>
      </c>
      <c r="B485" s="84" t="s">
        <v>2757</v>
      </c>
      <c r="C485" s="84">
        <v>2</v>
      </c>
      <c r="D485" s="122">
        <v>0.004308752013827962</v>
      </c>
      <c r="E485" s="122">
        <v>2.401400540781544</v>
      </c>
      <c r="F485" s="84" t="s">
        <v>2041</v>
      </c>
      <c r="G485" s="84" t="b">
        <v>1</v>
      </c>
      <c r="H485" s="84" t="b">
        <v>0</v>
      </c>
      <c r="I485" s="84" t="b">
        <v>0</v>
      </c>
      <c r="J485" s="84" t="b">
        <v>0</v>
      </c>
      <c r="K485" s="84" t="b">
        <v>0</v>
      </c>
      <c r="L485" s="84" t="b">
        <v>0</v>
      </c>
    </row>
    <row r="486" spans="1:12" ht="15">
      <c r="A486" s="84" t="s">
        <v>2757</v>
      </c>
      <c r="B486" s="84" t="s">
        <v>2684</v>
      </c>
      <c r="C486" s="84">
        <v>2</v>
      </c>
      <c r="D486" s="122">
        <v>0.004308752013827962</v>
      </c>
      <c r="E486" s="122">
        <v>2.401400540781544</v>
      </c>
      <c r="F486" s="84" t="s">
        <v>2041</v>
      </c>
      <c r="G486" s="84" t="b">
        <v>0</v>
      </c>
      <c r="H486" s="84" t="b">
        <v>0</v>
      </c>
      <c r="I486" s="84" t="b">
        <v>0</v>
      </c>
      <c r="J486" s="84" t="b">
        <v>0</v>
      </c>
      <c r="K486" s="84" t="b">
        <v>0</v>
      </c>
      <c r="L486" s="84" t="b">
        <v>0</v>
      </c>
    </row>
    <row r="487" spans="1:12" ht="15">
      <c r="A487" s="84" t="s">
        <v>2684</v>
      </c>
      <c r="B487" s="84" t="s">
        <v>2607</v>
      </c>
      <c r="C487" s="84">
        <v>2</v>
      </c>
      <c r="D487" s="122">
        <v>0.004308752013827962</v>
      </c>
      <c r="E487" s="122">
        <v>2.225309281725863</v>
      </c>
      <c r="F487" s="84" t="s">
        <v>2041</v>
      </c>
      <c r="G487" s="84" t="b">
        <v>0</v>
      </c>
      <c r="H487" s="84" t="b">
        <v>0</v>
      </c>
      <c r="I487" s="84" t="b">
        <v>0</v>
      </c>
      <c r="J487" s="84" t="b">
        <v>1</v>
      </c>
      <c r="K487" s="84" t="b">
        <v>0</v>
      </c>
      <c r="L487" s="84" t="b">
        <v>0</v>
      </c>
    </row>
    <row r="488" spans="1:12" ht="15">
      <c r="A488" s="84" t="s">
        <v>2607</v>
      </c>
      <c r="B488" s="84" t="s">
        <v>2624</v>
      </c>
      <c r="C488" s="84">
        <v>2</v>
      </c>
      <c r="D488" s="122">
        <v>0.004308752013827962</v>
      </c>
      <c r="E488" s="122">
        <v>1.9242792860618816</v>
      </c>
      <c r="F488" s="84" t="s">
        <v>2041</v>
      </c>
      <c r="G488" s="84" t="b">
        <v>1</v>
      </c>
      <c r="H488" s="84" t="b">
        <v>0</v>
      </c>
      <c r="I488" s="84" t="b">
        <v>0</v>
      </c>
      <c r="J488" s="84" t="b">
        <v>0</v>
      </c>
      <c r="K488" s="84" t="b">
        <v>0</v>
      </c>
      <c r="L488" s="84" t="b">
        <v>0</v>
      </c>
    </row>
    <row r="489" spans="1:12" ht="15">
      <c r="A489" s="84" t="s">
        <v>2611</v>
      </c>
      <c r="B489" s="84" t="s">
        <v>2639</v>
      </c>
      <c r="C489" s="84">
        <v>2</v>
      </c>
      <c r="D489" s="122">
        <v>0.004308752013827962</v>
      </c>
      <c r="E489" s="122">
        <v>1.9242792860618816</v>
      </c>
      <c r="F489" s="84" t="s">
        <v>2041</v>
      </c>
      <c r="G489" s="84" t="b">
        <v>0</v>
      </c>
      <c r="H489" s="84" t="b">
        <v>0</v>
      </c>
      <c r="I489" s="84" t="b">
        <v>0</v>
      </c>
      <c r="J489" s="84" t="b">
        <v>0</v>
      </c>
      <c r="K489" s="84" t="b">
        <v>0</v>
      </c>
      <c r="L489" s="84" t="b">
        <v>0</v>
      </c>
    </row>
    <row r="490" spans="1:12" ht="15">
      <c r="A490" s="84" t="s">
        <v>2639</v>
      </c>
      <c r="B490" s="84" t="s">
        <v>2685</v>
      </c>
      <c r="C490" s="84">
        <v>2</v>
      </c>
      <c r="D490" s="122">
        <v>0.004308752013827962</v>
      </c>
      <c r="E490" s="122">
        <v>2.225309281725863</v>
      </c>
      <c r="F490" s="84" t="s">
        <v>2041</v>
      </c>
      <c r="G490" s="84" t="b">
        <v>0</v>
      </c>
      <c r="H490" s="84" t="b">
        <v>0</v>
      </c>
      <c r="I490" s="84" t="b">
        <v>0</v>
      </c>
      <c r="J490" s="84" t="b">
        <v>0</v>
      </c>
      <c r="K490" s="84" t="b">
        <v>0</v>
      </c>
      <c r="L490" s="84" t="b">
        <v>0</v>
      </c>
    </row>
    <row r="491" spans="1:12" ht="15">
      <c r="A491" s="84" t="s">
        <v>2627</v>
      </c>
      <c r="B491" s="84" t="s">
        <v>2758</v>
      </c>
      <c r="C491" s="84">
        <v>2</v>
      </c>
      <c r="D491" s="122">
        <v>0.004308752013827962</v>
      </c>
      <c r="E491" s="122">
        <v>2.225309281725863</v>
      </c>
      <c r="F491" s="84" t="s">
        <v>2041</v>
      </c>
      <c r="G491" s="84" t="b">
        <v>0</v>
      </c>
      <c r="H491" s="84" t="b">
        <v>0</v>
      </c>
      <c r="I491" s="84" t="b">
        <v>0</v>
      </c>
      <c r="J491" s="84" t="b">
        <v>0</v>
      </c>
      <c r="K491" s="84" t="b">
        <v>0</v>
      </c>
      <c r="L491" s="84" t="b">
        <v>0</v>
      </c>
    </row>
    <row r="492" spans="1:12" ht="15">
      <c r="A492" s="84" t="s">
        <v>2758</v>
      </c>
      <c r="B492" s="84" t="s">
        <v>2759</v>
      </c>
      <c r="C492" s="84">
        <v>2</v>
      </c>
      <c r="D492" s="122">
        <v>0.004308752013827962</v>
      </c>
      <c r="E492" s="122">
        <v>2.401400540781544</v>
      </c>
      <c r="F492" s="84" t="s">
        <v>2041</v>
      </c>
      <c r="G492" s="84" t="b">
        <v>0</v>
      </c>
      <c r="H492" s="84" t="b">
        <v>0</v>
      </c>
      <c r="I492" s="84" t="b">
        <v>0</v>
      </c>
      <c r="J492" s="84" t="b">
        <v>0</v>
      </c>
      <c r="K492" s="84" t="b">
        <v>0</v>
      </c>
      <c r="L492" s="84" t="b">
        <v>0</v>
      </c>
    </row>
    <row r="493" spans="1:12" ht="15">
      <c r="A493" s="84" t="s">
        <v>2759</v>
      </c>
      <c r="B493" s="84" t="s">
        <v>2686</v>
      </c>
      <c r="C493" s="84">
        <v>2</v>
      </c>
      <c r="D493" s="122">
        <v>0.004308752013827962</v>
      </c>
      <c r="E493" s="122">
        <v>2.401400540781544</v>
      </c>
      <c r="F493" s="84" t="s">
        <v>2041</v>
      </c>
      <c r="G493" s="84" t="b">
        <v>0</v>
      </c>
      <c r="H493" s="84" t="b">
        <v>0</v>
      </c>
      <c r="I493" s="84" t="b">
        <v>0</v>
      </c>
      <c r="J493" s="84" t="b">
        <v>0</v>
      </c>
      <c r="K493" s="84" t="b">
        <v>0</v>
      </c>
      <c r="L493" s="84" t="b">
        <v>0</v>
      </c>
    </row>
    <row r="494" spans="1:12" ht="15">
      <c r="A494" s="84" t="s">
        <v>2686</v>
      </c>
      <c r="B494" s="84" t="s">
        <v>2203</v>
      </c>
      <c r="C494" s="84">
        <v>2</v>
      </c>
      <c r="D494" s="122">
        <v>0.004308752013827962</v>
      </c>
      <c r="E494" s="122">
        <v>1.9242792860618816</v>
      </c>
      <c r="F494" s="84" t="s">
        <v>2041</v>
      </c>
      <c r="G494" s="84" t="b">
        <v>0</v>
      </c>
      <c r="H494" s="84" t="b">
        <v>0</v>
      </c>
      <c r="I494" s="84" t="b">
        <v>0</v>
      </c>
      <c r="J494" s="84" t="b">
        <v>0</v>
      </c>
      <c r="K494" s="84" t="b">
        <v>0</v>
      </c>
      <c r="L494" s="84" t="b">
        <v>0</v>
      </c>
    </row>
    <row r="495" spans="1:12" ht="15">
      <c r="A495" s="84" t="s">
        <v>2203</v>
      </c>
      <c r="B495" s="84" t="s">
        <v>2206</v>
      </c>
      <c r="C495" s="84">
        <v>2</v>
      </c>
      <c r="D495" s="122">
        <v>0.004308752013827962</v>
      </c>
      <c r="E495" s="122">
        <v>1.526339277389844</v>
      </c>
      <c r="F495" s="84" t="s">
        <v>2041</v>
      </c>
      <c r="G495" s="84" t="b">
        <v>0</v>
      </c>
      <c r="H495" s="84" t="b">
        <v>0</v>
      </c>
      <c r="I495" s="84" t="b">
        <v>0</v>
      </c>
      <c r="J495" s="84" t="b">
        <v>0</v>
      </c>
      <c r="K495" s="84" t="b">
        <v>0</v>
      </c>
      <c r="L495" s="84" t="b">
        <v>0</v>
      </c>
    </row>
    <row r="496" spans="1:12" ht="15">
      <c r="A496" s="84" t="s">
        <v>2206</v>
      </c>
      <c r="B496" s="84" t="s">
        <v>2760</v>
      </c>
      <c r="C496" s="84">
        <v>2</v>
      </c>
      <c r="D496" s="122">
        <v>0.004308752013827962</v>
      </c>
      <c r="E496" s="122">
        <v>2.0034605321095063</v>
      </c>
      <c r="F496" s="84" t="s">
        <v>2041</v>
      </c>
      <c r="G496" s="84" t="b">
        <v>0</v>
      </c>
      <c r="H496" s="84" t="b">
        <v>0</v>
      </c>
      <c r="I496" s="84" t="b">
        <v>0</v>
      </c>
      <c r="J496" s="84" t="b">
        <v>0</v>
      </c>
      <c r="K496" s="84" t="b">
        <v>0</v>
      </c>
      <c r="L496" s="84" t="b">
        <v>0</v>
      </c>
    </row>
    <row r="497" spans="1:12" ht="15">
      <c r="A497" s="84" t="s">
        <v>2760</v>
      </c>
      <c r="B497" s="84" t="s">
        <v>2687</v>
      </c>
      <c r="C497" s="84">
        <v>2</v>
      </c>
      <c r="D497" s="122">
        <v>0.004308752013827962</v>
      </c>
      <c r="E497" s="122">
        <v>2.401400540781544</v>
      </c>
      <c r="F497" s="84" t="s">
        <v>2041</v>
      </c>
      <c r="G497" s="84" t="b">
        <v>0</v>
      </c>
      <c r="H497" s="84" t="b">
        <v>0</v>
      </c>
      <c r="I497" s="84" t="b">
        <v>0</v>
      </c>
      <c r="J497" s="84" t="b">
        <v>0</v>
      </c>
      <c r="K497" s="84" t="b">
        <v>0</v>
      </c>
      <c r="L497" s="84" t="b">
        <v>0</v>
      </c>
    </row>
    <row r="498" spans="1:12" ht="15">
      <c r="A498" s="84" t="s">
        <v>2687</v>
      </c>
      <c r="B498" s="84" t="s">
        <v>2761</v>
      </c>
      <c r="C498" s="84">
        <v>2</v>
      </c>
      <c r="D498" s="122">
        <v>0.004308752013827962</v>
      </c>
      <c r="E498" s="122">
        <v>2.401400540781544</v>
      </c>
      <c r="F498" s="84" t="s">
        <v>2041</v>
      </c>
      <c r="G498" s="84" t="b">
        <v>0</v>
      </c>
      <c r="H498" s="84" t="b">
        <v>0</v>
      </c>
      <c r="I498" s="84" t="b">
        <v>0</v>
      </c>
      <c r="J498" s="84" t="b">
        <v>0</v>
      </c>
      <c r="K498" s="84" t="b">
        <v>0</v>
      </c>
      <c r="L498" s="84" t="b">
        <v>0</v>
      </c>
    </row>
    <row r="499" spans="1:12" ht="15">
      <c r="A499" s="84" t="s">
        <v>2761</v>
      </c>
      <c r="B499" s="84" t="s">
        <v>2762</v>
      </c>
      <c r="C499" s="84">
        <v>2</v>
      </c>
      <c r="D499" s="122">
        <v>0.004308752013827962</v>
      </c>
      <c r="E499" s="122">
        <v>2.401400540781544</v>
      </c>
      <c r="F499" s="84" t="s">
        <v>2041</v>
      </c>
      <c r="G499" s="84" t="b">
        <v>0</v>
      </c>
      <c r="H499" s="84" t="b">
        <v>0</v>
      </c>
      <c r="I499" s="84" t="b">
        <v>0</v>
      </c>
      <c r="J499" s="84" t="b">
        <v>0</v>
      </c>
      <c r="K499" s="84" t="b">
        <v>0</v>
      </c>
      <c r="L499" s="84" t="b">
        <v>0</v>
      </c>
    </row>
    <row r="500" spans="1:12" ht="15">
      <c r="A500" s="84" t="s">
        <v>2762</v>
      </c>
      <c r="B500" s="84" t="s">
        <v>2763</v>
      </c>
      <c r="C500" s="84">
        <v>2</v>
      </c>
      <c r="D500" s="122">
        <v>0.004308752013827962</v>
      </c>
      <c r="E500" s="122">
        <v>2.401400540781544</v>
      </c>
      <c r="F500" s="84" t="s">
        <v>2041</v>
      </c>
      <c r="G500" s="84" t="b">
        <v>0</v>
      </c>
      <c r="H500" s="84" t="b">
        <v>0</v>
      </c>
      <c r="I500" s="84" t="b">
        <v>0</v>
      </c>
      <c r="J500" s="84" t="b">
        <v>0</v>
      </c>
      <c r="K500" s="84" t="b">
        <v>0</v>
      </c>
      <c r="L500" s="84" t="b">
        <v>0</v>
      </c>
    </row>
    <row r="501" spans="1:12" ht="15">
      <c r="A501" s="84" t="s">
        <v>2763</v>
      </c>
      <c r="B501" s="84" t="s">
        <v>2764</v>
      </c>
      <c r="C501" s="84">
        <v>2</v>
      </c>
      <c r="D501" s="122">
        <v>0.004308752013827962</v>
      </c>
      <c r="E501" s="122">
        <v>2.401400540781544</v>
      </c>
      <c r="F501" s="84" t="s">
        <v>2041</v>
      </c>
      <c r="G501" s="84" t="b">
        <v>0</v>
      </c>
      <c r="H501" s="84" t="b">
        <v>0</v>
      </c>
      <c r="I501" s="84" t="b">
        <v>0</v>
      </c>
      <c r="J501" s="84" t="b">
        <v>0</v>
      </c>
      <c r="K501" s="84" t="b">
        <v>0</v>
      </c>
      <c r="L501" s="84" t="b">
        <v>0</v>
      </c>
    </row>
    <row r="502" spans="1:12" ht="15">
      <c r="A502" s="84" t="s">
        <v>2764</v>
      </c>
      <c r="B502" s="84" t="s">
        <v>2648</v>
      </c>
      <c r="C502" s="84">
        <v>2</v>
      </c>
      <c r="D502" s="122">
        <v>0.004308752013827962</v>
      </c>
      <c r="E502" s="122">
        <v>2.401400540781544</v>
      </c>
      <c r="F502" s="84" t="s">
        <v>2041</v>
      </c>
      <c r="G502" s="84" t="b">
        <v>0</v>
      </c>
      <c r="H502" s="84" t="b">
        <v>0</v>
      </c>
      <c r="I502" s="84" t="b">
        <v>0</v>
      </c>
      <c r="J502" s="84" t="b">
        <v>0</v>
      </c>
      <c r="K502" s="84" t="b">
        <v>0</v>
      </c>
      <c r="L502" s="84" t="b">
        <v>0</v>
      </c>
    </row>
    <row r="503" spans="1:12" ht="15">
      <c r="A503" s="84" t="s">
        <v>2183</v>
      </c>
      <c r="B503" s="84" t="s">
        <v>2765</v>
      </c>
      <c r="C503" s="84">
        <v>2</v>
      </c>
      <c r="D503" s="122">
        <v>0.004308752013827962</v>
      </c>
      <c r="E503" s="122">
        <v>2.0034605321095063</v>
      </c>
      <c r="F503" s="84" t="s">
        <v>2041</v>
      </c>
      <c r="G503" s="84" t="b">
        <v>0</v>
      </c>
      <c r="H503" s="84" t="b">
        <v>0</v>
      </c>
      <c r="I503" s="84" t="b">
        <v>0</v>
      </c>
      <c r="J503" s="84" t="b">
        <v>0</v>
      </c>
      <c r="K503" s="84" t="b">
        <v>0</v>
      </c>
      <c r="L503" s="84" t="b">
        <v>0</v>
      </c>
    </row>
    <row r="504" spans="1:12" ht="15">
      <c r="A504" s="84" t="s">
        <v>2748</v>
      </c>
      <c r="B504" s="84" t="s">
        <v>2657</v>
      </c>
      <c r="C504" s="84">
        <v>2</v>
      </c>
      <c r="D504" s="122">
        <v>0.0054404437268504476</v>
      </c>
      <c r="E504" s="122">
        <v>2.225309281725863</v>
      </c>
      <c r="F504" s="84" t="s">
        <v>2041</v>
      </c>
      <c r="G504" s="84" t="b">
        <v>0</v>
      </c>
      <c r="H504" s="84" t="b">
        <v>0</v>
      </c>
      <c r="I504" s="84" t="b">
        <v>0</v>
      </c>
      <c r="J504" s="84" t="b">
        <v>0</v>
      </c>
      <c r="K504" s="84" t="b">
        <v>0</v>
      </c>
      <c r="L504" s="84" t="b">
        <v>0</v>
      </c>
    </row>
    <row r="505" spans="1:12" ht="15">
      <c r="A505" s="84" t="s">
        <v>2636</v>
      </c>
      <c r="B505" s="84" t="s">
        <v>2716</v>
      </c>
      <c r="C505" s="84">
        <v>2</v>
      </c>
      <c r="D505" s="122">
        <v>0.004308752013827962</v>
      </c>
      <c r="E505" s="122">
        <v>2.225309281725863</v>
      </c>
      <c r="F505" s="84" t="s">
        <v>2041</v>
      </c>
      <c r="G505" s="84" t="b">
        <v>0</v>
      </c>
      <c r="H505" s="84" t="b">
        <v>0</v>
      </c>
      <c r="I505" s="84" t="b">
        <v>0</v>
      </c>
      <c r="J505" s="84" t="b">
        <v>0</v>
      </c>
      <c r="K505" s="84" t="b">
        <v>0</v>
      </c>
      <c r="L505" s="84" t="b">
        <v>0</v>
      </c>
    </row>
    <row r="506" spans="1:12" ht="15">
      <c r="A506" s="84" t="s">
        <v>2196</v>
      </c>
      <c r="B506" s="84" t="s">
        <v>2726</v>
      </c>
      <c r="C506" s="84">
        <v>2</v>
      </c>
      <c r="D506" s="122">
        <v>0.004308752013827962</v>
      </c>
      <c r="E506" s="122">
        <v>1.5563025007672873</v>
      </c>
      <c r="F506" s="84" t="s">
        <v>2041</v>
      </c>
      <c r="G506" s="84" t="b">
        <v>0</v>
      </c>
      <c r="H506" s="84" t="b">
        <v>0</v>
      </c>
      <c r="I506" s="84" t="b">
        <v>0</v>
      </c>
      <c r="J506" s="84" t="b">
        <v>0</v>
      </c>
      <c r="K506" s="84" t="b">
        <v>0</v>
      </c>
      <c r="L506" s="84" t="b">
        <v>0</v>
      </c>
    </row>
    <row r="507" spans="1:12" ht="15">
      <c r="A507" s="84" t="s">
        <v>2726</v>
      </c>
      <c r="B507" s="84" t="s">
        <v>2727</v>
      </c>
      <c r="C507" s="84">
        <v>2</v>
      </c>
      <c r="D507" s="122">
        <v>0.004308752013827962</v>
      </c>
      <c r="E507" s="122">
        <v>2.401400540781544</v>
      </c>
      <c r="F507" s="84" t="s">
        <v>2041</v>
      </c>
      <c r="G507" s="84" t="b">
        <v>0</v>
      </c>
      <c r="H507" s="84" t="b">
        <v>0</v>
      </c>
      <c r="I507" s="84" t="b">
        <v>0</v>
      </c>
      <c r="J507" s="84" t="b">
        <v>0</v>
      </c>
      <c r="K507" s="84" t="b">
        <v>0</v>
      </c>
      <c r="L507" s="84" t="b">
        <v>0</v>
      </c>
    </row>
    <row r="508" spans="1:12" ht="15">
      <c r="A508" s="84" t="s">
        <v>2180</v>
      </c>
      <c r="B508" s="84" t="s">
        <v>2178</v>
      </c>
      <c r="C508" s="84">
        <v>2</v>
      </c>
      <c r="D508" s="122">
        <v>0.004308752013827962</v>
      </c>
      <c r="E508" s="122">
        <v>2.401400540781544</v>
      </c>
      <c r="F508" s="84" t="s">
        <v>2041</v>
      </c>
      <c r="G508" s="84" t="b">
        <v>0</v>
      </c>
      <c r="H508" s="84" t="b">
        <v>0</v>
      </c>
      <c r="I508" s="84" t="b">
        <v>0</v>
      </c>
      <c r="J508" s="84" t="b">
        <v>0</v>
      </c>
      <c r="K508" s="84" t="b">
        <v>0</v>
      </c>
      <c r="L508" s="84" t="b">
        <v>0</v>
      </c>
    </row>
    <row r="509" spans="1:12" ht="15">
      <c r="A509" s="84" t="s">
        <v>2608</v>
      </c>
      <c r="B509" s="84" t="s">
        <v>2198</v>
      </c>
      <c r="C509" s="84">
        <v>2</v>
      </c>
      <c r="D509" s="122">
        <v>0.004308752013827962</v>
      </c>
      <c r="E509" s="122">
        <v>1.6232492903979006</v>
      </c>
      <c r="F509" s="84" t="s">
        <v>2041</v>
      </c>
      <c r="G509" s="84" t="b">
        <v>0</v>
      </c>
      <c r="H509" s="84" t="b">
        <v>0</v>
      </c>
      <c r="I509" s="84" t="b">
        <v>0</v>
      </c>
      <c r="J509" s="84" t="b">
        <v>0</v>
      </c>
      <c r="K509" s="84" t="b">
        <v>0</v>
      </c>
      <c r="L509" s="84" t="b">
        <v>0</v>
      </c>
    </row>
    <row r="510" spans="1:12" ht="15">
      <c r="A510" s="84" t="s">
        <v>2183</v>
      </c>
      <c r="B510" s="84" t="s">
        <v>2199</v>
      </c>
      <c r="C510" s="84">
        <v>2</v>
      </c>
      <c r="D510" s="122">
        <v>0.004308752013827962</v>
      </c>
      <c r="E510" s="122">
        <v>1.4014005407815442</v>
      </c>
      <c r="F510" s="84" t="s">
        <v>2041</v>
      </c>
      <c r="G510" s="84" t="b">
        <v>0</v>
      </c>
      <c r="H510" s="84" t="b">
        <v>0</v>
      </c>
      <c r="I510" s="84" t="b">
        <v>0</v>
      </c>
      <c r="J510" s="84" t="b">
        <v>0</v>
      </c>
      <c r="K510" s="84" t="b">
        <v>0</v>
      </c>
      <c r="L510" s="84" t="b">
        <v>0</v>
      </c>
    </row>
    <row r="511" spans="1:12" ht="15">
      <c r="A511" s="84" t="s">
        <v>2205</v>
      </c>
      <c r="B511" s="84" t="s">
        <v>2206</v>
      </c>
      <c r="C511" s="84">
        <v>4</v>
      </c>
      <c r="D511" s="122">
        <v>0</v>
      </c>
      <c r="E511" s="122">
        <v>1.236789099409293</v>
      </c>
      <c r="F511" s="84" t="s">
        <v>2042</v>
      </c>
      <c r="G511" s="84" t="b">
        <v>0</v>
      </c>
      <c r="H511" s="84" t="b">
        <v>0</v>
      </c>
      <c r="I511" s="84" t="b">
        <v>0</v>
      </c>
      <c r="J511" s="84" t="b">
        <v>0</v>
      </c>
      <c r="K511" s="84" t="b">
        <v>0</v>
      </c>
      <c r="L511" s="84" t="b">
        <v>0</v>
      </c>
    </row>
    <row r="512" spans="1:12" ht="15">
      <c r="A512" s="84" t="s">
        <v>2207</v>
      </c>
      <c r="B512" s="84" t="s">
        <v>2208</v>
      </c>
      <c r="C512" s="84">
        <v>3</v>
      </c>
      <c r="D512" s="122">
        <v>0.005134468627738353</v>
      </c>
      <c r="E512" s="122">
        <v>1.3617278360175928</v>
      </c>
      <c r="F512" s="84" t="s">
        <v>2042</v>
      </c>
      <c r="G512" s="84" t="b">
        <v>0</v>
      </c>
      <c r="H512" s="84" t="b">
        <v>0</v>
      </c>
      <c r="I512" s="84" t="b">
        <v>0</v>
      </c>
      <c r="J512" s="84" t="b">
        <v>1</v>
      </c>
      <c r="K512" s="84" t="b">
        <v>0</v>
      </c>
      <c r="L512" s="84" t="b">
        <v>0</v>
      </c>
    </row>
    <row r="513" spans="1:12" ht="15">
      <c r="A513" s="84" t="s">
        <v>2208</v>
      </c>
      <c r="B513" s="84" t="s">
        <v>2209</v>
      </c>
      <c r="C513" s="84">
        <v>3</v>
      </c>
      <c r="D513" s="122">
        <v>0.005134468627738353</v>
      </c>
      <c r="E513" s="122">
        <v>1.3617278360175928</v>
      </c>
      <c r="F513" s="84" t="s">
        <v>2042</v>
      </c>
      <c r="G513" s="84" t="b">
        <v>1</v>
      </c>
      <c r="H513" s="84" t="b">
        <v>0</v>
      </c>
      <c r="I513" s="84" t="b">
        <v>0</v>
      </c>
      <c r="J513" s="84" t="b">
        <v>0</v>
      </c>
      <c r="K513" s="84" t="b">
        <v>0</v>
      </c>
      <c r="L513" s="84" t="b">
        <v>0</v>
      </c>
    </row>
    <row r="514" spans="1:12" ht="15">
      <c r="A514" s="84" t="s">
        <v>2209</v>
      </c>
      <c r="B514" s="84" t="s">
        <v>2210</v>
      </c>
      <c r="C514" s="84">
        <v>3</v>
      </c>
      <c r="D514" s="122">
        <v>0.005134468627738353</v>
      </c>
      <c r="E514" s="122">
        <v>1.3617278360175928</v>
      </c>
      <c r="F514" s="84" t="s">
        <v>2042</v>
      </c>
      <c r="G514" s="84" t="b">
        <v>0</v>
      </c>
      <c r="H514" s="84" t="b">
        <v>0</v>
      </c>
      <c r="I514" s="84" t="b">
        <v>0</v>
      </c>
      <c r="J514" s="84" t="b">
        <v>0</v>
      </c>
      <c r="K514" s="84" t="b">
        <v>0</v>
      </c>
      <c r="L514" s="84" t="b">
        <v>0</v>
      </c>
    </row>
    <row r="515" spans="1:12" ht="15">
      <c r="A515" s="84" t="s">
        <v>2210</v>
      </c>
      <c r="B515" s="84" t="s">
        <v>2211</v>
      </c>
      <c r="C515" s="84">
        <v>3</v>
      </c>
      <c r="D515" s="122">
        <v>0.005134468627738353</v>
      </c>
      <c r="E515" s="122">
        <v>1.3617278360175928</v>
      </c>
      <c r="F515" s="84" t="s">
        <v>2042</v>
      </c>
      <c r="G515" s="84" t="b">
        <v>0</v>
      </c>
      <c r="H515" s="84" t="b">
        <v>0</v>
      </c>
      <c r="I515" s="84" t="b">
        <v>0</v>
      </c>
      <c r="J515" s="84" t="b">
        <v>0</v>
      </c>
      <c r="K515" s="84" t="b">
        <v>0</v>
      </c>
      <c r="L515" s="84" t="b">
        <v>0</v>
      </c>
    </row>
    <row r="516" spans="1:12" ht="15">
      <c r="A516" s="84" t="s">
        <v>2211</v>
      </c>
      <c r="B516" s="84" t="s">
        <v>2212</v>
      </c>
      <c r="C516" s="84">
        <v>3</v>
      </c>
      <c r="D516" s="122">
        <v>0.005134468627738353</v>
      </c>
      <c r="E516" s="122">
        <v>1.3617278360175928</v>
      </c>
      <c r="F516" s="84" t="s">
        <v>2042</v>
      </c>
      <c r="G516" s="84" t="b">
        <v>0</v>
      </c>
      <c r="H516" s="84" t="b">
        <v>0</v>
      </c>
      <c r="I516" s="84" t="b">
        <v>0</v>
      </c>
      <c r="J516" s="84" t="b">
        <v>0</v>
      </c>
      <c r="K516" s="84" t="b">
        <v>0</v>
      </c>
      <c r="L516" s="84" t="b">
        <v>0</v>
      </c>
    </row>
    <row r="517" spans="1:12" ht="15">
      <c r="A517" s="84" t="s">
        <v>2212</v>
      </c>
      <c r="B517" s="84" t="s">
        <v>2213</v>
      </c>
      <c r="C517" s="84">
        <v>3</v>
      </c>
      <c r="D517" s="122">
        <v>0.005134468627738353</v>
      </c>
      <c r="E517" s="122">
        <v>1.3617278360175928</v>
      </c>
      <c r="F517" s="84" t="s">
        <v>2042</v>
      </c>
      <c r="G517" s="84" t="b">
        <v>0</v>
      </c>
      <c r="H517" s="84" t="b">
        <v>0</v>
      </c>
      <c r="I517" s="84" t="b">
        <v>0</v>
      </c>
      <c r="J517" s="84" t="b">
        <v>0</v>
      </c>
      <c r="K517" s="84" t="b">
        <v>0</v>
      </c>
      <c r="L517" s="84" t="b">
        <v>0</v>
      </c>
    </row>
    <row r="518" spans="1:12" ht="15">
      <c r="A518" s="84" t="s">
        <v>2213</v>
      </c>
      <c r="B518" s="84" t="s">
        <v>2214</v>
      </c>
      <c r="C518" s="84">
        <v>3</v>
      </c>
      <c r="D518" s="122">
        <v>0.005134468627738353</v>
      </c>
      <c r="E518" s="122">
        <v>1.3617278360175928</v>
      </c>
      <c r="F518" s="84" t="s">
        <v>2042</v>
      </c>
      <c r="G518" s="84" t="b">
        <v>0</v>
      </c>
      <c r="H518" s="84" t="b">
        <v>0</v>
      </c>
      <c r="I518" s="84" t="b">
        <v>0</v>
      </c>
      <c r="J518" s="84" t="b">
        <v>0</v>
      </c>
      <c r="K518" s="84" t="b">
        <v>0</v>
      </c>
      <c r="L518" s="84" t="b">
        <v>0</v>
      </c>
    </row>
    <row r="519" spans="1:12" ht="15">
      <c r="A519" s="84" t="s">
        <v>2214</v>
      </c>
      <c r="B519" s="84" t="s">
        <v>2673</v>
      </c>
      <c r="C519" s="84">
        <v>3</v>
      </c>
      <c r="D519" s="122">
        <v>0.005134468627738353</v>
      </c>
      <c r="E519" s="122">
        <v>1.3617278360175928</v>
      </c>
      <c r="F519" s="84" t="s">
        <v>2042</v>
      </c>
      <c r="G519" s="84" t="b">
        <v>0</v>
      </c>
      <c r="H519" s="84" t="b">
        <v>0</v>
      </c>
      <c r="I519" s="84" t="b">
        <v>0</v>
      </c>
      <c r="J519" s="84" t="b">
        <v>0</v>
      </c>
      <c r="K519" s="84" t="b">
        <v>1</v>
      </c>
      <c r="L519" s="84" t="b">
        <v>0</v>
      </c>
    </row>
    <row r="520" spans="1:12" ht="15">
      <c r="A520" s="84" t="s">
        <v>2673</v>
      </c>
      <c r="B520" s="84" t="s">
        <v>2674</v>
      </c>
      <c r="C520" s="84">
        <v>3</v>
      </c>
      <c r="D520" s="122">
        <v>0.005134468627738353</v>
      </c>
      <c r="E520" s="122">
        <v>1.3617278360175928</v>
      </c>
      <c r="F520" s="84" t="s">
        <v>2042</v>
      </c>
      <c r="G520" s="84" t="b">
        <v>0</v>
      </c>
      <c r="H520" s="84" t="b">
        <v>1</v>
      </c>
      <c r="I520" s="84" t="b">
        <v>0</v>
      </c>
      <c r="J520" s="84" t="b">
        <v>0</v>
      </c>
      <c r="K520" s="84" t="b">
        <v>0</v>
      </c>
      <c r="L520" s="84" t="b">
        <v>0</v>
      </c>
    </row>
    <row r="521" spans="1:12" ht="15">
      <c r="A521" s="84" t="s">
        <v>2674</v>
      </c>
      <c r="B521" s="84" t="s">
        <v>2643</v>
      </c>
      <c r="C521" s="84">
        <v>3</v>
      </c>
      <c r="D521" s="122">
        <v>0.005134468627738353</v>
      </c>
      <c r="E521" s="122">
        <v>1.3617278360175928</v>
      </c>
      <c r="F521" s="84" t="s">
        <v>2042</v>
      </c>
      <c r="G521" s="84" t="b">
        <v>0</v>
      </c>
      <c r="H521" s="84" t="b">
        <v>0</v>
      </c>
      <c r="I521" s="84" t="b">
        <v>0</v>
      </c>
      <c r="J521" s="84" t="b">
        <v>0</v>
      </c>
      <c r="K521" s="84" t="b">
        <v>0</v>
      </c>
      <c r="L521" s="84" t="b">
        <v>0</v>
      </c>
    </row>
    <row r="522" spans="1:12" ht="15">
      <c r="A522" s="84" t="s">
        <v>2643</v>
      </c>
      <c r="B522" s="84" t="s">
        <v>2675</v>
      </c>
      <c r="C522" s="84">
        <v>3</v>
      </c>
      <c r="D522" s="122">
        <v>0.005134468627738353</v>
      </c>
      <c r="E522" s="122">
        <v>1.3617278360175928</v>
      </c>
      <c r="F522" s="84" t="s">
        <v>2042</v>
      </c>
      <c r="G522" s="84" t="b">
        <v>0</v>
      </c>
      <c r="H522" s="84" t="b">
        <v>0</v>
      </c>
      <c r="I522" s="84" t="b">
        <v>0</v>
      </c>
      <c r="J522" s="84" t="b">
        <v>0</v>
      </c>
      <c r="K522" s="84" t="b">
        <v>0</v>
      </c>
      <c r="L522" s="84" t="b">
        <v>0</v>
      </c>
    </row>
    <row r="523" spans="1:12" ht="15">
      <c r="A523" s="84" t="s">
        <v>2675</v>
      </c>
      <c r="B523" s="84" t="s">
        <v>2676</v>
      </c>
      <c r="C523" s="84">
        <v>3</v>
      </c>
      <c r="D523" s="122">
        <v>0.005134468627738353</v>
      </c>
      <c r="E523" s="122">
        <v>1.3617278360175928</v>
      </c>
      <c r="F523" s="84" t="s">
        <v>2042</v>
      </c>
      <c r="G523" s="84" t="b">
        <v>0</v>
      </c>
      <c r="H523" s="84" t="b">
        <v>0</v>
      </c>
      <c r="I523" s="84" t="b">
        <v>0</v>
      </c>
      <c r="J523" s="84" t="b">
        <v>0</v>
      </c>
      <c r="K523" s="84" t="b">
        <v>0</v>
      </c>
      <c r="L523" s="84" t="b">
        <v>0</v>
      </c>
    </row>
    <row r="524" spans="1:12" ht="15">
      <c r="A524" s="84" t="s">
        <v>2676</v>
      </c>
      <c r="B524" s="84" t="s">
        <v>2205</v>
      </c>
      <c r="C524" s="84">
        <v>3</v>
      </c>
      <c r="D524" s="122">
        <v>0.005134468627738353</v>
      </c>
      <c r="E524" s="122">
        <v>1.236789099409293</v>
      </c>
      <c r="F524" s="84" t="s">
        <v>2042</v>
      </c>
      <c r="G524" s="84" t="b">
        <v>0</v>
      </c>
      <c r="H524" s="84" t="b">
        <v>0</v>
      </c>
      <c r="I524" s="84" t="b">
        <v>0</v>
      </c>
      <c r="J524" s="84" t="b">
        <v>0</v>
      </c>
      <c r="K524" s="84" t="b">
        <v>0</v>
      </c>
      <c r="L524" s="84" t="b">
        <v>0</v>
      </c>
    </row>
    <row r="525" spans="1:12" ht="15">
      <c r="A525" s="84" t="s">
        <v>306</v>
      </c>
      <c r="B525" s="84" t="s">
        <v>2207</v>
      </c>
      <c r="C525" s="84">
        <v>2</v>
      </c>
      <c r="D525" s="122">
        <v>0.008247397141478936</v>
      </c>
      <c r="E525" s="122">
        <v>1.5378190950732742</v>
      </c>
      <c r="F525" s="84" t="s">
        <v>2042</v>
      </c>
      <c r="G525" s="84" t="b">
        <v>0</v>
      </c>
      <c r="H525" s="84" t="b">
        <v>0</v>
      </c>
      <c r="I525" s="84" t="b">
        <v>0</v>
      </c>
      <c r="J525" s="84" t="b">
        <v>0</v>
      </c>
      <c r="K525" s="84" t="b">
        <v>0</v>
      </c>
      <c r="L525" s="84" t="b">
        <v>0</v>
      </c>
    </row>
    <row r="526" spans="1:12" ht="15">
      <c r="A526" s="84" t="s">
        <v>2206</v>
      </c>
      <c r="B526" s="84" t="s">
        <v>2608</v>
      </c>
      <c r="C526" s="84">
        <v>2</v>
      </c>
      <c r="D526" s="122">
        <v>0.008247397141478936</v>
      </c>
      <c r="E526" s="122">
        <v>1.5378190950732742</v>
      </c>
      <c r="F526" s="84" t="s">
        <v>2042</v>
      </c>
      <c r="G526" s="84" t="b">
        <v>0</v>
      </c>
      <c r="H526" s="84" t="b">
        <v>0</v>
      </c>
      <c r="I526" s="84" t="b">
        <v>0</v>
      </c>
      <c r="J526" s="84" t="b">
        <v>0</v>
      </c>
      <c r="K526" s="84" t="b">
        <v>0</v>
      </c>
      <c r="L526" s="84" t="b">
        <v>0</v>
      </c>
    </row>
    <row r="527" spans="1:12" ht="15">
      <c r="A527" s="84" t="s">
        <v>2221</v>
      </c>
      <c r="B527" s="84" t="s">
        <v>2222</v>
      </c>
      <c r="C527" s="84">
        <v>2</v>
      </c>
      <c r="D527" s="122">
        <v>0</v>
      </c>
      <c r="E527" s="122">
        <v>1.021189299069938</v>
      </c>
      <c r="F527" s="84" t="s">
        <v>2044</v>
      </c>
      <c r="G527" s="84" t="b">
        <v>0</v>
      </c>
      <c r="H527" s="84" t="b">
        <v>0</v>
      </c>
      <c r="I527" s="84" t="b">
        <v>0</v>
      </c>
      <c r="J527" s="84" t="b">
        <v>1</v>
      </c>
      <c r="K527" s="84" t="b">
        <v>0</v>
      </c>
      <c r="L527" s="84" t="b">
        <v>0</v>
      </c>
    </row>
    <row r="528" spans="1:12" ht="15">
      <c r="A528" s="84" t="s">
        <v>2222</v>
      </c>
      <c r="B528" s="84" t="s">
        <v>2167</v>
      </c>
      <c r="C528" s="84">
        <v>2</v>
      </c>
      <c r="D528" s="122">
        <v>0</v>
      </c>
      <c r="E528" s="122">
        <v>1.021189299069938</v>
      </c>
      <c r="F528" s="84" t="s">
        <v>2044</v>
      </c>
      <c r="G528" s="84" t="b">
        <v>1</v>
      </c>
      <c r="H528" s="84" t="b">
        <v>0</v>
      </c>
      <c r="I528" s="84" t="b">
        <v>0</v>
      </c>
      <c r="J528" s="84" t="b">
        <v>0</v>
      </c>
      <c r="K528" s="84" t="b">
        <v>0</v>
      </c>
      <c r="L528" s="84" t="b">
        <v>0</v>
      </c>
    </row>
    <row r="529" spans="1:12" ht="15">
      <c r="A529" s="84" t="s">
        <v>2167</v>
      </c>
      <c r="B529" s="84" t="s">
        <v>2223</v>
      </c>
      <c r="C529" s="84">
        <v>2</v>
      </c>
      <c r="D529" s="122">
        <v>0</v>
      </c>
      <c r="E529" s="122">
        <v>1.021189299069938</v>
      </c>
      <c r="F529" s="84" t="s">
        <v>2044</v>
      </c>
      <c r="G529" s="84" t="b">
        <v>0</v>
      </c>
      <c r="H529" s="84" t="b">
        <v>0</v>
      </c>
      <c r="I529" s="84" t="b">
        <v>0</v>
      </c>
      <c r="J529" s="84" t="b">
        <v>0</v>
      </c>
      <c r="K529" s="84" t="b">
        <v>0</v>
      </c>
      <c r="L529" s="84" t="b">
        <v>0</v>
      </c>
    </row>
    <row r="530" spans="1:12" ht="15">
      <c r="A530" s="84" t="s">
        <v>2223</v>
      </c>
      <c r="B530" s="84" t="s">
        <v>2224</v>
      </c>
      <c r="C530" s="84">
        <v>2</v>
      </c>
      <c r="D530" s="122">
        <v>0</v>
      </c>
      <c r="E530" s="122">
        <v>1.021189299069938</v>
      </c>
      <c r="F530" s="84" t="s">
        <v>2044</v>
      </c>
      <c r="G530" s="84" t="b">
        <v>0</v>
      </c>
      <c r="H530" s="84" t="b">
        <v>0</v>
      </c>
      <c r="I530" s="84" t="b">
        <v>0</v>
      </c>
      <c r="J530" s="84" t="b">
        <v>0</v>
      </c>
      <c r="K530" s="84" t="b">
        <v>0</v>
      </c>
      <c r="L530" s="84" t="b">
        <v>0</v>
      </c>
    </row>
    <row r="531" spans="1:12" ht="15">
      <c r="A531" s="84" t="s">
        <v>2224</v>
      </c>
      <c r="B531" s="84" t="s">
        <v>2225</v>
      </c>
      <c r="C531" s="84">
        <v>2</v>
      </c>
      <c r="D531" s="122">
        <v>0</v>
      </c>
      <c r="E531" s="122">
        <v>1.021189299069938</v>
      </c>
      <c r="F531" s="84" t="s">
        <v>2044</v>
      </c>
      <c r="G531" s="84" t="b">
        <v>0</v>
      </c>
      <c r="H531" s="84" t="b">
        <v>0</v>
      </c>
      <c r="I531" s="84" t="b">
        <v>0</v>
      </c>
      <c r="J531" s="84" t="b">
        <v>0</v>
      </c>
      <c r="K531" s="84" t="b">
        <v>0</v>
      </c>
      <c r="L531" s="84" t="b">
        <v>0</v>
      </c>
    </row>
    <row r="532" spans="1:12" ht="15">
      <c r="A532" s="84" t="s">
        <v>2225</v>
      </c>
      <c r="B532" s="84" t="s">
        <v>2226</v>
      </c>
      <c r="C532" s="84">
        <v>2</v>
      </c>
      <c r="D532" s="122">
        <v>0</v>
      </c>
      <c r="E532" s="122">
        <v>1.021189299069938</v>
      </c>
      <c r="F532" s="84" t="s">
        <v>2044</v>
      </c>
      <c r="G532" s="84" t="b">
        <v>0</v>
      </c>
      <c r="H532" s="84" t="b">
        <v>0</v>
      </c>
      <c r="I532" s="84" t="b">
        <v>0</v>
      </c>
      <c r="J532" s="84" t="b">
        <v>0</v>
      </c>
      <c r="K532" s="84" t="b">
        <v>0</v>
      </c>
      <c r="L532" s="84" t="b">
        <v>0</v>
      </c>
    </row>
    <row r="533" spans="1:12" ht="15">
      <c r="A533" s="84" t="s">
        <v>2226</v>
      </c>
      <c r="B533" s="84" t="s">
        <v>2227</v>
      </c>
      <c r="C533" s="84">
        <v>2</v>
      </c>
      <c r="D533" s="122">
        <v>0</v>
      </c>
      <c r="E533" s="122">
        <v>1.021189299069938</v>
      </c>
      <c r="F533" s="84" t="s">
        <v>2044</v>
      </c>
      <c r="G533" s="84" t="b">
        <v>0</v>
      </c>
      <c r="H533" s="84" t="b">
        <v>0</v>
      </c>
      <c r="I533" s="84" t="b">
        <v>0</v>
      </c>
      <c r="J533" s="84" t="b">
        <v>0</v>
      </c>
      <c r="K533" s="84" t="b">
        <v>0</v>
      </c>
      <c r="L533" s="84" t="b">
        <v>0</v>
      </c>
    </row>
    <row r="534" spans="1:12" ht="15">
      <c r="A534" s="84" t="s">
        <v>2227</v>
      </c>
      <c r="B534" s="84" t="s">
        <v>2228</v>
      </c>
      <c r="C534" s="84">
        <v>2</v>
      </c>
      <c r="D534" s="122">
        <v>0</v>
      </c>
      <c r="E534" s="122">
        <v>1.021189299069938</v>
      </c>
      <c r="F534" s="84" t="s">
        <v>2044</v>
      </c>
      <c r="G534" s="84" t="b">
        <v>0</v>
      </c>
      <c r="H534" s="84" t="b">
        <v>0</v>
      </c>
      <c r="I534" s="84" t="b">
        <v>0</v>
      </c>
      <c r="J534" s="84" t="b">
        <v>0</v>
      </c>
      <c r="K534" s="84" t="b">
        <v>0</v>
      </c>
      <c r="L534" s="84" t="b">
        <v>0</v>
      </c>
    </row>
    <row r="535" spans="1:12" ht="15">
      <c r="A535" s="84" t="s">
        <v>2228</v>
      </c>
      <c r="B535" s="84" t="s">
        <v>343</v>
      </c>
      <c r="C535" s="84">
        <v>2</v>
      </c>
      <c r="D535" s="122">
        <v>0</v>
      </c>
      <c r="E535" s="122">
        <v>1.021189299069938</v>
      </c>
      <c r="F535" s="84" t="s">
        <v>2044</v>
      </c>
      <c r="G535" s="84" t="b">
        <v>0</v>
      </c>
      <c r="H535" s="84" t="b">
        <v>0</v>
      </c>
      <c r="I535" s="84" t="b">
        <v>0</v>
      </c>
      <c r="J535" s="84" t="b">
        <v>0</v>
      </c>
      <c r="K535" s="84" t="b">
        <v>0</v>
      </c>
      <c r="L535" s="84" t="b">
        <v>0</v>
      </c>
    </row>
    <row r="536" spans="1:12" ht="15">
      <c r="A536" s="84" t="s">
        <v>343</v>
      </c>
      <c r="B536" s="84" t="s">
        <v>304</v>
      </c>
      <c r="C536" s="84">
        <v>2</v>
      </c>
      <c r="D536" s="122">
        <v>0</v>
      </c>
      <c r="E536" s="122">
        <v>1.021189299069938</v>
      </c>
      <c r="F536" s="84" t="s">
        <v>2044</v>
      </c>
      <c r="G536" s="84" t="b">
        <v>0</v>
      </c>
      <c r="H536" s="84" t="b">
        <v>0</v>
      </c>
      <c r="I536" s="84" t="b">
        <v>0</v>
      </c>
      <c r="J536" s="84" t="b">
        <v>0</v>
      </c>
      <c r="K536" s="84" t="b">
        <v>0</v>
      </c>
      <c r="L536" s="84" t="b">
        <v>0</v>
      </c>
    </row>
    <row r="537" spans="1:12" ht="15">
      <c r="A537" s="84" t="s">
        <v>2736</v>
      </c>
      <c r="B537" s="84" t="s">
        <v>2737</v>
      </c>
      <c r="C537" s="84">
        <v>2</v>
      </c>
      <c r="D537" s="122">
        <v>0.009363294321695002</v>
      </c>
      <c r="E537" s="122">
        <v>1.6020599913279623</v>
      </c>
      <c r="F537" s="84" t="s">
        <v>2047</v>
      </c>
      <c r="G537" s="84" t="b">
        <v>0</v>
      </c>
      <c r="H537" s="84" t="b">
        <v>0</v>
      </c>
      <c r="I537" s="84" t="b">
        <v>0</v>
      </c>
      <c r="J537" s="84" t="b">
        <v>1</v>
      </c>
      <c r="K537" s="84" t="b">
        <v>0</v>
      </c>
      <c r="L537" s="84" t="b">
        <v>0</v>
      </c>
    </row>
    <row r="538" spans="1:12" ht="15">
      <c r="A538" s="84" t="s">
        <v>2737</v>
      </c>
      <c r="B538" s="84" t="s">
        <v>2738</v>
      </c>
      <c r="C538" s="84">
        <v>2</v>
      </c>
      <c r="D538" s="122">
        <v>0.009363294321695002</v>
      </c>
      <c r="E538" s="122">
        <v>1.6020599913279623</v>
      </c>
      <c r="F538" s="84" t="s">
        <v>2047</v>
      </c>
      <c r="G538" s="84" t="b">
        <v>1</v>
      </c>
      <c r="H538" s="84" t="b">
        <v>0</v>
      </c>
      <c r="I538" s="84" t="b">
        <v>0</v>
      </c>
      <c r="J538" s="84" t="b">
        <v>0</v>
      </c>
      <c r="K538" s="84" t="b">
        <v>0</v>
      </c>
      <c r="L538" s="84" t="b">
        <v>0</v>
      </c>
    </row>
    <row r="539" spans="1:12" ht="15">
      <c r="A539" s="84" t="s">
        <v>2738</v>
      </c>
      <c r="B539" s="84" t="s">
        <v>2666</v>
      </c>
      <c r="C539" s="84">
        <v>2</v>
      </c>
      <c r="D539" s="122">
        <v>0.009363294321695002</v>
      </c>
      <c r="E539" s="122">
        <v>1.6020599913279623</v>
      </c>
      <c r="F539" s="84" t="s">
        <v>2047</v>
      </c>
      <c r="G539" s="84" t="b">
        <v>0</v>
      </c>
      <c r="H539" s="84" t="b">
        <v>0</v>
      </c>
      <c r="I539" s="84" t="b">
        <v>0</v>
      </c>
      <c r="J539" s="84" t="b">
        <v>0</v>
      </c>
      <c r="K539" s="84" t="b">
        <v>0</v>
      </c>
      <c r="L539" s="84" t="b">
        <v>0</v>
      </c>
    </row>
    <row r="540" spans="1:12" ht="15">
      <c r="A540" s="84" t="s">
        <v>2666</v>
      </c>
      <c r="B540" s="84" t="s">
        <v>2642</v>
      </c>
      <c r="C540" s="84">
        <v>2</v>
      </c>
      <c r="D540" s="122">
        <v>0.009363294321695002</v>
      </c>
      <c r="E540" s="122">
        <v>1.4259687322722812</v>
      </c>
      <c r="F540" s="84" t="s">
        <v>2047</v>
      </c>
      <c r="G540" s="84" t="b">
        <v>0</v>
      </c>
      <c r="H540" s="84" t="b">
        <v>0</v>
      </c>
      <c r="I540" s="84" t="b">
        <v>0</v>
      </c>
      <c r="J540" s="84" t="b">
        <v>0</v>
      </c>
      <c r="K540" s="84" t="b">
        <v>0</v>
      </c>
      <c r="L540" s="84" t="b">
        <v>0</v>
      </c>
    </row>
    <row r="541" spans="1:12" ht="15">
      <c r="A541" s="84" t="s">
        <v>2642</v>
      </c>
      <c r="B541" s="84" t="s">
        <v>2672</v>
      </c>
      <c r="C541" s="84">
        <v>2</v>
      </c>
      <c r="D541" s="122">
        <v>0.009363294321695002</v>
      </c>
      <c r="E541" s="122">
        <v>1.2498774732166</v>
      </c>
      <c r="F541" s="84" t="s">
        <v>2047</v>
      </c>
      <c r="G541" s="84" t="b">
        <v>0</v>
      </c>
      <c r="H541" s="84" t="b">
        <v>0</v>
      </c>
      <c r="I541" s="84" t="b">
        <v>0</v>
      </c>
      <c r="J541" s="84" t="b">
        <v>0</v>
      </c>
      <c r="K541" s="84" t="b">
        <v>0</v>
      </c>
      <c r="L541" s="84" t="b">
        <v>0</v>
      </c>
    </row>
    <row r="542" spans="1:12" ht="15">
      <c r="A542" s="84" t="s">
        <v>2672</v>
      </c>
      <c r="B542" s="84" t="s">
        <v>2739</v>
      </c>
      <c r="C542" s="84">
        <v>2</v>
      </c>
      <c r="D542" s="122">
        <v>0.009363294321695002</v>
      </c>
      <c r="E542" s="122">
        <v>1.4259687322722812</v>
      </c>
      <c r="F542" s="84" t="s">
        <v>2047</v>
      </c>
      <c r="G542" s="84" t="b">
        <v>0</v>
      </c>
      <c r="H542" s="84" t="b">
        <v>0</v>
      </c>
      <c r="I542" s="84" t="b">
        <v>0</v>
      </c>
      <c r="J542" s="84" t="b">
        <v>0</v>
      </c>
      <c r="K542" s="84" t="b">
        <v>0</v>
      </c>
      <c r="L542" s="84" t="b">
        <v>0</v>
      </c>
    </row>
    <row r="543" spans="1:12" ht="15">
      <c r="A543" s="84" t="s">
        <v>2739</v>
      </c>
      <c r="B543" s="84" t="s">
        <v>2740</v>
      </c>
      <c r="C543" s="84">
        <v>2</v>
      </c>
      <c r="D543" s="122">
        <v>0.009363294321695002</v>
      </c>
      <c r="E543" s="122">
        <v>1.6020599913279623</v>
      </c>
      <c r="F543" s="84" t="s">
        <v>2047</v>
      </c>
      <c r="G543" s="84" t="b">
        <v>0</v>
      </c>
      <c r="H543" s="84" t="b">
        <v>0</v>
      </c>
      <c r="I543" s="84" t="b">
        <v>0</v>
      </c>
      <c r="J543" s="84" t="b">
        <v>0</v>
      </c>
      <c r="K543" s="84" t="b">
        <v>0</v>
      </c>
      <c r="L543" s="84" t="b">
        <v>0</v>
      </c>
    </row>
    <row r="544" spans="1:12" ht="15">
      <c r="A544" s="84" t="s">
        <v>2740</v>
      </c>
      <c r="B544" s="84" t="s">
        <v>2628</v>
      </c>
      <c r="C544" s="84">
        <v>2</v>
      </c>
      <c r="D544" s="122">
        <v>0.009363294321695002</v>
      </c>
      <c r="E544" s="122">
        <v>1.6020599913279623</v>
      </c>
      <c r="F544" s="84" t="s">
        <v>2047</v>
      </c>
      <c r="G544" s="84" t="b">
        <v>0</v>
      </c>
      <c r="H544" s="84" t="b">
        <v>0</v>
      </c>
      <c r="I544" s="84" t="b">
        <v>0</v>
      </c>
      <c r="J544" s="84" t="b">
        <v>0</v>
      </c>
      <c r="K544" s="84" t="b">
        <v>0</v>
      </c>
      <c r="L544" s="84" t="b">
        <v>0</v>
      </c>
    </row>
    <row r="545" spans="1:12" ht="15">
      <c r="A545" s="84" t="s">
        <v>2628</v>
      </c>
      <c r="B545" s="84" t="s">
        <v>2608</v>
      </c>
      <c r="C545" s="84">
        <v>2</v>
      </c>
      <c r="D545" s="122">
        <v>0.009363294321695002</v>
      </c>
      <c r="E545" s="122">
        <v>1.6020599913279623</v>
      </c>
      <c r="F545" s="84" t="s">
        <v>2047</v>
      </c>
      <c r="G545" s="84" t="b">
        <v>0</v>
      </c>
      <c r="H545" s="84" t="b">
        <v>0</v>
      </c>
      <c r="I545" s="84" t="b">
        <v>0</v>
      </c>
      <c r="J545" s="84" t="b">
        <v>0</v>
      </c>
      <c r="K545" s="84" t="b">
        <v>0</v>
      </c>
      <c r="L545" s="84" t="b">
        <v>0</v>
      </c>
    </row>
    <row r="546" spans="1:12" ht="15">
      <c r="A546" s="84" t="s">
        <v>2608</v>
      </c>
      <c r="B546" s="84" t="s">
        <v>2741</v>
      </c>
      <c r="C546" s="84">
        <v>2</v>
      </c>
      <c r="D546" s="122">
        <v>0.009363294321695002</v>
      </c>
      <c r="E546" s="122">
        <v>1.6020599913279623</v>
      </c>
      <c r="F546" s="84" t="s">
        <v>2047</v>
      </c>
      <c r="G546" s="84" t="b">
        <v>0</v>
      </c>
      <c r="H546" s="84" t="b">
        <v>0</v>
      </c>
      <c r="I546" s="84" t="b">
        <v>0</v>
      </c>
      <c r="J546" s="84" t="b">
        <v>0</v>
      </c>
      <c r="K546" s="84" t="b">
        <v>0</v>
      </c>
      <c r="L546" s="84" t="b">
        <v>0</v>
      </c>
    </row>
    <row r="547" spans="1:12" ht="15">
      <c r="A547" s="84" t="s">
        <v>2741</v>
      </c>
      <c r="B547" s="84" t="s">
        <v>2742</v>
      </c>
      <c r="C547" s="84">
        <v>2</v>
      </c>
      <c r="D547" s="122">
        <v>0.009363294321695002</v>
      </c>
      <c r="E547" s="122">
        <v>1.6020599913279623</v>
      </c>
      <c r="F547" s="84" t="s">
        <v>2047</v>
      </c>
      <c r="G547" s="84" t="b">
        <v>0</v>
      </c>
      <c r="H547" s="84" t="b">
        <v>0</v>
      </c>
      <c r="I547" s="84" t="b">
        <v>0</v>
      </c>
      <c r="J547" s="84" t="b">
        <v>0</v>
      </c>
      <c r="K547" s="84" t="b">
        <v>0</v>
      </c>
      <c r="L547" s="84" t="b">
        <v>0</v>
      </c>
    </row>
    <row r="548" spans="1:12" ht="15">
      <c r="A548" s="84" t="s">
        <v>2695</v>
      </c>
      <c r="B548" s="84" t="s">
        <v>2773</v>
      </c>
      <c r="C548" s="84">
        <v>2</v>
      </c>
      <c r="D548" s="122">
        <v>0</v>
      </c>
      <c r="E548" s="122">
        <v>1.1139433523068367</v>
      </c>
      <c r="F548" s="84" t="s">
        <v>2049</v>
      </c>
      <c r="G548" s="84" t="b">
        <v>0</v>
      </c>
      <c r="H548" s="84" t="b">
        <v>0</v>
      </c>
      <c r="I548" s="84" t="b">
        <v>0</v>
      </c>
      <c r="J548" s="84" t="b">
        <v>0</v>
      </c>
      <c r="K548" s="84" t="b">
        <v>0</v>
      </c>
      <c r="L548" s="84" t="b">
        <v>0</v>
      </c>
    </row>
    <row r="549" spans="1:12" ht="15">
      <c r="A549" s="84" t="s">
        <v>2773</v>
      </c>
      <c r="B549" s="84" t="s">
        <v>2669</v>
      </c>
      <c r="C549" s="84">
        <v>2</v>
      </c>
      <c r="D549" s="122">
        <v>0</v>
      </c>
      <c r="E549" s="122">
        <v>1.290034611362518</v>
      </c>
      <c r="F549" s="84" t="s">
        <v>2049</v>
      </c>
      <c r="G549" s="84" t="b">
        <v>0</v>
      </c>
      <c r="H549" s="84" t="b">
        <v>0</v>
      </c>
      <c r="I549" s="84" t="b">
        <v>0</v>
      </c>
      <c r="J549" s="84" t="b">
        <v>0</v>
      </c>
      <c r="K549" s="84" t="b">
        <v>0</v>
      </c>
      <c r="L549" s="84" t="b">
        <v>0</v>
      </c>
    </row>
    <row r="550" spans="1:12" ht="15">
      <c r="A550" s="84" t="s">
        <v>2669</v>
      </c>
      <c r="B550" s="84" t="s">
        <v>2670</v>
      </c>
      <c r="C550" s="84">
        <v>2</v>
      </c>
      <c r="D550" s="122">
        <v>0</v>
      </c>
      <c r="E550" s="122">
        <v>1.290034611362518</v>
      </c>
      <c r="F550" s="84" t="s">
        <v>2049</v>
      </c>
      <c r="G550" s="84" t="b">
        <v>0</v>
      </c>
      <c r="H550" s="84" t="b">
        <v>0</v>
      </c>
      <c r="I550" s="84" t="b">
        <v>0</v>
      </c>
      <c r="J550" s="84" t="b">
        <v>0</v>
      </c>
      <c r="K550" s="84" t="b">
        <v>0</v>
      </c>
      <c r="L550" s="84" t="b">
        <v>0</v>
      </c>
    </row>
    <row r="551" spans="1:12" ht="15">
      <c r="A551" s="84" t="s">
        <v>2670</v>
      </c>
      <c r="B551" s="84" t="s">
        <v>2671</v>
      </c>
      <c r="C551" s="84">
        <v>2</v>
      </c>
      <c r="D551" s="122">
        <v>0</v>
      </c>
      <c r="E551" s="122">
        <v>1.290034611362518</v>
      </c>
      <c r="F551" s="84" t="s">
        <v>2049</v>
      </c>
      <c r="G551" s="84" t="b">
        <v>0</v>
      </c>
      <c r="H551" s="84" t="b">
        <v>0</v>
      </c>
      <c r="I551" s="84" t="b">
        <v>0</v>
      </c>
      <c r="J551" s="84" t="b">
        <v>0</v>
      </c>
      <c r="K551" s="84" t="b">
        <v>0</v>
      </c>
      <c r="L551" s="84" t="b">
        <v>0</v>
      </c>
    </row>
    <row r="552" spans="1:12" ht="15">
      <c r="A552" s="84" t="s">
        <v>2671</v>
      </c>
      <c r="B552" s="84" t="s">
        <v>2682</v>
      </c>
      <c r="C552" s="84">
        <v>2</v>
      </c>
      <c r="D552" s="122">
        <v>0</v>
      </c>
      <c r="E552" s="122">
        <v>1.290034611362518</v>
      </c>
      <c r="F552" s="84" t="s">
        <v>2049</v>
      </c>
      <c r="G552" s="84" t="b">
        <v>0</v>
      </c>
      <c r="H552" s="84" t="b">
        <v>0</v>
      </c>
      <c r="I552" s="84" t="b">
        <v>0</v>
      </c>
      <c r="J552" s="84" t="b">
        <v>0</v>
      </c>
      <c r="K552" s="84" t="b">
        <v>0</v>
      </c>
      <c r="L552" s="84" t="b">
        <v>0</v>
      </c>
    </row>
    <row r="553" spans="1:12" ht="15">
      <c r="A553" s="84" t="s">
        <v>2682</v>
      </c>
      <c r="B553" s="84" t="s">
        <v>2774</v>
      </c>
      <c r="C553" s="84">
        <v>2</v>
      </c>
      <c r="D553" s="122">
        <v>0</v>
      </c>
      <c r="E553" s="122">
        <v>1.290034611362518</v>
      </c>
      <c r="F553" s="84" t="s">
        <v>2049</v>
      </c>
      <c r="G553" s="84" t="b">
        <v>0</v>
      </c>
      <c r="H553" s="84" t="b">
        <v>0</v>
      </c>
      <c r="I553" s="84" t="b">
        <v>0</v>
      </c>
      <c r="J553" s="84" t="b">
        <v>0</v>
      </c>
      <c r="K553" s="84" t="b">
        <v>0</v>
      </c>
      <c r="L553" s="84" t="b">
        <v>0</v>
      </c>
    </row>
    <row r="554" spans="1:12" ht="15">
      <c r="A554" s="84" t="s">
        <v>2774</v>
      </c>
      <c r="B554" s="84" t="s">
        <v>2775</v>
      </c>
      <c r="C554" s="84">
        <v>2</v>
      </c>
      <c r="D554" s="122">
        <v>0</v>
      </c>
      <c r="E554" s="122">
        <v>1.290034611362518</v>
      </c>
      <c r="F554" s="84" t="s">
        <v>2049</v>
      </c>
      <c r="G554" s="84" t="b">
        <v>0</v>
      </c>
      <c r="H554" s="84" t="b">
        <v>0</v>
      </c>
      <c r="I554" s="84" t="b">
        <v>0</v>
      </c>
      <c r="J554" s="84" t="b">
        <v>0</v>
      </c>
      <c r="K554" s="84" t="b">
        <v>0</v>
      </c>
      <c r="L554" s="84" t="b">
        <v>0</v>
      </c>
    </row>
    <row r="555" spans="1:12" ht="15">
      <c r="A555" s="84" t="s">
        <v>2775</v>
      </c>
      <c r="B555" s="84" t="s">
        <v>2629</v>
      </c>
      <c r="C555" s="84">
        <v>2</v>
      </c>
      <c r="D555" s="122">
        <v>0</v>
      </c>
      <c r="E555" s="122">
        <v>1.290034611362518</v>
      </c>
      <c r="F555" s="84" t="s">
        <v>2049</v>
      </c>
      <c r="G555" s="84" t="b">
        <v>0</v>
      </c>
      <c r="H555" s="84" t="b">
        <v>0</v>
      </c>
      <c r="I555" s="84" t="b">
        <v>0</v>
      </c>
      <c r="J555" s="84" t="b">
        <v>1</v>
      </c>
      <c r="K555" s="84" t="b">
        <v>0</v>
      </c>
      <c r="L555" s="84" t="b">
        <v>0</v>
      </c>
    </row>
    <row r="556" spans="1:12" ht="15">
      <c r="A556" s="84" t="s">
        <v>2629</v>
      </c>
      <c r="B556" s="84" t="s">
        <v>2607</v>
      </c>
      <c r="C556" s="84">
        <v>2</v>
      </c>
      <c r="D556" s="122">
        <v>0</v>
      </c>
      <c r="E556" s="122">
        <v>1.290034611362518</v>
      </c>
      <c r="F556" s="84" t="s">
        <v>2049</v>
      </c>
      <c r="G556" s="84" t="b">
        <v>1</v>
      </c>
      <c r="H556" s="84" t="b">
        <v>0</v>
      </c>
      <c r="I556" s="84" t="b">
        <v>0</v>
      </c>
      <c r="J556" s="84" t="b">
        <v>1</v>
      </c>
      <c r="K556" s="84" t="b">
        <v>0</v>
      </c>
      <c r="L556" s="84" t="b">
        <v>0</v>
      </c>
    </row>
    <row r="557" spans="1:12" ht="15">
      <c r="A557" s="84" t="s">
        <v>2607</v>
      </c>
      <c r="B557" s="84" t="s">
        <v>2776</v>
      </c>
      <c r="C557" s="84">
        <v>2</v>
      </c>
      <c r="D557" s="122">
        <v>0</v>
      </c>
      <c r="E557" s="122">
        <v>1.290034611362518</v>
      </c>
      <c r="F557" s="84" t="s">
        <v>2049</v>
      </c>
      <c r="G557" s="84" t="b">
        <v>1</v>
      </c>
      <c r="H557" s="84" t="b">
        <v>0</v>
      </c>
      <c r="I557" s="84" t="b">
        <v>0</v>
      </c>
      <c r="J557" s="84" t="b">
        <v>0</v>
      </c>
      <c r="K557" s="84" t="b">
        <v>0</v>
      </c>
      <c r="L557" s="84" t="b">
        <v>0</v>
      </c>
    </row>
    <row r="558" spans="1:12" ht="15">
      <c r="A558" s="84" t="s">
        <v>2776</v>
      </c>
      <c r="B558" s="84" t="s">
        <v>526</v>
      </c>
      <c r="C558" s="84">
        <v>2</v>
      </c>
      <c r="D558" s="122">
        <v>0</v>
      </c>
      <c r="E558" s="122">
        <v>1.290034611362518</v>
      </c>
      <c r="F558" s="84" t="s">
        <v>2049</v>
      </c>
      <c r="G558" s="84" t="b">
        <v>0</v>
      </c>
      <c r="H558" s="84" t="b">
        <v>0</v>
      </c>
      <c r="I558" s="84" t="b">
        <v>0</v>
      </c>
      <c r="J558" s="84" t="b">
        <v>0</v>
      </c>
      <c r="K558" s="84" t="b">
        <v>0</v>
      </c>
      <c r="L558" s="84" t="b">
        <v>0</v>
      </c>
    </row>
    <row r="559" spans="1:12" ht="15">
      <c r="A559" s="84" t="s">
        <v>2794</v>
      </c>
      <c r="B559" s="84" t="s">
        <v>2795</v>
      </c>
      <c r="C559" s="84">
        <v>2</v>
      </c>
      <c r="D559" s="122">
        <v>0</v>
      </c>
      <c r="E559" s="122">
        <v>0.9777236052888478</v>
      </c>
      <c r="F559" s="84" t="s">
        <v>2050</v>
      </c>
      <c r="G559" s="84" t="b">
        <v>0</v>
      </c>
      <c r="H559" s="84" t="b">
        <v>0</v>
      </c>
      <c r="I559" s="84" t="b">
        <v>0</v>
      </c>
      <c r="J559" s="84" t="b">
        <v>0</v>
      </c>
      <c r="K559" s="84" t="b">
        <v>0</v>
      </c>
      <c r="L559" s="84" t="b">
        <v>0</v>
      </c>
    </row>
    <row r="560" spans="1:12" ht="15">
      <c r="A560" s="84" t="s">
        <v>2795</v>
      </c>
      <c r="B560" s="84" t="s">
        <v>2796</v>
      </c>
      <c r="C560" s="84">
        <v>2</v>
      </c>
      <c r="D560" s="122">
        <v>0</v>
      </c>
      <c r="E560" s="122">
        <v>0.9777236052888478</v>
      </c>
      <c r="F560" s="84" t="s">
        <v>2050</v>
      </c>
      <c r="G560" s="84" t="b">
        <v>0</v>
      </c>
      <c r="H560" s="84" t="b">
        <v>0</v>
      </c>
      <c r="I560" s="84" t="b">
        <v>0</v>
      </c>
      <c r="J560" s="84" t="b">
        <v>0</v>
      </c>
      <c r="K560" s="84" t="b">
        <v>0</v>
      </c>
      <c r="L560" s="84" t="b">
        <v>0</v>
      </c>
    </row>
    <row r="561" spans="1:12" ht="15">
      <c r="A561" s="84" t="s">
        <v>2796</v>
      </c>
      <c r="B561" s="84" t="s">
        <v>2196</v>
      </c>
      <c r="C561" s="84">
        <v>2</v>
      </c>
      <c r="D561" s="122">
        <v>0</v>
      </c>
      <c r="E561" s="122">
        <v>0.9777236052888478</v>
      </c>
      <c r="F561" s="84" t="s">
        <v>2050</v>
      </c>
      <c r="G561" s="84" t="b">
        <v>0</v>
      </c>
      <c r="H561" s="84" t="b">
        <v>0</v>
      </c>
      <c r="I561" s="84" t="b">
        <v>0</v>
      </c>
      <c r="J561" s="84" t="b">
        <v>0</v>
      </c>
      <c r="K561" s="84" t="b">
        <v>0</v>
      </c>
      <c r="L561" s="84" t="b">
        <v>0</v>
      </c>
    </row>
    <row r="562" spans="1:12" ht="15">
      <c r="A562" s="84" t="s">
        <v>2196</v>
      </c>
      <c r="B562" s="84" t="s">
        <v>2797</v>
      </c>
      <c r="C562" s="84">
        <v>2</v>
      </c>
      <c r="D562" s="122">
        <v>0</v>
      </c>
      <c r="E562" s="122">
        <v>0.9777236052888478</v>
      </c>
      <c r="F562" s="84" t="s">
        <v>2050</v>
      </c>
      <c r="G562" s="84" t="b">
        <v>0</v>
      </c>
      <c r="H562" s="84" t="b">
        <v>0</v>
      </c>
      <c r="I562" s="84" t="b">
        <v>0</v>
      </c>
      <c r="J562" s="84" t="b">
        <v>0</v>
      </c>
      <c r="K562" s="84" t="b">
        <v>0</v>
      </c>
      <c r="L562" s="84" t="b">
        <v>0</v>
      </c>
    </row>
    <row r="563" spans="1:12" ht="15">
      <c r="A563" s="84" t="s">
        <v>2797</v>
      </c>
      <c r="B563" s="84" t="s">
        <v>2798</v>
      </c>
      <c r="C563" s="84">
        <v>2</v>
      </c>
      <c r="D563" s="122">
        <v>0</v>
      </c>
      <c r="E563" s="122">
        <v>0.9777236052888478</v>
      </c>
      <c r="F563" s="84" t="s">
        <v>2050</v>
      </c>
      <c r="G563" s="84" t="b">
        <v>0</v>
      </c>
      <c r="H563" s="84" t="b">
        <v>0</v>
      </c>
      <c r="I563" s="84" t="b">
        <v>0</v>
      </c>
      <c r="J563" s="84" t="b">
        <v>0</v>
      </c>
      <c r="K563" s="84" t="b">
        <v>0</v>
      </c>
      <c r="L563" s="84" t="b">
        <v>0</v>
      </c>
    </row>
    <row r="564" spans="1:12" ht="15">
      <c r="A564" s="84" t="s">
        <v>2798</v>
      </c>
      <c r="B564" s="84" t="s">
        <v>2632</v>
      </c>
      <c r="C564" s="84">
        <v>2</v>
      </c>
      <c r="D564" s="122">
        <v>0</v>
      </c>
      <c r="E564" s="122">
        <v>0.9777236052888478</v>
      </c>
      <c r="F564" s="84" t="s">
        <v>2050</v>
      </c>
      <c r="G564" s="84" t="b">
        <v>0</v>
      </c>
      <c r="H564" s="84" t="b">
        <v>0</v>
      </c>
      <c r="I564" s="84" t="b">
        <v>0</v>
      </c>
      <c r="J564" s="84" t="b">
        <v>1</v>
      </c>
      <c r="K564" s="84" t="b">
        <v>0</v>
      </c>
      <c r="L564" s="84" t="b">
        <v>0</v>
      </c>
    </row>
    <row r="565" spans="1:12" ht="15">
      <c r="A565" s="84" t="s">
        <v>2632</v>
      </c>
      <c r="B565" s="84" t="s">
        <v>2799</v>
      </c>
      <c r="C565" s="84">
        <v>2</v>
      </c>
      <c r="D565" s="122">
        <v>0</v>
      </c>
      <c r="E565" s="122">
        <v>0.9777236052888478</v>
      </c>
      <c r="F565" s="84" t="s">
        <v>2050</v>
      </c>
      <c r="G565" s="84" t="b">
        <v>1</v>
      </c>
      <c r="H565" s="84" t="b">
        <v>0</v>
      </c>
      <c r="I565" s="84" t="b">
        <v>0</v>
      </c>
      <c r="J565" s="84" t="b">
        <v>0</v>
      </c>
      <c r="K565" s="84" t="b">
        <v>0</v>
      </c>
      <c r="L565" s="84" t="b">
        <v>0</v>
      </c>
    </row>
    <row r="566" spans="1:12" ht="15">
      <c r="A566" s="84" t="s">
        <v>2799</v>
      </c>
      <c r="B566" s="84" t="s">
        <v>2800</v>
      </c>
      <c r="C566" s="84">
        <v>2</v>
      </c>
      <c r="D566" s="122">
        <v>0</v>
      </c>
      <c r="E566" s="122">
        <v>0.9777236052888478</v>
      </c>
      <c r="F566" s="84" t="s">
        <v>2050</v>
      </c>
      <c r="G566" s="84" t="b">
        <v>0</v>
      </c>
      <c r="H566" s="84" t="b">
        <v>0</v>
      </c>
      <c r="I566" s="84" t="b">
        <v>0</v>
      </c>
      <c r="J566" s="84" t="b">
        <v>0</v>
      </c>
      <c r="K566" s="84" t="b">
        <v>0</v>
      </c>
      <c r="L566" s="84" t="b">
        <v>0</v>
      </c>
    </row>
    <row r="567" spans="1:12" ht="15">
      <c r="A567" s="84" t="s">
        <v>2800</v>
      </c>
      <c r="B567" s="84" t="s">
        <v>2801</v>
      </c>
      <c r="C567" s="84">
        <v>2</v>
      </c>
      <c r="D567" s="122">
        <v>0</v>
      </c>
      <c r="E567" s="122">
        <v>0.9777236052888478</v>
      </c>
      <c r="F567" s="84" t="s">
        <v>2050</v>
      </c>
      <c r="G567" s="84" t="b">
        <v>0</v>
      </c>
      <c r="H567" s="84" t="b">
        <v>0</v>
      </c>
      <c r="I567" s="84" t="b">
        <v>0</v>
      </c>
      <c r="J567" s="84" t="b">
        <v>0</v>
      </c>
      <c r="K567" s="84" t="b">
        <v>0</v>
      </c>
      <c r="L567"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2036</v>
      </c>
      <c r="BB2" s="13" t="s">
        <v>2064</v>
      </c>
      <c r="BC2" s="13" t="s">
        <v>2065</v>
      </c>
      <c r="BD2" s="117" t="s">
        <v>2833</v>
      </c>
      <c r="BE2" s="117" t="s">
        <v>2834</v>
      </c>
      <c r="BF2" s="117" t="s">
        <v>2835</v>
      </c>
      <c r="BG2" s="117" t="s">
        <v>2836</v>
      </c>
      <c r="BH2" s="117" t="s">
        <v>2837</v>
      </c>
      <c r="BI2" s="117" t="s">
        <v>2838</v>
      </c>
      <c r="BJ2" s="117" t="s">
        <v>2839</v>
      </c>
      <c r="BK2" s="117" t="s">
        <v>2840</v>
      </c>
      <c r="BL2" s="117" t="s">
        <v>2841</v>
      </c>
    </row>
    <row r="3" spans="1:64" ht="15" customHeight="1">
      <c r="A3" s="64" t="s">
        <v>212</v>
      </c>
      <c r="B3" s="64" t="s">
        <v>328</v>
      </c>
      <c r="C3" s="65"/>
      <c r="D3" s="66"/>
      <c r="E3" s="67"/>
      <c r="F3" s="68"/>
      <c r="G3" s="65"/>
      <c r="H3" s="69"/>
      <c r="I3" s="70"/>
      <c r="J3" s="70"/>
      <c r="K3" s="34" t="s">
        <v>65</v>
      </c>
      <c r="L3" s="71">
        <v>3</v>
      </c>
      <c r="M3" s="71"/>
      <c r="N3" s="72"/>
      <c r="O3" s="78" t="s">
        <v>352</v>
      </c>
      <c r="P3" s="80">
        <v>43623.694652777776</v>
      </c>
      <c r="Q3" s="78" t="s">
        <v>354</v>
      </c>
      <c r="R3" s="82" t="s">
        <v>460</v>
      </c>
      <c r="S3" s="78" t="s">
        <v>496</v>
      </c>
      <c r="T3" s="78"/>
      <c r="U3" s="78"/>
      <c r="V3" s="82" t="s">
        <v>594</v>
      </c>
      <c r="W3" s="80">
        <v>43623.694652777776</v>
      </c>
      <c r="X3" s="82" t="s">
        <v>680</v>
      </c>
      <c r="Y3" s="78"/>
      <c r="Z3" s="78"/>
      <c r="AA3" s="84" t="s">
        <v>857</v>
      </c>
      <c r="AB3" s="78"/>
      <c r="AC3" s="78" t="b">
        <v>0</v>
      </c>
      <c r="AD3" s="78">
        <v>4</v>
      </c>
      <c r="AE3" s="84" t="s">
        <v>1037</v>
      </c>
      <c r="AF3" s="78" t="b">
        <v>0</v>
      </c>
      <c r="AG3" s="78" t="s">
        <v>1048</v>
      </c>
      <c r="AH3" s="78"/>
      <c r="AI3" s="84" t="s">
        <v>1037</v>
      </c>
      <c r="AJ3" s="78" t="b">
        <v>0</v>
      </c>
      <c r="AK3" s="78">
        <v>1</v>
      </c>
      <c r="AL3" s="84" t="s">
        <v>1037</v>
      </c>
      <c r="AM3" s="78" t="s">
        <v>1053</v>
      </c>
      <c r="AN3" s="78" t="b">
        <v>0</v>
      </c>
      <c r="AO3" s="84" t="s">
        <v>857</v>
      </c>
      <c r="AP3" s="78" t="s">
        <v>1070</v>
      </c>
      <c r="AQ3" s="78">
        <v>0</v>
      </c>
      <c r="AR3" s="78">
        <v>0</v>
      </c>
      <c r="AS3" s="78"/>
      <c r="AT3" s="78"/>
      <c r="AU3" s="78"/>
      <c r="AV3" s="78"/>
      <c r="AW3" s="78"/>
      <c r="AX3" s="78"/>
      <c r="AY3" s="78"/>
      <c r="AZ3" s="78"/>
      <c r="BA3">
        <v>1</v>
      </c>
      <c r="BB3" s="78" t="str">
        <f>REPLACE(INDEX(GroupVertices[Group],MATCH(Edges24[[#This Row],[Vertex 1]],GroupVertices[Vertex],0)),1,1,"")</f>
        <v>4</v>
      </c>
      <c r="BC3" s="78" t="str">
        <f>REPLACE(INDEX(GroupVertices[Group],MATCH(Edges24[[#This Row],[Vertex 2]],GroupVertices[Vertex],0)),1,1,"")</f>
        <v>4</v>
      </c>
      <c r="BD3" s="48"/>
      <c r="BE3" s="49"/>
      <c r="BF3" s="48"/>
      <c r="BG3" s="49"/>
      <c r="BH3" s="48"/>
      <c r="BI3" s="49"/>
      <c r="BJ3" s="48"/>
      <c r="BK3" s="49"/>
      <c r="BL3" s="48"/>
    </row>
    <row r="4" spans="1:64" ht="15" customHeight="1">
      <c r="A4" s="64" t="s">
        <v>213</v>
      </c>
      <c r="B4" s="64" t="s">
        <v>277</v>
      </c>
      <c r="C4" s="65"/>
      <c r="D4" s="66"/>
      <c r="E4" s="67"/>
      <c r="F4" s="68"/>
      <c r="G4" s="65"/>
      <c r="H4" s="69"/>
      <c r="I4" s="70"/>
      <c r="J4" s="70"/>
      <c r="K4" s="34" t="s">
        <v>65</v>
      </c>
      <c r="L4" s="77">
        <v>6</v>
      </c>
      <c r="M4" s="77"/>
      <c r="N4" s="72"/>
      <c r="O4" s="79" t="s">
        <v>352</v>
      </c>
      <c r="P4" s="81">
        <v>43624.2409375</v>
      </c>
      <c r="Q4" s="79" t="s">
        <v>355</v>
      </c>
      <c r="R4" s="79"/>
      <c r="S4" s="79"/>
      <c r="T4" s="79" t="s">
        <v>518</v>
      </c>
      <c r="U4" s="79"/>
      <c r="V4" s="83" t="s">
        <v>595</v>
      </c>
      <c r="W4" s="81">
        <v>43624.2409375</v>
      </c>
      <c r="X4" s="83" t="s">
        <v>681</v>
      </c>
      <c r="Y4" s="79"/>
      <c r="Z4" s="79"/>
      <c r="AA4" s="85" t="s">
        <v>858</v>
      </c>
      <c r="AB4" s="79"/>
      <c r="AC4" s="79" t="b">
        <v>0</v>
      </c>
      <c r="AD4" s="79">
        <v>0</v>
      </c>
      <c r="AE4" s="85" t="s">
        <v>1037</v>
      </c>
      <c r="AF4" s="79" t="b">
        <v>0</v>
      </c>
      <c r="AG4" s="79" t="s">
        <v>1048</v>
      </c>
      <c r="AH4" s="79"/>
      <c r="AI4" s="85" t="s">
        <v>1037</v>
      </c>
      <c r="AJ4" s="79" t="b">
        <v>0</v>
      </c>
      <c r="AK4" s="79">
        <v>25</v>
      </c>
      <c r="AL4" s="85" t="s">
        <v>1008</v>
      </c>
      <c r="AM4" s="79" t="s">
        <v>1054</v>
      </c>
      <c r="AN4" s="79" t="b">
        <v>0</v>
      </c>
      <c r="AO4" s="85" t="s">
        <v>1008</v>
      </c>
      <c r="AP4" s="79" t="s">
        <v>176</v>
      </c>
      <c r="AQ4" s="79">
        <v>0</v>
      </c>
      <c r="AR4" s="79">
        <v>0</v>
      </c>
      <c r="AS4" s="79"/>
      <c r="AT4" s="79"/>
      <c r="AU4" s="79"/>
      <c r="AV4" s="79"/>
      <c r="AW4" s="79"/>
      <c r="AX4" s="79"/>
      <c r="AY4" s="79"/>
      <c r="AZ4" s="79"/>
      <c r="BA4">
        <v>1</v>
      </c>
      <c r="BB4" s="78" t="str">
        <f>REPLACE(INDEX(GroupVertices[Group],MATCH(Edges24[[#This Row],[Vertex 1]],GroupVertices[Vertex],0)),1,1,"")</f>
        <v>1</v>
      </c>
      <c r="BC4" s="78" t="str">
        <f>REPLACE(INDEX(GroupVertices[Group],MATCH(Edges24[[#This Row],[Vertex 2]],GroupVertices[Vertex],0)),1,1,"")</f>
        <v>1</v>
      </c>
      <c r="BD4" s="48">
        <v>2</v>
      </c>
      <c r="BE4" s="49">
        <v>9.523809523809524</v>
      </c>
      <c r="BF4" s="48">
        <v>0</v>
      </c>
      <c r="BG4" s="49">
        <v>0</v>
      </c>
      <c r="BH4" s="48">
        <v>0</v>
      </c>
      <c r="BI4" s="49">
        <v>0</v>
      </c>
      <c r="BJ4" s="48">
        <v>19</v>
      </c>
      <c r="BK4" s="49">
        <v>90.47619047619048</v>
      </c>
      <c r="BL4" s="48">
        <v>21</v>
      </c>
    </row>
    <row r="5" spans="1:64" ht="15">
      <c r="A5" s="64" t="s">
        <v>214</v>
      </c>
      <c r="B5" s="64" t="s">
        <v>331</v>
      </c>
      <c r="C5" s="65"/>
      <c r="D5" s="66"/>
      <c r="E5" s="67"/>
      <c r="F5" s="68"/>
      <c r="G5" s="65"/>
      <c r="H5" s="69"/>
      <c r="I5" s="70"/>
      <c r="J5" s="70"/>
      <c r="K5" s="34" t="s">
        <v>65</v>
      </c>
      <c r="L5" s="77">
        <v>7</v>
      </c>
      <c r="M5" s="77"/>
      <c r="N5" s="72"/>
      <c r="O5" s="79" t="s">
        <v>353</v>
      </c>
      <c r="P5" s="81">
        <v>43624.60978009259</v>
      </c>
      <c r="Q5" s="79" t="s">
        <v>356</v>
      </c>
      <c r="R5" s="79"/>
      <c r="S5" s="79"/>
      <c r="T5" s="79"/>
      <c r="U5" s="79"/>
      <c r="V5" s="83" t="s">
        <v>596</v>
      </c>
      <c r="W5" s="81">
        <v>43624.60978009259</v>
      </c>
      <c r="X5" s="83" t="s">
        <v>682</v>
      </c>
      <c r="Y5" s="79"/>
      <c r="Z5" s="79"/>
      <c r="AA5" s="85" t="s">
        <v>859</v>
      </c>
      <c r="AB5" s="85" t="s">
        <v>1034</v>
      </c>
      <c r="AC5" s="79" t="b">
        <v>0</v>
      </c>
      <c r="AD5" s="79">
        <v>1</v>
      </c>
      <c r="AE5" s="85" t="s">
        <v>1038</v>
      </c>
      <c r="AF5" s="79" t="b">
        <v>0</v>
      </c>
      <c r="AG5" s="79" t="s">
        <v>1048</v>
      </c>
      <c r="AH5" s="79"/>
      <c r="AI5" s="85" t="s">
        <v>1037</v>
      </c>
      <c r="AJ5" s="79" t="b">
        <v>0</v>
      </c>
      <c r="AK5" s="79">
        <v>0</v>
      </c>
      <c r="AL5" s="85" t="s">
        <v>1037</v>
      </c>
      <c r="AM5" s="79" t="s">
        <v>1055</v>
      </c>
      <c r="AN5" s="79" t="b">
        <v>0</v>
      </c>
      <c r="AO5" s="85" t="s">
        <v>1034</v>
      </c>
      <c r="AP5" s="79" t="s">
        <v>176</v>
      </c>
      <c r="AQ5" s="79">
        <v>0</v>
      </c>
      <c r="AR5" s="79">
        <v>0</v>
      </c>
      <c r="AS5" s="79"/>
      <c r="AT5" s="79"/>
      <c r="AU5" s="79"/>
      <c r="AV5" s="79"/>
      <c r="AW5" s="79"/>
      <c r="AX5" s="79"/>
      <c r="AY5" s="79"/>
      <c r="AZ5" s="79"/>
      <c r="BA5">
        <v>1</v>
      </c>
      <c r="BB5" s="78" t="str">
        <f>REPLACE(INDEX(GroupVertices[Group],MATCH(Edges24[[#This Row],[Vertex 1]],GroupVertices[Vertex],0)),1,1,"")</f>
        <v>3</v>
      </c>
      <c r="BC5" s="78" t="str">
        <f>REPLACE(INDEX(GroupVertices[Group],MATCH(Edges24[[#This Row],[Vertex 2]],GroupVertices[Vertex],0)),1,1,"")</f>
        <v>3</v>
      </c>
      <c r="BD5" s="48"/>
      <c r="BE5" s="49"/>
      <c r="BF5" s="48"/>
      <c r="BG5" s="49"/>
      <c r="BH5" s="48"/>
      <c r="BI5" s="49"/>
      <c r="BJ5" s="48"/>
      <c r="BK5" s="49"/>
      <c r="BL5" s="48"/>
    </row>
    <row r="6" spans="1:64" ht="15">
      <c r="A6" s="64" t="s">
        <v>215</v>
      </c>
      <c r="B6" s="64" t="s">
        <v>212</v>
      </c>
      <c r="C6" s="65"/>
      <c r="D6" s="66"/>
      <c r="E6" s="67"/>
      <c r="F6" s="68"/>
      <c r="G6" s="65"/>
      <c r="H6" s="69"/>
      <c r="I6" s="70"/>
      <c r="J6" s="70"/>
      <c r="K6" s="34" t="s">
        <v>65</v>
      </c>
      <c r="L6" s="77">
        <v>12</v>
      </c>
      <c r="M6" s="77"/>
      <c r="N6" s="72"/>
      <c r="O6" s="79" t="s">
        <v>352</v>
      </c>
      <c r="P6" s="81">
        <v>43624.82417824074</v>
      </c>
      <c r="Q6" s="79" t="s">
        <v>357</v>
      </c>
      <c r="R6" s="79"/>
      <c r="S6" s="79"/>
      <c r="T6" s="79"/>
      <c r="U6" s="79"/>
      <c r="V6" s="83" t="s">
        <v>597</v>
      </c>
      <c r="W6" s="81">
        <v>43624.82417824074</v>
      </c>
      <c r="X6" s="83" t="s">
        <v>683</v>
      </c>
      <c r="Y6" s="79"/>
      <c r="Z6" s="79"/>
      <c r="AA6" s="85" t="s">
        <v>860</v>
      </c>
      <c r="AB6" s="79"/>
      <c r="AC6" s="79" t="b">
        <v>0</v>
      </c>
      <c r="AD6" s="79">
        <v>0</v>
      </c>
      <c r="AE6" s="85" t="s">
        <v>1037</v>
      </c>
      <c r="AF6" s="79" t="b">
        <v>0</v>
      </c>
      <c r="AG6" s="79" t="s">
        <v>1048</v>
      </c>
      <c r="AH6" s="79"/>
      <c r="AI6" s="85" t="s">
        <v>1037</v>
      </c>
      <c r="AJ6" s="79" t="b">
        <v>0</v>
      </c>
      <c r="AK6" s="79">
        <v>1</v>
      </c>
      <c r="AL6" s="85" t="s">
        <v>857</v>
      </c>
      <c r="AM6" s="79" t="s">
        <v>1056</v>
      </c>
      <c r="AN6" s="79" t="b">
        <v>0</v>
      </c>
      <c r="AO6" s="85" t="s">
        <v>857</v>
      </c>
      <c r="AP6" s="79" t="s">
        <v>176</v>
      </c>
      <c r="AQ6" s="79">
        <v>0</v>
      </c>
      <c r="AR6" s="79">
        <v>0</v>
      </c>
      <c r="AS6" s="79"/>
      <c r="AT6" s="79"/>
      <c r="AU6" s="79"/>
      <c r="AV6" s="79"/>
      <c r="AW6" s="79"/>
      <c r="AX6" s="79"/>
      <c r="AY6" s="79"/>
      <c r="AZ6" s="79"/>
      <c r="BA6">
        <v>1</v>
      </c>
      <c r="BB6" s="78" t="str">
        <f>REPLACE(INDEX(GroupVertices[Group],MATCH(Edges24[[#This Row],[Vertex 1]],GroupVertices[Vertex],0)),1,1,"")</f>
        <v>4</v>
      </c>
      <c r="BC6" s="78" t="str">
        <f>REPLACE(INDEX(GroupVertices[Group],MATCH(Edges24[[#This Row],[Vertex 2]],GroupVertices[Vertex],0)),1,1,"")</f>
        <v>4</v>
      </c>
      <c r="BD6" s="48">
        <v>0</v>
      </c>
      <c r="BE6" s="49">
        <v>0</v>
      </c>
      <c r="BF6" s="48">
        <v>0</v>
      </c>
      <c r="BG6" s="49">
        <v>0</v>
      </c>
      <c r="BH6" s="48">
        <v>0</v>
      </c>
      <c r="BI6" s="49">
        <v>0</v>
      </c>
      <c r="BJ6" s="48">
        <v>24</v>
      </c>
      <c r="BK6" s="49">
        <v>100</v>
      </c>
      <c r="BL6" s="48">
        <v>24</v>
      </c>
    </row>
    <row r="7" spans="1:64" ht="15">
      <c r="A7" s="64" t="s">
        <v>216</v>
      </c>
      <c r="B7" s="64" t="s">
        <v>216</v>
      </c>
      <c r="C7" s="65"/>
      <c r="D7" s="66"/>
      <c r="E7" s="67"/>
      <c r="F7" s="68"/>
      <c r="G7" s="65"/>
      <c r="H7" s="69"/>
      <c r="I7" s="70"/>
      <c r="J7" s="70"/>
      <c r="K7" s="34" t="s">
        <v>65</v>
      </c>
      <c r="L7" s="77">
        <v>13</v>
      </c>
      <c r="M7" s="77"/>
      <c r="N7" s="72"/>
      <c r="O7" s="79" t="s">
        <v>176</v>
      </c>
      <c r="P7" s="81">
        <v>43624.95513888889</v>
      </c>
      <c r="Q7" s="79" t="s">
        <v>358</v>
      </c>
      <c r="R7" s="79"/>
      <c r="S7" s="79"/>
      <c r="T7" s="79" t="s">
        <v>519</v>
      </c>
      <c r="U7" s="79"/>
      <c r="V7" s="83" t="s">
        <v>598</v>
      </c>
      <c r="W7" s="81">
        <v>43624.95513888889</v>
      </c>
      <c r="X7" s="83" t="s">
        <v>684</v>
      </c>
      <c r="Y7" s="79"/>
      <c r="Z7" s="79"/>
      <c r="AA7" s="85" t="s">
        <v>861</v>
      </c>
      <c r="AB7" s="79"/>
      <c r="AC7" s="79" t="b">
        <v>0</v>
      </c>
      <c r="AD7" s="79">
        <v>0</v>
      </c>
      <c r="AE7" s="85" t="s">
        <v>1037</v>
      </c>
      <c r="AF7" s="79" t="b">
        <v>0</v>
      </c>
      <c r="AG7" s="79" t="s">
        <v>1048</v>
      </c>
      <c r="AH7" s="79"/>
      <c r="AI7" s="85" t="s">
        <v>1037</v>
      </c>
      <c r="AJ7" s="79" t="b">
        <v>0</v>
      </c>
      <c r="AK7" s="79">
        <v>0</v>
      </c>
      <c r="AL7" s="85" t="s">
        <v>1037</v>
      </c>
      <c r="AM7" s="79" t="s">
        <v>1056</v>
      </c>
      <c r="AN7" s="79" t="b">
        <v>0</v>
      </c>
      <c r="AO7" s="85" t="s">
        <v>861</v>
      </c>
      <c r="AP7" s="79" t="s">
        <v>176</v>
      </c>
      <c r="AQ7" s="79">
        <v>0</v>
      </c>
      <c r="AR7" s="79">
        <v>0</v>
      </c>
      <c r="AS7" s="79"/>
      <c r="AT7" s="79"/>
      <c r="AU7" s="79"/>
      <c r="AV7" s="79"/>
      <c r="AW7" s="79"/>
      <c r="AX7" s="79"/>
      <c r="AY7" s="79"/>
      <c r="AZ7" s="79"/>
      <c r="BA7">
        <v>1</v>
      </c>
      <c r="BB7" s="78" t="str">
        <f>REPLACE(INDEX(GroupVertices[Group],MATCH(Edges24[[#This Row],[Vertex 1]],GroupVertices[Vertex],0)),1,1,"")</f>
        <v>5</v>
      </c>
      <c r="BC7" s="78" t="str">
        <f>REPLACE(INDEX(GroupVertices[Group],MATCH(Edges24[[#This Row],[Vertex 2]],GroupVertices[Vertex],0)),1,1,"")</f>
        <v>5</v>
      </c>
      <c r="BD7" s="48">
        <v>1</v>
      </c>
      <c r="BE7" s="49">
        <v>3.125</v>
      </c>
      <c r="BF7" s="48">
        <v>1</v>
      </c>
      <c r="BG7" s="49">
        <v>3.125</v>
      </c>
      <c r="BH7" s="48">
        <v>0</v>
      </c>
      <c r="BI7" s="49">
        <v>0</v>
      </c>
      <c r="BJ7" s="48">
        <v>30</v>
      </c>
      <c r="BK7" s="49">
        <v>93.75</v>
      </c>
      <c r="BL7" s="48">
        <v>32</v>
      </c>
    </row>
    <row r="8" spans="1:64" ht="15">
      <c r="A8" s="64" t="s">
        <v>217</v>
      </c>
      <c r="B8" s="64" t="s">
        <v>217</v>
      </c>
      <c r="C8" s="65"/>
      <c r="D8" s="66"/>
      <c r="E8" s="67"/>
      <c r="F8" s="68"/>
      <c r="G8" s="65"/>
      <c r="H8" s="69"/>
      <c r="I8" s="70"/>
      <c r="J8" s="70"/>
      <c r="K8" s="34" t="s">
        <v>65</v>
      </c>
      <c r="L8" s="77">
        <v>14</v>
      </c>
      <c r="M8" s="77"/>
      <c r="N8" s="72"/>
      <c r="O8" s="79" t="s">
        <v>176</v>
      </c>
      <c r="P8" s="81">
        <v>43625.05878472222</v>
      </c>
      <c r="Q8" s="79" t="s">
        <v>359</v>
      </c>
      <c r="R8" s="79"/>
      <c r="S8" s="79"/>
      <c r="T8" s="79" t="s">
        <v>520</v>
      </c>
      <c r="U8" s="83" t="s">
        <v>554</v>
      </c>
      <c r="V8" s="83" t="s">
        <v>554</v>
      </c>
      <c r="W8" s="81">
        <v>43625.05878472222</v>
      </c>
      <c r="X8" s="83" t="s">
        <v>685</v>
      </c>
      <c r="Y8" s="79"/>
      <c r="Z8" s="79"/>
      <c r="AA8" s="85" t="s">
        <v>862</v>
      </c>
      <c r="AB8" s="79"/>
      <c r="AC8" s="79" t="b">
        <v>0</v>
      </c>
      <c r="AD8" s="79">
        <v>0</v>
      </c>
      <c r="AE8" s="85" t="s">
        <v>1037</v>
      </c>
      <c r="AF8" s="79" t="b">
        <v>0</v>
      </c>
      <c r="AG8" s="79" t="s">
        <v>1048</v>
      </c>
      <c r="AH8" s="79"/>
      <c r="AI8" s="85" t="s">
        <v>1037</v>
      </c>
      <c r="AJ8" s="79" t="b">
        <v>0</v>
      </c>
      <c r="AK8" s="79">
        <v>0</v>
      </c>
      <c r="AL8" s="85" t="s">
        <v>1037</v>
      </c>
      <c r="AM8" s="79" t="s">
        <v>1054</v>
      </c>
      <c r="AN8" s="79" t="b">
        <v>0</v>
      </c>
      <c r="AO8" s="85" t="s">
        <v>862</v>
      </c>
      <c r="AP8" s="79" t="s">
        <v>176</v>
      </c>
      <c r="AQ8" s="79">
        <v>0</v>
      </c>
      <c r="AR8" s="79">
        <v>0</v>
      </c>
      <c r="AS8" s="79"/>
      <c r="AT8" s="79"/>
      <c r="AU8" s="79"/>
      <c r="AV8" s="79"/>
      <c r="AW8" s="79"/>
      <c r="AX8" s="79"/>
      <c r="AY8" s="79"/>
      <c r="AZ8" s="79"/>
      <c r="BA8">
        <v>1</v>
      </c>
      <c r="BB8" s="78" t="str">
        <f>REPLACE(INDEX(GroupVertices[Group],MATCH(Edges24[[#This Row],[Vertex 1]],GroupVertices[Vertex],0)),1,1,"")</f>
        <v>5</v>
      </c>
      <c r="BC8" s="78" t="str">
        <f>REPLACE(INDEX(GroupVertices[Group],MATCH(Edges24[[#This Row],[Vertex 2]],GroupVertices[Vertex],0)),1,1,"")</f>
        <v>5</v>
      </c>
      <c r="BD8" s="48">
        <v>3</v>
      </c>
      <c r="BE8" s="49">
        <v>16.666666666666668</v>
      </c>
      <c r="BF8" s="48">
        <v>1</v>
      </c>
      <c r="BG8" s="49">
        <v>5.555555555555555</v>
      </c>
      <c r="BH8" s="48">
        <v>0</v>
      </c>
      <c r="BI8" s="49">
        <v>0</v>
      </c>
      <c r="BJ8" s="48">
        <v>14</v>
      </c>
      <c r="BK8" s="49">
        <v>77.77777777777777</v>
      </c>
      <c r="BL8" s="48">
        <v>18</v>
      </c>
    </row>
    <row r="9" spans="1:64" ht="15">
      <c r="A9" s="64" t="s">
        <v>218</v>
      </c>
      <c r="B9" s="64" t="s">
        <v>304</v>
      </c>
      <c r="C9" s="65"/>
      <c r="D9" s="66"/>
      <c r="E9" s="67"/>
      <c r="F9" s="68"/>
      <c r="G9" s="65"/>
      <c r="H9" s="69"/>
      <c r="I9" s="70"/>
      <c r="J9" s="70"/>
      <c r="K9" s="34" t="s">
        <v>65</v>
      </c>
      <c r="L9" s="77">
        <v>15</v>
      </c>
      <c r="M9" s="77"/>
      <c r="N9" s="72"/>
      <c r="O9" s="79" t="s">
        <v>352</v>
      </c>
      <c r="P9" s="81">
        <v>43626.07596064815</v>
      </c>
      <c r="Q9" s="79" t="s">
        <v>360</v>
      </c>
      <c r="R9" s="79"/>
      <c r="S9" s="79"/>
      <c r="T9" s="79"/>
      <c r="U9" s="83" t="s">
        <v>555</v>
      </c>
      <c r="V9" s="83" t="s">
        <v>555</v>
      </c>
      <c r="W9" s="81">
        <v>43626.07596064815</v>
      </c>
      <c r="X9" s="83" t="s">
        <v>686</v>
      </c>
      <c r="Y9" s="79"/>
      <c r="Z9" s="79"/>
      <c r="AA9" s="85" t="s">
        <v>863</v>
      </c>
      <c r="AB9" s="79"/>
      <c r="AC9" s="79" t="b">
        <v>0</v>
      </c>
      <c r="AD9" s="79">
        <v>0</v>
      </c>
      <c r="AE9" s="85" t="s">
        <v>1037</v>
      </c>
      <c r="AF9" s="79" t="b">
        <v>0</v>
      </c>
      <c r="AG9" s="79" t="s">
        <v>1048</v>
      </c>
      <c r="AH9" s="79"/>
      <c r="AI9" s="85" t="s">
        <v>1037</v>
      </c>
      <c r="AJ9" s="79" t="b">
        <v>0</v>
      </c>
      <c r="AK9" s="79">
        <v>0</v>
      </c>
      <c r="AL9" s="85" t="s">
        <v>1037</v>
      </c>
      <c r="AM9" s="79" t="s">
        <v>1055</v>
      </c>
      <c r="AN9" s="79" t="b">
        <v>0</v>
      </c>
      <c r="AO9" s="85" t="s">
        <v>863</v>
      </c>
      <c r="AP9" s="79" t="s">
        <v>176</v>
      </c>
      <c r="AQ9" s="79">
        <v>0</v>
      </c>
      <c r="AR9" s="79">
        <v>0</v>
      </c>
      <c r="AS9" s="79"/>
      <c r="AT9" s="79"/>
      <c r="AU9" s="79"/>
      <c r="AV9" s="79"/>
      <c r="AW9" s="79"/>
      <c r="AX9" s="79"/>
      <c r="AY9" s="79"/>
      <c r="AZ9" s="79"/>
      <c r="BA9">
        <v>1</v>
      </c>
      <c r="BB9" s="78" t="str">
        <f>REPLACE(INDEX(GroupVertices[Group],MATCH(Edges24[[#This Row],[Vertex 1]],GroupVertices[Vertex],0)),1,1,"")</f>
        <v>3</v>
      </c>
      <c r="BC9" s="78" t="str">
        <f>REPLACE(INDEX(GroupVertices[Group],MATCH(Edges24[[#This Row],[Vertex 2]],GroupVertices[Vertex],0)),1,1,"")</f>
        <v>2</v>
      </c>
      <c r="BD9" s="48"/>
      <c r="BE9" s="49"/>
      <c r="BF9" s="48"/>
      <c r="BG9" s="49"/>
      <c r="BH9" s="48"/>
      <c r="BI9" s="49"/>
      <c r="BJ9" s="48"/>
      <c r="BK9" s="49"/>
      <c r="BL9" s="48"/>
    </row>
    <row r="10" spans="1:64" ht="15">
      <c r="A10" s="64" t="s">
        <v>219</v>
      </c>
      <c r="B10" s="64" t="s">
        <v>304</v>
      </c>
      <c r="C10" s="65"/>
      <c r="D10" s="66"/>
      <c r="E10" s="67"/>
      <c r="F10" s="68"/>
      <c r="G10" s="65"/>
      <c r="H10" s="69"/>
      <c r="I10" s="70"/>
      <c r="J10" s="70"/>
      <c r="K10" s="34" t="s">
        <v>65</v>
      </c>
      <c r="L10" s="77">
        <v>17</v>
      </c>
      <c r="M10" s="77"/>
      <c r="N10" s="72"/>
      <c r="O10" s="79" t="s">
        <v>352</v>
      </c>
      <c r="P10" s="81">
        <v>43626.651712962965</v>
      </c>
      <c r="Q10" s="79" t="s">
        <v>361</v>
      </c>
      <c r="R10" s="79"/>
      <c r="S10" s="79"/>
      <c r="T10" s="79"/>
      <c r="U10" s="83" t="s">
        <v>556</v>
      </c>
      <c r="V10" s="83" t="s">
        <v>556</v>
      </c>
      <c r="W10" s="81">
        <v>43626.651712962965</v>
      </c>
      <c r="X10" s="83" t="s">
        <v>687</v>
      </c>
      <c r="Y10" s="79"/>
      <c r="Z10" s="79"/>
      <c r="AA10" s="85" t="s">
        <v>864</v>
      </c>
      <c r="AB10" s="79"/>
      <c r="AC10" s="79" t="b">
        <v>0</v>
      </c>
      <c r="AD10" s="79">
        <v>0</v>
      </c>
      <c r="AE10" s="85" t="s">
        <v>1037</v>
      </c>
      <c r="AF10" s="79" t="b">
        <v>0</v>
      </c>
      <c r="AG10" s="79" t="s">
        <v>1048</v>
      </c>
      <c r="AH10" s="79"/>
      <c r="AI10" s="85" t="s">
        <v>1037</v>
      </c>
      <c r="AJ10" s="79" t="b">
        <v>0</v>
      </c>
      <c r="AK10" s="79">
        <v>0</v>
      </c>
      <c r="AL10" s="85" t="s">
        <v>1037</v>
      </c>
      <c r="AM10" s="79" t="s">
        <v>1054</v>
      </c>
      <c r="AN10" s="79" t="b">
        <v>0</v>
      </c>
      <c r="AO10" s="85" t="s">
        <v>864</v>
      </c>
      <c r="AP10" s="79" t="s">
        <v>176</v>
      </c>
      <c r="AQ10" s="79">
        <v>0</v>
      </c>
      <c r="AR10" s="79">
        <v>0</v>
      </c>
      <c r="AS10" s="79"/>
      <c r="AT10" s="79"/>
      <c r="AU10" s="79"/>
      <c r="AV10" s="79"/>
      <c r="AW10" s="79"/>
      <c r="AX10" s="79"/>
      <c r="AY10" s="79"/>
      <c r="AZ10" s="79"/>
      <c r="BA10">
        <v>1</v>
      </c>
      <c r="BB10" s="78" t="str">
        <f>REPLACE(INDEX(GroupVertices[Group],MATCH(Edges24[[#This Row],[Vertex 1]],GroupVertices[Vertex],0)),1,1,"")</f>
        <v>2</v>
      </c>
      <c r="BC10" s="78" t="str">
        <f>REPLACE(INDEX(GroupVertices[Group],MATCH(Edges24[[#This Row],[Vertex 2]],GroupVertices[Vertex],0)),1,1,"")</f>
        <v>2</v>
      </c>
      <c r="BD10" s="48">
        <v>6</v>
      </c>
      <c r="BE10" s="49">
        <v>21.428571428571427</v>
      </c>
      <c r="BF10" s="48">
        <v>0</v>
      </c>
      <c r="BG10" s="49">
        <v>0</v>
      </c>
      <c r="BH10" s="48">
        <v>0</v>
      </c>
      <c r="BI10" s="49">
        <v>0</v>
      </c>
      <c r="BJ10" s="48">
        <v>22</v>
      </c>
      <c r="BK10" s="49">
        <v>78.57142857142857</v>
      </c>
      <c r="BL10" s="48">
        <v>28</v>
      </c>
    </row>
    <row r="11" spans="1:64" ht="15">
      <c r="A11" s="64" t="s">
        <v>220</v>
      </c>
      <c r="B11" s="64" t="s">
        <v>334</v>
      </c>
      <c r="C11" s="65"/>
      <c r="D11" s="66"/>
      <c r="E11" s="67"/>
      <c r="F11" s="68"/>
      <c r="G11" s="65"/>
      <c r="H11" s="69"/>
      <c r="I11" s="70"/>
      <c r="J11" s="70"/>
      <c r="K11" s="34" t="s">
        <v>65</v>
      </c>
      <c r="L11" s="77">
        <v>18</v>
      </c>
      <c r="M11" s="77"/>
      <c r="N11" s="72"/>
      <c r="O11" s="79" t="s">
        <v>352</v>
      </c>
      <c r="P11" s="81">
        <v>43626.830613425926</v>
      </c>
      <c r="Q11" s="79" t="s">
        <v>362</v>
      </c>
      <c r="R11" s="83" t="s">
        <v>461</v>
      </c>
      <c r="S11" s="79" t="s">
        <v>497</v>
      </c>
      <c r="T11" s="79"/>
      <c r="U11" s="79"/>
      <c r="V11" s="83" t="s">
        <v>599</v>
      </c>
      <c r="W11" s="81">
        <v>43626.830613425926</v>
      </c>
      <c r="X11" s="83" t="s">
        <v>688</v>
      </c>
      <c r="Y11" s="79"/>
      <c r="Z11" s="79"/>
      <c r="AA11" s="85" t="s">
        <v>865</v>
      </c>
      <c r="AB11" s="79"/>
      <c r="AC11" s="79" t="b">
        <v>0</v>
      </c>
      <c r="AD11" s="79">
        <v>0</v>
      </c>
      <c r="AE11" s="85" t="s">
        <v>1039</v>
      </c>
      <c r="AF11" s="79" t="b">
        <v>1</v>
      </c>
      <c r="AG11" s="79" t="s">
        <v>1048</v>
      </c>
      <c r="AH11" s="79"/>
      <c r="AI11" s="85" t="s">
        <v>1052</v>
      </c>
      <c r="AJ11" s="79" t="b">
        <v>0</v>
      </c>
      <c r="AK11" s="79">
        <v>3</v>
      </c>
      <c r="AL11" s="85" t="s">
        <v>1037</v>
      </c>
      <c r="AM11" s="79" t="s">
        <v>1053</v>
      </c>
      <c r="AN11" s="79" t="b">
        <v>0</v>
      </c>
      <c r="AO11" s="85" t="s">
        <v>865</v>
      </c>
      <c r="AP11" s="79" t="s">
        <v>176</v>
      </c>
      <c r="AQ11" s="79">
        <v>0</v>
      </c>
      <c r="AR11" s="79">
        <v>0</v>
      </c>
      <c r="AS11" s="79"/>
      <c r="AT11" s="79"/>
      <c r="AU11" s="79"/>
      <c r="AV11" s="79"/>
      <c r="AW11" s="79"/>
      <c r="AX11" s="79"/>
      <c r="AY11" s="79"/>
      <c r="AZ11" s="79"/>
      <c r="BA11">
        <v>1</v>
      </c>
      <c r="BB11" s="78" t="str">
        <f>REPLACE(INDEX(GroupVertices[Group],MATCH(Edges24[[#This Row],[Vertex 1]],GroupVertices[Vertex],0)),1,1,"")</f>
        <v>3</v>
      </c>
      <c r="BC11" s="78" t="str">
        <f>REPLACE(INDEX(GroupVertices[Group],MATCH(Edges24[[#This Row],[Vertex 2]],GroupVertices[Vertex],0)),1,1,"")</f>
        <v>3</v>
      </c>
      <c r="BD11" s="48"/>
      <c r="BE11" s="49"/>
      <c r="BF11" s="48"/>
      <c r="BG11" s="49"/>
      <c r="BH11" s="48"/>
      <c r="BI11" s="49"/>
      <c r="BJ11" s="48"/>
      <c r="BK11" s="49"/>
      <c r="BL11" s="48"/>
    </row>
    <row r="12" spans="1:64" ht="15">
      <c r="A12" s="64" t="s">
        <v>221</v>
      </c>
      <c r="B12" s="64" t="s">
        <v>335</v>
      </c>
      <c r="C12" s="65"/>
      <c r="D12" s="66"/>
      <c r="E12" s="67"/>
      <c r="F12" s="68"/>
      <c r="G12" s="65"/>
      <c r="H12" s="69"/>
      <c r="I12" s="70"/>
      <c r="J12" s="70"/>
      <c r="K12" s="34" t="s">
        <v>65</v>
      </c>
      <c r="L12" s="77">
        <v>20</v>
      </c>
      <c r="M12" s="77"/>
      <c r="N12" s="72"/>
      <c r="O12" s="79" t="s">
        <v>352</v>
      </c>
      <c r="P12" s="81">
        <v>43626.83105324074</v>
      </c>
      <c r="Q12" s="79" t="s">
        <v>363</v>
      </c>
      <c r="R12" s="79"/>
      <c r="S12" s="79"/>
      <c r="T12" s="79"/>
      <c r="U12" s="79"/>
      <c r="V12" s="83" t="s">
        <v>600</v>
      </c>
      <c r="W12" s="81">
        <v>43626.83105324074</v>
      </c>
      <c r="X12" s="83" t="s">
        <v>689</v>
      </c>
      <c r="Y12" s="79"/>
      <c r="Z12" s="79"/>
      <c r="AA12" s="85" t="s">
        <v>866</v>
      </c>
      <c r="AB12" s="79"/>
      <c r="AC12" s="79" t="b">
        <v>0</v>
      </c>
      <c r="AD12" s="79">
        <v>0</v>
      </c>
      <c r="AE12" s="85" t="s">
        <v>1037</v>
      </c>
      <c r="AF12" s="79" t="b">
        <v>1</v>
      </c>
      <c r="AG12" s="79" t="s">
        <v>1048</v>
      </c>
      <c r="AH12" s="79"/>
      <c r="AI12" s="85" t="s">
        <v>1052</v>
      </c>
      <c r="AJ12" s="79" t="b">
        <v>0</v>
      </c>
      <c r="AK12" s="79">
        <v>3</v>
      </c>
      <c r="AL12" s="85" t="s">
        <v>865</v>
      </c>
      <c r="AM12" s="79" t="s">
        <v>1057</v>
      </c>
      <c r="AN12" s="79" t="b">
        <v>0</v>
      </c>
      <c r="AO12" s="85" t="s">
        <v>865</v>
      </c>
      <c r="AP12" s="79" t="s">
        <v>176</v>
      </c>
      <c r="AQ12" s="79">
        <v>0</v>
      </c>
      <c r="AR12" s="79">
        <v>0</v>
      </c>
      <c r="AS12" s="79"/>
      <c r="AT12" s="79"/>
      <c r="AU12" s="79"/>
      <c r="AV12" s="79"/>
      <c r="AW12" s="79"/>
      <c r="AX12" s="79"/>
      <c r="AY12" s="79"/>
      <c r="AZ12" s="79"/>
      <c r="BA12">
        <v>1</v>
      </c>
      <c r="BB12" s="78" t="str">
        <f>REPLACE(INDEX(GroupVertices[Group],MATCH(Edges24[[#This Row],[Vertex 1]],GroupVertices[Vertex],0)),1,1,"")</f>
        <v>3</v>
      </c>
      <c r="BC12" s="78" t="str">
        <f>REPLACE(INDEX(GroupVertices[Group],MATCH(Edges24[[#This Row],[Vertex 2]],GroupVertices[Vertex],0)),1,1,"")</f>
        <v>3</v>
      </c>
      <c r="BD12" s="48"/>
      <c r="BE12" s="49"/>
      <c r="BF12" s="48"/>
      <c r="BG12" s="49"/>
      <c r="BH12" s="48"/>
      <c r="BI12" s="49"/>
      <c r="BJ12" s="48"/>
      <c r="BK12" s="49"/>
      <c r="BL12" s="48"/>
    </row>
    <row r="13" spans="1:64" ht="15">
      <c r="A13" s="64" t="s">
        <v>222</v>
      </c>
      <c r="B13" s="64" t="s">
        <v>335</v>
      </c>
      <c r="C13" s="65"/>
      <c r="D13" s="66"/>
      <c r="E13" s="67"/>
      <c r="F13" s="68"/>
      <c r="G13" s="65"/>
      <c r="H13" s="69"/>
      <c r="I13" s="70"/>
      <c r="J13" s="70"/>
      <c r="K13" s="34" t="s">
        <v>65</v>
      </c>
      <c r="L13" s="77">
        <v>26</v>
      </c>
      <c r="M13" s="77"/>
      <c r="N13" s="72"/>
      <c r="O13" s="79" t="s">
        <v>352</v>
      </c>
      <c r="P13" s="81">
        <v>43626.847546296296</v>
      </c>
      <c r="Q13" s="79" t="s">
        <v>363</v>
      </c>
      <c r="R13" s="79"/>
      <c r="S13" s="79"/>
      <c r="T13" s="79"/>
      <c r="U13" s="79"/>
      <c r="V13" s="83" t="s">
        <v>601</v>
      </c>
      <c r="W13" s="81">
        <v>43626.847546296296</v>
      </c>
      <c r="X13" s="83" t="s">
        <v>690</v>
      </c>
      <c r="Y13" s="79"/>
      <c r="Z13" s="79"/>
      <c r="AA13" s="85" t="s">
        <v>867</v>
      </c>
      <c r="AB13" s="79"/>
      <c r="AC13" s="79" t="b">
        <v>0</v>
      </c>
      <c r="AD13" s="79">
        <v>0</v>
      </c>
      <c r="AE13" s="85" t="s">
        <v>1037</v>
      </c>
      <c r="AF13" s="79" t="b">
        <v>1</v>
      </c>
      <c r="AG13" s="79" t="s">
        <v>1048</v>
      </c>
      <c r="AH13" s="79"/>
      <c r="AI13" s="85" t="s">
        <v>1052</v>
      </c>
      <c r="AJ13" s="79" t="b">
        <v>0</v>
      </c>
      <c r="AK13" s="79">
        <v>3</v>
      </c>
      <c r="AL13" s="85" t="s">
        <v>865</v>
      </c>
      <c r="AM13" s="79" t="s">
        <v>1057</v>
      </c>
      <c r="AN13" s="79" t="b">
        <v>0</v>
      </c>
      <c r="AO13" s="85" t="s">
        <v>865</v>
      </c>
      <c r="AP13" s="79" t="s">
        <v>176</v>
      </c>
      <c r="AQ13" s="79">
        <v>0</v>
      </c>
      <c r="AR13" s="79">
        <v>0</v>
      </c>
      <c r="AS13" s="79"/>
      <c r="AT13" s="79"/>
      <c r="AU13" s="79"/>
      <c r="AV13" s="79"/>
      <c r="AW13" s="79"/>
      <c r="AX13" s="79"/>
      <c r="AY13" s="79"/>
      <c r="AZ13" s="79"/>
      <c r="BA13">
        <v>1</v>
      </c>
      <c r="BB13" s="78" t="str">
        <f>REPLACE(INDEX(GroupVertices[Group],MATCH(Edges24[[#This Row],[Vertex 1]],GroupVertices[Vertex],0)),1,1,"")</f>
        <v>3</v>
      </c>
      <c r="BC13" s="78" t="str">
        <f>REPLACE(INDEX(GroupVertices[Group],MATCH(Edges24[[#This Row],[Vertex 2]],GroupVertices[Vertex],0)),1,1,"")</f>
        <v>3</v>
      </c>
      <c r="BD13" s="48"/>
      <c r="BE13" s="49"/>
      <c r="BF13" s="48"/>
      <c r="BG13" s="49"/>
      <c r="BH13" s="48"/>
      <c r="BI13" s="49"/>
      <c r="BJ13" s="48"/>
      <c r="BK13" s="49"/>
      <c r="BL13" s="48"/>
    </row>
    <row r="14" spans="1:64" ht="15">
      <c r="A14" s="64" t="s">
        <v>223</v>
      </c>
      <c r="B14" s="64" t="s">
        <v>304</v>
      </c>
      <c r="C14" s="65"/>
      <c r="D14" s="66"/>
      <c r="E14" s="67"/>
      <c r="F14" s="68"/>
      <c r="G14" s="65"/>
      <c r="H14" s="69"/>
      <c r="I14" s="70"/>
      <c r="J14" s="70"/>
      <c r="K14" s="34" t="s">
        <v>65</v>
      </c>
      <c r="L14" s="77">
        <v>32</v>
      </c>
      <c r="M14" s="77"/>
      <c r="N14" s="72"/>
      <c r="O14" s="79" t="s">
        <v>352</v>
      </c>
      <c r="P14" s="81">
        <v>43626.90974537037</v>
      </c>
      <c r="Q14" s="79" t="s">
        <v>364</v>
      </c>
      <c r="R14" s="83" t="s">
        <v>462</v>
      </c>
      <c r="S14" s="79" t="s">
        <v>498</v>
      </c>
      <c r="T14" s="79" t="s">
        <v>521</v>
      </c>
      <c r="U14" s="83" t="s">
        <v>557</v>
      </c>
      <c r="V14" s="83" t="s">
        <v>557</v>
      </c>
      <c r="W14" s="81">
        <v>43626.90974537037</v>
      </c>
      <c r="X14" s="83" t="s">
        <v>691</v>
      </c>
      <c r="Y14" s="79"/>
      <c r="Z14" s="79"/>
      <c r="AA14" s="85" t="s">
        <v>868</v>
      </c>
      <c r="AB14" s="79"/>
      <c r="AC14" s="79" t="b">
        <v>0</v>
      </c>
      <c r="AD14" s="79">
        <v>1</v>
      </c>
      <c r="AE14" s="85" t="s">
        <v>1037</v>
      </c>
      <c r="AF14" s="79" t="b">
        <v>0</v>
      </c>
      <c r="AG14" s="79" t="s">
        <v>1048</v>
      </c>
      <c r="AH14" s="79"/>
      <c r="AI14" s="85" t="s">
        <v>1037</v>
      </c>
      <c r="AJ14" s="79" t="b">
        <v>0</v>
      </c>
      <c r="AK14" s="79">
        <v>1</v>
      </c>
      <c r="AL14" s="85" t="s">
        <v>1037</v>
      </c>
      <c r="AM14" s="79" t="s">
        <v>1058</v>
      </c>
      <c r="AN14" s="79" t="b">
        <v>0</v>
      </c>
      <c r="AO14" s="85" t="s">
        <v>868</v>
      </c>
      <c r="AP14" s="79" t="s">
        <v>176</v>
      </c>
      <c r="AQ14" s="79">
        <v>0</v>
      </c>
      <c r="AR14" s="79">
        <v>0</v>
      </c>
      <c r="AS14" s="79"/>
      <c r="AT14" s="79"/>
      <c r="AU14" s="79"/>
      <c r="AV14" s="79"/>
      <c r="AW14" s="79"/>
      <c r="AX14" s="79"/>
      <c r="AY14" s="79"/>
      <c r="AZ14" s="79"/>
      <c r="BA14">
        <v>1</v>
      </c>
      <c r="BB14" s="78" t="str">
        <f>REPLACE(INDEX(GroupVertices[Group],MATCH(Edges24[[#This Row],[Vertex 1]],GroupVertices[Vertex],0)),1,1,"")</f>
        <v>2</v>
      </c>
      <c r="BC14" s="78" t="str">
        <f>REPLACE(INDEX(GroupVertices[Group],MATCH(Edges24[[#This Row],[Vertex 2]],GroupVertices[Vertex],0)),1,1,"")</f>
        <v>2</v>
      </c>
      <c r="BD14" s="48">
        <v>0</v>
      </c>
      <c r="BE14" s="49">
        <v>0</v>
      </c>
      <c r="BF14" s="48">
        <v>0</v>
      </c>
      <c r="BG14" s="49">
        <v>0</v>
      </c>
      <c r="BH14" s="48">
        <v>0</v>
      </c>
      <c r="BI14" s="49">
        <v>0</v>
      </c>
      <c r="BJ14" s="48">
        <v>10</v>
      </c>
      <c r="BK14" s="49">
        <v>100</v>
      </c>
      <c r="BL14" s="48">
        <v>10</v>
      </c>
    </row>
    <row r="15" spans="1:64" ht="15">
      <c r="A15" s="64" t="s">
        <v>224</v>
      </c>
      <c r="B15" s="64" t="s">
        <v>277</v>
      </c>
      <c r="C15" s="65"/>
      <c r="D15" s="66"/>
      <c r="E15" s="67"/>
      <c r="F15" s="68"/>
      <c r="G15" s="65"/>
      <c r="H15" s="69"/>
      <c r="I15" s="70"/>
      <c r="J15" s="70"/>
      <c r="K15" s="34" t="s">
        <v>65</v>
      </c>
      <c r="L15" s="77">
        <v>33</v>
      </c>
      <c r="M15" s="77"/>
      <c r="N15" s="72"/>
      <c r="O15" s="79" t="s">
        <v>352</v>
      </c>
      <c r="P15" s="81">
        <v>43627.66800925926</v>
      </c>
      <c r="Q15" s="79" t="s">
        <v>365</v>
      </c>
      <c r="R15" s="79"/>
      <c r="S15" s="79"/>
      <c r="T15" s="79"/>
      <c r="U15" s="79"/>
      <c r="V15" s="83" t="s">
        <v>602</v>
      </c>
      <c r="W15" s="81">
        <v>43627.66800925926</v>
      </c>
      <c r="X15" s="83" t="s">
        <v>692</v>
      </c>
      <c r="Y15" s="79"/>
      <c r="Z15" s="79"/>
      <c r="AA15" s="85" t="s">
        <v>869</v>
      </c>
      <c r="AB15" s="79"/>
      <c r="AC15" s="79" t="b">
        <v>0</v>
      </c>
      <c r="AD15" s="79">
        <v>0</v>
      </c>
      <c r="AE15" s="85" t="s">
        <v>1037</v>
      </c>
      <c r="AF15" s="79" t="b">
        <v>0</v>
      </c>
      <c r="AG15" s="79" t="s">
        <v>1048</v>
      </c>
      <c r="AH15" s="79"/>
      <c r="AI15" s="85" t="s">
        <v>1037</v>
      </c>
      <c r="AJ15" s="79" t="b">
        <v>0</v>
      </c>
      <c r="AK15" s="79">
        <v>15</v>
      </c>
      <c r="AL15" s="85" t="s">
        <v>936</v>
      </c>
      <c r="AM15" s="79" t="s">
        <v>1054</v>
      </c>
      <c r="AN15" s="79" t="b">
        <v>0</v>
      </c>
      <c r="AO15" s="85" t="s">
        <v>936</v>
      </c>
      <c r="AP15" s="79" t="s">
        <v>176</v>
      </c>
      <c r="AQ15" s="79">
        <v>0</v>
      </c>
      <c r="AR15" s="79">
        <v>0</v>
      </c>
      <c r="AS15" s="79"/>
      <c r="AT15" s="79"/>
      <c r="AU15" s="79"/>
      <c r="AV15" s="79"/>
      <c r="AW15" s="79"/>
      <c r="AX15" s="79"/>
      <c r="AY15" s="79"/>
      <c r="AZ15" s="79"/>
      <c r="BA15">
        <v>1</v>
      </c>
      <c r="BB15" s="78" t="str">
        <f>REPLACE(INDEX(GroupVertices[Group],MATCH(Edges24[[#This Row],[Vertex 1]],GroupVertices[Vertex],0)),1,1,"")</f>
        <v>1</v>
      </c>
      <c r="BC15" s="78" t="str">
        <f>REPLACE(INDEX(GroupVertices[Group],MATCH(Edges24[[#This Row],[Vertex 2]],GroupVertices[Vertex],0)),1,1,"")</f>
        <v>1</v>
      </c>
      <c r="BD15" s="48">
        <v>0</v>
      </c>
      <c r="BE15" s="49">
        <v>0</v>
      </c>
      <c r="BF15" s="48">
        <v>2</v>
      </c>
      <c r="BG15" s="49">
        <v>7.6923076923076925</v>
      </c>
      <c r="BH15" s="48">
        <v>0</v>
      </c>
      <c r="BI15" s="49">
        <v>0</v>
      </c>
      <c r="BJ15" s="48">
        <v>24</v>
      </c>
      <c r="BK15" s="49">
        <v>92.3076923076923</v>
      </c>
      <c r="BL15" s="48">
        <v>26</v>
      </c>
    </row>
    <row r="16" spans="1:64" ht="15">
      <c r="A16" s="64" t="s">
        <v>224</v>
      </c>
      <c r="B16" s="64" t="s">
        <v>304</v>
      </c>
      <c r="C16" s="65"/>
      <c r="D16" s="66"/>
      <c r="E16" s="67"/>
      <c r="F16" s="68"/>
      <c r="G16" s="65"/>
      <c r="H16" s="69"/>
      <c r="I16" s="70"/>
      <c r="J16" s="70"/>
      <c r="K16" s="34" t="s">
        <v>65</v>
      </c>
      <c r="L16" s="77">
        <v>34</v>
      </c>
      <c r="M16" s="77"/>
      <c r="N16" s="72"/>
      <c r="O16" s="79" t="s">
        <v>352</v>
      </c>
      <c r="P16" s="81">
        <v>43627.66805555556</v>
      </c>
      <c r="Q16" s="79" t="s">
        <v>366</v>
      </c>
      <c r="R16" s="79"/>
      <c r="S16" s="79"/>
      <c r="T16" s="79"/>
      <c r="U16" s="79"/>
      <c r="V16" s="83" t="s">
        <v>602</v>
      </c>
      <c r="W16" s="81">
        <v>43627.66805555556</v>
      </c>
      <c r="X16" s="83" t="s">
        <v>693</v>
      </c>
      <c r="Y16" s="79"/>
      <c r="Z16" s="79"/>
      <c r="AA16" s="85" t="s">
        <v>870</v>
      </c>
      <c r="AB16" s="85" t="s">
        <v>936</v>
      </c>
      <c r="AC16" s="79" t="b">
        <v>0</v>
      </c>
      <c r="AD16" s="79">
        <v>1</v>
      </c>
      <c r="AE16" s="85" t="s">
        <v>1040</v>
      </c>
      <c r="AF16" s="79" t="b">
        <v>0</v>
      </c>
      <c r="AG16" s="79" t="s">
        <v>1048</v>
      </c>
      <c r="AH16" s="79"/>
      <c r="AI16" s="85" t="s">
        <v>1037</v>
      </c>
      <c r="AJ16" s="79" t="b">
        <v>0</v>
      </c>
      <c r="AK16" s="79">
        <v>0</v>
      </c>
      <c r="AL16" s="85" t="s">
        <v>1037</v>
      </c>
      <c r="AM16" s="79" t="s">
        <v>1054</v>
      </c>
      <c r="AN16" s="79" t="b">
        <v>0</v>
      </c>
      <c r="AO16" s="85" t="s">
        <v>936</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2</v>
      </c>
      <c r="BD16" s="48"/>
      <c r="BE16" s="49"/>
      <c r="BF16" s="48"/>
      <c r="BG16" s="49"/>
      <c r="BH16" s="48"/>
      <c r="BI16" s="49"/>
      <c r="BJ16" s="48"/>
      <c r="BK16" s="49"/>
      <c r="BL16" s="48"/>
    </row>
    <row r="17" spans="1:64" ht="15">
      <c r="A17" s="64" t="s">
        <v>225</v>
      </c>
      <c r="B17" s="64" t="s">
        <v>277</v>
      </c>
      <c r="C17" s="65"/>
      <c r="D17" s="66"/>
      <c r="E17" s="67"/>
      <c r="F17" s="68"/>
      <c r="G17" s="65"/>
      <c r="H17" s="69"/>
      <c r="I17" s="70"/>
      <c r="J17" s="70"/>
      <c r="K17" s="34" t="s">
        <v>65</v>
      </c>
      <c r="L17" s="77">
        <v>38</v>
      </c>
      <c r="M17" s="77"/>
      <c r="N17" s="72"/>
      <c r="O17" s="79" t="s">
        <v>352</v>
      </c>
      <c r="P17" s="81">
        <v>43627.67556712963</v>
      </c>
      <c r="Q17" s="79" t="s">
        <v>365</v>
      </c>
      <c r="R17" s="79"/>
      <c r="S17" s="79"/>
      <c r="T17" s="79"/>
      <c r="U17" s="79"/>
      <c r="V17" s="83" t="s">
        <v>603</v>
      </c>
      <c r="W17" s="81">
        <v>43627.67556712963</v>
      </c>
      <c r="X17" s="83" t="s">
        <v>694</v>
      </c>
      <c r="Y17" s="79"/>
      <c r="Z17" s="79"/>
      <c r="AA17" s="85" t="s">
        <v>871</v>
      </c>
      <c r="AB17" s="79"/>
      <c r="AC17" s="79" t="b">
        <v>0</v>
      </c>
      <c r="AD17" s="79">
        <v>0</v>
      </c>
      <c r="AE17" s="85" t="s">
        <v>1037</v>
      </c>
      <c r="AF17" s="79" t="b">
        <v>0</v>
      </c>
      <c r="AG17" s="79" t="s">
        <v>1048</v>
      </c>
      <c r="AH17" s="79"/>
      <c r="AI17" s="85" t="s">
        <v>1037</v>
      </c>
      <c r="AJ17" s="79" t="b">
        <v>0</v>
      </c>
      <c r="AK17" s="79">
        <v>15</v>
      </c>
      <c r="AL17" s="85" t="s">
        <v>936</v>
      </c>
      <c r="AM17" s="79" t="s">
        <v>1055</v>
      </c>
      <c r="AN17" s="79" t="b">
        <v>0</v>
      </c>
      <c r="AO17" s="85" t="s">
        <v>936</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0</v>
      </c>
      <c r="BE17" s="49">
        <v>0</v>
      </c>
      <c r="BF17" s="48">
        <v>2</v>
      </c>
      <c r="BG17" s="49">
        <v>7.6923076923076925</v>
      </c>
      <c r="BH17" s="48">
        <v>0</v>
      </c>
      <c r="BI17" s="49">
        <v>0</v>
      </c>
      <c r="BJ17" s="48">
        <v>24</v>
      </c>
      <c r="BK17" s="49">
        <v>92.3076923076923</v>
      </c>
      <c r="BL17" s="48">
        <v>26</v>
      </c>
    </row>
    <row r="18" spans="1:64" ht="15">
      <c r="A18" s="64" t="s">
        <v>226</v>
      </c>
      <c r="B18" s="64" t="s">
        <v>277</v>
      </c>
      <c r="C18" s="65"/>
      <c r="D18" s="66"/>
      <c r="E18" s="67"/>
      <c r="F18" s="68"/>
      <c r="G18" s="65"/>
      <c r="H18" s="69"/>
      <c r="I18" s="70"/>
      <c r="J18" s="70"/>
      <c r="K18" s="34" t="s">
        <v>65</v>
      </c>
      <c r="L18" s="77">
        <v>39</v>
      </c>
      <c r="M18" s="77"/>
      <c r="N18" s="72"/>
      <c r="O18" s="79" t="s">
        <v>352</v>
      </c>
      <c r="P18" s="81">
        <v>43627.709814814814</v>
      </c>
      <c r="Q18" s="79" t="s">
        <v>365</v>
      </c>
      <c r="R18" s="79"/>
      <c r="S18" s="79"/>
      <c r="T18" s="79"/>
      <c r="U18" s="79"/>
      <c r="V18" s="83" t="s">
        <v>604</v>
      </c>
      <c r="W18" s="81">
        <v>43627.709814814814</v>
      </c>
      <c r="X18" s="83" t="s">
        <v>695</v>
      </c>
      <c r="Y18" s="79"/>
      <c r="Z18" s="79"/>
      <c r="AA18" s="85" t="s">
        <v>872</v>
      </c>
      <c r="AB18" s="79"/>
      <c r="AC18" s="79" t="b">
        <v>0</v>
      </c>
      <c r="AD18" s="79">
        <v>0</v>
      </c>
      <c r="AE18" s="85" t="s">
        <v>1037</v>
      </c>
      <c r="AF18" s="79" t="b">
        <v>0</v>
      </c>
      <c r="AG18" s="79" t="s">
        <v>1048</v>
      </c>
      <c r="AH18" s="79"/>
      <c r="AI18" s="85" t="s">
        <v>1037</v>
      </c>
      <c r="AJ18" s="79" t="b">
        <v>0</v>
      </c>
      <c r="AK18" s="79">
        <v>15</v>
      </c>
      <c r="AL18" s="85" t="s">
        <v>936</v>
      </c>
      <c r="AM18" s="79" t="s">
        <v>1053</v>
      </c>
      <c r="AN18" s="79" t="b">
        <v>0</v>
      </c>
      <c r="AO18" s="85" t="s">
        <v>936</v>
      </c>
      <c r="AP18" s="79" t="s">
        <v>176</v>
      </c>
      <c r="AQ18" s="79">
        <v>0</v>
      </c>
      <c r="AR18" s="79">
        <v>0</v>
      </c>
      <c r="AS18" s="79"/>
      <c r="AT18" s="79"/>
      <c r="AU18" s="79"/>
      <c r="AV18" s="79"/>
      <c r="AW18" s="79"/>
      <c r="AX18" s="79"/>
      <c r="AY18" s="79"/>
      <c r="AZ18" s="79"/>
      <c r="BA18">
        <v>1</v>
      </c>
      <c r="BB18" s="78" t="str">
        <f>REPLACE(INDEX(GroupVertices[Group],MATCH(Edges24[[#This Row],[Vertex 1]],GroupVertices[Vertex],0)),1,1,"")</f>
        <v>1</v>
      </c>
      <c r="BC18" s="78" t="str">
        <f>REPLACE(INDEX(GroupVertices[Group],MATCH(Edges24[[#This Row],[Vertex 2]],GroupVertices[Vertex],0)),1,1,"")</f>
        <v>1</v>
      </c>
      <c r="BD18" s="48">
        <v>0</v>
      </c>
      <c r="BE18" s="49">
        <v>0</v>
      </c>
      <c r="BF18" s="48">
        <v>2</v>
      </c>
      <c r="BG18" s="49">
        <v>7.6923076923076925</v>
      </c>
      <c r="BH18" s="48">
        <v>0</v>
      </c>
      <c r="BI18" s="49">
        <v>0</v>
      </c>
      <c r="BJ18" s="48">
        <v>24</v>
      </c>
      <c r="BK18" s="49">
        <v>92.3076923076923</v>
      </c>
      <c r="BL18" s="48">
        <v>26</v>
      </c>
    </row>
    <row r="19" spans="1:64" ht="15">
      <c r="A19" s="64" t="s">
        <v>227</v>
      </c>
      <c r="B19" s="64" t="s">
        <v>277</v>
      </c>
      <c r="C19" s="65"/>
      <c r="D19" s="66"/>
      <c r="E19" s="67"/>
      <c r="F19" s="68"/>
      <c r="G19" s="65"/>
      <c r="H19" s="69"/>
      <c r="I19" s="70"/>
      <c r="J19" s="70"/>
      <c r="K19" s="34" t="s">
        <v>65</v>
      </c>
      <c r="L19" s="77">
        <v>40</v>
      </c>
      <c r="M19" s="77"/>
      <c r="N19" s="72"/>
      <c r="O19" s="79" t="s">
        <v>352</v>
      </c>
      <c r="P19" s="81">
        <v>43627.71502314815</v>
      </c>
      <c r="Q19" s="79" t="s">
        <v>365</v>
      </c>
      <c r="R19" s="79"/>
      <c r="S19" s="79"/>
      <c r="T19" s="79"/>
      <c r="U19" s="79"/>
      <c r="V19" s="83" t="s">
        <v>605</v>
      </c>
      <c r="W19" s="81">
        <v>43627.71502314815</v>
      </c>
      <c r="X19" s="83" t="s">
        <v>696</v>
      </c>
      <c r="Y19" s="79"/>
      <c r="Z19" s="79"/>
      <c r="AA19" s="85" t="s">
        <v>873</v>
      </c>
      <c r="AB19" s="79"/>
      <c r="AC19" s="79" t="b">
        <v>0</v>
      </c>
      <c r="AD19" s="79">
        <v>0</v>
      </c>
      <c r="AE19" s="85" t="s">
        <v>1037</v>
      </c>
      <c r="AF19" s="79" t="b">
        <v>0</v>
      </c>
      <c r="AG19" s="79" t="s">
        <v>1048</v>
      </c>
      <c r="AH19" s="79"/>
      <c r="AI19" s="85" t="s">
        <v>1037</v>
      </c>
      <c r="AJ19" s="79" t="b">
        <v>0</v>
      </c>
      <c r="AK19" s="79">
        <v>15</v>
      </c>
      <c r="AL19" s="85" t="s">
        <v>936</v>
      </c>
      <c r="AM19" s="79" t="s">
        <v>1056</v>
      </c>
      <c r="AN19" s="79" t="b">
        <v>0</v>
      </c>
      <c r="AO19" s="85" t="s">
        <v>936</v>
      </c>
      <c r="AP19" s="79" t="s">
        <v>176</v>
      </c>
      <c r="AQ19" s="79">
        <v>0</v>
      </c>
      <c r="AR19" s="79">
        <v>0</v>
      </c>
      <c r="AS19" s="79"/>
      <c r="AT19" s="79"/>
      <c r="AU19" s="79"/>
      <c r="AV19" s="79"/>
      <c r="AW19" s="79"/>
      <c r="AX19" s="79"/>
      <c r="AY19" s="79"/>
      <c r="AZ19" s="79"/>
      <c r="BA19">
        <v>1</v>
      </c>
      <c r="BB19" s="78" t="str">
        <f>REPLACE(INDEX(GroupVertices[Group],MATCH(Edges24[[#This Row],[Vertex 1]],GroupVertices[Vertex],0)),1,1,"")</f>
        <v>1</v>
      </c>
      <c r="BC19" s="78" t="str">
        <f>REPLACE(INDEX(GroupVertices[Group],MATCH(Edges24[[#This Row],[Vertex 2]],GroupVertices[Vertex],0)),1,1,"")</f>
        <v>1</v>
      </c>
      <c r="BD19" s="48">
        <v>0</v>
      </c>
      <c r="BE19" s="49">
        <v>0</v>
      </c>
      <c r="BF19" s="48">
        <v>2</v>
      </c>
      <c r="BG19" s="49">
        <v>7.6923076923076925</v>
      </c>
      <c r="BH19" s="48">
        <v>0</v>
      </c>
      <c r="BI19" s="49">
        <v>0</v>
      </c>
      <c r="BJ19" s="48">
        <v>24</v>
      </c>
      <c r="BK19" s="49">
        <v>92.3076923076923</v>
      </c>
      <c r="BL19" s="48">
        <v>26</v>
      </c>
    </row>
    <row r="20" spans="1:64" ht="15">
      <c r="A20" s="64" t="s">
        <v>228</v>
      </c>
      <c r="B20" s="64" t="s">
        <v>277</v>
      </c>
      <c r="C20" s="65"/>
      <c r="D20" s="66"/>
      <c r="E20" s="67"/>
      <c r="F20" s="68"/>
      <c r="G20" s="65"/>
      <c r="H20" s="69"/>
      <c r="I20" s="70"/>
      <c r="J20" s="70"/>
      <c r="K20" s="34" t="s">
        <v>65</v>
      </c>
      <c r="L20" s="77">
        <v>41</v>
      </c>
      <c r="M20" s="77"/>
      <c r="N20" s="72"/>
      <c r="O20" s="79" t="s">
        <v>352</v>
      </c>
      <c r="P20" s="81">
        <v>43627.72935185185</v>
      </c>
      <c r="Q20" s="79" t="s">
        <v>365</v>
      </c>
      <c r="R20" s="79"/>
      <c r="S20" s="79"/>
      <c r="T20" s="79"/>
      <c r="U20" s="79"/>
      <c r="V20" s="83" t="s">
        <v>606</v>
      </c>
      <c r="W20" s="81">
        <v>43627.72935185185</v>
      </c>
      <c r="X20" s="83" t="s">
        <v>697</v>
      </c>
      <c r="Y20" s="79"/>
      <c r="Z20" s="79"/>
      <c r="AA20" s="85" t="s">
        <v>874</v>
      </c>
      <c r="AB20" s="79"/>
      <c r="AC20" s="79" t="b">
        <v>0</v>
      </c>
      <c r="AD20" s="79">
        <v>0</v>
      </c>
      <c r="AE20" s="85" t="s">
        <v>1037</v>
      </c>
      <c r="AF20" s="79" t="b">
        <v>0</v>
      </c>
      <c r="AG20" s="79" t="s">
        <v>1048</v>
      </c>
      <c r="AH20" s="79"/>
      <c r="AI20" s="85" t="s">
        <v>1037</v>
      </c>
      <c r="AJ20" s="79" t="b">
        <v>0</v>
      </c>
      <c r="AK20" s="79">
        <v>15</v>
      </c>
      <c r="AL20" s="85" t="s">
        <v>936</v>
      </c>
      <c r="AM20" s="79" t="s">
        <v>1054</v>
      </c>
      <c r="AN20" s="79" t="b">
        <v>0</v>
      </c>
      <c r="AO20" s="85" t="s">
        <v>936</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1</v>
      </c>
      <c r="BD20" s="48">
        <v>0</v>
      </c>
      <c r="BE20" s="49">
        <v>0</v>
      </c>
      <c r="BF20" s="48">
        <v>2</v>
      </c>
      <c r="BG20" s="49">
        <v>7.6923076923076925</v>
      </c>
      <c r="BH20" s="48">
        <v>0</v>
      </c>
      <c r="BI20" s="49">
        <v>0</v>
      </c>
      <c r="BJ20" s="48">
        <v>24</v>
      </c>
      <c r="BK20" s="49">
        <v>92.3076923076923</v>
      </c>
      <c r="BL20" s="48">
        <v>26</v>
      </c>
    </row>
    <row r="21" spans="1:64" ht="15">
      <c r="A21" s="64" t="s">
        <v>229</v>
      </c>
      <c r="B21" s="64" t="s">
        <v>277</v>
      </c>
      <c r="C21" s="65"/>
      <c r="D21" s="66"/>
      <c r="E21" s="67"/>
      <c r="F21" s="68"/>
      <c r="G21" s="65"/>
      <c r="H21" s="69"/>
      <c r="I21" s="70"/>
      <c r="J21" s="70"/>
      <c r="K21" s="34" t="s">
        <v>65</v>
      </c>
      <c r="L21" s="77">
        <v>42</v>
      </c>
      <c r="M21" s="77"/>
      <c r="N21" s="72"/>
      <c r="O21" s="79" t="s">
        <v>352</v>
      </c>
      <c r="P21" s="81">
        <v>43627.84825231481</v>
      </c>
      <c r="Q21" s="79" t="s">
        <v>365</v>
      </c>
      <c r="R21" s="79"/>
      <c r="S21" s="79"/>
      <c r="T21" s="79"/>
      <c r="U21" s="79"/>
      <c r="V21" s="83" t="s">
        <v>607</v>
      </c>
      <c r="W21" s="81">
        <v>43627.84825231481</v>
      </c>
      <c r="X21" s="83" t="s">
        <v>698</v>
      </c>
      <c r="Y21" s="79"/>
      <c r="Z21" s="79"/>
      <c r="AA21" s="85" t="s">
        <v>875</v>
      </c>
      <c r="AB21" s="79"/>
      <c r="AC21" s="79" t="b">
        <v>0</v>
      </c>
      <c r="AD21" s="79">
        <v>0</v>
      </c>
      <c r="AE21" s="85" t="s">
        <v>1037</v>
      </c>
      <c r="AF21" s="79" t="b">
        <v>0</v>
      </c>
      <c r="AG21" s="79" t="s">
        <v>1048</v>
      </c>
      <c r="AH21" s="79"/>
      <c r="AI21" s="85" t="s">
        <v>1037</v>
      </c>
      <c r="AJ21" s="79" t="b">
        <v>0</v>
      </c>
      <c r="AK21" s="79">
        <v>15</v>
      </c>
      <c r="AL21" s="85" t="s">
        <v>936</v>
      </c>
      <c r="AM21" s="79" t="s">
        <v>1055</v>
      </c>
      <c r="AN21" s="79" t="b">
        <v>0</v>
      </c>
      <c r="AO21" s="85" t="s">
        <v>936</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v>0</v>
      </c>
      <c r="BE21" s="49">
        <v>0</v>
      </c>
      <c r="BF21" s="48">
        <v>2</v>
      </c>
      <c r="BG21" s="49">
        <v>7.6923076923076925</v>
      </c>
      <c r="BH21" s="48">
        <v>0</v>
      </c>
      <c r="BI21" s="49">
        <v>0</v>
      </c>
      <c r="BJ21" s="48">
        <v>24</v>
      </c>
      <c r="BK21" s="49">
        <v>92.3076923076923</v>
      </c>
      <c r="BL21" s="48">
        <v>26</v>
      </c>
    </row>
    <row r="22" spans="1:64" ht="15">
      <c r="A22" s="64" t="s">
        <v>230</v>
      </c>
      <c r="B22" s="64" t="s">
        <v>230</v>
      </c>
      <c r="C22" s="65"/>
      <c r="D22" s="66"/>
      <c r="E22" s="67"/>
      <c r="F22" s="68"/>
      <c r="G22" s="65"/>
      <c r="H22" s="69"/>
      <c r="I22" s="70"/>
      <c r="J22" s="70"/>
      <c r="K22" s="34" t="s">
        <v>65</v>
      </c>
      <c r="L22" s="77">
        <v>43</v>
      </c>
      <c r="M22" s="77"/>
      <c r="N22" s="72"/>
      <c r="O22" s="79" t="s">
        <v>176</v>
      </c>
      <c r="P22" s="81">
        <v>43627.59645833333</v>
      </c>
      <c r="Q22" s="79" t="s">
        <v>367</v>
      </c>
      <c r="R22" s="83" t="s">
        <v>463</v>
      </c>
      <c r="S22" s="79" t="s">
        <v>499</v>
      </c>
      <c r="T22" s="79" t="s">
        <v>522</v>
      </c>
      <c r="U22" s="83" t="s">
        <v>558</v>
      </c>
      <c r="V22" s="83" t="s">
        <v>558</v>
      </c>
      <c r="W22" s="81">
        <v>43627.59645833333</v>
      </c>
      <c r="X22" s="83" t="s">
        <v>699</v>
      </c>
      <c r="Y22" s="79"/>
      <c r="Z22" s="79"/>
      <c r="AA22" s="85" t="s">
        <v>876</v>
      </c>
      <c r="AB22" s="79"/>
      <c r="AC22" s="79" t="b">
        <v>0</v>
      </c>
      <c r="AD22" s="79">
        <v>1</v>
      </c>
      <c r="AE22" s="85" t="s">
        <v>1037</v>
      </c>
      <c r="AF22" s="79" t="b">
        <v>0</v>
      </c>
      <c r="AG22" s="79" t="s">
        <v>1048</v>
      </c>
      <c r="AH22" s="79"/>
      <c r="AI22" s="85" t="s">
        <v>1037</v>
      </c>
      <c r="AJ22" s="79" t="b">
        <v>0</v>
      </c>
      <c r="AK22" s="79">
        <v>1</v>
      </c>
      <c r="AL22" s="85" t="s">
        <v>1037</v>
      </c>
      <c r="AM22" s="79" t="s">
        <v>1053</v>
      </c>
      <c r="AN22" s="79" t="b">
        <v>0</v>
      </c>
      <c r="AO22" s="85" t="s">
        <v>876</v>
      </c>
      <c r="AP22" s="79" t="s">
        <v>176</v>
      </c>
      <c r="AQ22" s="79">
        <v>0</v>
      </c>
      <c r="AR22" s="79">
        <v>0</v>
      </c>
      <c r="AS22" s="79"/>
      <c r="AT22" s="79"/>
      <c r="AU22" s="79"/>
      <c r="AV22" s="79"/>
      <c r="AW22" s="79"/>
      <c r="AX22" s="79"/>
      <c r="AY22" s="79"/>
      <c r="AZ22" s="79"/>
      <c r="BA22">
        <v>1</v>
      </c>
      <c r="BB22" s="78" t="str">
        <f>REPLACE(INDEX(GroupVertices[Group],MATCH(Edges24[[#This Row],[Vertex 1]],GroupVertices[Vertex],0)),1,1,"")</f>
        <v>14</v>
      </c>
      <c r="BC22" s="78" t="str">
        <f>REPLACE(INDEX(GroupVertices[Group],MATCH(Edges24[[#This Row],[Vertex 2]],GroupVertices[Vertex],0)),1,1,"")</f>
        <v>14</v>
      </c>
      <c r="BD22" s="48">
        <v>1</v>
      </c>
      <c r="BE22" s="49">
        <v>8.333333333333334</v>
      </c>
      <c r="BF22" s="48">
        <v>0</v>
      </c>
      <c r="BG22" s="49">
        <v>0</v>
      </c>
      <c r="BH22" s="48">
        <v>0</v>
      </c>
      <c r="BI22" s="49">
        <v>0</v>
      </c>
      <c r="BJ22" s="48">
        <v>11</v>
      </c>
      <c r="BK22" s="49">
        <v>91.66666666666667</v>
      </c>
      <c r="BL22" s="48">
        <v>12</v>
      </c>
    </row>
    <row r="23" spans="1:64" ht="15">
      <c r="A23" s="64" t="s">
        <v>231</v>
      </c>
      <c r="B23" s="64" t="s">
        <v>230</v>
      </c>
      <c r="C23" s="65"/>
      <c r="D23" s="66"/>
      <c r="E23" s="67"/>
      <c r="F23" s="68"/>
      <c r="G23" s="65"/>
      <c r="H23" s="69"/>
      <c r="I23" s="70"/>
      <c r="J23" s="70"/>
      <c r="K23" s="34" t="s">
        <v>65</v>
      </c>
      <c r="L23" s="77">
        <v>44</v>
      </c>
      <c r="M23" s="77"/>
      <c r="N23" s="72"/>
      <c r="O23" s="79" t="s">
        <v>352</v>
      </c>
      <c r="P23" s="81">
        <v>43627.85302083333</v>
      </c>
      <c r="Q23" s="79" t="s">
        <v>368</v>
      </c>
      <c r="R23" s="79"/>
      <c r="S23" s="79"/>
      <c r="T23" s="79" t="s">
        <v>522</v>
      </c>
      <c r="U23" s="79"/>
      <c r="V23" s="83" t="s">
        <v>608</v>
      </c>
      <c r="W23" s="81">
        <v>43627.85302083333</v>
      </c>
      <c r="X23" s="83" t="s">
        <v>700</v>
      </c>
      <c r="Y23" s="79"/>
      <c r="Z23" s="79"/>
      <c r="AA23" s="85" t="s">
        <v>877</v>
      </c>
      <c r="AB23" s="79"/>
      <c r="AC23" s="79" t="b">
        <v>0</v>
      </c>
      <c r="AD23" s="79">
        <v>0</v>
      </c>
      <c r="AE23" s="85" t="s">
        <v>1037</v>
      </c>
      <c r="AF23" s="79" t="b">
        <v>0</v>
      </c>
      <c r="AG23" s="79" t="s">
        <v>1048</v>
      </c>
      <c r="AH23" s="79"/>
      <c r="AI23" s="85" t="s">
        <v>1037</v>
      </c>
      <c r="AJ23" s="79" t="b">
        <v>0</v>
      </c>
      <c r="AK23" s="79">
        <v>1</v>
      </c>
      <c r="AL23" s="85" t="s">
        <v>876</v>
      </c>
      <c r="AM23" s="79" t="s">
        <v>1053</v>
      </c>
      <c r="AN23" s="79" t="b">
        <v>0</v>
      </c>
      <c r="AO23" s="85" t="s">
        <v>876</v>
      </c>
      <c r="AP23" s="79" t="s">
        <v>176</v>
      </c>
      <c r="AQ23" s="79">
        <v>0</v>
      </c>
      <c r="AR23" s="79">
        <v>0</v>
      </c>
      <c r="AS23" s="79"/>
      <c r="AT23" s="79"/>
      <c r="AU23" s="79"/>
      <c r="AV23" s="79"/>
      <c r="AW23" s="79"/>
      <c r="AX23" s="79"/>
      <c r="AY23" s="79"/>
      <c r="AZ23" s="79"/>
      <c r="BA23">
        <v>1</v>
      </c>
      <c r="BB23" s="78" t="str">
        <f>REPLACE(INDEX(GroupVertices[Group],MATCH(Edges24[[#This Row],[Vertex 1]],GroupVertices[Vertex],0)),1,1,"")</f>
        <v>14</v>
      </c>
      <c r="BC23" s="78" t="str">
        <f>REPLACE(INDEX(GroupVertices[Group],MATCH(Edges24[[#This Row],[Vertex 2]],GroupVertices[Vertex],0)),1,1,"")</f>
        <v>14</v>
      </c>
      <c r="BD23" s="48">
        <v>1</v>
      </c>
      <c r="BE23" s="49">
        <v>7.142857142857143</v>
      </c>
      <c r="BF23" s="48">
        <v>0</v>
      </c>
      <c r="BG23" s="49">
        <v>0</v>
      </c>
      <c r="BH23" s="48">
        <v>0</v>
      </c>
      <c r="BI23" s="49">
        <v>0</v>
      </c>
      <c r="BJ23" s="48">
        <v>13</v>
      </c>
      <c r="BK23" s="49">
        <v>92.85714285714286</v>
      </c>
      <c r="BL23" s="48">
        <v>14</v>
      </c>
    </row>
    <row r="24" spans="1:64" ht="15">
      <c r="A24" s="64" t="s">
        <v>232</v>
      </c>
      <c r="B24" s="64" t="s">
        <v>277</v>
      </c>
      <c r="C24" s="65"/>
      <c r="D24" s="66"/>
      <c r="E24" s="67"/>
      <c r="F24" s="68"/>
      <c r="G24" s="65"/>
      <c r="H24" s="69"/>
      <c r="I24" s="70"/>
      <c r="J24" s="70"/>
      <c r="K24" s="34" t="s">
        <v>65</v>
      </c>
      <c r="L24" s="77">
        <v>45</v>
      </c>
      <c r="M24" s="77"/>
      <c r="N24" s="72"/>
      <c r="O24" s="79" t="s">
        <v>352</v>
      </c>
      <c r="P24" s="81">
        <v>43628.70575231482</v>
      </c>
      <c r="Q24" s="79" t="s">
        <v>365</v>
      </c>
      <c r="R24" s="79"/>
      <c r="S24" s="79"/>
      <c r="T24" s="79"/>
      <c r="U24" s="79"/>
      <c r="V24" s="83" t="s">
        <v>609</v>
      </c>
      <c r="W24" s="81">
        <v>43628.70575231482</v>
      </c>
      <c r="X24" s="83" t="s">
        <v>701</v>
      </c>
      <c r="Y24" s="79"/>
      <c r="Z24" s="79"/>
      <c r="AA24" s="85" t="s">
        <v>878</v>
      </c>
      <c r="AB24" s="79"/>
      <c r="AC24" s="79" t="b">
        <v>0</v>
      </c>
      <c r="AD24" s="79">
        <v>0</v>
      </c>
      <c r="AE24" s="85" t="s">
        <v>1037</v>
      </c>
      <c r="AF24" s="79" t="b">
        <v>0</v>
      </c>
      <c r="AG24" s="79" t="s">
        <v>1048</v>
      </c>
      <c r="AH24" s="79"/>
      <c r="AI24" s="85" t="s">
        <v>1037</v>
      </c>
      <c r="AJ24" s="79" t="b">
        <v>0</v>
      </c>
      <c r="AK24" s="79">
        <v>17</v>
      </c>
      <c r="AL24" s="85" t="s">
        <v>936</v>
      </c>
      <c r="AM24" s="79" t="s">
        <v>1054</v>
      </c>
      <c r="AN24" s="79" t="b">
        <v>0</v>
      </c>
      <c r="AO24" s="85" t="s">
        <v>936</v>
      </c>
      <c r="AP24" s="79" t="s">
        <v>176</v>
      </c>
      <c r="AQ24" s="79">
        <v>0</v>
      </c>
      <c r="AR24" s="79">
        <v>0</v>
      </c>
      <c r="AS24" s="79"/>
      <c r="AT24" s="79"/>
      <c r="AU24" s="79"/>
      <c r="AV24" s="79"/>
      <c r="AW24" s="79"/>
      <c r="AX24" s="79"/>
      <c r="AY24" s="79"/>
      <c r="AZ24" s="79"/>
      <c r="BA24">
        <v>1</v>
      </c>
      <c r="BB24" s="78" t="str">
        <f>REPLACE(INDEX(GroupVertices[Group],MATCH(Edges24[[#This Row],[Vertex 1]],GroupVertices[Vertex],0)),1,1,"")</f>
        <v>1</v>
      </c>
      <c r="BC24" s="78" t="str">
        <f>REPLACE(INDEX(GroupVertices[Group],MATCH(Edges24[[#This Row],[Vertex 2]],GroupVertices[Vertex],0)),1,1,"")</f>
        <v>1</v>
      </c>
      <c r="BD24" s="48">
        <v>0</v>
      </c>
      <c r="BE24" s="49">
        <v>0</v>
      </c>
      <c r="BF24" s="48">
        <v>2</v>
      </c>
      <c r="BG24" s="49">
        <v>7.6923076923076925</v>
      </c>
      <c r="BH24" s="48">
        <v>0</v>
      </c>
      <c r="BI24" s="49">
        <v>0</v>
      </c>
      <c r="BJ24" s="48">
        <v>24</v>
      </c>
      <c r="BK24" s="49">
        <v>92.3076923076923</v>
      </c>
      <c r="BL24" s="48">
        <v>26</v>
      </c>
    </row>
    <row r="25" spans="1:64" ht="15">
      <c r="A25" s="64" t="s">
        <v>233</v>
      </c>
      <c r="B25" s="64" t="s">
        <v>340</v>
      </c>
      <c r="C25" s="65"/>
      <c r="D25" s="66"/>
      <c r="E25" s="67"/>
      <c r="F25" s="68"/>
      <c r="G25" s="65"/>
      <c r="H25" s="69"/>
      <c r="I25" s="70"/>
      <c r="J25" s="70"/>
      <c r="K25" s="34" t="s">
        <v>65</v>
      </c>
      <c r="L25" s="77">
        <v>46</v>
      </c>
      <c r="M25" s="77"/>
      <c r="N25" s="72"/>
      <c r="O25" s="79" t="s">
        <v>353</v>
      </c>
      <c r="P25" s="81">
        <v>43629.585706018515</v>
      </c>
      <c r="Q25" s="79" t="s">
        <v>369</v>
      </c>
      <c r="R25" s="83" t="s">
        <v>464</v>
      </c>
      <c r="S25" s="79" t="s">
        <v>500</v>
      </c>
      <c r="T25" s="79"/>
      <c r="U25" s="83" t="s">
        <v>559</v>
      </c>
      <c r="V25" s="83" t="s">
        <v>559</v>
      </c>
      <c r="W25" s="81">
        <v>43629.585706018515</v>
      </c>
      <c r="X25" s="83" t="s">
        <v>702</v>
      </c>
      <c r="Y25" s="79"/>
      <c r="Z25" s="79"/>
      <c r="AA25" s="85" t="s">
        <v>879</v>
      </c>
      <c r="AB25" s="85" t="s">
        <v>1035</v>
      </c>
      <c r="AC25" s="79" t="b">
        <v>0</v>
      </c>
      <c r="AD25" s="79">
        <v>0</v>
      </c>
      <c r="AE25" s="85" t="s">
        <v>1041</v>
      </c>
      <c r="AF25" s="79" t="b">
        <v>0</v>
      </c>
      <c r="AG25" s="79" t="s">
        <v>1048</v>
      </c>
      <c r="AH25" s="79"/>
      <c r="AI25" s="85" t="s">
        <v>1037</v>
      </c>
      <c r="AJ25" s="79" t="b">
        <v>0</v>
      </c>
      <c r="AK25" s="79">
        <v>0</v>
      </c>
      <c r="AL25" s="85" t="s">
        <v>1037</v>
      </c>
      <c r="AM25" s="79" t="s">
        <v>1053</v>
      </c>
      <c r="AN25" s="79" t="b">
        <v>0</v>
      </c>
      <c r="AO25" s="85" t="s">
        <v>1035</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1</v>
      </c>
      <c r="BE25" s="49">
        <v>8.333333333333334</v>
      </c>
      <c r="BF25" s="48">
        <v>0</v>
      </c>
      <c r="BG25" s="49">
        <v>0</v>
      </c>
      <c r="BH25" s="48">
        <v>0</v>
      </c>
      <c r="BI25" s="49">
        <v>0</v>
      </c>
      <c r="BJ25" s="48">
        <v>11</v>
      </c>
      <c r="BK25" s="49">
        <v>91.66666666666667</v>
      </c>
      <c r="BL25" s="48">
        <v>12</v>
      </c>
    </row>
    <row r="26" spans="1:64" ht="15">
      <c r="A26" s="64" t="s">
        <v>233</v>
      </c>
      <c r="B26" s="64" t="s">
        <v>338</v>
      </c>
      <c r="C26" s="65"/>
      <c r="D26" s="66"/>
      <c r="E26" s="67"/>
      <c r="F26" s="68"/>
      <c r="G26" s="65"/>
      <c r="H26" s="69"/>
      <c r="I26" s="70"/>
      <c r="J26" s="70"/>
      <c r="K26" s="34" t="s">
        <v>65</v>
      </c>
      <c r="L26" s="77">
        <v>47</v>
      </c>
      <c r="M26" s="77"/>
      <c r="N26" s="72"/>
      <c r="O26" s="79" t="s">
        <v>352</v>
      </c>
      <c r="P26" s="81">
        <v>43629.581770833334</v>
      </c>
      <c r="Q26" s="79" t="s">
        <v>370</v>
      </c>
      <c r="R26" s="83" t="s">
        <v>464</v>
      </c>
      <c r="S26" s="79" t="s">
        <v>500</v>
      </c>
      <c r="T26" s="79" t="s">
        <v>523</v>
      </c>
      <c r="U26" s="83" t="s">
        <v>560</v>
      </c>
      <c r="V26" s="83" t="s">
        <v>560</v>
      </c>
      <c r="W26" s="81">
        <v>43629.581770833334</v>
      </c>
      <c r="X26" s="83" t="s">
        <v>703</v>
      </c>
      <c r="Y26" s="79"/>
      <c r="Z26" s="79"/>
      <c r="AA26" s="85" t="s">
        <v>880</v>
      </c>
      <c r="AB26" s="85" t="s">
        <v>936</v>
      </c>
      <c r="AC26" s="79" t="b">
        <v>0</v>
      </c>
      <c r="AD26" s="79">
        <v>0</v>
      </c>
      <c r="AE26" s="85" t="s">
        <v>1040</v>
      </c>
      <c r="AF26" s="79" t="b">
        <v>0</v>
      </c>
      <c r="AG26" s="79" t="s">
        <v>1048</v>
      </c>
      <c r="AH26" s="79"/>
      <c r="AI26" s="85" t="s">
        <v>1037</v>
      </c>
      <c r="AJ26" s="79" t="b">
        <v>0</v>
      </c>
      <c r="AK26" s="79">
        <v>0</v>
      </c>
      <c r="AL26" s="85" t="s">
        <v>1037</v>
      </c>
      <c r="AM26" s="79" t="s">
        <v>1053</v>
      </c>
      <c r="AN26" s="79" t="b">
        <v>0</v>
      </c>
      <c r="AO26" s="85" t="s">
        <v>936</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c r="BE26" s="49"/>
      <c r="BF26" s="48"/>
      <c r="BG26" s="49"/>
      <c r="BH26" s="48"/>
      <c r="BI26" s="49"/>
      <c r="BJ26" s="48"/>
      <c r="BK26" s="49"/>
      <c r="BL26" s="48"/>
    </row>
    <row r="27" spans="1:64" ht="15">
      <c r="A27" s="64" t="s">
        <v>234</v>
      </c>
      <c r="B27" s="64" t="s">
        <v>341</v>
      </c>
      <c r="C27" s="65"/>
      <c r="D27" s="66"/>
      <c r="E27" s="67"/>
      <c r="F27" s="68"/>
      <c r="G27" s="65"/>
      <c r="H27" s="69"/>
      <c r="I27" s="70"/>
      <c r="J27" s="70"/>
      <c r="K27" s="34" t="s">
        <v>65</v>
      </c>
      <c r="L27" s="77">
        <v>52</v>
      </c>
      <c r="M27" s="77"/>
      <c r="N27" s="72"/>
      <c r="O27" s="79" t="s">
        <v>352</v>
      </c>
      <c r="P27" s="81">
        <v>43629.784791666665</v>
      </c>
      <c r="Q27" s="79" t="s">
        <v>371</v>
      </c>
      <c r="R27" s="83" t="s">
        <v>465</v>
      </c>
      <c r="S27" s="79" t="s">
        <v>501</v>
      </c>
      <c r="T27" s="79" t="s">
        <v>524</v>
      </c>
      <c r="U27" s="83" t="s">
        <v>561</v>
      </c>
      <c r="V27" s="83" t="s">
        <v>561</v>
      </c>
      <c r="W27" s="81">
        <v>43629.784791666665</v>
      </c>
      <c r="X27" s="83" t="s">
        <v>704</v>
      </c>
      <c r="Y27" s="79"/>
      <c r="Z27" s="79"/>
      <c r="AA27" s="85" t="s">
        <v>881</v>
      </c>
      <c r="AB27" s="79"/>
      <c r="AC27" s="79" t="b">
        <v>0</v>
      </c>
      <c r="AD27" s="79">
        <v>0</v>
      </c>
      <c r="AE27" s="85" t="s">
        <v>1037</v>
      </c>
      <c r="AF27" s="79" t="b">
        <v>0</v>
      </c>
      <c r="AG27" s="79" t="s">
        <v>1048</v>
      </c>
      <c r="AH27" s="79"/>
      <c r="AI27" s="85" t="s">
        <v>1037</v>
      </c>
      <c r="AJ27" s="79" t="b">
        <v>0</v>
      </c>
      <c r="AK27" s="79">
        <v>0</v>
      </c>
      <c r="AL27" s="85" t="s">
        <v>1037</v>
      </c>
      <c r="AM27" s="79" t="s">
        <v>1059</v>
      </c>
      <c r="AN27" s="79" t="b">
        <v>0</v>
      </c>
      <c r="AO27" s="85" t="s">
        <v>881</v>
      </c>
      <c r="AP27" s="79" t="s">
        <v>176</v>
      </c>
      <c r="AQ27" s="79">
        <v>0</v>
      </c>
      <c r="AR27" s="79">
        <v>0</v>
      </c>
      <c r="AS27" s="79"/>
      <c r="AT27" s="79"/>
      <c r="AU27" s="79"/>
      <c r="AV27" s="79"/>
      <c r="AW27" s="79"/>
      <c r="AX27" s="79"/>
      <c r="AY27" s="79"/>
      <c r="AZ27" s="79"/>
      <c r="BA27">
        <v>1</v>
      </c>
      <c r="BB27" s="78" t="str">
        <f>REPLACE(INDEX(GroupVertices[Group],MATCH(Edges24[[#This Row],[Vertex 1]],GroupVertices[Vertex],0)),1,1,"")</f>
        <v>9</v>
      </c>
      <c r="BC27" s="78" t="str">
        <f>REPLACE(INDEX(GroupVertices[Group],MATCH(Edges24[[#This Row],[Vertex 2]],GroupVertices[Vertex],0)),1,1,"")</f>
        <v>9</v>
      </c>
      <c r="BD27" s="48"/>
      <c r="BE27" s="49"/>
      <c r="BF27" s="48"/>
      <c r="BG27" s="49"/>
      <c r="BH27" s="48"/>
      <c r="BI27" s="49"/>
      <c r="BJ27" s="48"/>
      <c r="BK27" s="49"/>
      <c r="BL27" s="48"/>
    </row>
    <row r="28" spans="1:64" ht="15">
      <c r="A28" s="64" t="s">
        <v>235</v>
      </c>
      <c r="B28" s="64" t="s">
        <v>343</v>
      </c>
      <c r="C28" s="65"/>
      <c r="D28" s="66"/>
      <c r="E28" s="67"/>
      <c r="F28" s="68"/>
      <c r="G28" s="65"/>
      <c r="H28" s="69"/>
      <c r="I28" s="70"/>
      <c r="J28" s="70"/>
      <c r="K28" s="34" t="s">
        <v>65</v>
      </c>
      <c r="L28" s="77">
        <v>54</v>
      </c>
      <c r="M28" s="77"/>
      <c r="N28" s="72"/>
      <c r="O28" s="79" t="s">
        <v>352</v>
      </c>
      <c r="P28" s="81">
        <v>43628.57980324074</v>
      </c>
      <c r="Q28" s="79" t="s">
        <v>372</v>
      </c>
      <c r="R28" s="83" t="s">
        <v>466</v>
      </c>
      <c r="S28" s="79" t="s">
        <v>502</v>
      </c>
      <c r="T28" s="79"/>
      <c r="U28" s="79"/>
      <c r="V28" s="83" t="s">
        <v>610</v>
      </c>
      <c r="W28" s="81">
        <v>43628.57980324074</v>
      </c>
      <c r="X28" s="83" t="s">
        <v>705</v>
      </c>
      <c r="Y28" s="79"/>
      <c r="Z28" s="79"/>
      <c r="AA28" s="85" t="s">
        <v>882</v>
      </c>
      <c r="AB28" s="79"/>
      <c r="AC28" s="79" t="b">
        <v>0</v>
      </c>
      <c r="AD28" s="79">
        <v>0</v>
      </c>
      <c r="AE28" s="85" t="s">
        <v>1037</v>
      </c>
      <c r="AF28" s="79" t="b">
        <v>0</v>
      </c>
      <c r="AG28" s="79" t="s">
        <v>1048</v>
      </c>
      <c r="AH28" s="79"/>
      <c r="AI28" s="85" t="s">
        <v>1037</v>
      </c>
      <c r="AJ28" s="79" t="b">
        <v>0</v>
      </c>
      <c r="AK28" s="79">
        <v>0</v>
      </c>
      <c r="AL28" s="85" t="s">
        <v>1037</v>
      </c>
      <c r="AM28" s="79" t="s">
        <v>1053</v>
      </c>
      <c r="AN28" s="79" t="b">
        <v>0</v>
      </c>
      <c r="AO28" s="85" t="s">
        <v>882</v>
      </c>
      <c r="AP28" s="79" t="s">
        <v>176</v>
      </c>
      <c r="AQ28" s="79">
        <v>0</v>
      </c>
      <c r="AR28" s="79">
        <v>0</v>
      </c>
      <c r="AS28" s="79"/>
      <c r="AT28" s="79"/>
      <c r="AU28" s="79"/>
      <c r="AV28" s="79"/>
      <c r="AW28" s="79"/>
      <c r="AX28" s="79"/>
      <c r="AY28" s="79"/>
      <c r="AZ28" s="79"/>
      <c r="BA28">
        <v>1</v>
      </c>
      <c r="BB28" s="78" t="str">
        <f>REPLACE(INDEX(GroupVertices[Group],MATCH(Edges24[[#This Row],[Vertex 1]],GroupVertices[Vertex],0)),1,1,"")</f>
        <v>8</v>
      </c>
      <c r="BC28" s="78" t="str">
        <f>REPLACE(INDEX(GroupVertices[Group],MATCH(Edges24[[#This Row],[Vertex 2]],GroupVertices[Vertex],0)),1,1,"")</f>
        <v>8</v>
      </c>
      <c r="BD28" s="48">
        <v>1</v>
      </c>
      <c r="BE28" s="49">
        <v>7.142857142857143</v>
      </c>
      <c r="BF28" s="48">
        <v>0</v>
      </c>
      <c r="BG28" s="49">
        <v>0</v>
      </c>
      <c r="BH28" s="48">
        <v>0</v>
      </c>
      <c r="BI28" s="49">
        <v>0</v>
      </c>
      <c r="BJ28" s="48">
        <v>13</v>
      </c>
      <c r="BK28" s="49">
        <v>92.85714285714286</v>
      </c>
      <c r="BL28" s="48">
        <v>14</v>
      </c>
    </row>
    <row r="29" spans="1:64" ht="15">
      <c r="A29" s="64" t="s">
        <v>236</v>
      </c>
      <c r="B29" s="64" t="s">
        <v>343</v>
      </c>
      <c r="C29" s="65"/>
      <c r="D29" s="66"/>
      <c r="E29" s="67"/>
      <c r="F29" s="68"/>
      <c r="G29" s="65"/>
      <c r="H29" s="69"/>
      <c r="I29" s="70"/>
      <c r="J29" s="70"/>
      <c r="K29" s="34" t="s">
        <v>65</v>
      </c>
      <c r="L29" s="77">
        <v>55</v>
      </c>
      <c r="M29" s="77"/>
      <c r="N29" s="72"/>
      <c r="O29" s="79" t="s">
        <v>352</v>
      </c>
      <c r="P29" s="81">
        <v>43629.91353009259</v>
      </c>
      <c r="Q29" s="79" t="s">
        <v>373</v>
      </c>
      <c r="R29" s="83" t="s">
        <v>466</v>
      </c>
      <c r="S29" s="79" t="s">
        <v>502</v>
      </c>
      <c r="T29" s="79"/>
      <c r="U29" s="79"/>
      <c r="V29" s="83" t="s">
        <v>611</v>
      </c>
      <c r="W29" s="81">
        <v>43629.91353009259</v>
      </c>
      <c r="X29" s="83" t="s">
        <v>706</v>
      </c>
      <c r="Y29" s="79"/>
      <c r="Z29" s="79"/>
      <c r="AA29" s="85" t="s">
        <v>883</v>
      </c>
      <c r="AB29" s="79"/>
      <c r="AC29" s="79" t="b">
        <v>0</v>
      </c>
      <c r="AD29" s="79">
        <v>0</v>
      </c>
      <c r="AE29" s="85" t="s">
        <v>1037</v>
      </c>
      <c r="AF29" s="79" t="b">
        <v>0</v>
      </c>
      <c r="AG29" s="79" t="s">
        <v>1048</v>
      </c>
      <c r="AH29" s="79"/>
      <c r="AI29" s="85" t="s">
        <v>1037</v>
      </c>
      <c r="AJ29" s="79" t="b">
        <v>0</v>
      </c>
      <c r="AK29" s="79">
        <v>1</v>
      </c>
      <c r="AL29" s="85" t="s">
        <v>882</v>
      </c>
      <c r="AM29" s="79" t="s">
        <v>1053</v>
      </c>
      <c r="AN29" s="79" t="b">
        <v>0</v>
      </c>
      <c r="AO29" s="85" t="s">
        <v>882</v>
      </c>
      <c r="AP29" s="79" t="s">
        <v>176</v>
      </c>
      <c r="AQ29" s="79">
        <v>0</v>
      </c>
      <c r="AR29" s="79">
        <v>0</v>
      </c>
      <c r="AS29" s="79"/>
      <c r="AT29" s="79"/>
      <c r="AU29" s="79"/>
      <c r="AV29" s="79"/>
      <c r="AW29" s="79"/>
      <c r="AX29" s="79"/>
      <c r="AY29" s="79"/>
      <c r="AZ29" s="79"/>
      <c r="BA29">
        <v>1</v>
      </c>
      <c r="BB29" s="78" t="str">
        <f>REPLACE(INDEX(GroupVertices[Group],MATCH(Edges24[[#This Row],[Vertex 1]],GroupVertices[Vertex],0)),1,1,"")</f>
        <v>8</v>
      </c>
      <c r="BC29" s="78" t="str">
        <f>REPLACE(INDEX(GroupVertices[Group],MATCH(Edges24[[#This Row],[Vertex 2]],GroupVertices[Vertex],0)),1,1,"")</f>
        <v>8</v>
      </c>
      <c r="BD29" s="48"/>
      <c r="BE29" s="49"/>
      <c r="BF29" s="48"/>
      <c r="BG29" s="49"/>
      <c r="BH29" s="48"/>
      <c r="BI29" s="49"/>
      <c r="BJ29" s="48"/>
      <c r="BK29" s="49"/>
      <c r="BL29" s="48"/>
    </row>
    <row r="30" spans="1:64" ht="15">
      <c r="A30" s="64" t="s">
        <v>237</v>
      </c>
      <c r="B30" s="64" t="s">
        <v>304</v>
      </c>
      <c r="C30" s="65"/>
      <c r="D30" s="66"/>
      <c r="E30" s="67"/>
      <c r="F30" s="68"/>
      <c r="G30" s="65"/>
      <c r="H30" s="69"/>
      <c r="I30" s="70"/>
      <c r="J30" s="70"/>
      <c r="K30" s="34" t="s">
        <v>65</v>
      </c>
      <c r="L30" s="77">
        <v>59</v>
      </c>
      <c r="M30" s="77"/>
      <c r="N30" s="72"/>
      <c r="O30" s="79" t="s">
        <v>353</v>
      </c>
      <c r="P30" s="81">
        <v>43629.98082175926</v>
      </c>
      <c r="Q30" s="79" t="s">
        <v>374</v>
      </c>
      <c r="R30" s="79"/>
      <c r="S30" s="79"/>
      <c r="T30" s="79"/>
      <c r="U30" s="79"/>
      <c r="V30" s="83" t="s">
        <v>612</v>
      </c>
      <c r="W30" s="81">
        <v>43629.98082175926</v>
      </c>
      <c r="X30" s="83" t="s">
        <v>707</v>
      </c>
      <c r="Y30" s="79"/>
      <c r="Z30" s="79"/>
      <c r="AA30" s="85" t="s">
        <v>884</v>
      </c>
      <c r="AB30" s="85" t="s">
        <v>1025</v>
      </c>
      <c r="AC30" s="79" t="b">
        <v>0</v>
      </c>
      <c r="AD30" s="79">
        <v>0</v>
      </c>
      <c r="AE30" s="85" t="s">
        <v>1042</v>
      </c>
      <c r="AF30" s="79" t="b">
        <v>0</v>
      </c>
      <c r="AG30" s="79" t="s">
        <v>1048</v>
      </c>
      <c r="AH30" s="79"/>
      <c r="AI30" s="85" t="s">
        <v>1037</v>
      </c>
      <c r="AJ30" s="79" t="b">
        <v>0</v>
      </c>
      <c r="AK30" s="79">
        <v>0</v>
      </c>
      <c r="AL30" s="85" t="s">
        <v>1037</v>
      </c>
      <c r="AM30" s="79" t="s">
        <v>1053</v>
      </c>
      <c r="AN30" s="79" t="b">
        <v>0</v>
      </c>
      <c r="AO30" s="85" t="s">
        <v>1025</v>
      </c>
      <c r="AP30" s="79" t="s">
        <v>176</v>
      </c>
      <c r="AQ30" s="79">
        <v>0</v>
      </c>
      <c r="AR30" s="79">
        <v>0</v>
      </c>
      <c r="AS30" s="79"/>
      <c r="AT30" s="79"/>
      <c r="AU30" s="79"/>
      <c r="AV30" s="79"/>
      <c r="AW30" s="79"/>
      <c r="AX30" s="79"/>
      <c r="AY30" s="79"/>
      <c r="AZ30" s="79"/>
      <c r="BA30">
        <v>1</v>
      </c>
      <c r="BB30" s="78" t="str">
        <f>REPLACE(INDEX(GroupVertices[Group],MATCH(Edges24[[#This Row],[Vertex 1]],GroupVertices[Vertex],0)),1,1,"")</f>
        <v>2</v>
      </c>
      <c r="BC30" s="78" t="str">
        <f>REPLACE(INDEX(GroupVertices[Group],MATCH(Edges24[[#This Row],[Vertex 2]],GroupVertices[Vertex],0)),1,1,"")</f>
        <v>2</v>
      </c>
      <c r="BD30" s="48">
        <v>0</v>
      </c>
      <c r="BE30" s="49">
        <v>0</v>
      </c>
      <c r="BF30" s="48">
        <v>0</v>
      </c>
      <c r="BG30" s="49">
        <v>0</v>
      </c>
      <c r="BH30" s="48">
        <v>0</v>
      </c>
      <c r="BI30" s="49">
        <v>0</v>
      </c>
      <c r="BJ30" s="48">
        <v>10</v>
      </c>
      <c r="BK30" s="49">
        <v>100</v>
      </c>
      <c r="BL30" s="48">
        <v>10</v>
      </c>
    </row>
    <row r="31" spans="1:64" ht="15">
      <c r="A31" s="64" t="s">
        <v>238</v>
      </c>
      <c r="B31" s="64" t="s">
        <v>315</v>
      </c>
      <c r="C31" s="65"/>
      <c r="D31" s="66"/>
      <c r="E31" s="67"/>
      <c r="F31" s="68"/>
      <c r="G31" s="65"/>
      <c r="H31" s="69"/>
      <c r="I31" s="70"/>
      <c r="J31" s="70"/>
      <c r="K31" s="34" t="s">
        <v>65</v>
      </c>
      <c r="L31" s="77">
        <v>60</v>
      </c>
      <c r="M31" s="77"/>
      <c r="N31" s="72"/>
      <c r="O31" s="79" t="s">
        <v>352</v>
      </c>
      <c r="P31" s="81">
        <v>43630.0284375</v>
      </c>
      <c r="Q31" s="79" t="s">
        <v>375</v>
      </c>
      <c r="R31" s="79"/>
      <c r="S31" s="79"/>
      <c r="T31" s="79"/>
      <c r="U31" s="79"/>
      <c r="V31" s="83" t="s">
        <v>613</v>
      </c>
      <c r="W31" s="81">
        <v>43630.0284375</v>
      </c>
      <c r="X31" s="83" t="s">
        <v>708</v>
      </c>
      <c r="Y31" s="79"/>
      <c r="Z31" s="79"/>
      <c r="AA31" s="85" t="s">
        <v>885</v>
      </c>
      <c r="AB31" s="79"/>
      <c r="AC31" s="79" t="b">
        <v>0</v>
      </c>
      <c r="AD31" s="79">
        <v>0</v>
      </c>
      <c r="AE31" s="85" t="s">
        <v>1037</v>
      </c>
      <c r="AF31" s="79" t="b">
        <v>0</v>
      </c>
      <c r="AG31" s="79" t="s">
        <v>1048</v>
      </c>
      <c r="AH31" s="79"/>
      <c r="AI31" s="85" t="s">
        <v>1037</v>
      </c>
      <c r="AJ31" s="79" t="b">
        <v>0</v>
      </c>
      <c r="AK31" s="79">
        <v>3</v>
      </c>
      <c r="AL31" s="85" t="s">
        <v>996</v>
      </c>
      <c r="AM31" s="79" t="s">
        <v>1054</v>
      </c>
      <c r="AN31" s="79" t="b">
        <v>0</v>
      </c>
      <c r="AO31" s="85" t="s">
        <v>996</v>
      </c>
      <c r="AP31" s="79" t="s">
        <v>176</v>
      </c>
      <c r="AQ31" s="79">
        <v>0</v>
      </c>
      <c r="AR31" s="79">
        <v>0</v>
      </c>
      <c r="AS31" s="79"/>
      <c r="AT31" s="79"/>
      <c r="AU31" s="79"/>
      <c r="AV31" s="79"/>
      <c r="AW31" s="79"/>
      <c r="AX31" s="79"/>
      <c r="AY31" s="79"/>
      <c r="AZ31" s="79"/>
      <c r="BA31">
        <v>1</v>
      </c>
      <c r="BB31" s="78" t="str">
        <f>REPLACE(INDEX(GroupVertices[Group],MATCH(Edges24[[#This Row],[Vertex 1]],GroupVertices[Vertex],0)),1,1,"")</f>
        <v>4</v>
      </c>
      <c r="BC31" s="78" t="str">
        <f>REPLACE(INDEX(GroupVertices[Group],MATCH(Edges24[[#This Row],[Vertex 2]],GroupVertices[Vertex],0)),1,1,"")</f>
        <v>4</v>
      </c>
      <c r="BD31" s="48">
        <v>0</v>
      </c>
      <c r="BE31" s="49">
        <v>0</v>
      </c>
      <c r="BF31" s="48">
        <v>0</v>
      </c>
      <c r="BG31" s="49">
        <v>0</v>
      </c>
      <c r="BH31" s="48">
        <v>0</v>
      </c>
      <c r="BI31" s="49">
        <v>0</v>
      </c>
      <c r="BJ31" s="48">
        <v>23</v>
      </c>
      <c r="BK31" s="49">
        <v>100</v>
      </c>
      <c r="BL31" s="48">
        <v>23</v>
      </c>
    </row>
    <row r="32" spans="1:64" ht="15">
      <c r="A32" s="64" t="s">
        <v>239</v>
      </c>
      <c r="B32" s="64" t="s">
        <v>304</v>
      </c>
      <c r="C32" s="65"/>
      <c r="D32" s="66"/>
      <c r="E32" s="67"/>
      <c r="F32" s="68"/>
      <c r="G32" s="65"/>
      <c r="H32" s="69"/>
      <c r="I32" s="70"/>
      <c r="J32" s="70"/>
      <c r="K32" s="34" t="s">
        <v>65</v>
      </c>
      <c r="L32" s="77">
        <v>61</v>
      </c>
      <c r="M32" s="77"/>
      <c r="N32" s="72"/>
      <c r="O32" s="79" t="s">
        <v>352</v>
      </c>
      <c r="P32" s="81">
        <v>43627.15282407407</v>
      </c>
      <c r="Q32" s="79" t="s">
        <v>376</v>
      </c>
      <c r="R32" s="79"/>
      <c r="S32" s="79"/>
      <c r="T32" s="79" t="s">
        <v>525</v>
      </c>
      <c r="U32" s="83" t="s">
        <v>562</v>
      </c>
      <c r="V32" s="83" t="s">
        <v>562</v>
      </c>
      <c r="W32" s="81">
        <v>43627.15282407407</v>
      </c>
      <c r="X32" s="83" t="s">
        <v>709</v>
      </c>
      <c r="Y32" s="79"/>
      <c r="Z32" s="79"/>
      <c r="AA32" s="85" t="s">
        <v>886</v>
      </c>
      <c r="AB32" s="79"/>
      <c r="AC32" s="79" t="b">
        <v>0</v>
      </c>
      <c r="AD32" s="79">
        <v>0</v>
      </c>
      <c r="AE32" s="85" t="s">
        <v>1037</v>
      </c>
      <c r="AF32" s="79" t="b">
        <v>0</v>
      </c>
      <c r="AG32" s="79" t="s">
        <v>1049</v>
      </c>
      <c r="AH32" s="79"/>
      <c r="AI32" s="85" t="s">
        <v>1037</v>
      </c>
      <c r="AJ32" s="79" t="b">
        <v>0</v>
      </c>
      <c r="AK32" s="79">
        <v>0</v>
      </c>
      <c r="AL32" s="85" t="s">
        <v>1037</v>
      </c>
      <c r="AM32" s="79" t="s">
        <v>1059</v>
      </c>
      <c r="AN32" s="79" t="b">
        <v>0</v>
      </c>
      <c r="AO32" s="85" t="s">
        <v>886</v>
      </c>
      <c r="AP32" s="79" t="s">
        <v>176</v>
      </c>
      <c r="AQ32" s="79">
        <v>0</v>
      </c>
      <c r="AR32" s="79">
        <v>0</v>
      </c>
      <c r="AS32" s="79"/>
      <c r="AT32" s="79"/>
      <c r="AU32" s="79"/>
      <c r="AV32" s="79"/>
      <c r="AW32" s="79"/>
      <c r="AX32" s="79"/>
      <c r="AY32" s="79"/>
      <c r="AZ32" s="79"/>
      <c r="BA32">
        <v>1</v>
      </c>
      <c r="BB32" s="78" t="str">
        <f>REPLACE(INDEX(GroupVertices[Group],MATCH(Edges24[[#This Row],[Vertex 1]],GroupVertices[Vertex],0)),1,1,"")</f>
        <v>2</v>
      </c>
      <c r="BC32" s="78" t="str">
        <f>REPLACE(INDEX(GroupVertices[Group],MATCH(Edges24[[#This Row],[Vertex 2]],GroupVertices[Vertex],0)),1,1,"")</f>
        <v>2</v>
      </c>
      <c r="BD32" s="48">
        <v>0</v>
      </c>
      <c r="BE32" s="49">
        <v>0</v>
      </c>
      <c r="BF32" s="48">
        <v>0</v>
      </c>
      <c r="BG32" s="49">
        <v>0</v>
      </c>
      <c r="BH32" s="48">
        <v>0</v>
      </c>
      <c r="BI32" s="49">
        <v>0</v>
      </c>
      <c r="BJ32" s="48">
        <v>3</v>
      </c>
      <c r="BK32" s="49">
        <v>100</v>
      </c>
      <c r="BL32" s="48">
        <v>3</v>
      </c>
    </row>
    <row r="33" spans="1:64" ht="15">
      <c r="A33" s="64" t="s">
        <v>240</v>
      </c>
      <c r="B33" s="64" t="s">
        <v>239</v>
      </c>
      <c r="C33" s="65"/>
      <c r="D33" s="66"/>
      <c r="E33" s="67"/>
      <c r="F33" s="68"/>
      <c r="G33" s="65"/>
      <c r="H33" s="69"/>
      <c r="I33" s="70"/>
      <c r="J33" s="70"/>
      <c r="K33" s="34" t="s">
        <v>65</v>
      </c>
      <c r="L33" s="77">
        <v>62</v>
      </c>
      <c r="M33" s="77"/>
      <c r="N33" s="72"/>
      <c r="O33" s="79" t="s">
        <v>352</v>
      </c>
      <c r="P33" s="81">
        <v>43629.034270833334</v>
      </c>
      <c r="Q33" s="79" t="s">
        <v>377</v>
      </c>
      <c r="R33" s="79"/>
      <c r="S33" s="79"/>
      <c r="T33" s="79" t="s">
        <v>525</v>
      </c>
      <c r="U33" s="83" t="s">
        <v>562</v>
      </c>
      <c r="V33" s="83" t="s">
        <v>562</v>
      </c>
      <c r="W33" s="81">
        <v>43629.034270833334</v>
      </c>
      <c r="X33" s="83" t="s">
        <v>710</v>
      </c>
      <c r="Y33" s="79"/>
      <c r="Z33" s="79"/>
      <c r="AA33" s="85" t="s">
        <v>887</v>
      </c>
      <c r="AB33" s="79"/>
      <c r="AC33" s="79" t="b">
        <v>0</v>
      </c>
      <c r="AD33" s="79">
        <v>0</v>
      </c>
      <c r="AE33" s="85" t="s">
        <v>1037</v>
      </c>
      <c r="AF33" s="79" t="b">
        <v>0</v>
      </c>
      <c r="AG33" s="79" t="s">
        <v>1049</v>
      </c>
      <c r="AH33" s="79"/>
      <c r="AI33" s="85" t="s">
        <v>1037</v>
      </c>
      <c r="AJ33" s="79" t="b">
        <v>0</v>
      </c>
      <c r="AK33" s="79">
        <v>1</v>
      </c>
      <c r="AL33" s="85" t="s">
        <v>886</v>
      </c>
      <c r="AM33" s="79" t="s">
        <v>1056</v>
      </c>
      <c r="AN33" s="79" t="b">
        <v>0</v>
      </c>
      <c r="AO33" s="85" t="s">
        <v>886</v>
      </c>
      <c r="AP33" s="79" t="s">
        <v>176</v>
      </c>
      <c r="AQ33" s="79">
        <v>0</v>
      </c>
      <c r="AR33" s="79">
        <v>0</v>
      </c>
      <c r="AS33" s="79"/>
      <c r="AT33" s="79"/>
      <c r="AU33" s="79"/>
      <c r="AV33" s="79"/>
      <c r="AW33" s="79"/>
      <c r="AX33" s="79"/>
      <c r="AY33" s="79"/>
      <c r="AZ33" s="79"/>
      <c r="BA33">
        <v>1</v>
      </c>
      <c r="BB33" s="78" t="str">
        <f>REPLACE(INDEX(GroupVertices[Group],MATCH(Edges24[[#This Row],[Vertex 1]],GroupVertices[Vertex],0)),1,1,"")</f>
        <v>2</v>
      </c>
      <c r="BC33" s="78" t="str">
        <f>REPLACE(INDEX(GroupVertices[Group],MATCH(Edges24[[#This Row],[Vertex 2]],GroupVertices[Vertex],0)),1,1,"")</f>
        <v>2</v>
      </c>
      <c r="BD33" s="48"/>
      <c r="BE33" s="49"/>
      <c r="BF33" s="48"/>
      <c r="BG33" s="49"/>
      <c r="BH33" s="48"/>
      <c r="BI33" s="49"/>
      <c r="BJ33" s="48"/>
      <c r="BK33" s="49"/>
      <c r="BL33" s="48"/>
    </row>
    <row r="34" spans="1:64" ht="15">
      <c r="A34" s="64" t="s">
        <v>240</v>
      </c>
      <c r="B34" s="64" t="s">
        <v>304</v>
      </c>
      <c r="C34" s="65"/>
      <c r="D34" s="66"/>
      <c r="E34" s="67"/>
      <c r="F34" s="68"/>
      <c r="G34" s="65"/>
      <c r="H34" s="69"/>
      <c r="I34" s="70"/>
      <c r="J34" s="70"/>
      <c r="K34" s="34" t="s">
        <v>65</v>
      </c>
      <c r="L34" s="77">
        <v>64</v>
      </c>
      <c r="M34" s="77"/>
      <c r="N34" s="72"/>
      <c r="O34" s="79" t="s">
        <v>352</v>
      </c>
      <c r="P34" s="81">
        <v>43630.163935185185</v>
      </c>
      <c r="Q34" s="79" t="s">
        <v>378</v>
      </c>
      <c r="R34" s="83" t="s">
        <v>467</v>
      </c>
      <c r="S34" s="79" t="s">
        <v>503</v>
      </c>
      <c r="T34" s="79"/>
      <c r="U34" s="83" t="s">
        <v>563</v>
      </c>
      <c r="V34" s="83" t="s">
        <v>563</v>
      </c>
      <c r="W34" s="81">
        <v>43630.163935185185</v>
      </c>
      <c r="X34" s="83" t="s">
        <v>711</v>
      </c>
      <c r="Y34" s="79"/>
      <c r="Z34" s="79"/>
      <c r="AA34" s="85" t="s">
        <v>888</v>
      </c>
      <c r="AB34" s="79"/>
      <c r="AC34" s="79" t="b">
        <v>0</v>
      </c>
      <c r="AD34" s="79">
        <v>0</v>
      </c>
      <c r="AE34" s="85" t="s">
        <v>1037</v>
      </c>
      <c r="AF34" s="79" t="b">
        <v>0</v>
      </c>
      <c r="AG34" s="79" t="s">
        <v>1048</v>
      </c>
      <c r="AH34" s="79"/>
      <c r="AI34" s="85" t="s">
        <v>1037</v>
      </c>
      <c r="AJ34" s="79" t="b">
        <v>0</v>
      </c>
      <c r="AK34" s="79">
        <v>2</v>
      </c>
      <c r="AL34" s="85" t="s">
        <v>1025</v>
      </c>
      <c r="AM34" s="79" t="s">
        <v>1056</v>
      </c>
      <c r="AN34" s="79" t="b">
        <v>0</v>
      </c>
      <c r="AO34" s="85" t="s">
        <v>1025</v>
      </c>
      <c r="AP34" s="79" t="s">
        <v>176</v>
      </c>
      <c r="AQ34" s="79">
        <v>0</v>
      </c>
      <c r="AR34" s="79">
        <v>0</v>
      </c>
      <c r="AS34" s="79"/>
      <c r="AT34" s="79"/>
      <c r="AU34" s="79"/>
      <c r="AV34" s="79"/>
      <c r="AW34" s="79"/>
      <c r="AX34" s="79"/>
      <c r="AY34" s="79"/>
      <c r="AZ34" s="79"/>
      <c r="BA34">
        <v>2</v>
      </c>
      <c r="BB34" s="78" t="str">
        <f>REPLACE(INDEX(GroupVertices[Group],MATCH(Edges24[[#This Row],[Vertex 1]],GroupVertices[Vertex],0)),1,1,"")</f>
        <v>2</v>
      </c>
      <c r="BC34" s="78" t="str">
        <f>REPLACE(INDEX(GroupVertices[Group],MATCH(Edges24[[#This Row],[Vertex 2]],GroupVertices[Vertex],0)),1,1,"")</f>
        <v>2</v>
      </c>
      <c r="BD34" s="48">
        <v>0</v>
      </c>
      <c r="BE34" s="49">
        <v>0</v>
      </c>
      <c r="BF34" s="48">
        <v>0</v>
      </c>
      <c r="BG34" s="49">
        <v>0</v>
      </c>
      <c r="BH34" s="48">
        <v>0</v>
      </c>
      <c r="BI34" s="49">
        <v>0</v>
      </c>
      <c r="BJ34" s="48">
        <v>10</v>
      </c>
      <c r="BK34" s="49">
        <v>100</v>
      </c>
      <c r="BL34" s="48">
        <v>10</v>
      </c>
    </row>
    <row r="35" spans="1:64" ht="15">
      <c r="A35" s="64" t="s">
        <v>241</v>
      </c>
      <c r="B35" s="64" t="s">
        <v>304</v>
      </c>
      <c r="C35" s="65"/>
      <c r="D35" s="66"/>
      <c r="E35" s="67"/>
      <c r="F35" s="68"/>
      <c r="G35" s="65"/>
      <c r="H35" s="69"/>
      <c r="I35" s="70"/>
      <c r="J35" s="70"/>
      <c r="K35" s="34" t="s">
        <v>65</v>
      </c>
      <c r="L35" s="77">
        <v>65</v>
      </c>
      <c r="M35" s="77"/>
      <c r="N35" s="72"/>
      <c r="O35" s="79" t="s">
        <v>353</v>
      </c>
      <c r="P35" s="81">
        <v>43630.26719907407</v>
      </c>
      <c r="Q35" s="79" t="s">
        <v>379</v>
      </c>
      <c r="R35" s="79"/>
      <c r="S35" s="79"/>
      <c r="T35" s="79"/>
      <c r="U35" s="79"/>
      <c r="V35" s="83" t="s">
        <v>614</v>
      </c>
      <c r="W35" s="81">
        <v>43630.26719907407</v>
      </c>
      <c r="X35" s="83" t="s">
        <v>712</v>
      </c>
      <c r="Y35" s="79"/>
      <c r="Z35" s="79"/>
      <c r="AA35" s="85" t="s">
        <v>889</v>
      </c>
      <c r="AB35" s="85" t="s">
        <v>1025</v>
      </c>
      <c r="AC35" s="79" t="b">
        <v>0</v>
      </c>
      <c r="AD35" s="79">
        <v>0</v>
      </c>
      <c r="AE35" s="85" t="s">
        <v>1042</v>
      </c>
      <c r="AF35" s="79" t="b">
        <v>0</v>
      </c>
      <c r="AG35" s="79" t="s">
        <v>1048</v>
      </c>
      <c r="AH35" s="79"/>
      <c r="AI35" s="85" t="s">
        <v>1037</v>
      </c>
      <c r="AJ35" s="79" t="b">
        <v>0</v>
      </c>
      <c r="AK35" s="79">
        <v>0</v>
      </c>
      <c r="AL35" s="85" t="s">
        <v>1037</v>
      </c>
      <c r="AM35" s="79" t="s">
        <v>1054</v>
      </c>
      <c r="AN35" s="79" t="b">
        <v>0</v>
      </c>
      <c r="AO35" s="85" t="s">
        <v>1025</v>
      </c>
      <c r="AP35" s="79" t="s">
        <v>176</v>
      </c>
      <c r="AQ35" s="79">
        <v>0</v>
      </c>
      <c r="AR35" s="79">
        <v>0</v>
      </c>
      <c r="AS35" s="79"/>
      <c r="AT35" s="79"/>
      <c r="AU35" s="79"/>
      <c r="AV35" s="79"/>
      <c r="AW35" s="79"/>
      <c r="AX35" s="79"/>
      <c r="AY35" s="79"/>
      <c r="AZ35" s="79"/>
      <c r="BA35">
        <v>1</v>
      </c>
      <c r="BB35" s="78" t="str">
        <f>REPLACE(INDEX(GroupVertices[Group],MATCH(Edges24[[#This Row],[Vertex 1]],GroupVertices[Vertex],0)),1,1,"")</f>
        <v>2</v>
      </c>
      <c r="BC35" s="78" t="str">
        <f>REPLACE(INDEX(GroupVertices[Group],MATCH(Edges24[[#This Row],[Vertex 2]],GroupVertices[Vertex],0)),1,1,"")</f>
        <v>2</v>
      </c>
      <c r="BD35" s="48">
        <v>0</v>
      </c>
      <c r="BE35" s="49">
        <v>0</v>
      </c>
      <c r="BF35" s="48">
        <v>0</v>
      </c>
      <c r="BG35" s="49">
        <v>0</v>
      </c>
      <c r="BH35" s="48">
        <v>0</v>
      </c>
      <c r="BI35" s="49">
        <v>0</v>
      </c>
      <c r="BJ35" s="48">
        <v>16</v>
      </c>
      <c r="BK35" s="49">
        <v>100</v>
      </c>
      <c r="BL35" s="48">
        <v>16</v>
      </c>
    </row>
    <row r="36" spans="1:64" ht="15">
      <c r="A36" s="64" t="s">
        <v>242</v>
      </c>
      <c r="B36" s="64" t="s">
        <v>304</v>
      </c>
      <c r="C36" s="65"/>
      <c r="D36" s="66"/>
      <c r="E36" s="67"/>
      <c r="F36" s="68"/>
      <c r="G36" s="65"/>
      <c r="H36" s="69"/>
      <c r="I36" s="70"/>
      <c r="J36" s="70"/>
      <c r="K36" s="34" t="s">
        <v>65</v>
      </c>
      <c r="L36" s="77">
        <v>66</v>
      </c>
      <c r="M36" s="77"/>
      <c r="N36" s="72"/>
      <c r="O36" s="79" t="s">
        <v>353</v>
      </c>
      <c r="P36" s="81">
        <v>43630.31240740741</v>
      </c>
      <c r="Q36" s="79" t="s">
        <v>380</v>
      </c>
      <c r="R36" s="79"/>
      <c r="S36" s="79"/>
      <c r="T36" s="79"/>
      <c r="U36" s="79"/>
      <c r="V36" s="83" t="s">
        <v>615</v>
      </c>
      <c r="W36" s="81">
        <v>43630.31240740741</v>
      </c>
      <c r="X36" s="83" t="s">
        <v>713</v>
      </c>
      <c r="Y36" s="79"/>
      <c r="Z36" s="79"/>
      <c r="AA36" s="85" t="s">
        <v>890</v>
      </c>
      <c r="AB36" s="85" t="s">
        <v>1025</v>
      </c>
      <c r="AC36" s="79" t="b">
        <v>0</v>
      </c>
      <c r="AD36" s="79">
        <v>0</v>
      </c>
      <c r="AE36" s="85" t="s">
        <v>1042</v>
      </c>
      <c r="AF36" s="79" t="b">
        <v>0</v>
      </c>
      <c r="AG36" s="79" t="s">
        <v>1048</v>
      </c>
      <c r="AH36" s="79"/>
      <c r="AI36" s="85" t="s">
        <v>1037</v>
      </c>
      <c r="AJ36" s="79" t="b">
        <v>0</v>
      </c>
      <c r="AK36" s="79">
        <v>0</v>
      </c>
      <c r="AL36" s="85" t="s">
        <v>1037</v>
      </c>
      <c r="AM36" s="79" t="s">
        <v>1060</v>
      </c>
      <c r="AN36" s="79" t="b">
        <v>0</v>
      </c>
      <c r="AO36" s="85" t="s">
        <v>1025</v>
      </c>
      <c r="AP36" s="79" t="s">
        <v>176</v>
      </c>
      <c r="AQ36" s="79">
        <v>0</v>
      </c>
      <c r="AR36" s="79">
        <v>0</v>
      </c>
      <c r="AS36" s="79"/>
      <c r="AT36" s="79"/>
      <c r="AU36" s="79"/>
      <c r="AV36" s="79"/>
      <c r="AW36" s="79"/>
      <c r="AX36" s="79"/>
      <c r="AY36" s="79"/>
      <c r="AZ36" s="79"/>
      <c r="BA36">
        <v>1</v>
      </c>
      <c r="BB36" s="78" t="str">
        <f>REPLACE(INDEX(GroupVertices[Group],MATCH(Edges24[[#This Row],[Vertex 1]],GroupVertices[Vertex],0)),1,1,"")</f>
        <v>2</v>
      </c>
      <c r="BC36" s="78" t="str">
        <f>REPLACE(INDEX(GroupVertices[Group],MATCH(Edges24[[#This Row],[Vertex 2]],GroupVertices[Vertex],0)),1,1,"")</f>
        <v>2</v>
      </c>
      <c r="BD36" s="48">
        <v>2</v>
      </c>
      <c r="BE36" s="49">
        <v>5.2631578947368425</v>
      </c>
      <c r="BF36" s="48">
        <v>0</v>
      </c>
      <c r="BG36" s="49">
        <v>0</v>
      </c>
      <c r="BH36" s="48">
        <v>0</v>
      </c>
      <c r="BI36" s="49">
        <v>0</v>
      </c>
      <c r="BJ36" s="48">
        <v>36</v>
      </c>
      <c r="BK36" s="49">
        <v>94.73684210526316</v>
      </c>
      <c r="BL36" s="48">
        <v>38</v>
      </c>
    </row>
    <row r="37" spans="1:64" ht="15">
      <c r="A37" s="64" t="s">
        <v>243</v>
      </c>
      <c r="B37" s="64" t="s">
        <v>315</v>
      </c>
      <c r="C37" s="65"/>
      <c r="D37" s="66"/>
      <c r="E37" s="67"/>
      <c r="F37" s="68"/>
      <c r="G37" s="65"/>
      <c r="H37" s="69"/>
      <c r="I37" s="70"/>
      <c r="J37" s="70"/>
      <c r="K37" s="34" t="s">
        <v>65</v>
      </c>
      <c r="L37" s="77">
        <v>67</v>
      </c>
      <c r="M37" s="77"/>
      <c r="N37" s="72"/>
      <c r="O37" s="79" t="s">
        <v>352</v>
      </c>
      <c r="P37" s="81">
        <v>43630.63508101852</v>
      </c>
      <c r="Q37" s="79" t="s">
        <v>375</v>
      </c>
      <c r="R37" s="79"/>
      <c r="S37" s="79"/>
      <c r="T37" s="79"/>
      <c r="U37" s="79"/>
      <c r="V37" s="83" t="s">
        <v>616</v>
      </c>
      <c r="W37" s="81">
        <v>43630.63508101852</v>
      </c>
      <c r="X37" s="83" t="s">
        <v>714</v>
      </c>
      <c r="Y37" s="79"/>
      <c r="Z37" s="79"/>
      <c r="AA37" s="85" t="s">
        <v>891</v>
      </c>
      <c r="AB37" s="79"/>
      <c r="AC37" s="79" t="b">
        <v>0</v>
      </c>
      <c r="AD37" s="79">
        <v>0</v>
      </c>
      <c r="AE37" s="85" t="s">
        <v>1037</v>
      </c>
      <c r="AF37" s="79" t="b">
        <v>0</v>
      </c>
      <c r="AG37" s="79" t="s">
        <v>1048</v>
      </c>
      <c r="AH37" s="79"/>
      <c r="AI37" s="85" t="s">
        <v>1037</v>
      </c>
      <c r="AJ37" s="79" t="b">
        <v>0</v>
      </c>
      <c r="AK37" s="79">
        <v>7</v>
      </c>
      <c r="AL37" s="85" t="s">
        <v>996</v>
      </c>
      <c r="AM37" s="79" t="s">
        <v>1053</v>
      </c>
      <c r="AN37" s="79" t="b">
        <v>0</v>
      </c>
      <c r="AO37" s="85" t="s">
        <v>996</v>
      </c>
      <c r="AP37" s="79" t="s">
        <v>176</v>
      </c>
      <c r="AQ37" s="79">
        <v>0</v>
      </c>
      <c r="AR37" s="79">
        <v>0</v>
      </c>
      <c r="AS37" s="79"/>
      <c r="AT37" s="79"/>
      <c r="AU37" s="79"/>
      <c r="AV37" s="79"/>
      <c r="AW37" s="79"/>
      <c r="AX37" s="79"/>
      <c r="AY37" s="79"/>
      <c r="AZ37" s="79"/>
      <c r="BA37">
        <v>1</v>
      </c>
      <c r="BB37" s="78" t="str">
        <f>REPLACE(INDEX(GroupVertices[Group],MATCH(Edges24[[#This Row],[Vertex 1]],GroupVertices[Vertex],0)),1,1,"")</f>
        <v>4</v>
      </c>
      <c r="BC37" s="78" t="str">
        <f>REPLACE(INDEX(GroupVertices[Group],MATCH(Edges24[[#This Row],[Vertex 2]],GroupVertices[Vertex],0)),1,1,"")</f>
        <v>4</v>
      </c>
      <c r="BD37" s="48">
        <v>0</v>
      </c>
      <c r="BE37" s="49">
        <v>0</v>
      </c>
      <c r="BF37" s="48">
        <v>0</v>
      </c>
      <c r="BG37" s="49">
        <v>0</v>
      </c>
      <c r="BH37" s="48">
        <v>0</v>
      </c>
      <c r="BI37" s="49">
        <v>0</v>
      </c>
      <c r="BJ37" s="48">
        <v>23</v>
      </c>
      <c r="BK37" s="49">
        <v>100</v>
      </c>
      <c r="BL37" s="48">
        <v>23</v>
      </c>
    </row>
    <row r="38" spans="1:64" ht="15">
      <c r="A38" s="64" t="s">
        <v>244</v>
      </c>
      <c r="B38" s="64" t="s">
        <v>304</v>
      </c>
      <c r="C38" s="65"/>
      <c r="D38" s="66"/>
      <c r="E38" s="67"/>
      <c r="F38" s="68"/>
      <c r="G38" s="65"/>
      <c r="H38" s="69"/>
      <c r="I38" s="70"/>
      <c r="J38" s="70"/>
      <c r="K38" s="34" t="s">
        <v>65</v>
      </c>
      <c r="L38" s="77">
        <v>68</v>
      </c>
      <c r="M38" s="77"/>
      <c r="N38" s="72"/>
      <c r="O38" s="79" t="s">
        <v>352</v>
      </c>
      <c r="P38" s="81">
        <v>43630.65974537037</v>
      </c>
      <c r="Q38" s="79" t="s">
        <v>378</v>
      </c>
      <c r="R38" s="83" t="s">
        <v>467</v>
      </c>
      <c r="S38" s="79" t="s">
        <v>503</v>
      </c>
      <c r="T38" s="79"/>
      <c r="U38" s="83" t="s">
        <v>563</v>
      </c>
      <c r="V38" s="83" t="s">
        <v>563</v>
      </c>
      <c r="W38" s="81">
        <v>43630.65974537037</v>
      </c>
      <c r="X38" s="83" t="s">
        <v>715</v>
      </c>
      <c r="Y38" s="79"/>
      <c r="Z38" s="79"/>
      <c r="AA38" s="85" t="s">
        <v>892</v>
      </c>
      <c r="AB38" s="79"/>
      <c r="AC38" s="79" t="b">
        <v>0</v>
      </c>
      <c r="AD38" s="79">
        <v>0</v>
      </c>
      <c r="AE38" s="85" t="s">
        <v>1037</v>
      </c>
      <c r="AF38" s="79" t="b">
        <v>0</v>
      </c>
      <c r="AG38" s="79" t="s">
        <v>1048</v>
      </c>
      <c r="AH38" s="79"/>
      <c r="AI38" s="85" t="s">
        <v>1037</v>
      </c>
      <c r="AJ38" s="79" t="b">
        <v>0</v>
      </c>
      <c r="AK38" s="79">
        <v>4</v>
      </c>
      <c r="AL38" s="85" t="s">
        <v>1025</v>
      </c>
      <c r="AM38" s="79" t="s">
        <v>1056</v>
      </c>
      <c r="AN38" s="79" t="b">
        <v>0</v>
      </c>
      <c r="AO38" s="85" t="s">
        <v>1025</v>
      </c>
      <c r="AP38" s="79" t="s">
        <v>176</v>
      </c>
      <c r="AQ38" s="79">
        <v>0</v>
      </c>
      <c r="AR38" s="79">
        <v>0</v>
      </c>
      <c r="AS38" s="79"/>
      <c r="AT38" s="79"/>
      <c r="AU38" s="79"/>
      <c r="AV38" s="79"/>
      <c r="AW38" s="79"/>
      <c r="AX38" s="79"/>
      <c r="AY38" s="79"/>
      <c r="AZ38" s="79"/>
      <c r="BA38">
        <v>1</v>
      </c>
      <c r="BB38" s="78" t="str">
        <f>REPLACE(INDEX(GroupVertices[Group],MATCH(Edges24[[#This Row],[Vertex 1]],GroupVertices[Vertex],0)),1,1,"")</f>
        <v>2</v>
      </c>
      <c r="BC38" s="78" t="str">
        <f>REPLACE(INDEX(GroupVertices[Group],MATCH(Edges24[[#This Row],[Vertex 2]],GroupVertices[Vertex],0)),1,1,"")</f>
        <v>2</v>
      </c>
      <c r="BD38" s="48">
        <v>0</v>
      </c>
      <c r="BE38" s="49">
        <v>0</v>
      </c>
      <c r="BF38" s="48">
        <v>0</v>
      </c>
      <c r="BG38" s="49">
        <v>0</v>
      </c>
      <c r="BH38" s="48">
        <v>0</v>
      </c>
      <c r="BI38" s="49">
        <v>0</v>
      </c>
      <c r="BJ38" s="48">
        <v>10</v>
      </c>
      <c r="BK38" s="49">
        <v>100</v>
      </c>
      <c r="BL38" s="48">
        <v>10</v>
      </c>
    </row>
    <row r="39" spans="1:64" ht="15">
      <c r="A39" s="64" t="s">
        <v>245</v>
      </c>
      <c r="B39" s="64" t="s">
        <v>344</v>
      </c>
      <c r="C39" s="65"/>
      <c r="D39" s="66"/>
      <c r="E39" s="67"/>
      <c r="F39" s="68"/>
      <c r="G39" s="65"/>
      <c r="H39" s="69"/>
      <c r="I39" s="70"/>
      <c r="J39" s="70"/>
      <c r="K39" s="34" t="s">
        <v>65</v>
      </c>
      <c r="L39" s="77">
        <v>69</v>
      </c>
      <c r="M39" s="77"/>
      <c r="N39" s="72"/>
      <c r="O39" s="79" t="s">
        <v>352</v>
      </c>
      <c r="P39" s="81">
        <v>43630.69212962963</v>
      </c>
      <c r="Q39" s="79" t="s">
        <v>381</v>
      </c>
      <c r="R39" s="79"/>
      <c r="S39" s="79"/>
      <c r="T39" s="79"/>
      <c r="U39" s="83" t="s">
        <v>564</v>
      </c>
      <c r="V39" s="83" t="s">
        <v>564</v>
      </c>
      <c r="W39" s="81">
        <v>43630.69212962963</v>
      </c>
      <c r="X39" s="83" t="s">
        <v>716</v>
      </c>
      <c r="Y39" s="79"/>
      <c r="Z39" s="79"/>
      <c r="AA39" s="85" t="s">
        <v>893</v>
      </c>
      <c r="AB39" s="79"/>
      <c r="AC39" s="79" t="b">
        <v>0</v>
      </c>
      <c r="AD39" s="79">
        <v>2</v>
      </c>
      <c r="AE39" s="85" t="s">
        <v>1042</v>
      </c>
      <c r="AF39" s="79" t="b">
        <v>0</v>
      </c>
      <c r="AG39" s="79" t="s">
        <v>1048</v>
      </c>
      <c r="AH39" s="79"/>
      <c r="AI39" s="85" t="s">
        <v>1037</v>
      </c>
      <c r="AJ39" s="79" t="b">
        <v>0</v>
      </c>
      <c r="AK39" s="79">
        <v>1</v>
      </c>
      <c r="AL39" s="85" t="s">
        <v>1037</v>
      </c>
      <c r="AM39" s="79" t="s">
        <v>1056</v>
      </c>
      <c r="AN39" s="79" t="b">
        <v>0</v>
      </c>
      <c r="AO39" s="85" t="s">
        <v>893</v>
      </c>
      <c r="AP39" s="79" t="s">
        <v>176</v>
      </c>
      <c r="AQ39" s="79">
        <v>0</v>
      </c>
      <c r="AR39" s="79">
        <v>0</v>
      </c>
      <c r="AS39" s="79" t="s">
        <v>1071</v>
      </c>
      <c r="AT39" s="79" t="s">
        <v>1074</v>
      </c>
      <c r="AU39" s="79" t="s">
        <v>1075</v>
      </c>
      <c r="AV39" s="79" t="s">
        <v>1076</v>
      </c>
      <c r="AW39" s="79" t="s">
        <v>1079</v>
      </c>
      <c r="AX39" s="79" t="s">
        <v>1076</v>
      </c>
      <c r="AY39" s="79" t="s">
        <v>1083</v>
      </c>
      <c r="AZ39" s="83" t="s">
        <v>1085</v>
      </c>
      <c r="BA39">
        <v>1</v>
      </c>
      <c r="BB39" s="78" t="str">
        <f>REPLACE(INDEX(GroupVertices[Group],MATCH(Edges24[[#This Row],[Vertex 1]],GroupVertices[Vertex],0)),1,1,"")</f>
        <v>3</v>
      </c>
      <c r="BC39" s="78" t="str">
        <f>REPLACE(INDEX(GroupVertices[Group],MATCH(Edges24[[#This Row],[Vertex 2]],GroupVertices[Vertex],0)),1,1,"")</f>
        <v>3</v>
      </c>
      <c r="BD39" s="48">
        <v>1</v>
      </c>
      <c r="BE39" s="49">
        <v>6.666666666666667</v>
      </c>
      <c r="BF39" s="48">
        <v>0</v>
      </c>
      <c r="BG39" s="49">
        <v>0</v>
      </c>
      <c r="BH39" s="48">
        <v>0</v>
      </c>
      <c r="BI39" s="49">
        <v>0</v>
      </c>
      <c r="BJ39" s="48">
        <v>14</v>
      </c>
      <c r="BK39" s="49">
        <v>93.33333333333333</v>
      </c>
      <c r="BL39" s="48">
        <v>15</v>
      </c>
    </row>
    <row r="40" spans="1:64" ht="15">
      <c r="A40" s="64" t="s">
        <v>246</v>
      </c>
      <c r="B40" s="64" t="s">
        <v>344</v>
      </c>
      <c r="C40" s="65"/>
      <c r="D40" s="66"/>
      <c r="E40" s="67"/>
      <c r="F40" s="68"/>
      <c r="G40" s="65"/>
      <c r="H40" s="69"/>
      <c r="I40" s="70"/>
      <c r="J40" s="70"/>
      <c r="K40" s="34" t="s">
        <v>65</v>
      </c>
      <c r="L40" s="77">
        <v>70</v>
      </c>
      <c r="M40" s="77"/>
      <c r="N40" s="72"/>
      <c r="O40" s="79" t="s">
        <v>352</v>
      </c>
      <c r="P40" s="81">
        <v>43630.71962962963</v>
      </c>
      <c r="Q40" s="79" t="s">
        <v>382</v>
      </c>
      <c r="R40" s="79"/>
      <c r="S40" s="79"/>
      <c r="T40" s="79"/>
      <c r="U40" s="79"/>
      <c r="V40" s="83" t="s">
        <v>617</v>
      </c>
      <c r="W40" s="81">
        <v>43630.71962962963</v>
      </c>
      <c r="X40" s="83" t="s">
        <v>717</v>
      </c>
      <c r="Y40" s="79"/>
      <c r="Z40" s="79"/>
      <c r="AA40" s="85" t="s">
        <v>894</v>
      </c>
      <c r="AB40" s="79"/>
      <c r="AC40" s="79" t="b">
        <v>0</v>
      </c>
      <c r="AD40" s="79">
        <v>0</v>
      </c>
      <c r="AE40" s="85" t="s">
        <v>1037</v>
      </c>
      <c r="AF40" s="79" t="b">
        <v>0</v>
      </c>
      <c r="AG40" s="79" t="s">
        <v>1048</v>
      </c>
      <c r="AH40" s="79"/>
      <c r="AI40" s="85" t="s">
        <v>1037</v>
      </c>
      <c r="AJ40" s="79" t="b">
        <v>0</v>
      </c>
      <c r="AK40" s="79">
        <v>1</v>
      </c>
      <c r="AL40" s="85" t="s">
        <v>893</v>
      </c>
      <c r="AM40" s="79" t="s">
        <v>1061</v>
      </c>
      <c r="AN40" s="79" t="b">
        <v>0</v>
      </c>
      <c r="AO40" s="85" t="s">
        <v>893</v>
      </c>
      <c r="AP40" s="79" t="s">
        <v>176</v>
      </c>
      <c r="AQ40" s="79">
        <v>0</v>
      </c>
      <c r="AR40" s="79">
        <v>0</v>
      </c>
      <c r="AS40" s="79"/>
      <c r="AT40" s="79"/>
      <c r="AU40" s="79"/>
      <c r="AV40" s="79"/>
      <c r="AW40" s="79"/>
      <c r="AX40" s="79"/>
      <c r="AY40" s="79"/>
      <c r="AZ40" s="79"/>
      <c r="BA40">
        <v>1</v>
      </c>
      <c r="BB40" s="78" t="str">
        <f>REPLACE(INDEX(GroupVertices[Group],MATCH(Edges24[[#This Row],[Vertex 1]],GroupVertices[Vertex],0)),1,1,"")</f>
        <v>3</v>
      </c>
      <c r="BC40" s="78" t="str">
        <f>REPLACE(INDEX(GroupVertices[Group],MATCH(Edges24[[#This Row],[Vertex 2]],GroupVertices[Vertex],0)),1,1,"")</f>
        <v>3</v>
      </c>
      <c r="BD40" s="48"/>
      <c r="BE40" s="49"/>
      <c r="BF40" s="48"/>
      <c r="BG40" s="49"/>
      <c r="BH40" s="48"/>
      <c r="BI40" s="49"/>
      <c r="BJ40" s="48"/>
      <c r="BK40" s="49"/>
      <c r="BL40" s="48"/>
    </row>
    <row r="41" spans="1:64" ht="15">
      <c r="A41" s="64" t="s">
        <v>247</v>
      </c>
      <c r="B41" s="64" t="s">
        <v>304</v>
      </c>
      <c r="C41" s="65"/>
      <c r="D41" s="66"/>
      <c r="E41" s="67"/>
      <c r="F41" s="68"/>
      <c r="G41" s="65"/>
      <c r="H41" s="69"/>
      <c r="I41" s="70"/>
      <c r="J41" s="70"/>
      <c r="K41" s="34" t="s">
        <v>65</v>
      </c>
      <c r="L41" s="77">
        <v>76</v>
      </c>
      <c r="M41" s="77"/>
      <c r="N41" s="72"/>
      <c r="O41" s="79" t="s">
        <v>352</v>
      </c>
      <c r="P41" s="81">
        <v>43630.145208333335</v>
      </c>
      <c r="Q41" s="79" t="s">
        <v>383</v>
      </c>
      <c r="R41" s="79"/>
      <c r="S41" s="79"/>
      <c r="T41" s="79"/>
      <c r="U41" s="79"/>
      <c r="V41" s="83" t="s">
        <v>618</v>
      </c>
      <c r="W41" s="81">
        <v>43630.145208333335</v>
      </c>
      <c r="X41" s="83" t="s">
        <v>718</v>
      </c>
      <c r="Y41" s="79"/>
      <c r="Z41" s="79"/>
      <c r="AA41" s="85" t="s">
        <v>895</v>
      </c>
      <c r="AB41" s="85" t="s">
        <v>931</v>
      </c>
      <c r="AC41" s="79" t="b">
        <v>0</v>
      </c>
      <c r="AD41" s="79">
        <v>0</v>
      </c>
      <c r="AE41" s="85" t="s">
        <v>1043</v>
      </c>
      <c r="AF41" s="79" t="b">
        <v>0</v>
      </c>
      <c r="AG41" s="79" t="s">
        <v>1048</v>
      </c>
      <c r="AH41" s="79"/>
      <c r="AI41" s="85" t="s">
        <v>1037</v>
      </c>
      <c r="AJ41" s="79" t="b">
        <v>0</v>
      </c>
      <c r="AK41" s="79">
        <v>0</v>
      </c>
      <c r="AL41" s="85" t="s">
        <v>1037</v>
      </c>
      <c r="AM41" s="79" t="s">
        <v>1056</v>
      </c>
      <c r="AN41" s="79" t="b">
        <v>0</v>
      </c>
      <c r="AO41" s="85" t="s">
        <v>931</v>
      </c>
      <c r="AP41" s="79" t="s">
        <v>176</v>
      </c>
      <c r="AQ41" s="79">
        <v>0</v>
      </c>
      <c r="AR41" s="79">
        <v>0</v>
      </c>
      <c r="AS41" s="79"/>
      <c r="AT41" s="79"/>
      <c r="AU41" s="79"/>
      <c r="AV41" s="79"/>
      <c r="AW41" s="79"/>
      <c r="AX41" s="79"/>
      <c r="AY41" s="79"/>
      <c r="AZ41" s="79"/>
      <c r="BA41">
        <v>1</v>
      </c>
      <c r="BB41" s="78" t="str">
        <f>REPLACE(INDEX(GroupVertices[Group],MATCH(Edges24[[#This Row],[Vertex 1]],GroupVertices[Vertex],0)),1,1,"")</f>
        <v>2</v>
      </c>
      <c r="BC41" s="78" t="str">
        <f>REPLACE(INDEX(GroupVertices[Group],MATCH(Edges24[[#This Row],[Vertex 2]],GroupVertices[Vertex],0)),1,1,"")</f>
        <v>2</v>
      </c>
      <c r="BD41" s="48"/>
      <c r="BE41" s="49"/>
      <c r="BF41" s="48"/>
      <c r="BG41" s="49"/>
      <c r="BH41" s="48"/>
      <c r="BI41" s="49"/>
      <c r="BJ41" s="48"/>
      <c r="BK41" s="49"/>
      <c r="BL41" s="48"/>
    </row>
    <row r="42" spans="1:64" ht="15">
      <c r="A42" s="64" t="s">
        <v>248</v>
      </c>
      <c r="B42" s="64" t="s">
        <v>247</v>
      </c>
      <c r="C42" s="65"/>
      <c r="D42" s="66"/>
      <c r="E42" s="67"/>
      <c r="F42" s="68"/>
      <c r="G42" s="65"/>
      <c r="H42" s="69"/>
      <c r="I42" s="70"/>
      <c r="J42" s="70"/>
      <c r="K42" s="34" t="s">
        <v>66</v>
      </c>
      <c r="L42" s="77">
        <v>78</v>
      </c>
      <c r="M42" s="77"/>
      <c r="N42" s="72"/>
      <c r="O42" s="79" t="s">
        <v>353</v>
      </c>
      <c r="P42" s="81">
        <v>43630.14771990741</v>
      </c>
      <c r="Q42" s="79" t="s">
        <v>384</v>
      </c>
      <c r="R42" s="79"/>
      <c r="S42" s="79"/>
      <c r="T42" s="79"/>
      <c r="U42" s="79"/>
      <c r="V42" s="83" t="s">
        <v>619</v>
      </c>
      <c r="W42" s="81">
        <v>43630.14771990741</v>
      </c>
      <c r="X42" s="83" t="s">
        <v>719</v>
      </c>
      <c r="Y42" s="79"/>
      <c r="Z42" s="79"/>
      <c r="AA42" s="85" t="s">
        <v>896</v>
      </c>
      <c r="AB42" s="85" t="s">
        <v>895</v>
      </c>
      <c r="AC42" s="79" t="b">
        <v>0</v>
      </c>
      <c r="AD42" s="79">
        <v>1</v>
      </c>
      <c r="AE42" s="85" t="s">
        <v>1044</v>
      </c>
      <c r="AF42" s="79" t="b">
        <v>0</v>
      </c>
      <c r="AG42" s="79" t="s">
        <v>1048</v>
      </c>
      <c r="AH42" s="79"/>
      <c r="AI42" s="85" t="s">
        <v>1037</v>
      </c>
      <c r="AJ42" s="79" t="b">
        <v>0</v>
      </c>
      <c r="AK42" s="79">
        <v>0</v>
      </c>
      <c r="AL42" s="85" t="s">
        <v>1037</v>
      </c>
      <c r="AM42" s="79" t="s">
        <v>1056</v>
      </c>
      <c r="AN42" s="79" t="b">
        <v>0</v>
      </c>
      <c r="AO42" s="85" t="s">
        <v>895</v>
      </c>
      <c r="AP42" s="79" t="s">
        <v>176</v>
      </c>
      <c r="AQ42" s="79">
        <v>0</v>
      </c>
      <c r="AR42" s="79">
        <v>0</v>
      </c>
      <c r="AS42" s="79"/>
      <c r="AT42" s="79"/>
      <c r="AU42" s="79"/>
      <c r="AV42" s="79"/>
      <c r="AW42" s="79"/>
      <c r="AX42" s="79"/>
      <c r="AY42" s="79"/>
      <c r="AZ42" s="79"/>
      <c r="BA42">
        <v>1</v>
      </c>
      <c r="BB42" s="78" t="str">
        <f>REPLACE(INDEX(GroupVertices[Group],MATCH(Edges24[[#This Row],[Vertex 1]],GroupVertices[Vertex],0)),1,1,"")</f>
        <v>2</v>
      </c>
      <c r="BC42" s="78" t="str">
        <f>REPLACE(INDEX(GroupVertices[Group],MATCH(Edges24[[#This Row],[Vertex 2]],GroupVertices[Vertex],0)),1,1,"")</f>
        <v>2</v>
      </c>
      <c r="BD42" s="48"/>
      <c r="BE42" s="49"/>
      <c r="BF42" s="48"/>
      <c r="BG42" s="49"/>
      <c r="BH42" s="48"/>
      <c r="BI42" s="49"/>
      <c r="BJ42" s="48"/>
      <c r="BK42" s="49"/>
      <c r="BL42" s="48"/>
    </row>
    <row r="43" spans="1:64" ht="15">
      <c r="A43" s="64" t="s">
        <v>249</v>
      </c>
      <c r="B43" s="64" t="s">
        <v>304</v>
      </c>
      <c r="C43" s="65"/>
      <c r="D43" s="66"/>
      <c r="E43" s="67"/>
      <c r="F43" s="68"/>
      <c r="G43" s="65"/>
      <c r="H43" s="69"/>
      <c r="I43" s="70"/>
      <c r="J43" s="70"/>
      <c r="K43" s="34" t="s">
        <v>65</v>
      </c>
      <c r="L43" s="77">
        <v>79</v>
      </c>
      <c r="M43" s="77"/>
      <c r="N43" s="72"/>
      <c r="O43" s="79" t="s">
        <v>352</v>
      </c>
      <c r="P43" s="81">
        <v>43630.76052083333</v>
      </c>
      <c r="Q43" s="79" t="s">
        <v>385</v>
      </c>
      <c r="R43" s="79"/>
      <c r="S43" s="79"/>
      <c r="T43" s="79"/>
      <c r="U43" s="79"/>
      <c r="V43" s="83" t="s">
        <v>620</v>
      </c>
      <c r="W43" s="81">
        <v>43630.76052083333</v>
      </c>
      <c r="X43" s="83" t="s">
        <v>720</v>
      </c>
      <c r="Y43" s="79"/>
      <c r="Z43" s="79"/>
      <c r="AA43" s="85" t="s">
        <v>897</v>
      </c>
      <c r="AB43" s="85" t="s">
        <v>931</v>
      </c>
      <c r="AC43" s="79" t="b">
        <v>0</v>
      </c>
      <c r="AD43" s="79">
        <v>1</v>
      </c>
      <c r="AE43" s="85" t="s">
        <v>1043</v>
      </c>
      <c r="AF43" s="79" t="b">
        <v>0</v>
      </c>
      <c r="AG43" s="79" t="s">
        <v>1048</v>
      </c>
      <c r="AH43" s="79"/>
      <c r="AI43" s="85" t="s">
        <v>1037</v>
      </c>
      <c r="AJ43" s="79" t="b">
        <v>0</v>
      </c>
      <c r="AK43" s="79">
        <v>0</v>
      </c>
      <c r="AL43" s="85" t="s">
        <v>1037</v>
      </c>
      <c r="AM43" s="79" t="s">
        <v>1054</v>
      </c>
      <c r="AN43" s="79" t="b">
        <v>0</v>
      </c>
      <c r="AO43" s="85" t="s">
        <v>931</v>
      </c>
      <c r="AP43" s="79" t="s">
        <v>176</v>
      </c>
      <c r="AQ43" s="79">
        <v>0</v>
      </c>
      <c r="AR43" s="79">
        <v>0</v>
      </c>
      <c r="AS43" s="79"/>
      <c r="AT43" s="79"/>
      <c r="AU43" s="79"/>
      <c r="AV43" s="79"/>
      <c r="AW43" s="79"/>
      <c r="AX43" s="79"/>
      <c r="AY43" s="79"/>
      <c r="AZ43" s="79"/>
      <c r="BA43">
        <v>1</v>
      </c>
      <c r="BB43" s="78" t="str">
        <f>REPLACE(INDEX(GroupVertices[Group],MATCH(Edges24[[#This Row],[Vertex 1]],GroupVertices[Vertex],0)),1,1,"")</f>
        <v>2</v>
      </c>
      <c r="BC43" s="78" t="str">
        <f>REPLACE(INDEX(GroupVertices[Group],MATCH(Edges24[[#This Row],[Vertex 2]],GroupVertices[Vertex],0)),1,1,"")</f>
        <v>2</v>
      </c>
      <c r="BD43" s="48"/>
      <c r="BE43" s="49"/>
      <c r="BF43" s="48"/>
      <c r="BG43" s="49"/>
      <c r="BH43" s="48"/>
      <c r="BI43" s="49"/>
      <c r="BJ43" s="48"/>
      <c r="BK43" s="49"/>
      <c r="BL43" s="48"/>
    </row>
    <row r="44" spans="1:64" ht="15">
      <c r="A44" s="64" t="s">
        <v>248</v>
      </c>
      <c r="B44" s="64" t="s">
        <v>249</v>
      </c>
      <c r="C44" s="65"/>
      <c r="D44" s="66"/>
      <c r="E44" s="67"/>
      <c r="F44" s="68"/>
      <c r="G44" s="65"/>
      <c r="H44" s="69"/>
      <c r="I44" s="70"/>
      <c r="J44" s="70"/>
      <c r="K44" s="34" t="s">
        <v>66</v>
      </c>
      <c r="L44" s="77">
        <v>81</v>
      </c>
      <c r="M44" s="77"/>
      <c r="N44" s="72"/>
      <c r="O44" s="79" t="s">
        <v>353</v>
      </c>
      <c r="P44" s="81">
        <v>43630.782118055555</v>
      </c>
      <c r="Q44" s="79" t="s">
        <v>386</v>
      </c>
      <c r="R44" s="79"/>
      <c r="S44" s="79"/>
      <c r="T44" s="79"/>
      <c r="U44" s="79"/>
      <c r="V44" s="83" t="s">
        <v>619</v>
      </c>
      <c r="W44" s="81">
        <v>43630.782118055555</v>
      </c>
      <c r="X44" s="83" t="s">
        <v>721</v>
      </c>
      <c r="Y44" s="79"/>
      <c r="Z44" s="79"/>
      <c r="AA44" s="85" t="s">
        <v>898</v>
      </c>
      <c r="AB44" s="85" t="s">
        <v>897</v>
      </c>
      <c r="AC44" s="79" t="b">
        <v>0</v>
      </c>
      <c r="AD44" s="79">
        <v>0</v>
      </c>
      <c r="AE44" s="85" t="s">
        <v>1045</v>
      </c>
      <c r="AF44" s="79" t="b">
        <v>0</v>
      </c>
      <c r="AG44" s="79" t="s">
        <v>1048</v>
      </c>
      <c r="AH44" s="79"/>
      <c r="AI44" s="85" t="s">
        <v>1037</v>
      </c>
      <c r="AJ44" s="79" t="b">
        <v>0</v>
      </c>
      <c r="AK44" s="79">
        <v>0</v>
      </c>
      <c r="AL44" s="85" t="s">
        <v>1037</v>
      </c>
      <c r="AM44" s="79" t="s">
        <v>1056</v>
      </c>
      <c r="AN44" s="79" t="b">
        <v>0</v>
      </c>
      <c r="AO44" s="85" t="s">
        <v>897</v>
      </c>
      <c r="AP44" s="79" t="s">
        <v>176</v>
      </c>
      <c r="AQ44" s="79">
        <v>0</v>
      </c>
      <c r="AR44" s="79">
        <v>0</v>
      </c>
      <c r="AS44" s="79"/>
      <c r="AT44" s="79"/>
      <c r="AU44" s="79"/>
      <c r="AV44" s="79"/>
      <c r="AW44" s="79"/>
      <c r="AX44" s="79"/>
      <c r="AY44" s="79"/>
      <c r="AZ44" s="79"/>
      <c r="BA44">
        <v>1</v>
      </c>
      <c r="BB44" s="78" t="str">
        <f>REPLACE(INDEX(GroupVertices[Group],MATCH(Edges24[[#This Row],[Vertex 1]],GroupVertices[Vertex],0)),1,1,"")</f>
        <v>2</v>
      </c>
      <c r="BC44" s="78" t="str">
        <f>REPLACE(INDEX(GroupVertices[Group],MATCH(Edges24[[#This Row],[Vertex 2]],GroupVertices[Vertex],0)),1,1,"")</f>
        <v>2</v>
      </c>
      <c r="BD44" s="48">
        <v>1</v>
      </c>
      <c r="BE44" s="49">
        <v>14.285714285714286</v>
      </c>
      <c r="BF44" s="48">
        <v>0</v>
      </c>
      <c r="BG44" s="49">
        <v>0</v>
      </c>
      <c r="BH44" s="48">
        <v>0</v>
      </c>
      <c r="BI44" s="49">
        <v>0</v>
      </c>
      <c r="BJ44" s="48">
        <v>6</v>
      </c>
      <c r="BK44" s="49">
        <v>85.71428571428571</v>
      </c>
      <c r="BL44" s="48">
        <v>7</v>
      </c>
    </row>
    <row r="45" spans="1:64" ht="15">
      <c r="A45" s="64" t="s">
        <v>248</v>
      </c>
      <c r="B45" s="64" t="s">
        <v>250</v>
      </c>
      <c r="C45" s="65"/>
      <c r="D45" s="66"/>
      <c r="E45" s="67"/>
      <c r="F45" s="68"/>
      <c r="G45" s="65"/>
      <c r="H45" s="69"/>
      <c r="I45" s="70"/>
      <c r="J45" s="70"/>
      <c r="K45" s="34" t="s">
        <v>66</v>
      </c>
      <c r="L45" s="77">
        <v>82</v>
      </c>
      <c r="M45" s="77"/>
      <c r="N45" s="72"/>
      <c r="O45" s="79" t="s">
        <v>353</v>
      </c>
      <c r="P45" s="81">
        <v>43631.11283564815</v>
      </c>
      <c r="Q45" s="79" t="s">
        <v>387</v>
      </c>
      <c r="R45" s="79"/>
      <c r="S45" s="79"/>
      <c r="T45" s="79"/>
      <c r="U45" s="79"/>
      <c r="V45" s="83" t="s">
        <v>619</v>
      </c>
      <c r="W45" s="81">
        <v>43631.11283564815</v>
      </c>
      <c r="X45" s="83" t="s">
        <v>722</v>
      </c>
      <c r="Y45" s="79"/>
      <c r="Z45" s="79"/>
      <c r="AA45" s="85" t="s">
        <v>899</v>
      </c>
      <c r="AB45" s="85" t="s">
        <v>900</v>
      </c>
      <c r="AC45" s="79" t="b">
        <v>0</v>
      </c>
      <c r="AD45" s="79">
        <v>1</v>
      </c>
      <c r="AE45" s="85" t="s">
        <v>1046</v>
      </c>
      <c r="AF45" s="79" t="b">
        <v>0</v>
      </c>
      <c r="AG45" s="79" t="s">
        <v>1048</v>
      </c>
      <c r="AH45" s="79"/>
      <c r="AI45" s="85" t="s">
        <v>1037</v>
      </c>
      <c r="AJ45" s="79" t="b">
        <v>0</v>
      </c>
      <c r="AK45" s="79">
        <v>0</v>
      </c>
      <c r="AL45" s="85" t="s">
        <v>1037</v>
      </c>
      <c r="AM45" s="79" t="s">
        <v>1056</v>
      </c>
      <c r="AN45" s="79" t="b">
        <v>0</v>
      </c>
      <c r="AO45" s="85" t="s">
        <v>900</v>
      </c>
      <c r="AP45" s="79" t="s">
        <v>176</v>
      </c>
      <c r="AQ45" s="79">
        <v>0</v>
      </c>
      <c r="AR45" s="79">
        <v>0</v>
      </c>
      <c r="AS45" s="79"/>
      <c r="AT45" s="79"/>
      <c r="AU45" s="79"/>
      <c r="AV45" s="79"/>
      <c r="AW45" s="79"/>
      <c r="AX45" s="79"/>
      <c r="AY45" s="79"/>
      <c r="AZ45" s="79"/>
      <c r="BA45">
        <v>1</v>
      </c>
      <c r="BB45" s="78" t="str">
        <f>REPLACE(INDEX(GroupVertices[Group],MATCH(Edges24[[#This Row],[Vertex 1]],GroupVertices[Vertex],0)),1,1,"")</f>
        <v>2</v>
      </c>
      <c r="BC45" s="78" t="str">
        <f>REPLACE(INDEX(GroupVertices[Group],MATCH(Edges24[[#This Row],[Vertex 2]],GroupVertices[Vertex],0)),1,1,"")</f>
        <v>2</v>
      </c>
      <c r="BD45" s="48">
        <v>0</v>
      </c>
      <c r="BE45" s="49">
        <v>0</v>
      </c>
      <c r="BF45" s="48">
        <v>2</v>
      </c>
      <c r="BG45" s="49">
        <v>25</v>
      </c>
      <c r="BH45" s="48">
        <v>0</v>
      </c>
      <c r="BI45" s="49">
        <v>0</v>
      </c>
      <c r="BJ45" s="48">
        <v>6</v>
      </c>
      <c r="BK45" s="49">
        <v>75</v>
      </c>
      <c r="BL45" s="48">
        <v>8</v>
      </c>
    </row>
    <row r="46" spans="1:64" ht="15">
      <c r="A46" s="64" t="s">
        <v>250</v>
      </c>
      <c r="B46" s="64" t="s">
        <v>304</v>
      </c>
      <c r="C46" s="65"/>
      <c r="D46" s="66"/>
      <c r="E46" s="67"/>
      <c r="F46" s="68"/>
      <c r="G46" s="65"/>
      <c r="H46" s="69"/>
      <c r="I46" s="70"/>
      <c r="J46" s="70"/>
      <c r="K46" s="34" t="s">
        <v>65</v>
      </c>
      <c r="L46" s="77">
        <v>83</v>
      </c>
      <c r="M46" s="77"/>
      <c r="N46" s="72"/>
      <c r="O46" s="79" t="s">
        <v>352</v>
      </c>
      <c r="P46" s="81">
        <v>43631.112280092595</v>
      </c>
      <c r="Q46" s="79" t="s">
        <v>388</v>
      </c>
      <c r="R46" s="79"/>
      <c r="S46" s="79"/>
      <c r="T46" s="79"/>
      <c r="U46" s="79"/>
      <c r="V46" s="83" t="s">
        <v>621</v>
      </c>
      <c r="W46" s="81">
        <v>43631.112280092595</v>
      </c>
      <c r="X46" s="83" t="s">
        <v>723</v>
      </c>
      <c r="Y46" s="79"/>
      <c r="Z46" s="79"/>
      <c r="AA46" s="85" t="s">
        <v>900</v>
      </c>
      <c r="AB46" s="85" t="s">
        <v>931</v>
      </c>
      <c r="AC46" s="79" t="b">
        <v>0</v>
      </c>
      <c r="AD46" s="79">
        <v>1</v>
      </c>
      <c r="AE46" s="85" t="s">
        <v>1043</v>
      </c>
      <c r="AF46" s="79" t="b">
        <v>0</v>
      </c>
      <c r="AG46" s="79" t="s">
        <v>1048</v>
      </c>
      <c r="AH46" s="79"/>
      <c r="AI46" s="85" t="s">
        <v>1037</v>
      </c>
      <c r="AJ46" s="79" t="b">
        <v>0</v>
      </c>
      <c r="AK46" s="79">
        <v>0</v>
      </c>
      <c r="AL46" s="85" t="s">
        <v>1037</v>
      </c>
      <c r="AM46" s="79" t="s">
        <v>1056</v>
      </c>
      <c r="AN46" s="79" t="b">
        <v>0</v>
      </c>
      <c r="AO46" s="85" t="s">
        <v>931</v>
      </c>
      <c r="AP46" s="79" t="s">
        <v>176</v>
      </c>
      <c r="AQ46" s="79">
        <v>0</v>
      </c>
      <c r="AR46" s="79">
        <v>0</v>
      </c>
      <c r="AS46" s="79"/>
      <c r="AT46" s="79"/>
      <c r="AU46" s="79"/>
      <c r="AV46" s="79"/>
      <c r="AW46" s="79"/>
      <c r="AX46" s="79"/>
      <c r="AY46" s="79"/>
      <c r="AZ46" s="79"/>
      <c r="BA46">
        <v>2</v>
      </c>
      <c r="BB46" s="78" t="str">
        <f>REPLACE(INDEX(GroupVertices[Group],MATCH(Edges24[[#This Row],[Vertex 1]],GroupVertices[Vertex],0)),1,1,"")</f>
        <v>2</v>
      </c>
      <c r="BC46" s="78" t="str">
        <f>REPLACE(INDEX(GroupVertices[Group],MATCH(Edges24[[#This Row],[Vertex 2]],GroupVertices[Vertex],0)),1,1,"")</f>
        <v>2</v>
      </c>
      <c r="BD46" s="48"/>
      <c r="BE46" s="49"/>
      <c r="BF46" s="48"/>
      <c r="BG46" s="49"/>
      <c r="BH46" s="48"/>
      <c r="BI46" s="49"/>
      <c r="BJ46" s="48"/>
      <c r="BK46" s="49"/>
      <c r="BL46" s="48"/>
    </row>
    <row r="47" spans="1:64" ht="15">
      <c r="A47" s="64" t="s">
        <v>250</v>
      </c>
      <c r="B47" s="64" t="s">
        <v>304</v>
      </c>
      <c r="C47" s="65"/>
      <c r="D47" s="66"/>
      <c r="E47" s="67"/>
      <c r="F47" s="68"/>
      <c r="G47" s="65"/>
      <c r="H47" s="69"/>
      <c r="I47" s="70"/>
      <c r="J47" s="70"/>
      <c r="K47" s="34" t="s">
        <v>65</v>
      </c>
      <c r="L47" s="77">
        <v>85</v>
      </c>
      <c r="M47" s="77"/>
      <c r="N47" s="72"/>
      <c r="O47" s="79" t="s">
        <v>352</v>
      </c>
      <c r="P47" s="81">
        <v>43631.11376157407</v>
      </c>
      <c r="Q47" s="79" t="s">
        <v>389</v>
      </c>
      <c r="R47" s="79"/>
      <c r="S47" s="79"/>
      <c r="T47" s="79"/>
      <c r="U47" s="83" t="s">
        <v>565</v>
      </c>
      <c r="V47" s="83" t="s">
        <v>565</v>
      </c>
      <c r="W47" s="81">
        <v>43631.11376157407</v>
      </c>
      <c r="X47" s="83" t="s">
        <v>724</v>
      </c>
      <c r="Y47" s="79"/>
      <c r="Z47" s="79"/>
      <c r="AA47" s="85" t="s">
        <v>901</v>
      </c>
      <c r="AB47" s="85" t="s">
        <v>899</v>
      </c>
      <c r="AC47" s="79" t="b">
        <v>0</v>
      </c>
      <c r="AD47" s="79">
        <v>1</v>
      </c>
      <c r="AE47" s="85" t="s">
        <v>1043</v>
      </c>
      <c r="AF47" s="79" t="b">
        <v>0</v>
      </c>
      <c r="AG47" s="79" t="s">
        <v>1048</v>
      </c>
      <c r="AH47" s="79"/>
      <c r="AI47" s="85" t="s">
        <v>1037</v>
      </c>
      <c r="AJ47" s="79" t="b">
        <v>0</v>
      </c>
      <c r="AK47" s="79">
        <v>0</v>
      </c>
      <c r="AL47" s="85" t="s">
        <v>1037</v>
      </c>
      <c r="AM47" s="79" t="s">
        <v>1056</v>
      </c>
      <c r="AN47" s="79" t="b">
        <v>0</v>
      </c>
      <c r="AO47" s="85" t="s">
        <v>899</v>
      </c>
      <c r="AP47" s="79" t="s">
        <v>176</v>
      </c>
      <c r="AQ47" s="79">
        <v>0</v>
      </c>
      <c r="AR47" s="79">
        <v>0</v>
      </c>
      <c r="AS47" s="79"/>
      <c r="AT47" s="79"/>
      <c r="AU47" s="79"/>
      <c r="AV47" s="79"/>
      <c r="AW47" s="79"/>
      <c r="AX47" s="79"/>
      <c r="AY47" s="79"/>
      <c r="AZ47" s="79"/>
      <c r="BA47">
        <v>2</v>
      </c>
      <c r="BB47" s="78" t="str">
        <f>REPLACE(INDEX(GroupVertices[Group],MATCH(Edges24[[#This Row],[Vertex 1]],GroupVertices[Vertex],0)),1,1,"")</f>
        <v>2</v>
      </c>
      <c r="BC47" s="78" t="str">
        <f>REPLACE(INDEX(GroupVertices[Group],MATCH(Edges24[[#This Row],[Vertex 2]],GroupVertices[Vertex],0)),1,1,"")</f>
        <v>2</v>
      </c>
      <c r="BD47" s="48"/>
      <c r="BE47" s="49"/>
      <c r="BF47" s="48"/>
      <c r="BG47" s="49"/>
      <c r="BH47" s="48"/>
      <c r="BI47" s="49"/>
      <c r="BJ47" s="48"/>
      <c r="BK47" s="49"/>
      <c r="BL47" s="48"/>
    </row>
    <row r="48" spans="1:64" ht="15">
      <c r="A48" s="64" t="s">
        <v>251</v>
      </c>
      <c r="B48" s="64" t="s">
        <v>304</v>
      </c>
      <c r="C48" s="65"/>
      <c r="D48" s="66"/>
      <c r="E48" s="67"/>
      <c r="F48" s="68"/>
      <c r="G48" s="65"/>
      <c r="H48" s="69"/>
      <c r="I48" s="70"/>
      <c r="J48" s="70"/>
      <c r="K48" s="34" t="s">
        <v>65</v>
      </c>
      <c r="L48" s="77">
        <v>87</v>
      </c>
      <c r="M48" s="77"/>
      <c r="N48" s="72"/>
      <c r="O48" s="79" t="s">
        <v>352</v>
      </c>
      <c r="P48" s="81">
        <v>43631.95164351852</v>
      </c>
      <c r="Q48" s="79" t="s">
        <v>390</v>
      </c>
      <c r="R48" s="79"/>
      <c r="S48" s="79"/>
      <c r="T48" s="79"/>
      <c r="U48" s="79"/>
      <c r="V48" s="83" t="s">
        <v>622</v>
      </c>
      <c r="W48" s="81">
        <v>43631.95164351852</v>
      </c>
      <c r="X48" s="83" t="s">
        <v>725</v>
      </c>
      <c r="Y48" s="79"/>
      <c r="Z48" s="79"/>
      <c r="AA48" s="85" t="s">
        <v>902</v>
      </c>
      <c r="AB48" s="85" t="s">
        <v>1036</v>
      </c>
      <c r="AC48" s="79" t="b">
        <v>0</v>
      </c>
      <c r="AD48" s="79">
        <v>0</v>
      </c>
      <c r="AE48" s="85" t="s">
        <v>1047</v>
      </c>
      <c r="AF48" s="79" t="b">
        <v>0</v>
      </c>
      <c r="AG48" s="79" t="s">
        <v>1048</v>
      </c>
      <c r="AH48" s="79"/>
      <c r="AI48" s="85" t="s">
        <v>1037</v>
      </c>
      <c r="AJ48" s="79" t="b">
        <v>0</v>
      </c>
      <c r="AK48" s="79">
        <v>0</v>
      </c>
      <c r="AL48" s="85" t="s">
        <v>1037</v>
      </c>
      <c r="AM48" s="79" t="s">
        <v>1056</v>
      </c>
      <c r="AN48" s="79" t="b">
        <v>0</v>
      </c>
      <c r="AO48" s="85" t="s">
        <v>1036</v>
      </c>
      <c r="AP48" s="79" t="s">
        <v>176</v>
      </c>
      <c r="AQ48" s="79">
        <v>0</v>
      </c>
      <c r="AR48" s="79">
        <v>0</v>
      </c>
      <c r="AS48" s="79"/>
      <c r="AT48" s="79"/>
      <c r="AU48" s="79"/>
      <c r="AV48" s="79"/>
      <c r="AW48" s="79"/>
      <c r="AX48" s="79"/>
      <c r="AY48" s="79"/>
      <c r="AZ48" s="79"/>
      <c r="BA48">
        <v>1</v>
      </c>
      <c r="BB48" s="78" t="str">
        <f>REPLACE(INDEX(GroupVertices[Group],MATCH(Edges24[[#This Row],[Vertex 1]],GroupVertices[Vertex],0)),1,1,"")</f>
        <v>7</v>
      </c>
      <c r="BC48" s="78" t="str">
        <f>REPLACE(INDEX(GroupVertices[Group],MATCH(Edges24[[#This Row],[Vertex 2]],GroupVertices[Vertex],0)),1,1,"")</f>
        <v>2</v>
      </c>
      <c r="BD48" s="48"/>
      <c r="BE48" s="49"/>
      <c r="BF48" s="48"/>
      <c r="BG48" s="49"/>
      <c r="BH48" s="48"/>
      <c r="BI48" s="49"/>
      <c r="BJ48" s="48"/>
      <c r="BK48" s="49"/>
      <c r="BL48" s="48"/>
    </row>
    <row r="49" spans="1:64" ht="15">
      <c r="A49" s="64" t="s">
        <v>252</v>
      </c>
      <c r="B49" s="64" t="s">
        <v>304</v>
      </c>
      <c r="C49" s="65"/>
      <c r="D49" s="66"/>
      <c r="E49" s="67"/>
      <c r="F49" s="68"/>
      <c r="G49" s="65"/>
      <c r="H49" s="69"/>
      <c r="I49" s="70"/>
      <c r="J49" s="70"/>
      <c r="K49" s="34" t="s">
        <v>65</v>
      </c>
      <c r="L49" s="77">
        <v>89</v>
      </c>
      <c r="M49" s="77"/>
      <c r="N49" s="72"/>
      <c r="O49" s="79" t="s">
        <v>352</v>
      </c>
      <c r="P49" s="81">
        <v>43632.45664351852</v>
      </c>
      <c r="Q49" s="79" t="s">
        <v>391</v>
      </c>
      <c r="R49" s="79"/>
      <c r="S49" s="79"/>
      <c r="T49" s="79"/>
      <c r="U49" s="79"/>
      <c r="V49" s="83" t="s">
        <v>623</v>
      </c>
      <c r="W49" s="81">
        <v>43632.45664351852</v>
      </c>
      <c r="X49" s="83" t="s">
        <v>726</v>
      </c>
      <c r="Y49" s="79"/>
      <c r="Z49" s="79"/>
      <c r="AA49" s="85" t="s">
        <v>903</v>
      </c>
      <c r="AB49" s="79"/>
      <c r="AC49" s="79" t="b">
        <v>0</v>
      </c>
      <c r="AD49" s="79">
        <v>0</v>
      </c>
      <c r="AE49" s="85" t="s">
        <v>1037</v>
      </c>
      <c r="AF49" s="79" t="b">
        <v>0</v>
      </c>
      <c r="AG49" s="79" t="s">
        <v>1048</v>
      </c>
      <c r="AH49" s="79"/>
      <c r="AI49" s="85" t="s">
        <v>1037</v>
      </c>
      <c r="AJ49" s="79" t="b">
        <v>0</v>
      </c>
      <c r="AK49" s="79">
        <v>1</v>
      </c>
      <c r="AL49" s="85" t="s">
        <v>931</v>
      </c>
      <c r="AM49" s="79" t="s">
        <v>1054</v>
      </c>
      <c r="AN49" s="79" t="b">
        <v>0</v>
      </c>
      <c r="AO49" s="85" t="s">
        <v>931</v>
      </c>
      <c r="AP49" s="79" t="s">
        <v>176</v>
      </c>
      <c r="AQ49" s="79">
        <v>0</v>
      </c>
      <c r="AR49" s="79">
        <v>0</v>
      </c>
      <c r="AS49" s="79"/>
      <c r="AT49" s="79"/>
      <c r="AU49" s="79"/>
      <c r="AV49" s="79"/>
      <c r="AW49" s="79"/>
      <c r="AX49" s="79"/>
      <c r="AY49" s="79"/>
      <c r="AZ49" s="79"/>
      <c r="BA49">
        <v>1</v>
      </c>
      <c r="BB49" s="78" t="str">
        <f>REPLACE(INDEX(GroupVertices[Group],MATCH(Edges24[[#This Row],[Vertex 1]],GroupVertices[Vertex],0)),1,1,"")</f>
        <v>2</v>
      </c>
      <c r="BC49" s="78" t="str">
        <f>REPLACE(INDEX(GroupVertices[Group],MATCH(Edges24[[#This Row],[Vertex 2]],GroupVertices[Vertex],0)),1,1,"")</f>
        <v>2</v>
      </c>
      <c r="BD49" s="48"/>
      <c r="BE49" s="49"/>
      <c r="BF49" s="48"/>
      <c r="BG49" s="49"/>
      <c r="BH49" s="48"/>
      <c r="BI49" s="49"/>
      <c r="BJ49" s="48"/>
      <c r="BK49" s="49"/>
      <c r="BL49" s="48"/>
    </row>
    <row r="50" spans="1:64" ht="15">
      <c r="A50" s="64" t="s">
        <v>253</v>
      </c>
      <c r="B50" s="64" t="s">
        <v>304</v>
      </c>
      <c r="C50" s="65"/>
      <c r="D50" s="66"/>
      <c r="E50" s="67"/>
      <c r="F50" s="68"/>
      <c r="G50" s="65"/>
      <c r="H50" s="69"/>
      <c r="I50" s="70"/>
      <c r="J50" s="70"/>
      <c r="K50" s="34" t="s">
        <v>65</v>
      </c>
      <c r="L50" s="77">
        <v>91</v>
      </c>
      <c r="M50" s="77"/>
      <c r="N50" s="72"/>
      <c r="O50" s="79" t="s">
        <v>353</v>
      </c>
      <c r="P50" s="81">
        <v>43632.72425925926</v>
      </c>
      <c r="Q50" s="79" t="s">
        <v>392</v>
      </c>
      <c r="R50" s="79"/>
      <c r="S50" s="79"/>
      <c r="T50" s="79" t="s">
        <v>526</v>
      </c>
      <c r="U50" s="83" t="s">
        <v>566</v>
      </c>
      <c r="V50" s="83" t="s">
        <v>566</v>
      </c>
      <c r="W50" s="81">
        <v>43632.72425925926</v>
      </c>
      <c r="X50" s="83" t="s">
        <v>727</v>
      </c>
      <c r="Y50" s="79"/>
      <c r="Z50" s="79"/>
      <c r="AA50" s="85" t="s">
        <v>904</v>
      </c>
      <c r="AB50" s="79"/>
      <c r="AC50" s="79" t="b">
        <v>0</v>
      </c>
      <c r="AD50" s="79">
        <v>1</v>
      </c>
      <c r="AE50" s="85" t="s">
        <v>1042</v>
      </c>
      <c r="AF50" s="79" t="b">
        <v>0</v>
      </c>
      <c r="AG50" s="79" t="s">
        <v>1048</v>
      </c>
      <c r="AH50" s="79"/>
      <c r="AI50" s="85" t="s">
        <v>1037</v>
      </c>
      <c r="AJ50" s="79" t="b">
        <v>0</v>
      </c>
      <c r="AK50" s="79">
        <v>0</v>
      </c>
      <c r="AL50" s="85" t="s">
        <v>1037</v>
      </c>
      <c r="AM50" s="79" t="s">
        <v>1056</v>
      </c>
      <c r="AN50" s="79" t="b">
        <v>0</v>
      </c>
      <c r="AO50" s="85" t="s">
        <v>904</v>
      </c>
      <c r="AP50" s="79" t="s">
        <v>176</v>
      </c>
      <c r="AQ50" s="79">
        <v>0</v>
      </c>
      <c r="AR50" s="79">
        <v>0</v>
      </c>
      <c r="AS50" s="79"/>
      <c r="AT50" s="79"/>
      <c r="AU50" s="79"/>
      <c r="AV50" s="79"/>
      <c r="AW50" s="79"/>
      <c r="AX50" s="79"/>
      <c r="AY50" s="79"/>
      <c r="AZ50" s="79"/>
      <c r="BA50">
        <v>1</v>
      </c>
      <c r="BB50" s="78" t="str">
        <f>REPLACE(INDEX(GroupVertices[Group],MATCH(Edges24[[#This Row],[Vertex 1]],GroupVertices[Vertex],0)),1,1,"")</f>
        <v>2</v>
      </c>
      <c r="BC50" s="78" t="str">
        <f>REPLACE(INDEX(GroupVertices[Group],MATCH(Edges24[[#This Row],[Vertex 2]],GroupVertices[Vertex],0)),1,1,"")</f>
        <v>2</v>
      </c>
      <c r="BD50" s="48">
        <v>1</v>
      </c>
      <c r="BE50" s="49">
        <v>20</v>
      </c>
      <c r="BF50" s="48">
        <v>0</v>
      </c>
      <c r="BG50" s="49">
        <v>0</v>
      </c>
      <c r="BH50" s="48">
        <v>0</v>
      </c>
      <c r="BI50" s="49">
        <v>0</v>
      </c>
      <c r="BJ50" s="48">
        <v>4</v>
      </c>
      <c r="BK50" s="49">
        <v>80</v>
      </c>
      <c r="BL50" s="48">
        <v>5</v>
      </c>
    </row>
    <row r="51" spans="1:64" ht="15">
      <c r="A51" s="64" t="s">
        <v>254</v>
      </c>
      <c r="B51" s="64" t="s">
        <v>277</v>
      </c>
      <c r="C51" s="65"/>
      <c r="D51" s="66"/>
      <c r="E51" s="67"/>
      <c r="F51" s="68"/>
      <c r="G51" s="65"/>
      <c r="H51" s="69"/>
      <c r="I51" s="70"/>
      <c r="J51" s="70"/>
      <c r="K51" s="34" t="s">
        <v>65</v>
      </c>
      <c r="L51" s="77">
        <v>92</v>
      </c>
      <c r="M51" s="77"/>
      <c r="N51" s="72"/>
      <c r="O51" s="79" t="s">
        <v>352</v>
      </c>
      <c r="P51" s="81">
        <v>43633.62295138889</v>
      </c>
      <c r="Q51" s="79" t="s">
        <v>393</v>
      </c>
      <c r="R51" s="79"/>
      <c r="S51" s="79"/>
      <c r="T51" s="79" t="s">
        <v>527</v>
      </c>
      <c r="U51" s="79"/>
      <c r="V51" s="83" t="s">
        <v>624</v>
      </c>
      <c r="W51" s="81">
        <v>43633.62295138889</v>
      </c>
      <c r="X51" s="83" t="s">
        <v>728</v>
      </c>
      <c r="Y51" s="79"/>
      <c r="Z51" s="79"/>
      <c r="AA51" s="85" t="s">
        <v>905</v>
      </c>
      <c r="AB51" s="79"/>
      <c r="AC51" s="79" t="b">
        <v>0</v>
      </c>
      <c r="AD51" s="79">
        <v>0</v>
      </c>
      <c r="AE51" s="85" t="s">
        <v>1037</v>
      </c>
      <c r="AF51" s="79" t="b">
        <v>0</v>
      </c>
      <c r="AG51" s="79" t="s">
        <v>1048</v>
      </c>
      <c r="AH51" s="79"/>
      <c r="AI51" s="85" t="s">
        <v>1037</v>
      </c>
      <c r="AJ51" s="79" t="b">
        <v>0</v>
      </c>
      <c r="AK51" s="79">
        <v>23</v>
      </c>
      <c r="AL51" s="85" t="s">
        <v>946</v>
      </c>
      <c r="AM51" s="79" t="s">
        <v>1053</v>
      </c>
      <c r="AN51" s="79" t="b">
        <v>0</v>
      </c>
      <c r="AO51" s="85" t="s">
        <v>946</v>
      </c>
      <c r="AP51" s="79" t="s">
        <v>176</v>
      </c>
      <c r="AQ51" s="79">
        <v>0</v>
      </c>
      <c r="AR51" s="79">
        <v>0</v>
      </c>
      <c r="AS51" s="79"/>
      <c r="AT51" s="79"/>
      <c r="AU51" s="79"/>
      <c r="AV51" s="79"/>
      <c r="AW51" s="79"/>
      <c r="AX51" s="79"/>
      <c r="AY51" s="79"/>
      <c r="AZ51" s="79"/>
      <c r="BA51">
        <v>1</v>
      </c>
      <c r="BB51" s="78" t="str">
        <f>REPLACE(INDEX(GroupVertices[Group],MATCH(Edges24[[#This Row],[Vertex 1]],GroupVertices[Vertex],0)),1,1,"")</f>
        <v>1</v>
      </c>
      <c r="BC51" s="78" t="str">
        <f>REPLACE(INDEX(GroupVertices[Group],MATCH(Edges24[[#This Row],[Vertex 2]],GroupVertices[Vertex],0)),1,1,"")</f>
        <v>1</v>
      </c>
      <c r="BD51" s="48">
        <v>0</v>
      </c>
      <c r="BE51" s="49">
        <v>0</v>
      </c>
      <c r="BF51" s="48">
        <v>0</v>
      </c>
      <c r="BG51" s="49">
        <v>0</v>
      </c>
      <c r="BH51" s="48">
        <v>0</v>
      </c>
      <c r="BI51" s="49">
        <v>0</v>
      </c>
      <c r="BJ51" s="48">
        <v>24</v>
      </c>
      <c r="BK51" s="49">
        <v>100</v>
      </c>
      <c r="BL51" s="48">
        <v>24</v>
      </c>
    </row>
    <row r="52" spans="1:64" ht="15">
      <c r="A52" s="64" t="s">
        <v>255</v>
      </c>
      <c r="B52" s="64" t="s">
        <v>255</v>
      </c>
      <c r="C52" s="65"/>
      <c r="D52" s="66"/>
      <c r="E52" s="67"/>
      <c r="F52" s="68"/>
      <c r="G52" s="65"/>
      <c r="H52" s="69"/>
      <c r="I52" s="70"/>
      <c r="J52" s="70"/>
      <c r="K52" s="34" t="s">
        <v>65</v>
      </c>
      <c r="L52" s="77">
        <v>93</v>
      </c>
      <c r="M52" s="77"/>
      <c r="N52" s="72"/>
      <c r="O52" s="79" t="s">
        <v>176</v>
      </c>
      <c r="P52" s="81">
        <v>43633.62892361111</v>
      </c>
      <c r="Q52" s="79" t="s">
        <v>394</v>
      </c>
      <c r="R52" s="79"/>
      <c r="S52" s="79"/>
      <c r="T52" s="79" t="s">
        <v>528</v>
      </c>
      <c r="U52" s="79"/>
      <c r="V52" s="83" t="s">
        <v>625</v>
      </c>
      <c r="W52" s="81">
        <v>43633.62892361111</v>
      </c>
      <c r="X52" s="83" t="s">
        <v>729</v>
      </c>
      <c r="Y52" s="79"/>
      <c r="Z52" s="79"/>
      <c r="AA52" s="85" t="s">
        <v>906</v>
      </c>
      <c r="AB52" s="79"/>
      <c r="AC52" s="79" t="b">
        <v>0</v>
      </c>
      <c r="AD52" s="79">
        <v>0</v>
      </c>
      <c r="AE52" s="85" t="s">
        <v>1037</v>
      </c>
      <c r="AF52" s="79" t="b">
        <v>0</v>
      </c>
      <c r="AG52" s="79" t="s">
        <v>1048</v>
      </c>
      <c r="AH52" s="79"/>
      <c r="AI52" s="85" t="s">
        <v>1037</v>
      </c>
      <c r="AJ52" s="79" t="b">
        <v>0</v>
      </c>
      <c r="AK52" s="79">
        <v>0</v>
      </c>
      <c r="AL52" s="85" t="s">
        <v>1037</v>
      </c>
      <c r="AM52" s="79" t="s">
        <v>1062</v>
      </c>
      <c r="AN52" s="79" t="b">
        <v>0</v>
      </c>
      <c r="AO52" s="85" t="s">
        <v>906</v>
      </c>
      <c r="AP52" s="79" t="s">
        <v>176</v>
      </c>
      <c r="AQ52" s="79">
        <v>0</v>
      </c>
      <c r="AR52" s="79">
        <v>0</v>
      </c>
      <c r="AS52" s="79"/>
      <c r="AT52" s="79"/>
      <c r="AU52" s="79"/>
      <c r="AV52" s="79"/>
      <c r="AW52" s="79"/>
      <c r="AX52" s="79"/>
      <c r="AY52" s="79"/>
      <c r="AZ52" s="79"/>
      <c r="BA52">
        <v>1</v>
      </c>
      <c r="BB52" s="78" t="str">
        <f>REPLACE(INDEX(GroupVertices[Group],MATCH(Edges24[[#This Row],[Vertex 1]],GroupVertices[Vertex],0)),1,1,"")</f>
        <v>5</v>
      </c>
      <c r="BC52" s="78" t="str">
        <f>REPLACE(INDEX(GroupVertices[Group],MATCH(Edges24[[#This Row],[Vertex 2]],GroupVertices[Vertex],0)),1,1,"")</f>
        <v>5</v>
      </c>
      <c r="BD52" s="48">
        <v>3</v>
      </c>
      <c r="BE52" s="49">
        <v>6.666666666666667</v>
      </c>
      <c r="BF52" s="48">
        <v>1</v>
      </c>
      <c r="BG52" s="49">
        <v>2.2222222222222223</v>
      </c>
      <c r="BH52" s="48">
        <v>0</v>
      </c>
      <c r="BI52" s="49">
        <v>0</v>
      </c>
      <c r="BJ52" s="48">
        <v>41</v>
      </c>
      <c r="BK52" s="49">
        <v>91.11111111111111</v>
      </c>
      <c r="BL52" s="48">
        <v>45</v>
      </c>
    </row>
    <row r="53" spans="1:64" ht="15">
      <c r="A53" s="64" t="s">
        <v>256</v>
      </c>
      <c r="B53" s="64" t="s">
        <v>277</v>
      </c>
      <c r="C53" s="65"/>
      <c r="D53" s="66"/>
      <c r="E53" s="67"/>
      <c r="F53" s="68"/>
      <c r="G53" s="65"/>
      <c r="H53" s="69"/>
      <c r="I53" s="70"/>
      <c r="J53" s="70"/>
      <c r="K53" s="34" t="s">
        <v>65</v>
      </c>
      <c r="L53" s="77">
        <v>94</v>
      </c>
      <c r="M53" s="77"/>
      <c r="N53" s="72"/>
      <c r="O53" s="79" t="s">
        <v>352</v>
      </c>
      <c r="P53" s="81">
        <v>43633.6327662037</v>
      </c>
      <c r="Q53" s="79" t="s">
        <v>393</v>
      </c>
      <c r="R53" s="79"/>
      <c r="S53" s="79"/>
      <c r="T53" s="79" t="s">
        <v>527</v>
      </c>
      <c r="U53" s="79"/>
      <c r="V53" s="83" t="s">
        <v>626</v>
      </c>
      <c r="W53" s="81">
        <v>43633.6327662037</v>
      </c>
      <c r="X53" s="83" t="s">
        <v>730</v>
      </c>
      <c r="Y53" s="79"/>
      <c r="Z53" s="79"/>
      <c r="AA53" s="85" t="s">
        <v>907</v>
      </c>
      <c r="AB53" s="79"/>
      <c r="AC53" s="79" t="b">
        <v>0</v>
      </c>
      <c r="AD53" s="79">
        <v>0</v>
      </c>
      <c r="AE53" s="85" t="s">
        <v>1037</v>
      </c>
      <c r="AF53" s="79" t="b">
        <v>0</v>
      </c>
      <c r="AG53" s="79" t="s">
        <v>1048</v>
      </c>
      <c r="AH53" s="79"/>
      <c r="AI53" s="85" t="s">
        <v>1037</v>
      </c>
      <c r="AJ53" s="79" t="b">
        <v>0</v>
      </c>
      <c r="AK53" s="79">
        <v>23</v>
      </c>
      <c r="AL53" s="85" t="s">
        <v>946</v>
      </c>
      <c r="AM53" s="79" t="s">
        <v>1056</v>
      </c>
      <c r="AN53" s="79" t="b">
        <v>0</v>
      </c>
      <c r="AO53" s="85" t="s">
        <v>946</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v>0</v>
      </c>
      <c r="BE53" s="49">
        <v>0</v>
      </c>
      <c r="BF53" s="48">
        <v>0</v>
      </c>
      <c r="BG53" s="49">
        <v>0</v>
      </c>
      <c r="BH53" s="48">
        <v>0</v>
      </c>
      <c r="BI53" s="49">
        <v>0</v>
      </c>
      <c r="BJ53" s="48">
        <v>24</v>
      </c>
      <c r="BK53" s="49">
        <v>100</v>
      </c>
      <c r="BL53" s="48">
        <v>24</v>
      </c>
    </row>
    <row r="54" spans="1:64" ht="15">
      <c r="A54" s="64" t="s">
        <v>257</v>
      </c>
      <c r="B54" s="64" t="s">
        <v>346</v>
      </c>
      <c r="C54" s="65"/>
      <c r="D54" s="66"/>
      <c r="E54" s="67"/>
      <c r="F54" s="68"/>
      <c r="G54" s="65"/>
      <c r="H54" s="69"/>
      <c r="I54" s="70"/>
      <c r="J54" s="70"/>
      <c r="K54" s="34" t="s">
        <v>65</v>
      </c>
      <c r="L54" s="77">
        <v>95</v>
      </c>
      <c r="M54" s="77"/>
      <c r="N54" s="72"/>
      <c r="O54" s="79" t="s">
        <v>352</v>
      </c>
      <c r="P54" s="81">
        <v>43633.64957175926</v>
      </c>
      <c r="Q54" s="79" t="s">
        <v>395</v>
      </c>
      <c r="R54" s="79"/>
      <c r="S54" s="79"/>
      <c r="T54" s="79"/>
      <c r="U54" s="79"/>
      <c r="V54" s="83" t="s">
        <v>627</v>
      </c>
      <c r="W54" s="81">
        <v>43633.64957175926</v>
      </c>
      <c r="X54" s="83" t="s">
        <v>731</v>
      </c>
      <c r="Y54" s="79"/>
      <c r="Z54" s="79"/>
      <c r="AA54" s="85" t="s">
        <v>908</v>
      </c>
      <c r="AB54" s="79"/>
      <c r="AC54" s="79" t="b">
        <v>0</v>
      </c>
      <c r="AD54" s="79">
        <v>0</v>
      </c>
      <c r="AE54" s="85" t="s">
        <v>1037</v>
      </c>
      <c r="AF54" s="79" t="b">
        <v>0</v>
      </c>
      <c r="AG54" s="79" t="s">
        <v>1048</v>
      </c>
      <c r="AH54" s="79"/>
      <c r="AI54" s="85" t="s">
        <v>1037</v>
      </c>
      <c r="AJ54" s="79" t="b">
        <v>0</v>
      </c>
      <c r="AK54" s="79">
        <v>2</v>
      </c>
      <c r="AL54" s="85" t="s">
        <v>984</v>
      </c>
      <c r="AM54" s="79" t="s">
        <v>1054</v>
      </c>
      <c r="AN54" s="79" t="b">
        <v>0</v>
      </c>
      <c r="AO54" s="85" t="s">
        <v>984</v>
      </c>
      <c r="AP54" s="79" t="s">
        <v>176</v>
      </c>
      <c r="AQ54" s="79">
        <v>0</v>
      </c>
      <c r="AR54" s="79">
        <v>0</v>
      </c>
      <c r="AS54" s="79"/>
      <c r="AT54" s="79"/>
      <c r="AU54" s="79"/>
      <c r="AV54" s="79"/>
      <c r="AW54" s="79"/>
      <c r="AX54" s="79"/>
      <c r="AY54" s="79"/>
      <c r="AZ54" s="79"/>
      <c r="BA54">
        <v>1</v>
      </c>
      <c r="BB54" s="78" t="str">
        <f>REPLACE(INDEX(GroupVertices[Group],MATCH(Edges24[[#This Row],[Vertex 1]],GroupVertices[Vertex],0)),1,1,"")</f>
        <v>2</v>
      </c>
      <c r="BC54" s="78" t="str">
        <f>REPLACE(INDEX(GroupVertices[Group],MATCH(Edges24[[#This Row],[Vertex 2]],GroupVertices[Vertex],0)),1,1,"")</f>
        <v>2</v>
      </c>
      <c r="BD54" s="48"/>
      <c r="BE54" s="49"/>
      <c r="BF54" s="48"/>
      <c r="BG54" s="49"/>
      <c r="BH54" s="48"/>
      <c r="BI54" s="49"/>
      <c r="BJ54" s="48"/>
      <c r="BK54" s="49"/>
      <c r="BL54" s="48"/>
    </row>
    <row r="55" spans="1:64" ht="15">
      <c r="A55" s="64" t="s">
        <v>258</v>
      </c>
      <c r="B55" s="64" t="s">
        <v>277</v>
      </c>
      <c r="C55" s="65"/>
      <c r="D55" s="66"/>
      <c r="E55" s="67"/>
      <c r="F55" s="68"/>
      <c r="G55" s="65"/>
      <c r="H55" s="69"/>
      <c r="I55" s="70"/>
      <c r="J55" s="70"/>
      <c r="K55" s="34" t="s">
        <v>65</v>
      </c>
      <c r="L55" s="77">
        <v>98</v>
      </c>
      <c r="M55" s="77"/>
      <c r="N55" s="72"/>
      <c r="O55" s="79" t="s">
        <v>352</v>
      </c>
      <c r="P55" s="81">
        <v>43633.6987037037</v>
      </c>
      <c r="Q55" s="79" t="s">
        <v>393</v>
      </c>
      <c r="R55" s="79"/>
      <c r="S55" s="79"/>
      <c r="T55" s="79" t="s">
        <v>527</v>
      </c>
      <c r="U55" s="79"/>
      <c r="V55" s="83" t="s">
        <v>628</v>
      </c>
      <c r="W55" s="81">
        <v>43633.6987037037</v>
      </c>
      <c r="X55" s="83" t="s">
        <v>732</v>
      </c>
      <c r="Y55" s="79"/>
      <c r="Z55" s="79"/>
      <c r="AA55" s="85" t="s">
        <v>909</v>
      </c>
      <c r="AB55" s="79"/>
      <c r="AC55" s="79" t="b">
        <v>0</v>
      </c>
      <c r="AD55" s="79">
        <v>0</v>
      </c>
      <c r="AE55" s="85" t="s">
        <v>1037</v>
      </c>
      <c r="AF55" s="79" t="b">
        <v>0</v>
      </c>
      <c r="AG55" s="79" t="s">
        <v>1048</v>
      </c>
      <c r="AH55" s="79"/>
      <c r="AI55" s="85" t="s">
        <v>1037</v>
      </c>
      <c r="AJ55" s="79" t="b">
        <v>0</v>
      </c>
      <c r="AK55" s="79">
        <v>23</v>
      </c>
      <c r="AL55" s="85" t="s">
        <v>946</v>
      </c>
      <c r="AM55" s="79" t="s">
        <v>1056</v>
      </c>
      <c r="AN55" s="79" t="b">
        <v>0</v>
      </c>
      <c r="AO55" s="85" t="s">
        <v>946</v>
      </c>
      <c r="AP55" s="79" t="s">
        <v>176</v>
      </c>
      <c r="AQ55" s="79">
        <v>0</v>
      </c>
      <c r="AR55" s="79">
        <v>0</v>
      </c>
      <c r="AS55" s="79"/>
      <c r="AT55" s="79"/>
      <c r="AU55" s="79"/>
      <c r="AV55" s="79"/>
      <c r="AW55" s="79"/>
      <c r="AX55" s="79"/>
      <c r="AY55" s="79"/>
      <c r="AZ55" s="79"/>
      <c r="BA55">
        <v>1</v>
      </c>
      <c r="BB55" s="78" t="str">
        <f>REPLACE(INDEX(GroupVertices[Group],MATCH(Edges24[[#This Row],[Vertex 1]],GroupVertices[Vertex],0)),1,1,"")</f>
        <v>1</v>
      </c>
      <c r="BC55" s="78" t="str">
        <f>REPLACE(INDEX(GroupVertices[Group],MATCH(Edges24[[#This Row],[Vertex 2]],GroupVertices[Vertex],0)),1,1,"")</f>
        <v>1</v>
      </c>
      <c r="BD55" s="48">
        <v>0</v>
      </c>
      <c r="BE55" s="49">
        <v>0</v>
      </c>
      <c r="BF55" s="48">
        <v>0</v>
      </c>
      <c r="BG55" s="49">
        <v>0</v>
      </c>
      <c r="BH55" s="48">
        <v>0</v>
      </c>
      <c r="BI55" s="49">
        <v>0</v>
      </c>
      <c r="BJ55" s="48">
        <v>24</v>
      </c>
      <c r="BK55" s="49">
        <v>100</v>
      </c>
      <c r="BL55" s="48">
        <v>24</v>
      </c>
    </row>
    <row r="56" spans="1:64" ht="15">
      <c r="A56" s="64" t="s">
        <v>259</v>
      </c>
      <c r="B56" s="64" t="s">
        <v>277</v>
      </c>
      <c r="C56" s="65"/>
      <c r="D56" s="66"/>
      <c r="E56" s="67"/>
      <c r="F56" s="68"/>
      <c r="G56" s="65"/>
      <c r="H56" s="69"/>
      <c r="I56" s="70"/>
      <c r="J56" s="70"/>
      <c r="K56" s="34" t="s">
        <v>65</v>
      </c>
      <c r="L56" s="77">
        <v>99</v>
      </c>
      <c r="M56" s="77"/>
      <c r="N56" s="72"/>
      <c r="O56" s="79" t="s">
        <v>352</v>
      </c>
      <c r="P56" s="81">
        <v>43627.67702546297</v>
      </c>
      <c r="Q56" s="79" t="s">
        <v>365</v>
      </c>
      <c r="R56" s="79"/>
      <c r="S56" s="79"/>
      <c r="T56" s="79"/>
      <c r="U56" s="79"/>
      <c r="V56" s="83" t="s">
        <v>629</v>
      </c>
      <c r="W56" s="81">
        <v>43627.67702546297</v>
      </c>
      <c r="X56" s="83" t="s">
        <v>733</v>
      </c>
      <c r="Y56" s="79"/>
      <c r="Z56" s="79"/>
      <c r="AA56" s="85" t="s">
        <v>910</v>
      </c>
      <c r="AB56" s="79"/>
      <c r="AC56" s="79" t="b">
        <v>0</v>
      </c>
      <c r="AD56" s="79">
        <v>0</v>
      </c>
      <c r="AE56" s="85" t="s">
        <v>1037</v>
      </c>
      <c r="AF56" s="79" t="b">
        <v>0</v>
      </c>
      <c r="AG56" s="79" t="s">
        <v>1048</v>
      </c>
      <c r="AH56" s="79"/>
      <c r="AI56" s="85" t="s">
        <v>1037</v>
      </c>
      <c r="AJ56" s="79" t="b">
        <v>0</v>
      </c>
      <c r="AK56" s="79">
        <v>15</v>
      </c>
      <c r="AL56" s="85" t="s">
        <v>936</v>
      </c>
      <c r="AM56" s="79" t="s">
        <v>1054</v>
      </c>
      <c r="AN56" s="79" t="b">
        <v>0</v>
      </c>
      <c r="AO56" s="85" t="s">
        <v>936</v>
      </c>
      <c r="AP56" s="79" t="s">
        <v>176</v>
      </c>
      <c r="AQ56" s="79">
        <v>0</v>
      </c>
      <c r="AR56" s="79">
        <v>0</v>
      </c>
      <c r="AS56" s="79"/>
      <c r="AT56" s="79"/>
      <c r="AU56" s="79"/>
      <c r="AV56" s="79"/>
      <c r="AW56" s="79"/>
      <c r="AX56" s="79"/>
      <c r="AY56" s="79"/>
      <c r="AZ56" s="79"/>
      <c r="BA56">
        <v>2</v>
      </c>
      <c r="BB56" s="78" t="str">
        <f>REPLACE(INDEX(GroupVertices[Group],MATCH(Edges24[[#This Row],[Vertex 1]],GroupVertices[Vertex],0)),1,1,"")</f>
        <v>1</v>
      </c>
      <c r="BC56" s="78" t="str">
        <f>REPLACE(INDEX(GroupVertices[Group],MATCH(Edges24[[#This Row],[Vertex 2]],GroupVertices[Vertex],0)),1,1,"")</f>
        <v>1</v>
      </c>
      <c r="BD56" s="48">
        <v>0</v>
      </c>
      <c r="BE56" s="49">
        <v>0</v>
      </c>
      <c r="BF56" s="48">
        <v>2</v>
      </c>
      <c r="BG56" s="49">
        <v>7.6923076923076925</v>
      </c>
      <c r="BH56" s="48">
        <v>0</v>
      </c>
      <c r="BI56" s="49">
        <v>0</v>
      </c>
      <c r="BJ56" s="48">
        <v>24</v>
      </c>
      <c r="BK56" s="49">
        <v>92.3076923076923</v>
      </c>
      <c r="BL56" s="48">
        <v>26</v>
      </c>
    </row>
    <row r="57" spans="1:64" ht="15">
      <c r="A57" s="64" t="s">
        <v>259</v>
      </c>
      <c r="B57" s="64" t="s">
        <v>304</v>
      </c>
      <c r="C57" s="65"/>
      <c r="D57" s="66"/>
      <c r="E57" s="67"/>
      <c r="F57" s="68"/>
      <c r="G57" s="65"/>
      <c r="H57" s="69"/>
      <c r="I57" s="70"/>
      <c r="J57" s="70"/>
      <c r="K57" s="34" t="s">
        <v>65</v>
      </c>
      <c r="L57" s="77">
        <v>100</v>
      </c>
      <c r="M57" s="77"/>
      <c r="N57" s="72"/>
      <c r="O57" s="79" t="s">
        <v>352</v>
      </c>
      <c r="P57" s="81">
        <v>43627.67706018518</v>
      </c>
      <c r="Q57" s="79" t="s">
        <v>396</v>
      </c>
      <c r="R57" s="79"/>
      <c r="S57" s="79"/>
      <c r="T57" s="79"/>
      <c r="U57" s="79"/>
      <c r="V57" s="83" t="s">
        <v>629</v>
      </c>
      <c r="W57" s="81">
        <v>43627.67706018518</v>
      </c>
      <c r="X57" s="83" t="s">
        <v>734</v>
      </c>
      <c r="Y57" s="79"/>
      <c r="Z57" s="79"/>
      <c r="AA57" s="85" t="s">
        <v>911</v>
      </c>
      <c r="AB57" s="85" t="s">
        <v>936</v>
      </c>
      <c r="AC57" s="79" t="b">
        <v>0</v>
      </c>
      <c r="AD57" s="79">
        <v>1</v>
      </c>
      <c r="AE57" s="85" t="s">
        <v>1040</v>
      </c>
      <c r="AF57" s="79" t="b">
        <v>0</v>
      </c>
      <c r="AG57" s="79" t="s">
        <v>1049</v>
      </c>
      <c r="AH57" s="79"/>
      <c r="AI57" s="85" t="s">
        <v>1037</v>
      </c>
      <c r="AJ57" s="79" t="b">
        <v>0</v>
      </c>
      <c r="AK57" s="79">
        <v>0</v>
      </c>
      <c r="AL57" s="85" t="s">
        <v>1037</v>
      </c>
      <c r="AM57" s="79" t="s">
        <v>1054</v>
      </c>
      <c r="AN57" s="79" t="b">
        <v>0</v>
      </c>
      <c r="AO57" s="85" t="s">
        <v>936</v>
      </c>
      <c r="AP57" s="79" t="s">
        <v>176</v>
      </c>
      <c r="AQ57" s="79">
        <v>0</v>
      </c>
      <c r="AR57" s="79">
        <v>0</v>
      </c>
      <c r="AS57" s="79"/>
      <c r="AT57" s="79"/>
      <c r="AU57" s="79"/>
      <c r="AV57" s="79"/>
      <c r="AW57" s="79"/>
      <c r="AX57" s="79"/>
      <c r="AY57" s="79"/>
      <c r="AZ57" s="79"/>
      <c r="BA57">
        <v>2</v>
      </c>
      <c r="BB57" s="78" t="str">
        <f>REPLACE(INDEX(GroupVertices[Group],MATCH(Edges24[[#This Row],[Vertex 1]],GroupVertices[Vertex],0)),1,1,"")</f>
        <v>1</v>
      </c>
      <c r="BC57" s="78" t="str">
        <f>REPLACE(INDEX(GroupVertices[Group],MATCH(Edges24[[#This Row],[Vertex 2]],GroupVertices[Vertex],0)),1,1,"")</f>
        <v>2</v>
      </c>
      <c r="BD57" s="48"/>
      <c r="BE57" s="49"/>
      <c r="BF57" s="48"/>
      <c r="BG57" s="49"/>
      <c r="BH57" s="48"/>
      <c r="BI57" s="49"/>
      <c r="BJ57" s="48"/>
      <c r="BK57" s="49"/>
      <c r="BL57" s="48"/>
    </row>
    <row r="58" spans="1:64" ht="15">
      <c r="A58" s="64" t="s">
        <v>259</v>
      </c>
      <c r="B58" s="64" t="s">
        <v>277</v>
      </c>
      <c r="C58" s="65"/>
      <c r="D58" s="66"/>
      <c r="E58" s="67"/>
      <c r="F58" s="68"/>
      <c r="G58" s="65"/>
      <c r="H58" s="69"/>
      <c r="I58" s="70"/>
      <c r="J58" s="70"/>
      <c r="K58" s="34" t="s">
        <v>65</v>
      </c>
      <c r="L58" s="77">
        <v>104</v>
      </c>
      <c r="M58" s="77"/>
      <c r="N58" s="72"/>
      <c r="O58" s="79" t="s">
        <v>352</v>
      </c>
      <c r="P58" s="81">
        <v>43633.71053240741</v>
      </c>
      <c r="Q58" s="79" t="s">
        <v>393</v>
      </c>
      <c r="R58" s="79"/>
      <c r="S58" s="79"/>
      <c r="T58" s="79" t="s">
        <v>527</v>
      </c>
      <c r="U58" s="79"/>
      <c r="V58" s="83" t="s">
        <v>629</v>
      </c>
      <c r="W58" s="81">
        <v>43633.71053240741</v>
      </c>
      <c r="X58" s="83" t="s">
        <v>735</v>
      </c>
      <c r="Y58" s="79"/>
      <c r="Z58" s="79"/>
      <c r="AA58" s="85" t="s">
        <v>912</v>
      </c>
      <c r="AB58" s="79"/>
      <c r="AC58" s="79" t="b">
        <v>0</v>
      </c>
      <c r="AD58" s="79">
        <v>0</v>
      </c>
      <c r="AE58" s="85" t="s">
        <v>1037</v>
      </c>
      <c r="AF58" s="79" t="b">
        <v>0</v>
      </c>
      <c r="AG58" s="79" t="s">
        <v>1048</v>
      </c>
      <c r="AH58" s="79"/>
      <c r="AI58" s="85" t="s">
        <v>1037</v>
      </c>
      <c r="AJ58" s="79" t="b">
        <v>0</v>
      </c>
      <c r="AK58" s="79">
        <v>23</v>
      </c>
      <c r="AL58" s="85" t="s">
        <v>946</v>
      </c>
      <c r="AM58" s="79" t="s">
        <v>1054</v>
      </c>
      <c r="AN58" s="79" t="b">
        <v>0</v>
      </c>
      <c r="AO58" s="85" t="s">
        <v>946</v>
      </c>
      <c r="AP58" s="79" t="s">
        <v>176</v>
      </c>
      <c r="AQ58" s="79">
        <v>0</v>
      </c>
      <c r="AR58" s="79">
        <v>0</v>
      </c>
      <c r="AS58" s="79"/>
      <c r="AT58" s="79"/>
      <c r="AU58" s="79"/>
      <c r="AV58" s="79"/>
      <c r="AW58" s="79"/>
      <c r="AX58" s="79"/>
      <c r="AY58" s="79"/>
      <c r="AZ58" s="79"/>
      <c r="BA58">
        <v>2</v>
      </c>
      <c r="BB58" s="78" t="str">
        <f>REPLACE(INDEX(GroupVertices[Group],MATCH(Edges24[[#This Row],[Vertex 1]],GroupVertices[Vertex],0)),1,1,"")</f>
        <v>1</v>
      </c>
      <c r="BC58" s="78" t="str">
        <f>REPLACE(INDEX(GroupVertices[Group],MATCH(Edges24[[#This Row],[Vertex 2]],GroupVertices[Vertex],0)),1,1,"")</f>
        <v>1</v>
      </c>
      <c r="BD58" s="48">
        <v>0</v>
      </c>
      <c r="BE58" s="49">
        <v>0</v>
      </c>
      <c r="BF58" s="48">
        <v>0</v>
      </c>
      <c r="BG58" s="49">
        <v>0</v>
      </c>
      <c r="BH58" s="48">
        <v>0</v>
      </c>
      <c r="BI58" s="49">
        <v>0</v>
      </c>
      <c r="BJ58" s="48">
        <v>24</v>
      </c>
      <c r="BK58" s="49">
        <v>100</v>
      </c>
      <c r="BL58" s="48">
        <v>24</v>
      </c>
    </row>
    <row r="59" spans="1:64" ht="15">
      <c r="A59" s="64" t="s">
        <v>259</v>
      </c>
      <c r="B59" s="64" t="s">
        <v>304</v>
      </c>
      <c r="C59" s="65"/>
      <c r="D59" s="66"/>
      <c r="E59" s="67"/>
      <c r="F59" s="68"/>
      <c r="G59" s="65"/>
      <c r="H59" s="69"/>
      <c r="I59" s="70"/>
      <c r="J59" s="70"/>
      <c r="K59" s="34" t="s">
        <v>65</v>
      </c>
      <c r="L59" s="77">
        <v>105</v>
      </c>
      <c r="M59" s="77"/>
      <c r="N59" s="72"/>
      <c r="O59" s="79" t="s">
        <v>352</v>
      </c>
      <c r="P59" s="81">
        <v>43633.71059027778</v>
      </c>
      <c r="Q59" s="79" t="s">
        <v>397</v>
      </c>
      <c r="R59" s="79"/>
      <c r="S59" s="79"/>
      <c r="T59" s="79"/>
      <c r="U59" s="79"/>
      <c r="V59" s="83" t="s">
        <v>629</v>
      </c>
      <c r="W59" s="81">
        <v>43633.71059027778</v>
      </c>
      <c r="X59" s="83" t="s">
        <v>736</v>
      </c>
      <c r="Y59" s="79"/>
      <c r="Z59" s="79"/>
      <c r="AA59" s="85" t="s">
        <v>913</v>
      </c>
      <c r="AB59" s="85" t="s">
        <v>946</v>
      </c>
      <c r="AC59" s="79" t="b">
        <v>0</v>
      </c>
      <c r="AD59" s="79">
        <v>0</v>
      </c>
      <c r="AE59" s="85" t="s">
        <v>1040</v>
      </c>
      <c r="AF59" s="79" t="b">
        <v>0</v>
      </c>
      <c r="AG59" s="79" t="s">
        <v>1048</v>
      </c>
      <c r="AH59" s="79"/>
      <c r="AI59" s="85" t="s">
        <v>1037</v>
      </c>
      <c r="AJ59" s="79" t="b">
        <v>0</v>
      </c>
      <c r="AK59" s="79">
        <v>0</v>
      </c>
      <c r="AL59" s="85" t="s">
        <v>1037</v>
      </c>
      <c r="AM59" s="79" t="s">
        <v>1054</v>
      </c>
      <c r="AN59" s="79" t="b">
        <v>0</v>
      </c>
      <c r="AO59" s="85" t="s">
        <v>946</v>
      </c>
      <c r="AP59" s="79" t="s">
        <v>176</v>
      </c>
      <c r="AQ59" s="79">
        <v>0</v>
      </c>
      <c r="AR59" s="79">
        <v>0</v>
      </c>
      <c r="AS59" s="79"/>
      <c r="AT59" s="79"/>
      <c r="AU59" s="79"/>
      <c r="AV59" s="79"/>
      <c r="AW59" s="79"/>
      <c r="AX59" s="79"/>
      <c r="AY59" s="79"/>
      <c r="AZ59" s="79"/>
      <c r="BA59">
        <v>2</v>
      </c>
      <c r="BB59" s="78" t="str">
        <f>REPLACE(INDEX(GroupVertices[Group],MATCH(Edges24[[#This Row],[Vertex 1]],GroupVertices[Vertex],0)),1,1,"")</f>
        <v>1</v>
      </c>
      <c r="BC59" s="78" t="str">
        <f>REPLACE(INDEX(GroupVertices[Group],MATCH(Edges24[[#This Row],[Vertex 2]],GroupVertices[Vertex],0)),1,1,"")</f>
        <v>2</v>
      </c>
      <c r="BD59" s="48"/>
      <c r="BE59" s="49"/>
      <c r="BF59" s="48"/>
      <c r="BG59" s="49"/>
      <c r="BH59" s="48"/>
      <c r="BI59" s="49"/>
      <c r="BJ59" s="48"/>
      <c r="BK59" s="49"/>
      <c r="BL59" s="48"/>
    </row>
    <row r="60" spans="1:64" ht="15">
      <c r="A60" s="64" t="s">
        <v>260</v>
      </c>
      <c r="B60" s="64" t="s">
        <v>277</v>
      </c>
      <c r="C60" s="65"/>
      <c r="D60" s="66"/>
      <c r="E60" s="67"/>
      <c r="F60" s="68"/>
      <c r="G60" s="65"/>
      <c r="H60" s="69"/>
      <c r="I60" s="70"/>
      <c r="J60" s="70"/>
      <c r="K60" s="34" t="s">
        <v>65</v>
      </c>
      <c r="L60" s="77">
        <v>108</v>
      </c>
      <c r="M60" s="77"/>
      <c r="N60" s="72"/>
      <c r="O60" s="79" t="s">
        <v>352</v>
      </c>
      <c r="P60" s="81">
        <v>43633.75293981482</v>
      </c>
      <c r="Q60" s="79" t="s">
        <v>393</v>
      </c>
      <c r="R60" s="79"/>
      <c r="S60" s="79"/>
      <c r="T60" s="79" t="s">
        <v>527</v>
      </c>
      <c r="U60" s="79"/>
      <c r="V60" s="83" t="s">
        <v>630</v>
      </c>
      <c r="W60" s="81">
        <v>43633.75293981482</v>
      </c>
      <c r="X60" s="83" t="s">
        <v>737</v>
      </c>
      <c r="Y60" s="79"/>
      <c r="Z60" s="79"/>
      <c r="AA60" s="85" t="s">
        <v>914</v>
      </c>
      <c r="AB60" s="79"/>
      <c r="AC60" s="79" t="b">
        <v>0</v>
      </c>
      <c r="AD60" s="79">
        <v>0</v>
      </c>
      <c r="AE60" s="85" t="s">
        <v>1037</v>
      </c>
      <c r="AF60" s="79" t="b">
        <v>0</v>
      </c>
      <c r="AG60" s="79" t="s">
        <v>1048</v>
      </c>
      <c r="AH60" s="79"/>
      <c r="AI60" s="85" t="s">
        <v>1037</v>
      </c>
      <c r="AJ60" s="79" t="b">
        <v>0</v>
      </c>
      <c r="AK60" s="79">
        <v>23</v>
      </c>
      <c r="AL60" s="85" t="s">
        <v>946</v>
      </c>
      <c r="AM60" s="79" t="s">
        <v>1060</v>
      </c>
      <c r="AN60" s="79" t="b">
        <v>0</v>
      </c>
      <c r="AO60" s="85" t="s">
        <v>946</v>
      </c>
      <c r="AP60" s="79" t="s">
        <v>176</v>
      </c>
      <c r="AQ60" s="79">
        <v>0</v>
      </c>
      <c r="AR60" s="79">
        <v>0</v>
      </c>
      <c r="AS60" s="79"/>
      <c r="AT60" s="79"/>
      <c r="AU60" s="79"/>
      <c r="AV60" s="79"/>
      <c r="AW60" s="79"/>
      <c r="AX60" s="79"/>
      <c r="AY60" s="79"/>
      <c r="AZ60" s="79"/>
      <c r="BA60">
        <v>1</v>
      </c>
      <c r="BB60" s="78" t="str">
        <f>REPLACE(INDEX(GroupVertices[Group],MATCH(Edges24[[#This Row],[Vertex 1]],GroupVertices[Vertex],0)),1,1,"")</f>
        <v>1</v>
      </c>
      <c r="BC60" s="78" t="str">
        <f>REPLACE(INDEX(GroupVertices[Group],MATCH(Edges24[[#This Row],[Vertex 2]],GroupVertices[Vertex],0)),1,1,"")</f>
        <v>1</v>
      </c>
      <c r="BD60" s="48">
        <v>0</v>
      </c>
      <c r="BE60" s="49">
        <v>0</v>
      </c>
      <c r="BF60" s="48">
        <v>0</v>
      </c>
      <c r="BG60" s="49">
        <v>0</v>
      </c>
      <c r="BH60" s="48">
        <v>0</v>
      </c>
      <c r="BI60" s="49">
        <v>0</v>
      </c>
      <c r="BJ60" s="48">
        <v>24</v>
      </c>
      <c r="BK60" s="49">
        <v>100</v>
      </c>
      <c r="BL60" s="48">
        <v>24</v>
      </c>
    </row>
    <row r="61" spans="1:64" ht="15">
      <c r="A61" s="64" t="s">
        <v>261</v>
      </c>
      <c r="B61" s="64" t="s">
        <v>346</v>
      </c>
      <c r="C61" s="65"/>
      <c r="D61" s="66"/>
      <c r="E61" s="67"/>
      <c r="F61" s="68"/>
      <c r="G61" s="65"/>
      <c r="H61" s="69"/>
      <c r="I61" s="70"/>
      <c r="J61" s="70"/>
      <c r="K61" s="34" t="s">
        <v>65</v>
      </c>
      <c r="L61" s="77">
        <v>109</v>
      </c>
      <c r="M61" s="77"/>
      <c r="N61" s="72"/>
      <c r="O61" s="79" t="s">
        <v>352</v>
      </c>
      <c r="P61" s="81">
        <v>43633.75510416667</v>
      </c>
      <c r="Q61" s="79" t="s">
        <v>395</v>
      </c>
      <c r="R61" s="79"/>
      <c r="S61" s="79"/>
      <c r="T61" s="79"/>
      <c r="U61" s="79"/>
      <c r="V61" s="83" t="s">
        <v>631</v>
      </c>
      <c r="W61" s="81">
        <v>43633.75510416667</v>
      </c>
      <c r="X61" s="83" t="s">
        <v>738</v>
      </c>
      <c r="Y61" s="79"/>
      <c r="Z61" s="79"/>
      <c r="AA61" s="85" t="s">
        <v>915</v>
      </c>
      <c r="AB61" s="79"/>
      <c r="AC61" s="79" t="b">
        <v>0</v>
      </c>
      <c r="AD61" s="79">
        <v>0</v>
      </c>
      <c r="AE61" s="85" t="s">
        <v>1037</v>
      </c>
      <c r="AF61" s="79" t="b">
        <v>0</v>
      </c>
      <c r="AG61" s="79" t="s">
        <v>1048</v>
      </c>
      <c r="AH61" s="79"/>
      <c r="AI61" s="85" t="s">
        <v>1037</v>
      </c>
      <c r="AJ61" s="79" t="b">
        <v>0</v>
      </c>
      <c r="AK61" s="79">
        <v>2</v>
      </c>
      <c r="AL61" s="85" t="s">
        <v>984</v>
      </c>
      <c r="AM61" s="79" t="s">
        <v>1053</v>
      </c>
      <c r="AN61" s="79" t="b">
        <v>0</v>
      </c>
      <c r="AO61" s="85" t="s">
        <v>984</v>
      </c>
      <c r="AP61" s="79" t="s">
        <v>176</v>
      </c>
      <c r="AQ61" s="79">
        <v>0</v>
      </c>
      <c r="AR61" s="79">
        <v>0</v>
      </c>
      <c r="AS61" s="79"/>
      <c r="AT61" s="79"/>
      <c r="AU61" s="79"/>
      <c r="AV61" s="79"/>
      <c r="AW61" s="79"/>
      <c r="AX61" s="79"/>
      <c r="AY61" s="79"/>
      <c r="AZ61" s="79"/>
      <c r="BA61">
        <v>1</v>
      </c>
      <c r="BB61" s="78" t="str">
        <f>REPLACE(INDEX(GroupVertices[Group],MATCH(Edges24[[#This Row],[Vertex 1]],GroupVertices[Vertex],0)),1,1,"")</f>
        <v>2</v>
      </c>
      <c r="BC61" s="78" t="str">
        <f>REPLACE(INDEX(GroupVertices[Group],MATCH(Edges24[[#This Row],[Vertex 2]],GroupVertices[Vertex],0)),1,1,"")</f>
        <v>2</v>
      </c>
      <c r="BD61" s="48"/>
      <c r="BE61" s="49"/>
      <c r="BF61" s="48"/>
      <c r="BG61" s="49"/>
      <c r="BH61" s="48"/>
      <c r="BI61" s="49"/>
      <c r="BJ61" s="48"/>
      <c r="BK61" s="49"/>
      <c r="BL61" s="48"/>
    </row>
    <row r="62" spans="1:64" ht="15">
      <c r="A62" s="64" t="s">
        <v>262</v>
      </c>
      <c r="B62" s="64" t="s">
        <v>345</v>
      </c>
      <c r="C62" s="65"/>
      <c r="D62" s="66"/>
      <c r="E62" s="67"/>
      <c r="F62" s="68"/>
      <c r="G62" s="65"/>
      <c r="H62" s="69"/>
      <c r="I62" s="70"/>
      <c r="J62" s="70"/>
      <c r="K62" s="34" t="s">
        <v>65</v>
      </c>
      <c r="L62" s="77">
        <v>112</v>
      </c>
      <c r="M62" s="77"/>
      <c r="N62" s="72"/>
      <c r="O62" s="79" t="s">
        <v>353</v>
      </c>
      <c r="P62" s="81">
        <v>43633.798101851855</v>
      </c>
      <c r="Q62" s="79" t="s">
        <v>398</v>
      </c>
      <c r="R62" s="79"/>
      <c r="S62" s="79"/>
      <c r="T62" s="79"/>
      <c r="U62" s="79"/>
      <c r="V62" s="83" t="s">
        <v>632</v>
      </c>
      <c r="W62" s="81">
        <v>43633.798101851855</v>
      </c>
      <c r="X62" s="83" t="s">
        <v>739</v>
      </c>
      <c r="Y62" s="79"/>
      <c r="Z62" s="79"/>
      <c r="AA62" s="85" t="s">
        <v>916</v>
      </c>
      <c r="AB62" s="85" t="s">
        <v>1036</v>
      </c>
      <c r="AC62" s="79" t="b">
        <v>0</v>
      </c>
      <c r="AD62" s="79">
        <v>1</v>
      </c>
      <c r="AE62" s="85" t="s">
        <v>1047</v>
      </c>
      <c r="AF62" s="79" t="b">
        <v>0</v>
      </c>
      <c r="AG62" s="79" t="s">
        <v>1048</v>
      </c>
      <c r="AH62" s="79"/>
      <c r="AI62" s="85" t="s">
        <v>1037</v>
      </c>
      <c r="AJ62" s="79" t="b">
        <v>0</v>
      </c>
      <c r="AK62" s="79">
        <v>0</v>
      </c>
      <c r="AL62" s="85" t="s">
        <v>1037</v>
      </c>
      <c r="AM62" s="79" t="s">
        <v>1056</v>
      </c>
      <c r="AN62" s="79" t="b">
        <v>0</v>
      </c>
      <c r="AO62" s="85" t="s">
        <v>1036</v>
      </c>
      <c r="AP62" s="79" t="s">
        <v>176</v>
      </c>
      <c r="AQ62" s="79">
        <v>0</v>
      </c>
      <c r="AR62" s="79">
        <v>0</v>
      </c>
      <c r="AS62" s="79"/>
      <c r="AT62" s="79"/>
      <c r="AU62" s="79"/>
      <c r="AV62" s="79"/>
      <c r="AW62" s="79"/>
      <c r="AX62" s="79"/>
      <c r="AY62" s="79"/>
      <c r="AZ62" s="79"/>
      <c r="BA62">
        <v>1</v>
      </c>
      <c r="BB62" s="78" t="str">
        <f>REPLACE(INDEX(GroupVertices[Group],MATCH(Edges24[[#This Row],[Vertex 1]],GroupVertices[Vertex],0)),1,1,"")</f>
        <v>7</v>
      </c>
      <c r="BC62" s="78" t="str">
        <f>REPLACE(INDEX(GroupVertices[Group],MATCH(Edges24[[#This Row],[Vertex 2]],GroupVertices[Vertex],0)),1,1,"")</f>
        <v>7</v>
      </c>
      <c r="BD62" s="48">
        <v>1</v>
      </c>
      <c r="BE62" s="49">
        <v>5.2631578947368425</v>
      </c>
      <c r="BF62" s="48">
        <v>1</v>
      </c>
      <c r="BG62" s="49">
        <v>5.2631578947368425</v>
      </c>
      <c r="BH62" s="48">
        <v>0</v>
      </c>
      <c r="BI62" s="49">
        <v>0</v>
      </c>
      <c r="BJ62" s="48">
        <v>17</v>
      </c>
      <c r="BK62" s="49">
        <v>89.47368421052632</v>
      </c>
      <c r="BL62" s="48">
        <v>19</v>
      </c>
    </row>
    <row r="63" spans="1:64" ht="15">
      <c r="A63" s="64" t="s">
        <v>263</v>
      </c>
      <c r="B63" s="64" t="s">
        <v>277</v>
      </c>
      <c r="C63" s="65"/>
      <c r="D63" s="66"/>
      <c r="E63" s="67"/>
      <c r="F63" s="68"/>
      <c r="G63" s="65"/>
      <c r="H63" s="69"/>
      <c r="I63" s="70"/>
      <c r="J63" s="70"/>
      <c r="K63" s="34" t="s">
        <v>65</v>
      </c>
      <c r="L63" s="77">
        <v>113</v>
      </c>
      <c r="M63" s="77"/>
      <c r="N63" s="72"/>
      <c r="O63" s="79" t="s">
        <v>352</v>
      </c>
      <c r="P63" s="81">
        <v>43633.81869212963</v>
      </c>
      <c r="Q63" s="79" t="s">
        <v>393</v>
      </c>
      <c r="R63" s="79"/>
      <c r="S63" s="79"/>
      <c r="T63" s="79" t="s">
        <v>527</v>
      </c>
      <c r="U63" s="79"/>
      <c r="V63" s="83" t="s">
        <v>633</v>
      </c>
      <c r="W63" s="81">
        <v>43633.81869212963</v>
      </c>
      <c r="X63" s="83" t="s">
        <v>740</v>
      </c>
      <c r="Y63" s="79"/>
      <c r="Z63" s="79"/>
      <c r="AA63" s="85" t="s">
        <v>917</v>
      </c>
      <c r="AB63" s="79"/>
      <c r="AC63" s="79" t="b">
        <v>0</v>
      </c>
      <c r="AD63" s="79">
        <v>0</v>
      </c>
      <c r="AE63" s="85" t="s">
        <v>1037</v>
      </c>
      <c r="AF63" s="79" t="b">
        <v>0</v>
      </c>
      <c r="AG63" s="79" t="s">
        <v>1048</v>
      </c>
      <c r="AH63" s="79"/>
      <c r="AI63" s="85" t="s">
        <v>1037</v>
      </c>
      <c r="AJ63" s="79" t="b">
        <v>0</v>
      </c>
      <c r="AK63" s="79">
        <v>23</v>
      </c>
      <c r="AL63" s="85" t="s">
        <v>946</v>
      </c>
      <c r="AM63" s="79" t="s">
        <v>1054</v>
      </c>
      <c r="AN63" s="79" t="b">
        <v>0</v>
      </c>
      <c r="AO63" s="85" t="s">
        <v>946</v>
      </c>
      <c r="AP63" s="79" t="s">
        <v>176</v>
      </c>
      <c r="AQ63" s="79">
        <v>0</v>
      </c>
      <c r="AR63" s="79">
        <v>0</v>
      </c>
      <c r="AS63" s="79"/>
      <c r="AT63" s="79"/>
      <c r="AU63" s="79"/>
      <c r="AV63" s="79"/>
      <c r="AW63" s="79"/>
      <c r="AX63" s="79"/>
      <c r="AY63" s="79"/>
      <c r="AZ63" s="79"/>
      <c r="BA63">
        <v>1</v>
      </c>
      <c r="BB63" s="78" t="str">
        <f>REPLACE(INDEX(GroupVertices[Group],MATCH(Edges24[[#This Row],[Vertex 1]],GroupVertices[Vertex],0)),1,1,"")</f>
        <v>1</v>
      </c>
      <c r="BC63" s="78" t="str">
        <f>REPLACE(INDEX(GroupVertices[Group],MATCH(Edges24[[#This Row],[Vertex 2]],GroupVertices[Vertex],0)),1,1,"")</f>
        <v>1</v>
      </c>
      <c r="BD63" s="48">
        <v>0</v>
      </c>
      <c r="BE63" s="49">
        <v>0</v>
      </c>
      <c r="BF63" s="48">
        <v>0</v>
      </c>
      <c r="BG63" s="49">
        <v>0</v>
      </c>
      <c r="BH63" s="48">
        <v>0</v>
      </c>
      <c r="BI63" s="49">
        <v>0</v>
      </c>
      <c r="BJ63" s="48">
        <v>24</v>
      </c>
      <c r="BK63" s="49">
        <v>100</v>
      </c>
      <c r="BL63" s="48">
        <v>24</v>
      </c>
    </row>
    <row r="64" spans="1:64" ht="15">
      <c r="A64" s="64" t="s">
        <v>264</v>
      </c>
      <c r="B64" s="64" t="s">
        <v>277</v>
      </c>
      <c r="C64" s="65"/>
      <c r="D64" s="66"/>
      <c r="E64" s="67"/>
      <c r="F64" s="68"/>
      <c r="G64" s="65"/>
      <c r="H64" s="69"/>
      <c r="I64" s="70"/>
      <c r="J64" s="70"/>
      <c r="K64" s="34" t="s">
        <v>65</v>
      </c>
      <c r="L64" s="77">
        <v>114</v>
      </c>
      <c r="M64" s="77"/>
      <c r="N64" s="72"/>
      <c r="O64" s="79" t="s">
        <v>352</v>
      </c>
      <c r="P64" s="81">
        <v>43633.84122685185</v>
      </c>
      <c r="Q64" s="79" t="s">
        <v>393</v>
      </c>
      <c r="R64" s="79"/>
      <c r="S64" s="79"/>
      <c r="T64" s="79" t="s">
        <v>527</v>
      </c>
      <c r="U64" s="79"/>
      <c r="V64" s="83" t="s">
        <v>634</v>
      </c>
      <c r="W64" s="81">
        <v>43633.84122685185</v>
      </c>
      <c r="X64" s="83" t="s">
        <v>741</v>
      </c>
      <c r="Y64" s="79"/>
      <c r="Z64" s="79"/>
      <c r="AA64" s="85" t="s">
        <v>918</v>
      </c>
      <c r="AB64" s="79"/>
      <c r="AC64" s="79" t="b">
        <v>0</v>
      </c>
      <c r="AD64" s="79">
        <v>0</v>
      </c>
      <c r="AE64" s="85" t="s">
        <v>1037</v>
      </c>
      <c r="AF64" s="79" t="b">
        <v>0</v>
      </c>
      <c r="AG64" s="79" t="s">
        <v>1048</v>
      </c>
      <c r="AH64" s="79"/>
      <c r="AI64" s="85" t="s">
        <v>1037</v>
      </c>
      <c r="AJ64" s="79" t="b">
        <v>0</v>
      </c>
      <c r="AK64" s="79">
        <v>23</v>
      </c>
      <c r="AL64" s="85" t="s">
        <v>946</v>
      </c>
      <c r="AM64" s="79" t="s">
        <v>1054</v>
      </c>
      <c r="AN64" s="79" t="b">
        <v>0</v>
      </c>
      <c r="AO64" s="85" t="s">
        <v>946</v>
      </c>
      <c r="AP64" s="79" t="s">
        <v>176</v>
      </c>
      <c r="AQ64" s="79">
        <v>0</v>
      </c>
      <c r="AR64" s="79">
        <v>0</v>
      </c>
      <c r="AS64" s="79"/>
      <c r="AT64" s="79"/>
      <c r="AU64" s="79"/>
      <c r="AV64" s="79"/>
      <c r="AW64" s="79"/>
      <c r="AX64" s="79"/>
      <c r="AY64" s="79"/>
      <c r="AZ64" s="79"/>
      <c r="BA64">
        <v>1</v>
      </c>
      <c r="BB64" s="78" t="str">
        <f>REPLACE(INDEX(GroupVertices[Group],MATCH(Edges24[[#This Row],[Vertex 1]],GroupVertices[Vertex],0)),1,1,"")</f>
        <v>1</v>
      </c>
      <c r="BC64" s="78" t="str">
        <f>REPLACE(INDEX(GroupVertices[Group],MATCH(Edges24[[#This Row],[Vertex 2]],GroupVertices[Vertex],0)),1,1,"")</f>
        <v>1</v>
      </c>
      <c r="BD64" s="48">
        <v>0</v>
      </c>
      <c r="BE64" s="49">
        <v>0</v>
      </c>
      <c r="BF64" s="48">
        <v>0</v>
      </c>
      <c r="BG64" s="49">
        <v>0</v>
      </c>
      <c r="BH64" s="48">
        <v>0</v>
      </c>
      <c r="BI64" s="49">
        <v>0</v>
      </c>
      <c r="BJ64" s="48">
        <v>24</v>
      </c>
      <c r="BK64" s="49">
        <v>100</v>
      </c>
      <c r="BL64" s="48">
        <v>24</v>
      </c>
    </row>
    <row r="65" spans="1:64" ht="15">
      <c r="A65" s="64" t="s">
        <v>265</v>
      </c>
      <c r="B65" s="64" t="s">
        <v>277</v>
      </c>
      <c r="C65" s="65"/>
      <c r="D65" s="66"/>
      <c r="E65" s="67"/>
      <c r="F65" s="68"/>
      <c r="G65" s="65"/>
      <c r="H65" s="69"/>
      <c r="I65" s="70"/>
      <c r="J65" s="70"/>
      <c r="K65" s="34" t="s">
        <v>65</v>
      </c>
      <c r="L65" s="77">
        <v>115</v>
      </c>
      <c r="M65" s="77"/>
      <c r="N65" s="72"/>
      <c r="O65" s="79" t="s">
        <v>352</v>
      </c>
      <c r="P65" s="81">
        <v>43627.89586805556</v>
      </c>
      <c r="Q65" s="79" t="s">
        <v>365</v>
      </c>
      <c r="R65" s="79"/>
      <c r="S65" s="79"/>
      <c r="T65" s="79"/>
      <c r="U65" s="79"/>
      <c r="V65" s="83" t="s">
        <v>635</v>
      </c>
      <c r="W65" s="81">
        <v>43627.89586805556</v>
      </c>
      <c r="X65" s="83" t="s">
        <v>742</v>
      </c>
      <c r="Y65" s="79"/>
      <c r="Z65" s="79"/>
      <c r="AA65" s="85" t="s">
        <v>919</v>
      </c>
      <c r="AB65" s="79"/>
      <c r="AC65" s="79" t="b">
        <v>0</v>
      </c>
      <c r="AD65" s="79">
        <v>0</v>
      </c>
      <c r="AE65" s="85" t="s">
        <v>1037</v>
      </c>
      <c r="AF65" s="79" t="b">
        <v>0</v>
      </c>
      <c r="AG65" s="79" t="s">
        <v>1048</v>
      </c>
      <c r="AH65" s="79"/>
      <c r="AI65" s="85" t="s">
        <v>1037</v>
      </c>
      <c r="AJ65" s="79" t="b">
        <v>0</v>
      </c>
      <c r="AK65" s="79">
        <v>15</v>
      </c>
      <c r="AL65" s="85" t="s">
        <v>936</v>
      </c>
      <c r="AM65" s="79" t="s">
        <v>1053</v>
      </c>
      <c r="AN65" s="79" t="b">
        <v>0</v>
      </c>
      <c r="AO65" s="85" t="s">
        <v>936</v>
      </c>
      <c r="AP65" s="79" t="s">
        <v>176</v>
      </c>
      <c r="AQ65" s="79">
        <v>0</v>
      </c>
      <c r="AR65" s="79">
        <v>0</v>
      </c>
      <c r="AS65" s="79"/>
      <c r="AT65" s="79"/>
      <c r="AU65" s="79"/>
      <c r="AV65" s="79"/>
      <c r="AW65" s="79"/>
      <c r="AX65" s="79"/>
      <c r="AY65" s="79"/>
      <c r="AZ65" s="79"/>
      <c r="BA65">
        <v>2</v>
      </c>
      <c r="BB65" s="78" t="str">
        <f>REPLACE(INDEX(GroupVertices[Group],MATCH(Edges24[[#This Row],[Vertex 1]],GroupVertices[Vertex],0)),1,1,"")</f>
        <v>1</v>
      </c>
      <c r="BC65" s="78" t="str">
        <f>REPLACE(INDEX(GroupVertices[Group],MATCH(Edges24[[#This Row],[Vertex 2]],GroupVertices[Vertex],0)),1,1,"")</f>
        <v>1</v>
      </c>
      <c r="BD65" s="48">
        <v>0</v>
      </c>
      <c r="BE65" s="49">
        <v>0</v>
      </c>
      <c r="BF65" s="48">
        <v>2</v>
      </c>
      <c r="BG65" s="49">
        <v>7.6923076923076925</v>
      </c>
      <c r="BH65" s="48">
        <v>0</v>
      </c>
      <c r="BI65" s="49">
        <v>0</v>
      </c>
      <c r="BJ65" s="48">
        <v>24</v>
      </c>
      <c r="BK65" s="49">
        <v>92.3076923076923</v>
      </c>
      <c r="BL65" s="48">
        <v>26</v>
      </c>
    </row>
    <row r="66" spans="1:64" ht="15">
      <c r="A66" s="64" t="s">
        <v>265</v>
      </c>
      <c r="B66" s="64" t="s">
        <v>277</v>
      </c>
      <c r="C66" s="65"/>
      <c r="D66" s="66"/>
      <c r="E66" s="67"/>
      <c r="F66" s="68"/>
      <c r="G66" s="65"/>
      <c r="H66" s="69"/>
      <c r="I66" s="70"/>
      <c r="J66" s="70"/>
      <c r="K66" s="34" t="s">
        <v>65</v>
      </c>
      <c r="L66" s="77">
        <v>116</v>
      </c>
      <c r="M66" s="77"/>
      <c r="N66" s="72"/>
      <c r="O66" s="79" t="s">
        <v>352</v>
      </c>
      <c r="P66" s="81">
        <v>43633.8434837963</v>
      </c>
      <c r="Q66" s="79" t="s">
        <v>393</v>
      </c>
      <c r="R66" s="79"/>
      <c r="S66" s="79"/>
      <c r="T66" s="79" t="s">
        <v>527</v>
      </c>
      <c r="U66" s="79"/>
      <c r="V66" s="83" t="s">
        <v>635</v>
      </c>
      <c r="W66" s="81">
        <v>43633.8434837963</v>
      </c>
      <c r="X66" s="83" t="s">
        <v>743</v>
      </c>
      <c r="Y66" s="79"/>
      <c r="Z66" s="79"/>
      <c r="AA66" s="85" t="s">
        <v>920</v>
      </c>
      <c r="AB66" s="79"/>
      <c r="AC66" s="79" t="b">
        <v>0</v>
      </c>
      <c r="AD66" s="79">
        <v>0</v>
      </c>
      <c r="AE66" s="85" t="s">
        <v>1037</v>
      </c>
      <c r="AF66" s="79" t="b">
        <v>0</v>
      </c>
      <c r="AG66" s="79" t="s">
        <v>1048</v>
      </c>
      <c r="AH66" s="79"/>
      <c r="AI66" s="85" t="s">
        <v>1037</v>
      </c>
      <c r="AJ66" s="79" t="b">
        <v>0</v>
      </c>
      <c r="AK66" s="79">
        <v>23</v>
      </c>
      <c r="AL66" s="85" t="s">
        <v>946</v>
      </c>
      <c r="AM66" s="79" t="s">
        <v>1053</v>
      </c>
      <c r="AN66" s="79" t="b">
        <v>0</v>
      </c>
      <c r="AO66" s="85" t="s">
        <v>946</v>
      </c>
      <c r="AP66" s="79" t="s">
        <v>176</v>
      </c>
      <c r="AQ66" s="79">
        <v>0</v>
      </c>
      <c r="AR66" s="79">
        <v>0</v>
      </c>
      <c r="AS66" s="79"/>
      <c r="AT66" s="79"/>
      <c r="AU66" s="79"/>
      <c r="AV66" s="79"/>
      <c r="AW66" s="79"/>
      <c r="AX66" s="79"/>
      <c r="AY66" s="79"/>
      <c r="AZ66" s="79"/>
      <c r="BA66">
        <v>2</v>
      </c>
      <c r="BB66" s="78" t="str">
        <f>REPLACE(INDEX(GroupVertices[Group],MATCH(Edges24[[#This Row],[Vertex 1]],GroupVertices[Vertex],0)),1,1,"")</f>
        <v>1</v>
      </c>
      <c r="BC66" s="78" t="str">
        <f>REPLACE(INDEX(GroupVertices[Group],MATCH(Edges24[[#This Row],[Vertex 2]],GroupVertices[Vertex],0)),1,1,"")</f>
        <v>1</v>
      </c>
      <c r="BD66" s="48">
        <v>0</v>
      </c>
      <c r="BE66" s="49">
        <v>0</v>
      </c>
      <c r="BF66" s="48">
        <v>0</v>
      </c>
      <c r="BG66" s="49">
        <v>0</v>
      </c>
      <c r="BH66" s="48">
        <v>0</v>
      </c>
      <c r="BI66" s="49">
        <v>0</v>
      </c>
      <c r="BJ66" s="48">
        <v>24</v>
      </c>
      <c r="BK66" s="49">
        <v>100</v>
      </c>
      <c r="BL66" s="48">
        <v>24</v>
      </c>
    </row>
    <row r="67" spans="1:64" ht="15">
      <c r="A67" s="64" t="s">
        <v>266</v>
      </c>
      <c r="B67" s="64" t="s">
        <v>277</v>
      </c>
      <c r="C67" s="65"/>
      <c r="D67" s="66"/>
      <c r="E67" s="67"/>
      <c r="F67" s="68"/>
      <c r="G67" s="65"/>
      <c r="H67" s="69"/>
      <c r="I67" s="70"/>
      <c r="J67" s="70"/>
      <c r="K67" s="34" t="s">
        <v>65</v>
      </c>
      <c r="L67" s="77">
        <v>117</v>
      </c>
      <c r="M67" s="77"/>
      <c r="N67" s="72"/>
      <c r="O67" s="79" t="s">
        <v>352</v>
      </c>
      <c r="P67" s="81">
        <v>43633.84517361111</v>
      </c>
      <c r="Q67" s="79" t="s">
        <v>393</v>
      </c>
      <c r="R67" s="79"/>
      <c r="S67" s="79"/>
      <c r="T67" s="79" t="s">
        <v>527</v>
      </c>
      <c r="U67" s="79"/>
      <c r="V67" s="83" t="s">
        <v>636</v>
      </c>
      <c r="W67" s="81">
        <v>43633.84517361111</v>
      </c>
      <c r="X67" s="83" t="s">
        <v>744</v>
      </c>
      <c r="Y67" s="79"/>
      <c r="Z67" s="79"/>
      <c r="AA67" s="85" t="s">
        <v>921</v>
      </c>
      <c r="AB67" s="79"/>
      <c r="AC67" s="79" t="b">
        <v>0</v>
      </c>
      <c r="AD67" s="79">
        <v>0</v>
      </c>
      <c r="AE67" s="85" t="s">
        <v>1037</v>
      </c>
      <c r="AF67" s="79" t="b">
        <v>0</v>
      </c>
      <c r="AG67" s="79" t="s">
        <v>1048</v>
      </c>
      <c r="AH67" s="79"/>
      <c r="AI67" s="85" t="s">
        <v>1037</v>
      </c>
      <c r="AJ67" s="79" t="b">
        <v>0</v>
      </c>
      <c r="AK67" s="79">
        <v>23</v>
      </c>
      <c r="AL67" s="85" t="s">
        <v>946</v>
      </c>
      <c r="AM67" s="79" t="s">
        <v>1056</v>
      </c>
      <c r="AN67" s="79" t="b">
        <v>0</v>
      </c>
      <c r="AO67" s="85" t="s">
        <v>946</v>
      </c>
      <c r="AP67" s="79" t="s">
        <v>176</v>
      </c>
      <c r="AQ67" s="79">
        <v>0</v>
      </c>
      <c r="AR67" s="79">
        <v>0</v>
      </c>
      <c r="AS67" s="79"/>
      <c r="AT67" s="79"/>
      <c r="AU67" s="79"/>
      <c r="AV67" s="79"/>
      <c r="AW67" s="79"/>
      <c r="AX67" s="79"/>
      <c r="AY67" s="79"/>
      <c r="AZ67" s="79"/>
      <c r="BA67">
        <v>1</v>
      </c>
      <c r="BB67" s="78" t="str">
        <f>REPLACE(INDEX(GroupVertices[Group],MATCH(Edges24[[#This Row],[Vertex 1]],GroupVertices[Vertex],0)),1,1,"")</f>
        <v>1</v>
      </c>
      <c r="BC67" s="78" t="str">
        <f>REPLACE(INDEX(GroupVertices[Group],MATCH(Edges24[[#This Row],[Vertex 2]],GroupVertices[Vertex],0)),1,1,"")</f>
        <v>1</v>
      </c>
      <c r="BD67" s="48">
        <v>0</v>
      </c>
      <c r="BE67" s="49">
        <v>0</v>
      </c>
      <c r="BF67" s="48">
        <v>0</v>
      </c>
      <c r="BG67" s="49">
        <v>0</v>
      </c>
      <c r="BH67" s="48">
        <v>0</v>
      </c>
      <c r="BI67" s="49">
        <v>0</v>
      </c>
      <c r="BJ67" s="48">
        <v>24</v>
      </c>
      <c r="BK67" s="49">
        <v>100</v>
      </c>
      <c r="BL67" s="48">
        <v>24</v>
      </c>
    </row>
    <row r="68" spans="1:64" ht="15">
      <c r="A68" s="64" t="s">
        <v>267</v>
      </c>
      <c r="B68" s="64" t="s">
        <v>277</v>
      </c>
      <c r="C68" s="65"/>
      <c r="D68" s="66"/>
      <c r="E68" s="67"/>
      <c r="F68" s="68"/>
      <c r="G68" s="65"/>
      <c r="H68" s="69"/>
      <c r="I68" s="70"/>
      <c r="J68" s="70"/>
      <c r="K68" s="34" t="s">
        <v>65</v>
      </c>
      <c r="L68" s="77">
        <v>118</v>
      </c>
      <c r="M68" s="77"/>
      <c r="N68" s="72"/>
      <c r="O68" s="79" t="s">
        <v>352</v>
      </c>
      <c r="P68" s="81">
        <v>43633.86435185185</v>
      </c>
      <c r="Q68" s="79" t="s">
        <v>393</v>
      </c>
      <c r="R68" s="79"/>
      <c r="S68" s="79"/>
      <c r="T68" s="79" t="s">
        <v>527</v>
      </c>
      <c r="U68" s="79"/>
      <c r="V68" s="83" t="s">
        <v>637</v>
      </c>
      <c r="W68" s="81">
        <v>43633.86435185185</v>
      </c>
      <c r="X68" s="83" t="s">
        <v>745</v>
      </c>
      <c r="Y68" s="79"/>
      <c r="Z68" s="79"/>
      <c r="AA68" s="85" t="s">
        <v>922</v>
      </c>
      <c r="AB68" s="79"/>
      <c r="AC68" s="79" t="b">
        <v>0</v>
      </c>
      <c r="AD68" s="79">
        <v>0</v>
      </c>
      <c r="AE68" s="85" t="s">
        <v>1037</v>
      </c>
      <c r="AF68" s="79" t="b">
        <v>0</v>
      </c>
      <c r="AG68" s="79" t="s">
        <v>1048</v>
      </c>
      <c r="AH68" s="79"/>
      <c r="AI68" s="85" t="s">
        <v>1037</v>
      </c>
      <c r="AJ68" s="79" t="b">
        <v>0</v>
      </c>
      <c r="AK68" s="79">
        <v>23</v>
      </c>
      <c r="AL68" s="85" t="s">
        <v>946</v>
      </c>
      <c r="AM68" s="79" t="s">
        <v>1053</v>
      </c>
      <c r="AN68" s="79" t="b">
        <v>0</v>
      </c>
      <c r="AO68" s="85" t="s">
        <v>946</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0</v>
      </c>
      <c r="BE68" s="49">
        <v>0</v>
      </c>
      <c r="BF68" s="48">
        <v>0</v>
      </c>
      <c r="BG68" s="49">
        <v>0</v>
      </c>
      <c r="BH68" s="48">
        <v>0</v>
      </c>
      <c r="BI68" s="49">
        <v>0</v>
      </c>
      <c r="BJ68" s="48">
        <v>24</v>
      </c>
      <c r="BK68" s="49">
        <v>100</v>
      </c>
      <c r="BL68" s="48">
        <v>24</v>
      </c>
    </row>
    <row r="69" spans="1:64" ht="15">
      <c r="A69" s="64" t="s">
        <v>268</v>
      </c>
      <c r="B69" s="64" t="s">
        <v>277</v>
      </c>
      <c r="C69" s="65"/>
      <c r="D69" s="66"/>
      <c r="E69" s="67"/>
      <c r="F69" s="68"/>
      <c r="G69" s="65"/>
      <c r="H69" s="69"/>
      <c r="I69" s="70"/>
      <c r="J69" s="70"/>
      <c r="K69" s="34" t="s">
        <v>65</v>
      </c>
      <c r="L69" s="77">
        <v>119</v>
      </c>
      <c r="M69" s="77"/>
      <c r="N69" s="72"/>
      <c r="O69" s="79" t="s">
        <v>352</v>
      </c>
      <c r="P69" s="81">
        <v>43633.90920138889</v>
      </c>
      <c r="Q69" s="79" t="s">
        <v>393</v>
      </c>
      <c r="R69" s="79"/>
      <c r="S69" s="79"/>
      <c r="T69" s="79" t="s">
        <v>527</v>
      </c>
      <c r="U69" s="79"/>
      <c r="V69" s="83" t="s">
        <v>638</v>
      </c>
      <c r="W69" s="81">
        <v>43633.90920138889</v>
      </c>
      <c r="X69" s="83" t="s">
        <v>746</v>
      </c>
      <c r="Y69" s="79"/>
      <c r="Z69" s="79"/>
      <c r="AA69" s="85" t="s">
        <v>923</v>
      </c>
      <c r="AB69" s="79"/>
      <c r="AC69" s="79" t="b">
        <v>0</v>
      </c>
      <c r="AD69" s="79">
        <v>0</v>
      </c>
      <c r="AE69" s="85" t="s">
        <v>1037</v>
      </c>
      <c r="AF69" s="79" t="b">
        <v>0</v>
      </c>
      <c r="AG69" s="79" t="s">
        <v>1048</v>
      </c>
      <c r="AH69" s="79"/>
      <c r="AI69" s="85" t="s">
        <v>1037</v>
      </c>
      <c r="AJ69" s="79" t="b">
        <v>0</v>
      </c>
      <c r="AK69" s="79">
        <v>23</v>
      </c>
      <c r="AL69" s="85" t="s">
        <v>946</v>
      </c>
      <c r="AM69" s="79" t="s">
        <v>1056</v>
      </c>
      <c r="AN69" s="79" t="b">
        <v>0</v>
      </c>
      <c r="AO69" s="85" t="s">
        <v>946</v>
      </c>
      <c r="AP69" s="79" t="s">
        <v>176</v>
      </c>
      <c r="AQ69" s="79">
        <v>0</v>
      </c>
      <c r="AR69" s="79">
        <v>0</v>
      </c>
      <c r="AS69" s="79"/>
      <c r="AT69" s="79"/>
      <c r="AU69" s="79"/>
      <c r="AV69" s="79"/>
      <c r="AW69" s="79"/>
      <c r="AX69" s="79"/>
      <c r="AY69" s="79"/>
      <c r="AZ69" s="79"/>
      <c r="BA69">
        <v>1</v>
      </c>
      <c r="BB69" s="78" t="str">
        <f>REPLACE(INDEX(GroupVertices[Group],MATCH(Edges24[[#This Row],[Vertex 1]],GroupVertices[Vertex],0)),1,1,"")</f>
        <v>1</v>
      </c>
      <c r="BC69" s="78" t="str">
        <f>REPLACE(INDEX(GroupVertices[Group],MATCH(Edges24[[#This Row],[Vertex 2]],GroupVertices[Vertex],0)),1,1,"")</f>
        <v>1</v>
      </c>
      <c r="BD69" s="48">
        <v>0</v>
      </c>
      <c r="BE69" s="49">
        <v>0</v>
      </c>
      <c r="BF69" s="48">
        <v>0</v>
      </c>
      <c r="BG69" s="49">
        <v>0</v>
      </c>
      <c r="BH69" s="48">
        <v>0</v>
      </c>
      <c r="BI69" s="49">
        <v>0</v>
      </c>
      <c r="BJ69" s="48">
        <v>24</v>
      </c>
      <c r="BK69" s="49">
        <v>100</v>
      </c>
      <c r="BL69" s="48">
        <v>24</v>
      </c>
    </row>
    <row r="70" spans="1:64" ht="15">
      <c r="A70" s="64" t="s">
        <v>269</v>
      </c>
      <c r="B70" s="64" t="s">
        <v>277</v>
      </c>
      <c r="C70" s="65"/>
      <c r="D70" s="66"/>
      <c r="E70" s="67"/>
      <c r="F70" s="68"/>
      <c r="G70" s="65"/>
      <c r="H70" s="69"/>
      <c r="I70" s="70"/>
      <c r="J70" s="70"/>
      <c r="K70" s="34" t="s">
        <v>65</v>
      </c>
      <c r="L70" s="77">
        <v>120</v>
      </c>
      <c r="M70" s="77"/>
      <c r="N70" s="72"/>
      <c r="O70" s="79" t="s">
        <v>352</v>
      </c>
      <c r="P70" s="81">
        <v>43634.039872685185</v>
      </c>
      <c r="Q70" s="79" t="s">
        <v>393</v>
      </c>
      <c r="R70" s="79"/>
      <c r="S70" s="79"/>
      <c r="T70" s="79" t="s">
        <v>527</v>
      </c>
      <c r="U70" s="79"/>
      <c r="V70" s="83" t="s">
        <v>639</v>
      </c>
      <c r="W70" s="81">
        <v>43634.039872685185</v>
      </c>
      <c r="X70" s="83" t="s">
        <v>747</v>
      </c>
      <c r="Y70" s="79"/>
      <c r="Z70" s="79"/>
      <c r="AA70" s="85" t="s">
        <v>924</v>
      </c>
      <c r="AB70" s="79"/>
      <c r="AC70" s="79" t="b">
        <v>0</v>
      </c>
      <c r="AD70" s="79">
        <v>0</v>
      </c>
      <c r="AE70" s="85" t="s">
        <v>1037</v>
      </c>
      <c r="AF70" s="79" t="b">
        <v>0</v>
      </c>
      <c r="AG70" s="79" t="s">
        <v>1048</v>
      </c>
      <c r="AH70" s="79"/>
      <c r="AI70" s="85" t="s">
        <v>1037</v>
      </c>
      <c r="AJ70" s="79" t="b">
        <v>0</v>
      </c>
      <c r="AK70" s="79">
        <v>23</v>
      </c>
      <c r="AL70" s="85" t="s">
        <v>946</v>
      </c>
      <c r="AM70" s="79" t="s">
        <v>1054</v>
      </c>
      <c r="AN70" s="79" t="b">
        <v>0</v>
      </c>
      <c r="AO70" s="85" t="s">
        <v>946</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1</v>
      </c>
      <c r="BD70" s="48">
        <v>0</v>
      </c>
      <c r="BE70" s="49">
        <v>0</v>
      </c>
      <c r="BF70" s="48">
        <v>0</v>
      </c>
      <c r="BG70" s="49">
        <v>0</v>
      </c>
      <c r="BH70" s="48">
        <v>0</v>
      </c>
      <c r="BI70" s="49">
        <v>0</v>
      </c>
      <c r="BJ70" s="48">
        <v>24</v>
      </c>
      <c r="BK70" s="49">
        <v>100</v>
      </c>
      <c r="BL70" s="48">
        <v>24</v>
      </c>
    </row>
    <row r="71" spans="1:64" ht="15">
      <c r="A71" s="64" t="s">
        <v>270</v>
      </c>
      <c r="B71" s="64" t="s">
        <v>277</v>
      </c>
      <c r="C71" s="65"/>
      <c r="D71" s="66"/>
      <c r="E71" s="67"/>
      <c r="F71" s="68"/>
      <c r="G71" s="65"/>
      <c r="H71" s="69"/>
      <c r="I71" s="70"/>
      <c r="J71" s="70"/>
      <c r="K71" s="34" t="s">
        <v>65</v>
      </c>
      <c r="L71" s="77">
        <v>121</v>
      </c>
      <c r="M71" s="77"/>
      <c r="N71" s="72"/>
      <c r="O71" s="79" t="s">
        <v>352</v>
      </c>
      <c r="P71" s="81">
        <v>43634.07140046296</v>
      </c>
      <c r="Q71" s="79" t="s">
        <v>393</v>
      </c>
      <c r="R71" s="79"/>
      <c r="S71" s="79"/>
      <c r="T71" s="79" t="s">
        <v>527</v>
      </c>
      <c r="U71" s="79"/>
      <c r="V71" s="83" t="s">
        <v>640</v>
      </c>
      <c r="W71" s="81">
        <v>43634.07140046296</v>
      </c>
      <c r="X71" s="83" t="s">
        <v>748</v>
      </c>
      <c r="Y71" s="79"/>
      <c r="Z71" s="79"/>
      <c r="AA71" s="85" t="s">
        <v>925</v>
      </c>
      <c r="AB71" s="79"/>
      <c r="AC71" s="79" t="b">
        <v>0</v>
      </c>
      <c r="AD71" s="79">
        <v>0</v>
      </c>
      <c r="AE71" s="85" t="s">
        <v>1037</v>
      </c>
      <c r="AF71" s="79" t="b">
        <v>0</v>
      </c>
      <c r="AG71" s="79" t="s">
        <v>1048</v>
      </c>
      <c r="AH71" s="79"/>
      <c r="AI71" s="85" t="s">
        <v>1037</v>
      </c>
      <c r="AJ71" s="79" t="b">
        <v>0</v>
      </c>
      <c r="AK71" s="79">
        <v>23</v>
      </c>
      <c r="AL71" s="85" t="s">
        <v>946</v>
      </c>
      <c r="AM71" s="79" t="s">
        <v>1054</v>
      </c>
      <c r="AN71" s="79" t="b">
        <v>0</v>
      </c>
      <c r="AO71" s="85" t="s">
        <v>946</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v>0</v>
      </c>
      <c r="BE71" s="49">
        <v>0</v>
      </c>
      <c r="BF71" s="48">
        <v>0</v>
      </c>
      <c r="BG71" s="49">
        <v>0</v>
      </c>
      <c r="BH71" s="48">
        <v>0</v>
      </c>
      <c r="BI71" s="49">
        <v>0</v>
      </c>
      <c r="BJ71" s="48">
        <v>24</v>
      </c>
      <c r="BK71" s="49">
        <v>100</v>
      </c>
      <c r="BL71" s="48">
        <v>24</v>
      </c>
    </row>
    <row r="72" spans="1:64" ht="15">
      <c r="A72" s="64" t="s">
        <v>271</v>
      </c>
      <c r="B72" s="64" t="s">
        <v>277</v>
      </c>
      <c r="C72" s="65"/>
      <c r="D72" s="66"/>
      <c r="E72" s="67"/>
      <c r="F72" s="68"/>
      <c r="G72" s="65"/>
      <c r="H72" s="69"/>
      <c r="I72" s="70"/>
      <c r="J72" s="70"/>
      <c r="K72" s="34" t="s">
        <v>65</v>
      </c>
      <c r="L72" s="77">
        <v>122</v>
      </c>
      <c r="M72" s="77"/>
      <c r="N72" s="72"/>
      <c r="O72" s="79" t="s">
        <v>352</v>
      </c>
      <c r="P72" s="81">
        <v>43634.09799768519</v>
      </c>
      <c r="Q72" s="79" t="s">
        <v>393</v>
      </c>
      <c r="R72" s="79"/>
      <c r="S72" s="79"/>
      <c r="T72" s="79" t="s">
        <v>527</v>
      </c>
      <c r="U72" s="79"/>
      <c r="V72" s="83" t="s">
        <v>641</v>
      </c>
      <c r="W72" s="81">
        <v>43634.09799768519</v>
      </c>
      <c r="X72" s="83" t="s">
        <v>749</v>
      </c>
      <c r="Y72" s="79"/>
      <c r="Z72" s="79"/>
      <c r="AA72" s="85" t="s">
        <v>926</v>
      </c>
      <c r="AB72" s="79"/>
      <c r="AC72" s="79" t="b">
        <v>0</v>
      </c>
      <c r="AD72" s="79">
        <v>0</v>
      </c>
      <c r="AE72" s="85" t="s">
        <v>1037</v>
      </c>
      <c r="AF72" s="79" t="b">
        <v>0</v>
      </c>
      <c r="AG72" s="79" t="s">
        <v>1048</v>
      </c>
      <c r="AH72" s="79"/>
      <c r="AI72" s="85" t="s">
        <v>1037</v>
      </c>
      <c r="AJ72" s="79" t="b">
        <v>0</v>
      </c>
      <c r="AK72" s="79">
        <v>23</v>
      </c>
      <c r="AL72" s="85" t="s">
        <v>946</v>
      </c>
      <c r="AM72" s="79" t="s">
        <v>1053</v>
      </c>
      <c r="AN72" s="79" t="b">
        <v>0</v>
      </c>
      <c r="AO72" s="85" t="s">
        <v>946</v>
      </c>
      <c r="AP72" s="79" t="s">
        <v>176</v>
      </c>
      <c r="AQ72" s="79">
        <v>0</v>
      </c>
      <c r="AR72" s="79">
        <v>0</v>
      </c>
      <c r="AS72" s="79"/>
      <c r="AT72" s="79"/>
      <c r="AU72" s="79"/>
      <c r="AV72" s="79"/>
      <c r="AW72" s="79"/>
      <c r="AX72" s="79"/>
      <c r="AY72" s="79"/>
      <c r="AZ72" s="79"/>
      <c r="BA72">
        <v>1</v>
      </c>
      <c r="BB72" s="78" t="str">
        <f>REPLACE(INDEX(GroupVertices[Group],MATCH(Edges24[[#This Row],[Vertex 1]],GroupVertices[Vertex],0)),1,1,"")</f>
        <v>1</v>
      </c>
      <c r="BC72" s="78" t="str">
        <f>REPLACE(INDEX(GroupVertices[Group],MATCH(Edges24[[#This Row],[Vertex 2]],GroupVertices[Vertex],0)),1,1,"")</f>
        <v>1</v>
      </c>
      <c r="BD72" s="48">
        <v>0</v>
      </c>
      <c r="BE72" s="49">
        <v>0</v>
      </c>
      <c r="BF72" s="48">
        <v>0</v>
      </c>
      <c r="BG72" s="49">
        <v>0</v>
      </c>
      <c r="BH72" s="48">
        <v>0</v>
      </c>
      <c r="BI72" s="49">
        <v>0</v>
      </c>
      <c r="BJ72" s="48">
        <v>24</v>
      </c>
      <c r="BK72" s="49">
        <v>100</v>
      </c>
      <c r="BL72" s="48">
        <v>24</v>
      </c>
    </row>
    <row r="73" spans="1:64" ht="15">
      <c r="A73" s="64" t="s">
        <v>272</v>
      </c>
      <c r="B73" s="64" t="s">
        <v>277</v>
      </c>
      <c r="C73" s="65"/>
      <c r="D73" s="66"/>
      <c r="E73" s="67"/>
      <c r="F73" s="68"/>
      <c r="G73" s="65"/>
      <c r="H73" s="69"/>
      <c r="I73" s="70"/>
      <c r="J73" s="70"/>
      <c r="K73" s="34" t="s">
        <v>65</v>
      </c>
      <c r="L73" s="77">
        <v>123</v>
      </c>
      <c r="M73" s="77"/>
      <c r="N73" s="72"/>
      <c r="O73" s="79" t="s">
        <v>352</v>
      </c>
      <c r="P73" s="81">
        <v>43634.23607638889</v>
      </c>
      <c r="Q73" s="79" t="s">
        <v>393</v>
      </c>
      <c r="R73" s="79"/>
      <c r="S73" s="79"/>
      <c r="T73" s="79" t="s">
        <v>527</v>
      </c>
      <c r="U73" s="79"/>
      <c r="V73" s="83" t="s">
        <v>642</v>
      </c>
      <c r="W73" s="81">
        <v>43634.23607638889</v>
      </c>
      <c r="X73" s="83" t="s">
        <v>750</v>
      </c>
      <c r="Y73" s="79"/>
      <c r="Z73" s="79"/>
      <c r="AA73" s="85" t="s">
        <v>927</v>
      </c>
      <c r="AB73" s="79"/>
      <c r="AC73" s="79" t="b">
        <v>0</v>
      </c>
      <c r="AD73" s="79">
        <v>0</v>
      </c>
      <c r="AE73" s="85" t="s">
        <v>1037</v>
      </c>
      <c r="AF73" s="79" t="b">
        <v>0</v>
      </c>
      <c r="AG73" s="79" t="s">
        <v>1048</v>
      </c>
      <c r="AH73" s="79"/>
      <c r="AI73" s="85" t="s">
        <v>1037</v>
      </c>
      <c r="AJ73" s="79" t="b">
        <v>0</v>
      </c>
      <c r="AK73" s="79">
        <v>33</v>
      </c>
      <c r="AL73" s="85" t="s">
        <v>946</v>
      </c>
      <c r="AM73" s="79" t="s">
        <v>1054</v>
      </c>
      <c r="AN73" s="79" t="b">
        <v>0</v>
      </c>
      <c r="AO73" s="85" t="s">
        <v>946</v>
      </c>
      <c r="AP73" s="79" t="s">
        <v>176</v>
      </c>
      <c r="AQ73" s="79">
        <v>0</v>
      </c>
      <c r="AR73" s="79">
        <v>0</v>
      </c>
      <c r="AS73" s="79"/>
      <c r="AT73" s="79"/>
      <c r="AU73" s="79"/>
      <c r="AV73" s="79"/>
      <c r="AW73" s="79"/>
      <c r="AX73" s="79"/>
      <c r="AY73" s="79"/>
      <c r="AZ73" s="79"/>
      <c r="BA73">
        <v>1</v>
      </c>
      <c r="BB73" s="78" t="str">
        <f>REPLACE(INDEX(GroupVertices[Group],MATCH(Edges24[[#This Row],[Vertex 1]],GroupVertices[Vertex],0)),1,1,"")</f>
        <v>1</v>
      </c>
      <c r="BC73" s="78" t="str">
        <f>REPLACE(INDEX(GroupVertices[Group],MATCH(Edges24[[#This Row],[Vertex 2]],GroupVertices[Vertex],0)),1,1,"")</f>
        <v>1</v>
      </c>
      <c r="BD73" s="48">
        <v>0</v>
      </c>
      <c r="BE73" s="49">
        <v>0</v>
      </c>
      <c r="BF73" s="48">
        <v>0</v>
      </c>
      <c r="BG73" s="49">
        <v>0</v>
      </c>
      <c r="BH73" s="48">
        <v>0</v>
      </c>
      <c r="BI73" s="49">
        <v>0</v>
      </c>
      <c r="BJ73" s="48">
        <v>24</v>
      </c>
      <c r="BK73" s="49">
        <v>100</v>
      </c>
      <c r="BL73" s="48">
        <v>24</v>
      </c>
    </row>
    <row r="74" spans="1:64" ht="15">
      <c r="A74" s="64" t="s">
        <v>273</v>
      </c>
      <c r="B74" s="64" t="s">
        <v>277</v>
      </c>
      <c r="C74" s="65"/>
      <c r="D74" s="66"/>
      <c r="E74" s="67"/>
      <c r="F74" s="68"/>
      <c r="G74" s="65"/>
      <c r="H74" s="69"/>
      <c r="I74" s="70"/>
      <c r="J74" s="70"/>
      <c r="K74" s="34" t="s">
        <v>65</v>
      </c>
      <c r="L74" s="77">
        <v>124</v>
      </c>
      <c r="M74" s="77"/>
      <c r="N74" s="72"/>
      <c r="O74" s="79" t="s">
        <v>352</v>
      </c>
      <c r="P74" s="81">
        <v>43627.910949074074</v>
      </c>
      <c r="Q74" s="79" t="s">
        <v>365</v>
      </c>
      <c r="R74" s="79"/>
      <c r="S74" s="79"/>
      <c r="T74" s="79"/>
      <c r="U74" s="79"/>
      <c r="V74" s="83" t="s">
        <v>643</v>
      </c>
      <c r="W74" s="81">
        <v>43627.910949074074</v>
      </c>
      <c r="X74" s="83" t="s">
        <v>751</v>
      </c>
      <c r="Y74" s="79"/>
      <c r="Z74" s="79"/>
      <c r="AA74" s="85" t="s">
        <v>928</v>
      </c>
      <c r="AB74" s="79"/>
      <c r="AC74" s="79" t="b">
        <v>0</v>
      </c>
      <c r="AD74" s="79">
        <v>0</v>
      </c>
      <c r="AE74" s="85" t="s">
        <v>1037</v>
      </c>
      <c r="AF74" s="79" t="b">
        <v>0</v>
      </c>
      <c r="AG74" s="79" t="s">
        <v>1048</v>
      </c>
      <c r="AH74" s="79"/>
      <c r="AI74" s="85" t="s">
        <v>1037</v>
      </c>
      <c r="AJ74" s="79" t="b">
        <v>0</v>
      </c>
      <c r="AK74" s="79">
        <v>15</v>
      </c>
      <c r="AL74" s="85" t="s">
        <v>936</v>
      </c>
      <c r="AM74" s="79" t="s">
        <v>1060</v>
      </c>
      <c r="AN74" s="79" t="b">
        <v>0</v>
      </c>
      <c r="AO74" s="85" t="s">
        <v>936</v>
      </c>
      <c r="AP74" s="79" t="s">
        <v>176</v>
      </c>
      <c r="AQ74" s="79">
        <v>0</v>
      </c>
      <c r="AR74" s="79">
        <v>0</v>
      </c>
      <c r="AS74" s="79"/>
      <c r="AT74" s="79"/>
      <c r="AU74" s="79"/>
      <c r="AV74" s="79"/>
      <c r="AW74" s="79"/>
      <c r="AX74" s="79"/>
      <c r="AY74" s="79"/>
      <c r="AZ74" s="79"/>
      <c r="BA74">
        <v>2</v>
      </c>
      <c r="BB74" s="78" t="str">
        <f>REPLACE(INDEX(GroupVertices[Group],MATCH(Edges24[[#This Row],[Vertex 1]],GroupVertices[Vertex],0)),1,1,"")</f>
        <v>1</v>
      </c>
      <c r="BC74" s="78" t="str">
        <f>REPLACE(INDEX(GroupVertices[Group],MATCH(Edges24[[#This Row],[Vertex 2]],GroupVertices[Vertex],0)),1,1,"")</f>
        <v>1</v>
      </c>
      <c r="BD74" s="48">
        <v>0</v>
      </c>
      <c r="BE74" s="49">
        <v>0</v>
      </c>
      <c r="BF74" s="48">
        <v>2</v>
      </c>
      <c r="BG74" s="49">
        <v>7.6923076923076925</v>
      </c>
      <c r="BH74" s="48">
        <v>0</v>
      </c>
      <c r="BI74" s="49">
        <v>0</v>
      </c>
      <c r="BJ74" s="48">
        <v>24</v>
      </c>
      <c r="BK74" s="49">
        <v>92.3076923076923</v>
      </c>
      <c r="BL74" s="48">
        <v>26</v>
      </c>
    </row>
    <row r="75" spans="1:64" ht="15">
      <c r="A75" s="64" t="s">
        <v>273</v>
      </c>
      <c r="B75" s="64" t="s">
        <v>277</v>
      </c>
      <c r="C75" s="65"/>
      <c r="D75" s="66"/>
      <c r="E75" s="67"/>
      <c r="F75" s="68"/>
      <c r="G75" s="65"/>
      <c r="H75" s="69"/>
      <c r="I75" s="70"/>
      <c r="J75" s="70"/>
      <c r="K75" s="34" t="s">
        <v>65</v>
      </c>
      <c r="L75" s="77">
        <v>125</v>
      </c>
      <c r="M75" s="77"/>
      <c r="N75" s="72"/>
      <c r="O75" s="79" t="s">
        <v>352</v>
      </c>
      <c r="P75" s="81">
        <v>43634.252534722225</v>
      </c>
      <c r="Q75" s="79" t="s">
        <v>393</v>
      </c>
      <c r="R75" s="79"/>
      <c r="S75" s="79"/>
      <c r="T75" s="79" t="s">
        <v>527</v>
      </c>
      <c r="U75" s="79"/>
      <c r="V75" s="83" t="s">
        <v>643</v>
      </c>
      <c r="W75" s="81">
        <v>43634.252534722225</v>
      </c>
      <c r="X75" s="83" t="s">
        <v>752</v>
      </c>
      <c r="Y75" s="79"/>
      <c r="Z75" s="79"/>
      <c r="AA75" s="85" t="s">
        <v>929</v>
      </c>
      <c r="AB75" s="79"/>
      <c r="AC75" s="79" t="b">
        <v>0</v>
      </c>
      <c r="AD75" s="79">
        <v>0</v>
      </c>
      <c r="AE75" s="85" t="s">
        <v>1037</v>
      </c>
      <c r="AF75" s="79" t="b">
        <v>0</v>
      </c>
      <c r="AG75" s="79" t="s">
        <v>1048</v>
      </c>
      <c r="AH75" s="79"/>
      <c r="AI75" s="85" t="s">
        <v>1037</v>
      </c>
      <c r="AJ75" s="79" t="b">
        <v>0</v>
      </c>
      <c r="AK75" s="79">
        <v>33</v>
      </c>
      <c r="AL75" s="85" t="s">
        <v>946</v>
      </c>
      <c r="AM75" s="79" t="s">
        <v>1060</v>
      </c>
      <c r="AN75" s="79" t="b">
        <v>0</v>
      </c>
      <c r="AO75" s="85" t="s">
        <v>946</v>
      </c>
      <c r="AP75" s="79" t="s">
        <v>176</v>
      </c>
      <c r="AQ75" s="79">
        <v>0</v>
      </c>
      <c r="AR75" s="79">
        <v>0</v>
      </c>
      <c r="AS75" s="79"/>
      <c r="AT75" s="79"/>
      <c r="AU75" s="79"/>
      <c r="AV75" s="79"/>
      <c r="AW75" s="79"/>
      <c r="AX75" s="79"/>
      <c r="AY75" s="79"/>
      <c r="AZ75" s="79"/>
      <c r="BA75">
        <v>2</v>
      </c>
      <c r="BB75" s="78" t="str">
        <f>REPLACE(INDEX(GroupVertices[Group],MATCH(Edges24[[#This Row],[Vertex 1]],GroupVertices[Vertex],0)),1,1,"")</f>
        <v>1</v>
      </c>
      <c r="BC75" s="78" t="str">
        <f>REPLACE(INDEX(GroupVertices[Group],MATCH(Edges24[[#This Row],[Vertex 2]],GroupVertices[Vertex],0)),1,1,"")</f>
        <v>1</v>
      </c>
      <c r="BD75" s="48">
        <v>0</v>
      </c>
      <c r="BE75" s="49">
        <v>0</v>
      </c>
      <c r="BF75" s="48">
        <v>0</v>
      </c>
      <c r="BG75" s="49">
        <v>0</v>
      </c>
      <c r="BH75" s="48">
        <v>0</v>
      </c>
      <c r="BI75" s="49">
        <v>0</v>
      </c>
      <c r="BJ75" s="48">
        <v>24</v>
      </c>
      <c r="BK75" s="49">
        <v>100</v>
      </c>
      <c r="BL75" s="48">
        <v>24</v>
      </c>
    </row>
    <row r="76" spans="1:64" ht="15">
      <c r="A76" s="64" t="s">
        <v>274</v>
      </c>
      <c r="B76" s="64" t="s">
        <v>277</v>
      </c>
      <c r="C76" s="65"/>
      <c r="D76" s="66"/>
      <c r="E76" s="67"/>
      <c r="F76" s="68"/>
      <c r="G76" s="65"/>
      <c r="H76" s="69"/>
      <c r="I76" s="70"/>
      <c r="J76" s="70"/>
      <c r="K76" s="34" t="s">
        <v>65</v>
      </c>
      <c r="L76" s="77">
        <v>126</v>
      </c>
      <c r="M76" s="77"/>
      <c r="N76" s="72"/>
      <c r="O76" s="79" t="s">
        <v>352</v>
      </c>
      <c r="P76" s="81">
        <v>43634.30300925926</v>
      </c>
      <c r="Q76" s="79" t="s">
        <v>393</v>
      </c>
      <c r="R76" s="79"/>
      <c r="S76" s="79"/>
      <c r="T76" s="79" t="s">
        <v>527</v>
      </c>
      <c r="U76" s="79"/>
      <c r="V76" s="83" t="s">
        <v>644</v>
      </c>
      <c r="W76" s="81">
        <v>43634.30300925926</v>
      </c>
      <c r="X76" s="83" t="s">
        <v>753</v>
      </c>
      <c r="Y76" s="79"/>
      <c r="Z76" s="79"/>
      <c r="AA76" s="85" t="s">
        <v>930</v>
      </c>
      <c r="AB76" s="79"/>
      <c r="AC76" s="79" t="b">
        <v>0</v>
      </c>
      <c r="AD76" s="79">
        <v>0</v>
      </c>
      <c r="AE76" s="85" t="s">
        <v>1037</v>
      </c>
      <c r="AF76" s="79" t="b">
        <v>0</v>
      </c>
      <c r="AG76" s="79" t="s">
        <v>1048</v>
      </c>
      <c r="AH76" s="79"/>
      <c r="AI76" s="85" t="s">
        <v>1037</v>
      </c>
      <c r="AJ76" s="79" t="b">
        <v>0</v>
      </c>
      <c r="AK76" s="79">
        <v>33</v>
      </c>
      <c r="AL76" s="85" t="s">
        <v>946</v>
      </c>
      <c r="AM76" s="79" t="s">
        <v>1054</v>
      </c>
      <c r="AN76" s="79" t="b">
        <v>0</v>
      </c>
      <c r="AO76" s="85" t="s">
        <v>946</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v>0</v>
      </c>
      <c r="BE76" s="49">
        <v>0</v>
      </c>
      <c r="BF76" s="48">
        <v>0</v>
      </c>
      <c r="BG76" s="49">
        <v>0</v>
      </c>
      <c r="BH76" s="48">
        <v>0</v>
      </c>
      <c r="BI76" s="49">
        <v>0</v>
      </c>
      <c r="BJ76" s="48">
        <v>24</v>
      </c>
      <c r="BK76" s="49">
        <v>100</v>
      </c>
      <c r="BL76" s="48">
        <v>24</v>
      </c>
    </row>
    <row r="77" spans="1:64" ht="15">
      <c r="A77" s="64" t="s">
        <v>248</v>
      </c>
      <c r="B77" s="64" t="s">
        <v>304</v>
      </c>
      <c r="C77" s="65"/>
      <c r="D77" s="66"/>
      <c r="E77" s="67"/>
      <c r="F77" s="68"/>
      <c r="G77" s="65"/>
      <c r="H77" s="69"/>
      <c r="I77" s="70"/>
      <c r="J77" s="70"/>
      <c r="K77" s="34" t="s">
        <v>65</v>
      </c>
      <c r="L77" s="77">
        <v>127</v>
      </c>
      <c r="M77" s="77"/>
      <c r="N77" s="72"/>
      <c r="O77" s="79" t="s">
        <v>352</v>
      </c>
      <c r="P77" s="81">
        <v>43630.13730324074</v>
      </c>
      <c r="Q77" s="79" t="s">
        <v>399</v>
      </c>
      <c r="R77" s="79"/>
      <c r="S77" s="79"/>
      <c r="T77" s="79"/>
      <c r="U77" s="83" t="s">
        <v>567</v>
      </c>
      <c r="V77" s="83" t="s">
        <v>567</v>
      </c>
      <c r="W77" s="81">
        <v>43630.13730324074</v>
      </c>
      <c r="X77" s="83" t="s">
        <v>754</v>
      </c>
      <c r="Y77" s="79"/>
      <c r="Z77" s="79"/>
      <c r="AA77" s="85" t="s">
        <v>931</v>
      </c>
      <c r="AB77" s="79"/>
      <c r="AC77" s="79" t="b">
        <v>0</v>
      </c>
      <c r="AD77" s="79">
        <v>5</v>
      </c>
      <c r="AE77" s="85" t="s">
        <v>1037</v>
      </c>
      <c r="AF77" s="79" t="b">
        <v>0</v>
      </c>
      <c r="AG77" s="79" t="s">
        <v>1048</v>
      </c>
      <c r="AH77" s="79"/>
      <c r="AI77" s="85" t="s">
        <v>1037</v>
      </c>
      <c r="AJ77" s="79" t="b">
        <v>0</v>
      </c>
      <c r="AK77" s="79">
        <v>0</v>
      </c>
      <c r="AL77" s="85" t="s">
        <v>1037</v>
      </c>
      <c r="AM77" s="79" t="s">
        <v>1056</v>
      </c>
      <c r="AN77" s="79" t="b">
        <v>0</v>
      </c>
      <c r="AO77" s="85" t="s">
        <v>931</v>
      </c>
      <c r="AP77" s="79" t="s">
        <v>176</v>
      </c>
      <c r="AQ77" s="79">
        <v>0</v>
      </c>
      <c r="AR77" s="79">
        <v>0</v>
      </c>
      <c r="AS77" s="79"/>
      <c r="AT77" s="79"/>
      <c r="AU77" s="79"/>
      <c r="AV77" s="79"/>
      <c r="AW77" s="79"/>
      <c r="AX77" s="79"/>
      <c r="AY77" s="79"/>
      <c r="AZ77" s="79"/>
      <c r="BA77">
        <v>4</v>
      </c>
      <c r="BB77" s="78" t="str">
        <f>REPLACE(INDEX(GroupVertices[Group],MATCH(Edges24[[#This Row],[Vertex 1]],GroupVertices[Vertex],0)),1,1,"")</f>
        <v>2</v>
      </c>
      <c r="BC77" s="78" t="str">
        <f>REPLACE(INDEX(GroupVertices[Group],MATCH(Edges24[[#This Row],[Vertex 2]],GroupVertices[Vertex],0)),1,1,"")</f>
        <v>2</v>
      </c>
      <c r="BD77" s="48">
        <v>1</v>
      </c>
      <c r="BE77" s="49">
        <v>3.8461538461538463</v>
      </c>
      <c r="BF77" s="48">
        <v>0</v>
      </c>
      <c r="BG77" s="49">
        <v>0</v>
      </c>
      <c r="BH77" s="48">
        <v>0</v>
      </c>
      <c r="BI77" s="49">
        <v>0</v>
      </c>
      <c r="BJ77" s="48">
        <v>25</v>
      </c>
      <c r="BK77" s="49">
        <v>96.15384615384616</v>
      </c>
      <c r="BL77" s="48">
        <v>26</v>
      </c>
    </row>
    <row r="78" spans="1:64" ht="15">
      <c r="A78" s="64" t="s">
        <v>275</v>
      </c>
      <c r="B78" s="64" t="s">
        <v>248</v>
      </c>
      <c r="C78" s="65"/>
      <c r="D78" s="66"/>
      <c r="E78" s="67"/>
      <c r="F78" s="68"/>
      <c r="G78" s="65"/>
      <c r="H78" s="69"/>
      <c r="I78" s="70"/>
      <c r="J78" s="70"/>
      <c r="K78" s="34" t="s">
        <v>65</v>
      </c>
      <c r="L78" s="77">
        <v>131</v>
      </c>
      <c r="M78" s="77"/>
      <c r="N78" s="72"/>
      <c r="O78" s="79" t="s">
        <v>353</v>
      </c>
      <c r="P78" s="81">
        <v>43634.58053240741</v>
      </c>
      <c r="Q78" s="79" t="s">
        <v>400</v>
      </c>
      <c r="R78" s="79"/>
      <c r="S78" s="79"/>
      <c r="T78" s="79"/>
      <c r="U78" s="79"/>
      <c r="V78" s="83" t="s">
        <v>645</v>
      </c>
      <c r="W78" s="81">
        <v>43634.58053240741</v>
      </c>
      <c r="X78" s="83" t="s">
        <v>755</v>
      </c>
      <c r="Y78" s="79"/>
      <c r="Z78" s="79"/>
      <c r="AA78" s="85" t="s">
        <v>932</v>
      </c>
      <c r="AB78" s="85" t="s">
        <v>931</v>
      </c>
      <c r="AC78" s="79" t="b">
        <v>0</v>
      </c>
      <c r="AD78" s="79">
        <v>0</v>
      </c>
      <c r="AE78" s="85" t="s">
        <v>1043</v>
      </c>
      <c r="AF78" s="79" t="b">
        <v>0</v>
      </c>
      <c r="AG78" s="79" t="s">
        <v>1048</v>
      </c>
      <c r="AH78" s="79"/>
      <c r="AI78" s="85" t="s">
        <v>1037</v>
      </c>
      <c r="AJ78" s="79" t="b">
        <v>0</v>
      </c>
      <c r="AK78" s="79">
        <v>0</v>
      </c>
      <c r="AL78" s="85" t="s">
        <v>1037</v>
      </c>
      <c r="AM78" s="79" t="s">
        <v>1056</v>
      </c>
      <c r="AN78" s="79" t="b">
        <v>0</v>
      </c>
      <c r="AO78" s="85" t="s">
        <v>931</v>
      </c>
      <c r="AP78" s="79" t="s">
        <v>176</v>
      </c>
      <c r="AQ78" s="79">
        <v>0</v>
      </c>
      <c r="AR78" s="79">
        <v>0</v>
      </c>
      <c r="AS78" s="79"/>
      <c r="AT78" s="79"/>
      <c r="AU78" s="79"/>
      <c r="AV78" s="79"/>
      <c r="AW78" s="79"/>
      <c r="AX78" s="79"/>
      <c r="AY78" s="79"/>
      <c r="AZ78" s="79"/>
      <c r="BA78">
        <v>1</v>
      </c>
      <c r="BB78" s="78" t="str">
        <f>REPLACE(INDEX(GroupVertices[Group],MATCH(Edges24[[#This Row],[Vertex 1]],GroupVertices[Vertex],0)),1,1,"")</f>
        <v>2</v>
      </c>
      <c r="BC78" s="78" t="str">
        <f>REPLACE(INDEX(GroupVertices[Group],MATCH(Edges24[[#This Row],[Vertex 2]],GroupVertices[Vertex],0)),1,1,"")</f>
        <v>2</v>
      </c>
      <c r="BD78" s="48"/>
      <c r="BE78" s="49"/>
      <c r="BF78" s="48"/>
      <c r="BG78" s="49"/>
      <c r="BH78" s="48"/>
      <c r="BI78" s="49"/>
      <c r="BJ78" s="48"/>
      <c r="BK78" s="49"/>
      <c r="BL78" s="48"/>
    </row>
    <row r="79" spans="1:64" ht="15">
      <c r="A79" s="64" t="s">
        <v>276</v>
      </c>
      <c r="B79" s="64" t="s">
        <v>277</v>
      </c>
      <c r="C79" s="65"/>
      <c r="D79" s="66"/>
      <c r="E79" s="67"/>
      <c r="F79" s="68"/>
      <c r="G79" s="65"/>
      <c r="H79" s="69"/>
      <c r="I79" s="70"/>
      <c r="J79" s="70"/>
      <c r="K79" s="34" t="s">
        <v>65</v>
      </c>
      <c r="L79" s="77">
        <v>133</v>
      </c>
      <c r="M79" s="77"/>
      <c r="N79" s="72"/>
      <c r="O79" s="79" t="s">
        <v>352</v>
      </c>
      <c r="P79" s="81">
        <v>43627.63613425926</v>
      </c>
      <c r="Q79" s="79" t="s">
        <v>365</v>
      </c>
      <c r="R79" s="79"/>
      <c r="S79" s="79"/>
      <c r="T79" s="79"/>
      <c r="U79" s="79"/>
      <c r="V79" s="83" t="s">
        <v>646</v>
      </c>
      <c r="W79" s="81">
        <v>43627.63613425926</v>
      </c>
      <c r="X79" s="83" t="s">
        <v>756</v>
      </c>
      <c r="Y79" s="79"/>
      <c r="Z79" s="79"/>
      <c r="AA79" s="85" t="s">
        <v>933</v>
      </c>
      <c r="AB79" s="79"/>
      <c r="AC79" s="79" t="b">
        <v>0</v>
      </c>
      <c r="AD79" s="79">
        <v>0</v>
      </c>
      <c r="AE79" s="85" t="s">
        <v>1037</v>
      </c>
      <c r="AF79" s="79" t="b">
        <v>0</v>
      </c>
      <c r="AG79" s="79" t="s">
        <v>1048</v>
      </c>
      <c r="AH79" s="79"/>
      <c r="AI79" s="85" t="s">
        <v>1037</v>
      </c>
      <c r="AJ79" s="79" t="b">
        <v>0</v>
      </c>
      <c r="AK79" s="79">
        <v>15</v>
      </c>
      <c r="AL79" s="85" t="s">
        <v>936</v>
      </c>
      <c r="AM79" s="79" t="s">
        <v>1053</v>
      </c>
      <c r="AN79" s="79" t="b">
        <v>0</v>
      </c>
      <c r="AO79" s="85" t="s">
        <v>936</v>
      </c>
      <c r="AP79" s="79" t="s">
        <v>176</v>
      </c>
      <c r="AQ79" s="79">
        <v>0</v>
      </c>
      <c r="AR79" s="79">
        <v>0</v>
      </c>
      <c r="AS79" s="79"/>
      <c r="AT79" s="79"/>
      <c r="AU79" s="79"/>
      <c r="AV79" s="79"/>
      <c r="AW79" s="79"/>
      <c r="AX79" s="79"/>
      <c r="AY79" s="79"/>
      <c r="AZ79" s="79"/>
      <c r="BA79">
        <v>2</v>
      </c>
      <c r="BB79" s="78" t="str">
        <f>REPLACE(INDEX(GroupVertices[Group],MATCH(Edges24[[#This Row],[Vertex 1]],GroupVertices[Vertex],0)),1,1,"")</f>
        <v>4</v>
      </c>
      <c r="BC79" s="78" t="str">
        <f>REPLACE(INDEX(GroupVertices[Group],MATCH(Edges24[[#This Row],[Vertex 2]],GroupVertices[Vertex],0)),1,1,"")</f>
        <v>1</v>
      </c>
      <c r="BD79" s="48">
        <v>0</v>
      </c>
      <c r="BE79" s="49">
        <v>0</v>
      </c>
      <c r="BF79" s="48">
        <v>2</v>
      </c>
      <c r="BG79" s="49">
        <v>7.6923076923076925</v>
      </c>
      <c r="BH79" s="48">
        <v>0</v>
      </c>
      <c r="BI79" s="49">
        <v>0</v>
      </c>
      <c r="BJ79" s="48">
        <v>24</v>
      </c>
      <c r="BK79" s="49">
        <v>92.3076923076923</v>
      </c>
      <c r="BL79" s="48">
        <v>26</v>
      </c>
    </row>
    <row r="80" spans="1:64" ht="15">
      <c r="A80" s="64" t="s">
        <v>276</v>
      </c>
      <c r="B80" s="64" t="s">
        <v>315</v>
      </c>
      <c r="C80" s="65"/>
      <c r="D80" s="66"/>
      <c r="E80" s="67"/>
      <c r="F80" s="68"/>
      <c r="G80" s="65"/>
      <c r="H80" s="69"/>
      <c r="I80" s="70"/>
      <c r="J80" s="70"/>
      <c r="K80" s="34" t="s">
        <v>65</v>
      </c>
      <c r="L80" s="77">
        <v>134</v>
      </c>
      <c r="M80" s="77"/>
      <c r="N80" s="72"/>
      <c r="O80" s="79" t="s">
        <v>352</v>
      </c>
      <c r="P80" s="81">
        <v>43630.637407407405</v>
      </c>
      <c r="Q80" s="79" t="s">
        <v>375</v>
      </c>
      <c r="R80" s="79"/>
      <c r="S80" s="79"/>
      <c r="T80" s="79"/>
      <c r="U80" s="79"/>
      <c r="V80" s="83" t="s">
        <v>646</v>
      </c>
      <c r="W80" s="81">
        <v>43630.637407407405</v>
      </c>
      <c r="X80" s="83" t="s">
        <v>757</v>
      </c>
      <c r="Y80" s="79"/>
      <c r="Z80" s="79"/>
      <c r="AA80" s="85" t="s">
        <v>934</v>
      </c>
      <c r="AB80" s="79"/>
      <c r="AC80" s="79" t="b">
        <v>0</v>
      </c>
      <c r="AD80" s="79">
        <v>0</v>
      </c>
      <c r="AE80" s="85" t="s">
        <v>1037</v>
      </c>
      <c r="AF80" s="79" t="b">
        <v>0</v>
      </c>
      <c r="AG80" s="79" t="s">
        <v>1048</v>
      </c>
      <c r="AH80" s="79"/>
      <c r="AI80" s="85" t="s">
        <v>1037</v>
      </c>
      <c r="AJ80" s="79" t="b">
        <v>0</v>
      </c>
      <c r="AK80" s="79">
        <v>7</v>
      </c>
      <c r="AL80" s="85" t="s">
        <v>996</v>
      </c>
      <c r="AM80" s="79" t="s">
        <v>1053</v>
      </c>
      <c r="AN80" s="79" t="b">
        <v>0</v>
      </c>
      <c r="AO80" s="85" t="s">
        <v>996</v>
      </c>
      <c r="AP80" s="79" t="s">
        <v>176</v>
      </c>
      <c r="AQ80" s="79">
        <v>0</v>
      </c>
      <c r="AR80" s="79">
        <v>0</v>
      </c>
      <c r="AS80" s="79"/>
      <c r="AT80" s="79"/>
      <c r="AU80" s="79"/>
      <c r="AV80" s="79"/>
      <c r="AW80" s="79"/>
      <c r="AX80" s="79"/>
      <c r="AY80" s="79"/>
      <c r="AZ80" s="79"/>
      <c r="BA80">
        <v>1</v>
      </c>
      <c r="BB80" s="78" t="str">
        <f>REPLACE(INDEX(GroupVertices[Group],MATCH(Edges24[[#This Row],[Vertex 1]],GroupVertices[Vertex],0)),1,1,"")</f>
        <v>4</v>
      </c>
      <c r="BC80" s="78" t="str">
        <f>REPLACE(INDEX(GroupVertices[Group],MATCH(Edges24[[#This Row],[Vertex 2]],GroupVertices[Vertex],0)),1,1,"")</f>
        <v>4</v>
      </c>
      <c r="BD80" s="48">
        <v>0</v>
      </c>
      <c r="BE80" s="49">
        <v>0</v>
      </c>
      <c r="BF80" s="48">
        <v>0</v>
      </c>
      <c r="BG80" s="49">
        <v>0</v>
      </c>
      <c r="BH80" s="48">
        <v>0</v>
      </c>
      <c r="BI80" s="49">
        <v>0</v>
      </c>
      <c r="BJ80" s="48">
        <v>23</v>
      </c>
      <c r="BK80" s="49">
        <v>100</v>
      </c>
      <c r="BL80" s="48">
        <v>23</v>
      </c>
    </row>
    <row r="81" spans="1:64" ht="15">
      <c r="A81" s="64" t="s">
        <v>276</v>
      </c>
      <c r="B81" s="64" t="s">
        <v>277</v>
      </c>
      <c r="C81" s="65"/>
      <c r="D81" s="66"/>
      <c r="E81" s="67"/>
      <c r="F81" s="68"/>
      <c r="G81" s="65"/>
      <c r="H81" s="69"/>
      <c r="I81" s="70"/>
      <c r="J81" s="70"/>
      <c r="K81" s="34" t="s">
        <v>65</v>
      </c>
      <c r="L81" s="77">
        <v>135</v>
      </c>
      <c r="M81" s="77"/>
      <c r="N81" s="72"/>
      <c r="O81" s="79" t="s">
        <v>352</v>
      </c>
      <c r="P81" s="81">
        <v>43634.580925925926</v>
      </c>
      <c r="Q81" s="79" t="s">
        <v>393</v>
      </c>
      <c r="R81" s="79"/>
      <c r="S81" s="79"/>
      <c r="T81" s="79" t="s">
        <v>527</v>
      </c>
      <c r="U81" s="79"/>
      <c r="V81" s="83" t="s">
        <v>646</v>
      </c>
      <c r="W81" s="81">
        <v>43634.580925925926</v>
      </c>
      <c r="X81" s="83" t="s">
        <v>758</v>
      </c>
      <c r="Y81" s="79"/>
      <c r="Z81" s="79"/>
      <c r="AA81" s="85" t="s">
        <v>935</v>
      </c>
      <c r="AB81" s="79"/>
      <c r="AC81" s="79" t="b">
        <v>0</v>
      </c>
      <c r="AD81" s="79">
        <v>0</v>
      </c>
      <c r="AE81" s="85" t="s">
        <v>1037</v>
      </c>
      <c r="AF81" s="79" t="b">
        <v>0</v>
      </c>
      <c r="AG81" s="79" t="s">
        <v>1048</v>
      </c>
      <c r="AH81" s="79"/>
      <c r="AI81" s="85" t="s">
        <v>1037</v>
      </c>
      <c r="AJ81" s="79" t="b">
        <v>0</v>
      </c>
      <c r="AK81" s="79">
        <v>33</v>
      </c>
      <c r="AL81" s="85" t="s">
        <v>946</v>
      </c>
      <c r="AM81" s="79" t="s">
        <v>1053</v>
      </c>
      <c r="AN81" s="79" t="b">
        <v>0</v>
      </c>
      <c r="AO81" s="85" t="s">
        <v>946</v>
      </c>
      <c r="AP81" s="79" t="s">
        <v>176</v>
      </c>
      <c r="AQ81" s="79">
        <v>0</v>
      </c>
      <c r="AR81" s="79">
        <v>0</v>
      </c>
      <c r="AS81" s="79"/>
      <c r="AT81" s="79"/>
      <c r="AU81" s="79"/>
      <c r="AV81" s="79"/>
      <c r="AW81" s="79"/>
      <c r="AX81" s="79"/>
      <c r="AY81" s="79"/>
      <c r="AZ81" s="79"/>
      <c r="BA81">
        <v>2</v>
      </c>
      <c r="BB81" s="78" t="str">
        <f>REPLACE(INDEX(GroupVertices[Group],MATCH(Edges24[[#This Row],[Vertex 1]],GroupVertices[Vertex],0)),1,1,"")</f>
        <v>4</v>
      </c>
      <c r="BC81" s="78" t="str">
        <f>REPLACE(INDEX(GroupVertices[Group],MATCH(Edges24[[#This Row],[Vertex 2]],GroupVertices[Vertex],0)),1,1,"")</f>
        <v>1</v>
      </c>
      <c r="BD81" s="48">
        <v>0</v>
      </c>
      <c r="BE81" s="49">
        <v>0</v>
      </c>
      <c r="BF81" s="48">
        <v>0</v>
      </c>
      <c r="BG81" s="49">
        <v>0</v>
      </c>
      <c r="BH81" s="48">
        <v>0</v>
      </c>
      <c r="BI81" s="49">
        <v>0</v>
      </c>
      <c r="BJ81" s="48">
        <v>24</v>
      </c>
      <c r="BK81" s="49">
        <v>100</v>
      </c>
      <c r="BL81" s="48">
        <v>24</v>
      </c>
    </row>
    <row r="82" spans="1:64" ht="15">
      <c r="A82" s="64" t="s">
        <v>277</v>
      </c>
      <c r="B82" s="64" t="s">
        <v>338</v>
      </c>
      <c r="C82" s="65"/>
      <c r="D82" s="66"/>
      <c r="E82" s="67"/>
      <c r="F82" s="68"/>
      <c r="G82" s="65"/>
      <c r="H82" s="69"/>
      <c r="I82" s="70"/>
      <c r="J82" s="70"/>
      <c r="K82" s="34" t="s">
        <v>65</v>
      </c>
      <c r="L82" s="77">
        <v>136</v>
      </c>
      <c r="M82" s="77"/>
      <c r="N82" s="72"/>
      <c r="O82" s="79" t="s">
        <v>352</v>
      </c>
      <c r="P82" s="81">
        <v>43627.6102662037</v>
      </c>
      <c r="Q82" s="79" t="s">
        <v>401</v>
      </c>
      <c r="R82" s="83" t="s">
        <v>468</v>
      </c>
      <c r="S82" s="79" t="s">
        <v>504</v>
      </c>
      <c r="T82" s="79" t="s">
        <v>518</v>
      </c>
      <c r="U82" s="79"/>
      <c r="V82" s="83" t="s">
        <v>647</v>
      </c>
      <c r="W82" s="81">
        <v>43627.6102662037</v>
      </c>
      <c r="X82" s="83" t="s">
        <v>759</v>
      </c>
      <c r="Y82" s="79"/>
      <c r="Z82" s="79"/>
      <c r="AA82" s="85" t="s">
        <v>936</v>
      </c>
      <c r="AB82" s="79"/>
      <c r="AC82" s="79" t="b">
        <v>0</v>
      </c>
      <c r="AD82" s="79">
        <v>27</v>
      </c>
      <c r="AE82" s="85" t="s">
        <v>1037</v>
      </c>
      <c r="AF82" s="79" t="b">
        <v>0</v>
      </c>
      <c r="AG82" s="79" t="s">
        <v>1048</v>
      </c>
      <c r="AH82" s="79"/>
      <c r="AI82" s="85" t="s">
        <v>1037</v>
      </c>
      <c r="AJ82" s="79" t="b">
        <v>0</v>
      </c>
      <c r="AK82" s="79">
        <v>15</v>
      </c>
      <c r="AL82" s="85" t="s">
        <v>1037</v>
      </c>
      <c r="AM82" s="79" t="s">
        <v>1055</v>
      </c>
      <c r="AN82" s="79" t="b">
        <v>0</v>
      </c>
      <c r="AO82" s="85" t="s">
        <v>936</v>
      </c>
      <c r="AP82" s="79" t="s">
        <v>176</v>
      </c>
      <c r="AQ82" s="79">
        <v>0</v>
      </c>
      <c r="AR82" s="79">
        <v>0</v>
      </c>
      <c r="AS82" s="79"/>
      <c r="AT82" s="79"/>
      <c r="AU82" s="79"/>
      <c r="AV82" s="79"/>
      <c r="AW82" s="79"/>
      <c r="AX82" s="79"/>
      <c r="AY82" s="79"/>
      <c r="AZ82" s="79"/>
      <c r="BA82">
        <v>1</v>
      </c>
      <c r="BB82" s="78" t="str">
        <f>REPLACE(INDEX(GroupVertices[Group],MATCH(Edges24[[#This Row],[Vertex 1]],GroupVertices[Vertex],0)),1,1,"")</f>
        <v>1</v>
      </c>
      <c r="BC82" s="78" t="str">
        <f>REPLACE(INDEX(GroupVertices[Group],MATCH(Edges24[[#This Row],[Vertex 2]],GroupVertices[Vertex],0)),1,1,"")</f>
        <v>1</v>
      </c>
      <c r="BD82" s="48"/>
      <c r="BE82" s="49"/>
      <c r="BF82" s="48"/>
      <c r="BG82" s="49"/>
      <c r="BH82" s="48"/>
      <c r="BI82" s="49"/>
      <c r="BJ82" s="48"/>
      <c r="BK82" s="49"/>
      <c r="BL82" s="48"/>
    </row>
    <row r="83" spans="1:64" ht="15">
      <c r="A83" s="64" t="s">
        <v>278</v>
      </c>
      <c r="B83" s="64" t="s">
        <v>277</v>
      </c>
      <c r="C83" s="65"/>
      <c r="D83" s="66"/>
      <c r="E83" s="67"/>
      <c r="F83" s="68"/>
      <c r="G83" s="65"/>
      <c r="H83" s="69"/>
      <c r="I83" s="70"/>
      <c r="J83" s="70"/>
      <c r="K83" s="34" t="s">
        <v>65</v>
      </c>
      <c r="L83" s="77">
        <v>138</v>
      </c>
      <c r="M83" s="77"/>
      <c r="N83" s="72"/>
      <c r="O83" s="79" t="s">
        <v>352</v>
      </c>
      <c r="P83" s="81">
        <v>43634.6578125</v>
      </c>
      <c r="Q83" s="79" t="s">
        <v>402</v>
      </c>
      <c r="R83" s="79"/>
      <c r="S83" s="79"/>
      <c r="T83" s="79" t="s">
        <v>529</v>
      </c>
      <c r="U83" s="79"/>
      <c r="V83" s="83" t="s">
        <v>648</v>
      </c>
      <c r="W83" s="81">
        <v>43634.6578125</v>
      </c>
      <c r="X83" s="83" t="s">
        <v>760</v>
      </c>
      <c r="Y83" s="79"/>
      <c r="Z83" s="79"/>
      <c r="AA83" s="85" t="s">
        <v>937</v>
      </c>
      <c r="AB83" s="79"/>
      <c r="AC83" s="79" t="b">
        <v>0</v>
      </c>
      <c r="AD83" s="79">
        <v>0</v>
      </c>
      <c r="AE83" s="85" t="s">
        <v>1037</v>
      </c>
      <c r="AF83" s="79" t="b">
        <v>0</v>
      </c>
      <c r="AG83" s="79" t="s">
        <v>1048</v>
      </c>
      <c r="AH83" s="79"/>
      <c r="AI83" s="85" t="s">
        <v>1037</v>
      </c>
      <c r="AJ83" s="79" t="b">
        <v>0</v>
      </c>
      <c r="AK83" s="79">
        <v>13</v>
      </c>
      <c r="AL83" s="85" t="s">
        <v>947</v>
      </c>
      <c r="AM83" s="79" t="s">
        <v>1054</v>
      </c>
      <c r="AN83" s="79" t="b">
        <v>0</v>
      </c>
      <c r="AO83" s="85" t="s">
        <v>947</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v>1</v>
      </c>
      <c r="BE83" s="49">
        <v>4.3478260869565215</v>
      </c>
      <c r="BF83" s="48">
        <v>0</v>
      </c>
      <c r="BG83" s="49">
        <v>0</v>
      </c>
      <c r="BH83" s="48">
        <v>0</v>
      </c>
      <c r="BI83" s="49">
        <v>0</v>
      </c>
      <c r="BJ83" s="48">
        <v>22</v>
      </c>
      <c r="BK83" s="49">
        <v>95.65217391304348</v>
      </c>
      <c r="BL83" s="48">
        <v>23</v>
      </c>
    </row>
    <row r="84" spans="1:64" ht="15">
      <c r="A84" s="64" t="s">
        <v>279</v>
      </c>
      <c r="B84" s="64" t="s">
        <v>277</v>
      </c>
      <c r="C84" s="65"/>
      <c r="D84" s="66"/>
      <c r="E84" s="67"/>
      <c r="F84" s="68"/>
      <c r="G84" s="65"/>
      <c r="H84" s="69"/>
      <c r="I84" s="70"/>
      <c r="J84" s="70"/>
      <c r="K84" s="34" t="s">
        <v>65</v>
      </c>
      <c r="L84" s="77">
        <v>139</v>
      </c>
      <c r="M84" s="77"/>
      <c r="N84" s="72"/>
      <c r="O84" s="79" t="s">
        <v>352</v>
      </c>
      <c r="P84" s="81">
        <v>43627.67008101852</v>
      </c>
      <c r="Q84" s="79" t="s">
        <v>365</v>
      </c>
      <c r="R84" s="79"/>
      <c r="S84" s="79"/>
      <c r="T84" s="79"/>
      <c r="U84" s="79"/>
      <c r="V84" s="83" t="s">
        <v>649</v>
      </c>
      <c r="W84" s="81">
        <v>43627.67008101852</v>
      </c>
      <c r="X84" s="83" t="s">
        <v>761</v>
      </c>
      <c r="Y84" s="79"/>
      <c r="Z84" s="79"/>
      <c r="AA84" s="85" t="s">
        <v>938</v>
      </c>
      <c r="AB84" s="79"/>
      <c r="AC84" s="79" t="b">
        <v>0</v>
      </c>
      <c r="AD84" s="79">
        <v>0</v>
      </c>
      <c r="AE84" s="85" t="s">
        <v>1037</v>
      </c>
      <c r="AF84" s="79" t="b">
        <v>0</v>
      </c>
      <c r="AG84" s="79" t="s">
        <v>1048</v>
      </c>
      <c r="AH84" s="79"/>
      <c r="AI84" s="85" t="s">
        <v>1037</v>
      </c>
      <c r="AJ84" s="79" t="b">
        <v>0</v>
      </c>
      <c r="AK84" s="79">
        <v>15</v>
      </c>
      <c r="AL84" s="85" t="s">
        <v>936</v>
      </c>
      <c r="AM84" s="79" t="s">
        <v>1056</v>
      </c>
      <c r="AN84" s="79" t="b">
        <v>0</v>
      </c>
      <c r="AO84" s="85" t="s">
        <v>936</v>
      </c>
      <c r="AP84" s="79" t="s">
        <v>176</v>
      </c>
      <c r="AQ84" s="79">
        <v>0</v>
      </c>
      <c r="AR84" s="79">
        <v>0</v>
      </c>
      <c r="AS84" s="79"/>
      <c r="AT84" s="79"/>
      <c r="AU84" s="79"/>
      <c r="AV84" s="79"/>
      <c r="AW84" s="79"/>
      <c r="AX84" s="79"/>
      <c r="AY84" s="79"/>
      <c r="AZ84" s="79"/>
      <c r="BA84">
        <v>2</v>
      </c>
      <c r="BB84" s="78" t="str">
        <f>REPLACE(INDEX(GroupVertices[Group],MATCH(Edges24[[#This Row],[Vertex 1]],GroupVertices[Vertex],0)),1,1,"")</f>
        <v>1</v>
      </c>
      <c r="BC84" s="78" t="str">
        <f>REPLACE(INDEX(GroupVertices[Group],MATCH(Edges24[[#This Row],[Vertex 2]],GroupVertices[Vertex],0)),1,1,"")</f>
        <v>1</v>
      </c>
      <c r="BD84" s="48">
        <v>0</v>
      </c>
      <c r="BE84" s="49">
        <v>0</v>
      </c>
      <c r="BF84" s="48">
        <v>2</v>
      </c>
      <c r="BG84" s="49">
        <v>7.6923076923076925</v>
      </c>
      <c r="BH84" s="48">
        <v>0</v>
      </c>
      <c r="BI84" s="49">
        <v>0</v>
      </c>
      <c r="BJ84" s="48">
        <v>24</v>
      </c>
      <c r="BK84" s="49">
        <v>92.3076923076923</v>
      </c>
      <c r="BL84" s="48">
        <v>26</v>
      </c>
    </row>
    <row r="85" spans="1:64" ht="15">
      <c r="A85" s="64" t="s">
        <v>279</v>
      </c>
      <c r="B85" s="64" t="s">
        <v>277</v>
      </c>
      <c r="C85" s="65"/>
      <c r="D85" s="66"/>
      <c r="E85" s="67"/>
      <c r="F85" s="68"/>
      <c r="G85" s="65"/>
      <c r="H85" s="69"/>
      <c r="I85" s="70"/>
      <c r="J85" s="70"/>
      <c r="K85" s="34" t="s">
        <v>65</v>
      </c>
      <c r="L85" s="77">
        <v>140</v>
      </c>
      <c r="M85" s="77"/>
      <c r="N85" s="72"/>
      <c r="O85" s="79" t="s">
        <v>352</v>
      </c>
      <c r="P85" s="81">
        <v>43634.663518518515</v>
      </c>
      <c r="Q85" s="79" t="s">
        <v>402</v>
      </c>
      <c r="R85" s="79"/>
      <c r="S85" s="79"/>
      <c r="T85" s="79" t="s">
        <v>529</v>
      </c>
      <c r="U85" s="79"/>
      <c r="V85" s="83" t="s">
        <v>649</v>
      </c>
      <c r="W85" s="81">
        <v>43634.663518518515</v>
      </c>
      <c r="X85" s="83" t="s">
        <v>762</v>
      </c>
      <c r="Y85" s="79"/>
      <c r="Z85" s="79"/>
      <c r="AA85" s="85" t="s">
        <v>939</v>
      </c>
      <c r="AB85" s="79"/>
      <c r="AC85" s="79" t="b">
        <v>0</v>
      </c>
      <c r="AD85" s="79">
        <v>0</v>
      </c>
      <c r="AE85" s="85" t="s">
        <v>1037</v>
      </c>
      <c r="AF85" s="79" t="b">
        <v>0</v>
      </c>
      <c r="AG85" s="79" t="s">
        <v>1048</v>
      </c>
      <c r="AH85" s="79"/>
      <c r="AI85" s="85" t="s">
        <v>1037</v>
      </c>
      <c r="AJ85" s="79" t="b">
        <v>0</v>
      </c>
      <c r="AK85" s="79">
        <v>13</v>
      </c>
      <c r="AL85" s="85" t="s">
        <v>947</v>
      </c>
      <c r="AM85" s="79" t="s">
        <v>1056</v>
      </c>
      <c r="AN85" s="79" t="b">
        <v>0</v>
      </c>
      <c r="AO85" s="85" t="s">
        <v>947</v>
      </c>
      <c r="AP85" s="79" t="s">
        <v>176</v>
      </c>
      <c r="AQ85" s="79">
        <v>0</v>
      </c>
      <c r="AR85" s="79">
        <v>0</v>
      </c>
      <c r="AS85" s="79"/>
      <c r="AT85" s="79"/>
      <c r="AU85" s="79"/>
      <c r="AV85" s="79"/>
      <c r="AW85" s="79"/>
      <c r="AX85" s="79"/>
      <c r="AY85" s="79"/>
      <c r="AZ85" s="79"/>
      <c r="BA85">
        <v>2</v>
      </c>
      <c r="BB85" s="78" t="str">
        <f>REPLACE(INDEX(GroupVertices[Group],MATCH(Edges24[[#This Row],[Vertex 1]],GroupVertices[Vertex],0)),1,1,"")</f>
        <v>1</v>
      </c>
      <c r="BC85" s="78" t="str">
        <f>REPLACE(INDEX(GroupVertices[Group],MATCH(Edges24[[#This Row],[Vertex 2]],GroupVertices[Vertex],0)),1,1,"")</f>
        <v>1</v>
      </c>
      <c r="BD85" s="48">
        <v>1</v>
      </c>
      <c r="BE85" s="49">
        <v>4.3478260869565215</v>
      </c>
      <c r="BF85" s="48">
        <v>0</v>
      </c>
      <c r="BG85" s="49">
        <v>0</v>
      </c>
      <c r="BH85" s="48">
        <v>0</v>
      </c>
      <c r="BI85" s="49">
        <v>0</v>
      </c>
      <c r="BJ85" s="48">
        <v>22</v>
      </c>
      <c r="BK85" s="49">
        <v>95.65217391304348</v>
      </c>
      <c r="BL85" s="48">
        <v>23</v>
      </c>
    </row>
    <row r="86" spans="1:64" ht="15">
      <c r="A86" s="64" t="s">
        <v>280</v>
      </c>
      <c r="B86" s="64" t="s">
        <v>277</v>
      </c>
      <c r="C86" s="65"/>
      <c r="D86" s="66"/>
      <c r="E86" s="67"/>
      <c r="F86" s="68"/>
      <c r="G86" s="65"/>
      <c r="H86" s="69"/>
      <c r="I86" s="70"/>
      <c r="J86" s="70"/>
      <c r="K86" s="34" t="s">
        <v>65</v>
      </c>
      <c r="L86" s="77">
        <v>141</v>
      </c>
      <c r="M86" s="77"/>
      <c r="N86" s="72"/>
      <c r="O86" s="79" t="s">
        <v>352</v>
      </c>
      <c r="P86" s="81">
        <v>43634.66386574074</v>
      </c>
      <c r="Q86" s="79" t="s">
        <v>402</v>
      </c>
      <c r="R86" s="79"/>
      <c r="S86" s="79"/>
      <c r="T86" s="79" t="s">
        <v>529</v>
      </c>
      <c r="U86" s="79"/>
      <c r="V86" s="83" t="s">
        <v>650</v>
      </c>
      <c r="W86" s="81">
        <v>43634.66386574074</v>
      </c>
      <c r="X86" s="83" t="s">
        <v>763</v>
      </c>
      <c r="Y86" s="79"/>
      <c r="Z86" s="79"/>
      <c r="AA86" s="85" t="s">
        <v>940</v>
      </c>
      <c r="AB86" s="79"/>
      <c r="AC86" s="79" t="b">
        <v>0</v>
      </c>
      <c r="AD86" s="79">
        <v>0</v>
      </c>
      <c r="AE86" s="85" t="s">
        <v>1037</v>
      </c>
      <c r="AF86" s="79" t="b">
        <v>0</v>
      </c>
      <c r="AG86" s="79" t="s">
        <v>1048</v>
      </c>
      <c r="AH86" s="79"/>
      <c r="AI86" s="85" t="s">
        <v>1037</v>
      </c>
      <c r="AJ86" s="79" t="b">
        <v>0</v>
      </c>
      <c r="AK86" s="79">
        <v>13</v>
      </c>
      <c r="AL86" s="85" t="s">
        <v>947</v>
      </c>
      <c r="AM86" s="79" t="s">
        <v>1053</v>
      </c>
      <c r="AN86" s="79" t="b">
        <v>0</v>
      </c>
      <c r="AO86" s="85" t="s">
        <v>947</v>
      </c>
      <c r="AP86" s="79" t="s">
        <v>176</v>
      </c>
      <c r="AQ86" s="79">
        <v>0</v>
      </c>
      <c r="AR86" s="79">
        <v>0</v>
      </c>
      <c r="AS86" s="79"/>
      <c r="AT86" s="79"/>
      <c r="AU86" s="79"/>
      <c r="AV86" s="79"/>
      <c r="AW86" s="79"/>
      <c r="AX86" s="79"/>
      <c r="AY86" s="79"/>
      <c r="AZ86" s="79"/>
      <c r="BA86">
        <v>1</v>
      </c>
      <c r="BB86" s="78" t="str">
        <f>REPLACE(INDEX(GroupVertices[Group],MATCH(Edges24[[#This Row],[Vertex 1]],GroupVertices[Vertex],0)),1,1,"")</f>
        <v>1</v>
      </c>
      <c r="BC86" s="78" t="str">
        <f>REPLACE(INDEX(GroupVertices[Group],MATCH(Edges24[[#This Row],[Vertex 2]],GroupVertices[Vertex],0)),1,1,"")</f>
        <v>1</v>
      </c>
      <c r="BD86" s="48">
        <v>1</v>
      </c>
      <c r="BE86" s="49">
        <v>4.3478260869565215</v>
      </c>
      <c r="BF86" s="48">
        <v>0</v>
      </c>
      <c r="BG86" s="49">
        <v>0</v>
      </c>
      <c r="BH86" s="48">
        <v>0</v>
      </c>
      <c r="BI86" s="49">
        <v>0</v>
      </c>
      <c r="BJ86" s="48">
        <v>22</v>
      </c>
      <c r="BK86" s="49">
        <v>95.65217391304348</v>
      </c>
      <c r="BL86" s="48">
        <v>23</v>
      </c>
    </row>
    <row r="87" spans="1:64" ht="15">
      <c r="A87" s="64" t="s">
        <v>281</v>
      </c>
      <c r="B87" s="64" t="s">
        <v>277</v>
      </c>
      <c r="C87" s="65"/>
      <c r="D87" s="66"/>
      <c r="E87" s="67"/>
      <c r="F87" s="68"/>
      <c r="G87" s="65"/>
      <c r="H87" s="69"/>
      <c r="I87" s="70"/>
      <c r="J87" s="70"/>
      <c r="K87" s="34" t="s">
        <v>65</v>
      </c>
      <c r="L87" s="77">
        <v>142</v>
      </c>
      <c r="M87" s="77"/>
      <c r="N87" s="72"/>
      <c r="O87" s="79" t="s">
        <v>352</v>
      </c>
      <c r="P87" s="81">
        <v>43633.707025462965</v>
      </c>
      <c r="Q87" s="79" t="s">
        <v>393</v>
      </c>
      <c r="R87" s="79"/>
      <c r="S87" s="79"/>
      <c r="T87" s="79" t="s">
        <v>527</v>
      </c>
      <c r="U87" s="79"/>
      <c r="V87" s="83" t="s">
        <v>651</v>
      </c>
      <c r="W87" s="81">
        <v>43633.707025462965</v>
      </c>
      <c r="X87" s="83" t="s">
        <v>764</v>
      </c>
      <c r="Y87" s="79"/>
      <c r="Z87" s="79"/>
      <c r="AA87" s="85" t="s">
        <v>941</v>
      </c>
      <c r="AB87" s="79"/>
      <c r="AC87" s="79" t="b">
        <v>0</v>
      </c>
      <c r="AD87" s="79">
        <v>0</v>
      </c>
      <c r="AE87" s="85" t="s">
        <v>1037</v>
      </c>
      <c r="AF87" s="79" t="b">
        <v>0</v>
      </c>
      <c r="AG87" s="79" t="s">
        <v>1048</v>
      </c>
      <c r="AH87" s="79"/>
      <c r="AI87" s="85" t="s">
        <v>1037</v>
      </c>
      <c r="AJ87" s="79" t="b">
        <v>0</v>
      </c>
      <c r="AK87" s="79">
        <v>23</v>
      </c>
      <c r="AL87" s="85" t="s">
        <v>946</v>
      </c>
      <c r="AM87" s="79" t="s">
        <v>1054</v>
      </c>
      <c r="AN87" s="79" t="b">
        <v>0</v>
      </c>
      <c r="AO87" s="85" t="s">
        <v>946</v>
      </c>
      <c r="AP87" s="79" t="s">
        <v>176</v>
      </c>
      <c r="AQ87" s="79">
        <v>0</v>
      </c>
      <c r="AR87" s="79">
        <v>0</v>
      </c>
      <c r="AS87" s="79"/>
      <c r="AT87" s="79"/>
      <c r="AU87" s="79"/>
      <c r="AV87" s="79"/>
      <c r="AW87" s="79"/>
      <c r="AX87" s="79"/>
      <c r="AY87" s="79"/>
      <c r="AZ87" s="79"/>
      <c r="BA87">
        <v>2</v>
      </c>
      <c r="BB87" s="78" t="str">
        <f>REPLACE(INDEX(GroupVertices[Group],MATCH(Edges24[[#This Row],[Vertex 1]],GroupVertices[Vertex],0)),1,1,"")</f>
        <v>1</v>
      </c>
      <c r="BC87" s="78" t="str">
        <f>REPLACE(INDEX(GroupVertices[Group],MATCH(Edges24[[#This Row],[Vertex 2]],GroupVertices[Vertex],0)),1,1,"")</f>
        <v>1</v>
      </c>
      <c r="BD87" s="48">
        <v>0</v>
      </c>
      <c r="BE87" s="49">
        <v>0</v>
      </c>
      <c r="BF87" s="48">
        <v>0</v>
      </c>
      <c r="BG87" s="49">
        <v>0</v>
      </c>
      <c r="BH87" s="48">
        <v>0</v>
      </c>
      <c r="BI87" s="49">
        <v>0</v>
      </c>
      <c r="BJ87" s="48">
        <v>24</v>
      </c>
      <c r="BK87" s="49">
        <v>100</v>
      </c>
      <c r="BL87" s="48">
        <v>24</v>
      </c>
    </row>
    <row r="88" spans="1:64" ht="15">
      <c r="A88" s="64" t="s">
        <v>281</v>
      </c>
      <c r="B88" s="64" t="s">
        <v>304</v>
      </c>
      <c r="C88" s="65"/>
      <c r="D88" s="66"/>
      <c r="E88" s="67"/>
      <c r="F88" s="68"/>
      <c r="G88" s="65"/>
      <c r="H88" s="69"/>
      <c r="I88" s="70"/>
      <c r="J88" s="70"/>
      <c r="K88" s="34" t="s">
        <v>65</v>
      </c>
      <c r="L88" s="77">
        <v>143</v>
      </c>
      <c r="M88" s="77"/>
      <c r="N88" s="72"/>
      <c r="O88" s="79" t="s">
        <v>352</v>
      </c>
      <c r="P88" s="81">
        <v>43633.70706018519</v>
      </c>
      <c r="Q88" s="79" t="s">
        <v>403</v>
      </c>
      <c r="R88" s="79"/>
      <c r="S88" s="79"/>
      <c r="T88" s="79"/>
      <c r="U88" s="79"/>
      <c r="V88" s="83" t="s">
        <v>651</v>
      </c>
      <c r="W88" s="81">
        <v>43633.70706018519</v>
      </c>
      <c r="X88" s="83" t="s">
        <v>765</v>
      </c>
      <c r="Y88" s="79"/>
      <c r="Z88" s="79"/>
      <c r="AA88" s="85" t="s">
        <v>942</v>
      </c>
      <c r="AB88" s="85" t="s">
        <v>946</v>
      </c>
      <c r="AC88" s="79" t="b">
        <v>0</v>
      </c>
      <c r="AD88" s="79">
        <v>0</v>
      </c>
      <c r="AE88" s="85" t="s">
        <v>1040</v>
      </c>
      <c r="AF88" s="79" t="b">
        <v>0</v>
      </c>
      <c r="AG88" s="79" t="s">
        <v>1049</v>
      </c>
      <c r="AH88" s="79"/>
      <c r="AI88" s="85" t="s">
        <v>1037</v>
      </c>
      <c r="AJ88" s="79" t="b">
        <v>0</v>
      </c>
      <c r="AK88" s="79">
        <v>0</v>
      </c>
      <c r="AL88" s="85" t="s">
        <v>1037</v>
      </c>
      <c r="AM88" s="79" t="s">
        <v>1054</v>
      </c>
      <c r="AN88" s="79" t="b">
        <v>0</v>
      </c>
      <c r="AO88" s="85" t="s">
        <v>946</v>
      </c>
      <c r="AP88" s="79" t="s">
        <v>176</v>
      </c>
      <c r="AQ88" s="79">
        <v>0</v>
      </c>
      <c r="AR88" s="79">
        <v>0</v>
      </c>
      <c r="AS88" s="79"/>
      <c r="AT88" s="79"/>
      <c r="AU88" s="79"/>
      <c r="AV88" s="79"/>
      <c r="AW88" s="79"/>
      <c r="AX88" s="79"/>
      <c r="AY88" s="79"/>
      <c r="AZ88" s="79"/>
      <c r="BA88">
        <v>2</v>
      </c>
      <c r="BB88" s="78" t="str">
        <f>REPLACE(INDEX(GroupVertices[Group],MATCH(Edges24[[#This Row],[Vertex 1]],GroupVertices[Vertex],0)),1,1,"")</f>
        <v>1</v>
      </c>
      <c r="BC88" s="78" t="str">
        <f>REPLACE(INDEX(GroupVertices[Group],MATCH(Edges24[[#This Row],[Vertex 2]],GroupVertices[Vertex],0)),1,1,"")</f>
        <v>2</v>
      </c>
      <c r="BD88" s="48"/>
      <c r="BE88" s="49"/>
      <c r="BF88" s="48"/>
      <c r="BG88" s="49"/>
      <c r="BH88" s="48"/>
      <c r="BI88" s="49"/>
      <c r="BJ88" s="48"/>
      <c r="BK88" s="49"/>
      <c r="BL88" s="48"/>
    </row>
    <row r="89" spans="1:64" ht="15">
      <c r="A89" s="64" t="s">
        <v>281</v>
      </c>
      <c r="B89" s="64" t="s">
        <v>277</v>
      </c>
      <c r="C89" s="65"/>
      <c r="D89" s="66"/>
      <c r="E89" s="67"/>
      <c r="F89" s="68"/>
      <c r="G89" s="65"/>
      <c r="H89" s="69"/>
      <c r="I89" s="70"/>
      <c r="J89" s="70"/>
      <c r="K89" s="34" t="s">
        <v>65</v>
      </c>
      <c r="L89" s="77">
        <v>146</v>
      </c>
      <c r="M89" s="77"/>
      <c r="N89" s="72"/>
      <c r="O89" s="79" t="s">
        <v>352</v>
      </c>
      <c r="P89" s="81">
        <v>43634.6808912037</v>
      </c>
      <c r="Q89" s="79" t="s">
        <v>402</v>
      </c>
      <c r="R89" s="79"/>
      <c r="S89" s="79"/>
      <c r="T89" s="79" t="s">
        <v>529</v>
      </c>
      <c r="U89" s="79"/>
      <c r="V89" s="83" t="s">
        <v>651</v>
      </c>
      <c r="W89" s="81">
        <v>43634.6808912037</v>
      </c>
      <c r="X89" s="83" t="s">
        <v>766</v>
      </c>
      <c r="Y89" s="79"/>
      <c r="Z89" s="79"/>
      <c r="AA89" s="85" t="s">
        <v>943</v>
      </c>
      <c r="AB89" s="79"/>
      <c r="AC89" s="79" t="b">
        <v>0</v>
      </c>
      <c r="AD89" s="79">
        <v>0</v>
      </c>
      <c r="AE89" s="85" t="s">
        <v>1037</v>
      </c>
      <c r="AF89" s="79" t="b">
        <v>0</v>
      </c>
      <c r="AG89" s="79" t="s">
        <v>1048</v>
      </c>
      <c r="AH89" s="79"/>
      <c r="AI89" s="85" t="s">
        <v>1037</v>
      </c>
      <c r="AJ89" s="79" t="b">
        <v>0</v>
      </c>
      <c r="AK89" s="79">
        <v>13</v>
      </c>
      <c r="AL89" s="85" t="s">
        <v>947</v>
      </c>
      <c r="AM89" s="79" t="s">
        <v>1054</v>
      </c>
      <c r="AN89" s="79" t="b">
        <v>0</v>
      </c>
      <c r="AO89" s="85" t="s">
        <v>947</v>
      </c>
      <c r="AP89" s="79" t="s">
        <v>176</v>
      </c>
      <c r="AQ89" s="79">
        <v>0</v>
      </c>
      <c r="AR89" s="79">
        <v>0</v>
      </c>
      <c r="AS89" s="79"/>
      <c r="AT89" s="79"/>
      <c r="AU89" s="79"/>
      <c r="AV89" s="79"/>
      <c r="AW89" s="79"/>
      <c r="AX89" s="79"/>
      <c r="AY89" s="79"/>
      <c r="AZ89" s="79"/>
      <c r="BA89">
        <v>2</v>
      </c>
      <c r="BB89" s="78" t="str">
        <f>REPLACE(INDEX(GroupVertices[Group],MATCH(Edges24[[#This Row],[Vertex 1]],GroupVertices[Vertex],0)),1,1,"")</f>
        <v>1</v>
      </c>
      <c r="BC89" s="78" t="str">
        <f>REPLACE(INDEX(GroupVertices[Group],MATCH(Edges24[[#This Row],[Vertex 2]],GroupVertices[Vertex],0)),1,1,"")</f>
        <v>1</v>
      </c>
      <c r="BD89" s="48">
        <v>1</v>
      </c>
      <c r="BE89" s="49">
        <v>4.3478260869565215</v>
      </c>
      <c r="BF89" s="48">
        <v>0</v>
      </c>
      <c r="BG89" s="49">
        <v>0</v>
      </c>
      <c r="BH89" s="48">
        <v>0</v>
      </c>
      <c r="BI89" s="49">
        <v>0</v>
      </c>
      <c r="BJ89" s="48">
        <v>22</v>
      </c>
      <c r="BK89" s="49">
        <v>95.65217391304348</v>
      </c>
      <c r="BL89" s="48">
        <v>23</v>
      </c>
    </row>
    <row r="90" spans="1:64" ht="15">
      <c r="A90" s="64" t="s">
        <v>281</v>
      </c>
      <c r="B90" s="64" t="s">
        <v>304</v>
      </c>
      <c r="C90" s="65"/>
      <c r="D90" s="66"/>
      <c r="E90" s="67"/>
      <c r="F90" s="68"/>
      <c r="G90" s="65"/>
      <c r="H90" s="69"/>
      <c r="I90" s="70"/>
      <c r="J90" s="70"/>
      <c r="K90" s="34" t="s">
        <v>65</v>
      </c>
      <c r="L90" s="77">
        <v>147</v>
      </c>
      <c r="M90" s="77"/>
      <c r="N90" s="72"/>
      <c r="O90" s="79" t="s">
        <v>352</v>
      </c>
      <c r="P90" s="81">
        <v>43634.680925925924</v>
      </c>
      <c r="Q90" s="79" t="s">
        <v>404</v>
      </c>
      <c r="R90" s="79"/>
      <c r="S90" s="79"/>
      <c r="T90" s="79"/>
      <c r="U90" s="79"/>
      <c r="V90" s="83" t="s">
        <v>651</v>
      </c>
      <c r="W90" s="81">
        <v>43634.680925925924</v>
      </c>
      <c r="X90" s="83" t="s">
        <v>767</v>
      </c>
      <c r="Y90" s="79"/>
      <c r="Z90" s="79"/>
      <c r="AA90" s="85" t="s">
        <v>944</v>
      </c>
      <c r="AB90" s="85" t="s">
        <v>947</v>
      </c>
      <c r="AC90" s="79" t="b">
        <v>0</v>
      </c>
      <c r="AD90" s="79">
        <v>0</v>
      </c>
      <c r="AE90" s="85" t="s">
        <v>1040</v>
      </c>
      <c r="AF90" s="79" t="b">
        <v>0</v>
      </c>
      <c r="AG90" s="79" t="s">
        <v>1048</v>
      </c>
      <c r="AH90" s="79"/>
      <c r="AI90" s="85" t="s">
        <v>1037</v>
      </c>
      <c r="AJ90" s="79" t="b">
        <v>0</v>
      </c>
      <c r="AK90" s="79">
        <v>0</v>
      </c>
      <c r="AL90" s="85" t="s">
        <v>1037</v>
      </c>
      <c r="AM90" s="79" t="s">
        <v>1054</v>
      </c>
      <c r="AN90" s="79" t="b">
        <v>0</v>
      </c>
      <c r="AO90" s="85" t="s">
        <v>947</v>
      </c>
      <c r="AP90" s="79" t="s">
        <v>176</v>
      </c>
      <c r="AQ90" s="79">
        <v>0</v>
      </c>
      <c r="AR90" s="79">
        <v>0</v>
      </c>
      <c r="AS90" s="79"/>
      <c r="AT90" s="79"/>
      <c r="AU90" s="79"/>
      <c r="AV90" s="79"/>
      <c r="AW90" s="79"/>
      <c r="AX90" s="79"/>
      <c r="AY90" s="79"/>
      <c r="AZ90" s="79"/>
      <c r="BA90">
        <v>2</v>
      </c>
      <c r="BB90" s="78" t="str">
        <f>REPLACE(INDEX(GroupVertices[Group],MATCH(Edges24[[#This Row],[Vertex 1]],GroupVertices[Vertex],0)),1,1,"")</f>
        <v>1</v>
      </c>
      <c r="BC90" s="78" t="str">
        <f>REPLACE(INDEX(GroupVertices[Group],MATCH(Edges24[[#This Row],[Vertex 2]],GroupVertices[Vertex],0)),1,1,"")</f>
        <v>2</v>
      </c>
      <c r="BD90" s="48"/>
      <c r="BE90" s="49"/>
      <c r="BF90" s="48"/>
      <c r="BG90" s="49"/>
      <c r="BH90" s="48"/>
      <c r="BI90" s="49"/>
      <c r="BJ90" s="48"/>
      <c r="BK90" s="49"/>
      <c r="BL90" s="48"/>
    </row>
    <row r="91" spans="1:64" ht="15">
      <c r="A91" s="64" t="s">
        <v>282</v>
      </c>
      <c r="B91" s="64" t="s">
        <v>277</v>
      </c>
      <c r="C91" s="65"/>
      <c r="D91" s="66"/>
      <c r="E91" s="67"/>
      <c r="F91" s="68"/>
      <c r="G91" s="65"/>
      <c r="H91" s="69"/>
      <c r="I91" s="70"/>
      <c r="J91" s="70"/>
      <c r="K91" s="34" t="s">
        <v>66</v>
      </c>
      <c r="L91" s="77">
        <v>150</v>
      </c>
      <c r="M91" s="77"/>
      <c r="N91" s="72"/>
      <c r="O91" s="79" t="s">
        <v>352</v>
      </c>
      <c r="P91" s="81">
        <v>43633.62876157407</v>
      </c>
      <c r="Q91" s="79" t="s">
        <v>393</v>
      </c>
      <c r="R91" s="79"/>
      <c r="S91" s="79"/>
      <c r="T91" s="79" t="s">
        <v>527</v>
      </c>
      <c r="U91" s="79"/>
      <c r="V91" s="83" t="s">
        <v>652</v>
      </c>
      <c r="W91" s="81">
        <v>43633.62876157407</v>
      </c>
      <c r="X91" s="83" t="s">
        <v>768</v>
      </c>
      <c r="Y91" s="79"/>
      <c r="Z91" s="79"/>
      <c r="AA91" s="85" t="s">
        <v>945</v>
      </c>
      <c r="AB91" s="79"/>
      <c r="AC91" s="79" t="b">
        <v>0</v>
      </c>
      <c r="AD91" s="79">
        <v>0</v>
      </c>
      <c r="AE91" s="85" t="s">
        <v>1037</v>
      </c>
      <c r="AF91" s="79" t="b">
        <v>0</v>
      </c>
      <c r="AG91" s="79" t="s">
        <v>1048</v>
      </c>
      <c r="AH91" s="79"/>
      <c r="AI91" s="85" t="s">
        <v>1037</v>
      </c>
      <c r="AJ91" s="79" t="b">
        <v>0</v>
      </c>
      <c r="AK91" s="79">
        <v>23</v>
      </c>
      <c r="AL91" s="85" t="s">
        <v>946</v>
      </c>
      <c r="AM91" s="79" t="s">
        <v>1055</v>
      </c>
      <c r="AN91" s="79" t="b">
        <v>0</v>
      </c>
      <c r="AO91" s="85" t="s">
        <v>946</v>
      </c>
      <c r="AP91" s="79" t="s">
        <v>176</v>
      </c>
      <c r="AQ91" s="79">
        <v>0</v>
      </c>
      <c r="AR91" s="79">
        <v>0</v>
      </c>
      <c r="AS91" s="79"/>
      <c r="AT91" s="79"/>
      <c r="AU91" s="79"/>
      <c r="AV91" s="79"/>
      <c r="AW91" s="79"/>
      <c r="AX91" s="79"/>
      <c r="AY91" s="79"/>
      <c r="AZ91" s="79"/>
      <c r="BA91">
        <v>1</v>
      </c>
      <c r="BB91" s="78" t="str">
        <f>REPLACE(INDEX(GroupVertices[Group],MATCH(Edges24[[#This Row],[Vertex 1]],GroupVertices[Vertex],0)),1,1,"")</f>
        <v>1</v>
      </c>
      <c r="BC91" s="78" t="str">
        <f>REPLACE(INDEX(GroupVertices[Group],MATCH(Edges24[[#This Row],[Vertex 2]],GroupVertices[Vertex],0)),1,1,"")</f>
        <v>1</v>
      </c>
      <c r="BD91" s="48">
        <v>0</v>
      </c>
      <c r="BE91" s="49">
        <v>0</v>
      </c>
      <c r="BF91" s="48">
        <v>0</v>
      </c>
      <c r="BG91" s="49">
        <v>0</v>
      </c>
      <c r="BH91" s="48">
        <v>0</v>
      </c>
      <c r="BI91" s="49">
        <v>0</v>
      </c>
      <c r="BJ91" s="48">
        <v>24</v>
      </c>
      <c r="BK91" s="49">
        <v>100</v>
      </c>
      <c r="BL91" s="48">
        <v>24</v>
      </c>
    </row>
    <row r="92" spans="1:64" ht="15">
      <c r="A92" s="64" t="s">
        <v>277</v>
      </c>
      <c r="B92" s="64" t="s">
        <v>282</v>
      </c>
      <c r="C92" s="65"/>
      <c r="D92" s="66"/>
      <c r="E92" s="67"/>
      <c r="F92" s="68"/>
      <c r="G92" s="65"/>
      <c r="H92" s="69"/>
      <c r="I92" s="70"/>
      <c r="J92" s="70"/>
      <c r="K92" s="34" t="s">
        <v>66</v>
      </c>
      <c r="L92" s="77">
        <v>151</v>
      </c>
      <c r="M92" s="77"/>
      <c r="N92" s="72"/>
      <c r="O92" s="79" t="s">
        <v>352</v>
      </c>
      <c r="P92" s="81">
        <v>43633.615208333336</v>
      </c>
      <c r="Q92" s="79" t="s">
        <v>405</v>
      </c>
      <c r="R92" s="83" t="s">
        <v>469</v>
      </c>
      <c r="S92" s="79" t="s">
        <v>504</v>
      </c>
      <c r="T92" s="79" t="s">
        <v>528</v>
      </c>
      <c r="U92" s="79"/>
      <c r="V92" s="83" t="s">
        <v>647</v>
      </c>
      <c r="W92" s="81">
        <v>43633.615208333336</v>
      </c>
      <c r="X92" s="83" t="s">
        <v>769</v>
      </c>
      <c r="Y92" s="79"/>
      <c r="Z92" s="79"/>
      <c r="AA92" s="85" t="s">
        <v>946</v>
      </c>
      <c r="AB92" s="79"/>
      <c r="AC92" s="79" t="b">
        <v>0</v>
      </c>
      <c r="AD92" s="79">
        <v>73</v>
      </c>
      <c r="AE92" s="85" t="s">
        <v>1037</v>
      </c>
      <c r="AF92" s="79" t="b">
        <v>0</v>
      </c>
      <c r="AG92" s="79" t="s">
        <v>1048</v>
      </c>
      <c r="AH92" s="79"/>
      <c r="AI92" s="85" t="s">
        <v>1037</v>
      </c>
      <c r="AJ92" s="79" t="b">
        <v>0</v>
      </c>
      <c r="AK92" s="79">
        <v>23</v>
      </c>
      <c r="AL92" s="85" t="s">
        <v>1037</v>
      </c>
      <c r="AM92" s="79" t="s">
        <v>1055</v>
      </c>
      <c r="AN92" s="79" t="b">
        <v>0</v>
      </c>
      <c r="AO92" s="85" t="s">
        <v>946</v>
      </c>
      <c r="AP92" s="79" t="s">
        <v>176</v>
      </c>
      <c r="AQ92" s="79">
        <v>0</v>
      </c>
      <c r="AR92" s="79">
        <v>0</v>
      </c>
      <c r="AS92" s="79"/>
      <c r="AT92" s="79"/>
      <c r="AU92" s="79"/>
      <c r="AV92" s="79"/>
      <c r="AW92" s="79"/>
      <c r="AX92" s="79"/>
      <c r="AY92" s="79"/>
      <c r="AZ92" s="79"/>
      <c r="BA92">
        <v>2</v>
      </c>
      <c r="BB92" s="78" t="str">
        <f>REPLACE(INDEX(GroupVertices[Group],MATCH(Edges24[[#This Row],[Vertex 1]],GroupVertices[Vertex],0)),1,1,"")</f>
        <v>1</v>
      </c>
      <c r="BC92" s="78" t="str">
        <f>REPLACE(INDEX(GroupVertices[Group],MATCH(Edges24[[#This Row],[Vertex 2]],GroupVertices[Vertex],0)),1,1,"")</f>
        <v>1</v>
      </c>
      <c r="BD92" s="48">
        <v>3</v>
      </c>
      <c r="BE92" s="49">
        <v>6.976744186046512</v>
      </c>
      <c r="BF92" s="48">
        <v>1</v>
      </c>
      <c r="BG92" s="49">
        <v>2.3255813953488373</v>
      </c>
      <c r="BH92" s="48">
        <v>0</v>
      </c>
      <c r="BI92" s="49">
        <v>0</v>
      </c>
      <c r="BJ92" s="48">
        <v>39</v>
      </c>
      <c r="BK92" s="49">
        <v>90.69767441860465</v>
      </c>
      <c r="BL92" s="48">
        <v>43</v>
      </c>
    </row>
    <row r="93" spans="1:64" ht="15">
      <c r="A93" s="64" t="s">
        <v>277</v>
      </c>
      <c r="B93" s="64" t="s">
        <v>282</v>
      </c>
      <c r="C93" s="65"/>
      <c r="D93" s="66"/>
      <c r="E93" s="67"/>
      <c r="F93" s="68"/>
      <c r="G93" s="65"/>
      <c r="H93" s="69"/>
      <c r="I93" s="70"/>
      <c r="J93" s="70"/>
      <c r="K93" s="34" t="s">
        <v>66</v>
      </c>
      <c r="L93" s="77">
        <v>152</v>
      </c>
      <c r="M93" s="77"/>
      <c r="N93" s="72"/>
      <c r="O93" s="79" t="s">
        <v>352</v>
      </c>
      <c r="P93" s="81">
        <v>43634.65054398148</v>
      </c>
      <c r="Q93" s="79" t="s">
        <v>406</v>
      </c>
      <c r="R93" s="79"/>
      <c r="S93" s="79"/>
      <c r="T93" s="79" t="s">
        <v>529</v>
      </c>
      <c r="U93" s="83" t="s">
        <v>568</v>
      </c>
      <c r="V93" s="83" t="s">
        <v>568</v>
      </c>
      <c r="W93" s="81">
        <v>43634.65054398148</v>
      </c>
      <c r="X93" s="83" t="s">
        <v>770</v>
      </c>
      <c r="Y93" s="79"/>
      <c r="Z93" s="79"/>
      <c r="AA93" s="85" t="s">
        <v>947</v>
      </c>
      <c r="AB93" s="79"/>
      <c r="AC93" s="79" t="b">
        <v>0</v>
      </c>
      <c r="AD93" s="79">
        <v>83</v>
      </c>
      <c r="AE93" s="85" t="s">
        <v>1037</v>
      </c>
      <c r="AF93" s="79" t="b">
        <v>0</v>
      </c>
      <c r="AG93" s="79" t="s">
        <v>1048</v>
      </c>
      <c r="AH93" s="79"/>
      <c r="AI93" s="85" t="s">
        <v>1037</v>
      </c>
      <c r="AJ93" s="79" t="b">
        <v>0</v>
      </c>
      <c r="AK93" s="79">
        <v>13</v>
      </c>
      <c r="AL93" s="85" t="s">
        <v>1037</v>
      </c>
      <c r="AM93" s="79" t="s">
        <v>1055</v>
      </c>
      <c r="AN93" s="79" t="b">
        <v>0</v>
      </c>
      <c r="AO93" s="85" t="s">
        <v>947</v>
      </c>
      <c r="AP93" s="79" t="s">
        <v>176</v>
      </c>
      <c r="AQ93" s="79">
        <v>0</v>
      </c>
      <c r="AR93" s="79">
        <v>0</v>
      </c>
      <c r="AS93" s="79"/>
      <c r="AT93" s="79"/>
      <c r="AU93" s="79"/>
      <c r="AV93" s="79"/>
      <c r="AW93" s="79"/>
      <c r="AX93" s="79"/>
      <c r="AY93" s="79"/>
      <c r="AZ93" s="79"/>
      <c r="BA93">
        <v>2</v>
      </c>
      <c r="BB93" s="78" t="str">
        <f>REPLACE(INDEX(GroupVertices[Group],MATCH(Edges24[[#This Row],[Vertex 1]],GroupVertices[Vertex],0)),1,1,"")</f>
        <v>1</v>
      </c>
      <c r="BC93" s="78" t="str">
        <f>REPLACE(INDEX(GroupVertices[Group],MATCH(Edges24[[#This Row],[Vertex 2]],GroupVertices[Vertex],0)),1,1,"")</f>
        <v>1</v>
      </c>
      <c r="BD93" s="48">
        <v>2</v>
      </c>
      <c r="BE93" s="49">
        <v>4.3478260869565215</v>
      </c>
      <c r="BF93" s="48">
        <v>0</v>
      </c>
      <c r="BG93" s="49">
        <v>0</v>
      </c>
      <c r="BH93" s="48">
        <v>0</v>
      </c>
      <c r="BI93" s="49">
        <v>0</v>
      </c>
      <c r="BJ93" s="48">
        <v>44</v>
      </c>
      <c r="BK93" s="49">
        <v>95.65217391304348</v>
      </c>
      <c r="BL93" s="48">
        <v>46</v>
      </c>
    </row>
    <row r="94" spans="1:64" ht="15">
      <c r="A94" s="64" t="s">
        <v>283</v>
      </c>
      <c r="B94" s="64" t="s">
        <v>282</v>
      </c>
      <c r="C94" s="65"/>
      <c r="D94" s="66"/>
      <c r="E94" s="67"/>
      <c r="F94" s="68"/>
      <c r="G94" s="65"/>
      <c r="H94" s="69"/>
      <c r="I94" s="70"/>
      <c r="J94" s="70"/>
      <c r="K94" s="34" t="s">
        <v>65</v>
      </c>
      <c r="L94" s="77">
        <v>153</v>
      </c>
      <c r="M94" s="77"/>
      <c r="N94" s="72"/>
      <c r="O94" s="79" t="s">
        <v>352</v>
      </c>
      <c r="P94" s="81">
        <v>43634.69310185185</v>
      </c>
      <c r="Q94" s="79" t="s">
        <v>407</v>
      </c>
      <c r="R94" s="79"/>
      <c r="S94" s="79"/>
      <c r="T94" s="79"/>
      <c r="U94" s="79"/>
      <c r="V94" s="83" t="s">
        <v>653</v>
      </c>
      <c r="W94" s="81">
        <v>43634.69310185185</v>
      </c>
      <c r="X94" s="83" t="s">
        <v>771</v>
      </c>
      <c r="Y94" s="79"/>
      <c r="Z94" s="79"/>
      <c r="AA94" s="85" t="s">
        <v>948</v>
      </c>
      <c r="AB94" s="85" t="s">
        <v>947</v>
      </c>
      <c r="AC94" s="79" t="b">
        <v>0</v>
      </c>
      <c r="AD94" s="79">
        <v>0</v>
      </c>
      <c r="AE94" s="85" t="s">
        <v>1040</v>
      </c>
      <c r="AF94" s="79" t="b">
        <v>0</v>
      </c>
      <c r="AG94" s="79" t="s">
        <v>1048</v>
      </c>
      <c r="AH94" s="79"/>
      <c r="AI94" s="85" t="s">
        <v>1037</v>
      </c>
      <c r="AJ94" s="79" t="b">
        <v>0</v>
      </c>
      <c r="AK94" s="79">
        <v>0</v>
      </c>
      <c r="AL94" s="85" t="s">
        <v>1037</v>
      </c>
      <c r="AM94" s="79" t="s">
        <v>1054</v>
      </c>
      <c r="AN94" s="79" t="b">
        <v>0</v>
      </c>
      <c r="AO94" s="85" t="s">
        <v>947</v>
      </c>
      <c r="AP94" s="79" t="s">
        <v>176</v>
      </c>
      <c r="AQ94" s="79">
        <v>0</v>
      </c>
      <c r="AR94" s="79">
        <v>0</v>
      </c>
      <c r="AS94" s="79"/>
      <c r="AT94" s="79"/>
      <c r="AU94" s="79"/>
      <c r="AV94" s="79"/>
      <c r="AW94" s="79"/>
      <c r="AX94" s="79"/>
      <c r="AY94" s="79"/>
      <c r="AZ94" s="79"/>
      <c r="BA94">
        <v>1</v>
      </c>
      <c r="BB94" s="78" t="str">
        <f>REPLACE(INDEX(GroupVertices[Group],MATCH(Edges24[[#This Row],[Vertex 1]],GroupVertices[Vertex],0)),1,1,"")</f>
        <v>1</v>
      </c>
      <c r="BC94" s="78" t="str">
        <f>REPLACE(INDEX(GroupVertices[Group],MATCH(Edges24[[#This Row],[Vertex 2]],GroupVertices[Vertex],0)),1,1,"")</f>
        <v>1</v>
      </c>
      <c r="BD94" s="48"/>
      <c r="BE94" s="49"/>
      <c r="BF94" s="48"/>
      <c r="BG94" s="49"/>
      <c r="BH94" s="48"/>
      <c r="BI94" s="49"/>
      <c r="BJ94" s="48"/>
      <c r="BK94" s="49"/>
      <c r="BL94" s="48"/>
    </row>
    <row r="95" spans="1:64" ht="15">
      <c r="A95" s="64" t="s">
        <v>284</v>
      </c>
      <c r="B95" s="64" t="s">
        <v>277</v>
      </c>
      <c r="C95" s="65"/>
      <c r="D95" s="66"/>
      <c r="E95" s="67"/>
      <c r="F95" s="68"/>
      <c r="G95" s="65"/>
      <c r="H95" s="69"/>
      <c r="I95" s="70"/>
      <c r="J95" s="70"/>
      <c r="K95" s="34" t="s">
        <v>65</v>
      </c>
      <c r="L95" s="77">
        <v>156</v>
      </c>
      <c r="M95" s="77"/>
      <c r="N95" s="72"/>
      <c r="O95" s="79" t="s">
        <v>352</v>
      </c>
      <c r="P95" s="81">
        <v>43633.69679398148</v>
      </c>
      <c r="Q95" s="79" t="s">
        <v>393</v>
      </c>
      <c r="R95" s="79"/>
      <c r="S95" s="79"/>
      <c r="T95" s="79" t="s">
        <v>527</v>
      </c>
      <c r="U95" s="79"/>
      <c r="V95" s="83" t="s">
        <v>654</v>
      </c>
      <c r="W95" s="81">
        <v>43633.69679398148</v>
      </c>
      <c r="X95" s="83" t="s">
        <v>772</v>
      </c>
      <c r="Y95" s="79"/>
      <c r="Z95" s="79"/>
      <c r="AA95" s="85" t="s">
        <v>949</v>
      </c>
      <c r="AB95" s="79"/>
      <c r="AC95" s="79" t="b">
        <v>0</v>
      </c>
      <c r="AD95" s="79">
        <v>0</v>
      </c>
      <c r="AE95" s="85" t="s">
        <v>1037</v>
      </c>
      <c r="AF95" s="79" t="b">
        <v>0</v>
      </c>
      <c r="AG95" s="79" t="s">
        <v>1048</v>
      </c>
      <c r="AH95" s="79"/>
      <c r="AI95" s="85" t="s">
        <v>1037</v>
      </c>
      <c r="AJ95" s="79" t="b">
        <v>0</v>
      </c>
      <c r="AK95" s="79">
        <v>23</v>
      </c>
      <c r="AL95" s="85" t="s">
        <v>946</v>
      </c>
      <c r="AM95" s="79" t="s">
        <v>1055</v>
      </c>
      <c r="AN95" s="79" t="b">
        <v>0</v>
      </c>
      <c r="AO95" s="85" t="s">
        <v>946</v>
      </c>
      <c r="AP95" s="79" t="s">
        <v>176</v>
      </c>
      <c r="AQ95" s="79">
        <v>0</v>
      </c>
      <c r="AR95" s="79">
        <v>0</v>
      </c>
      <c r="AS95" s="79"/>
      <c r="AT95" s="79"/>
      <c r="AU95" s="79"/>
      <c r="AV95" s="79"/>
      <c r="AW95" s="79"/>
      <c r="AX95" s="79"/>
      <c r="AY95" s="79"/>
      <c r="AZ95" s="79"/>
      <c r="BA95">
        <v>2</v>
      </c>
      <c r="BB95" s="78" t="str">
        <f>REPLACE(INDEX(GroupVertices[Group],MATCH(Edges24[[#This Row],[Vertex 1]],GroupVertices[Vertex],0)),1,1,"")</f>
        <v>1</v>
      </c>
      <c r="BC95" s="78" t="str">
        <f>REPLACE(INDEX(GroupVertices[Group],MATCH(Edges24[[#This Row],[Vertex 2]],GroupVertices[Vertex],0)),1,1,"")</f>
        <v>1</v>
      </c>
      <c r="BD95" s="48">
        <v>0</v>
      </c>
      <c r="BE95" s="49">
        <v>0</v>
      </c>
      <c r="BF95" s="48">
        <v>0</v>
      </c>
      <c r="BG95" s="49">
        <v>0</v>
      </c>
      <c r="BH95" s="48">
        <v>0</v>
      </c>
      <c r="BI95" s="49">
        <v>0</v>
      </c>
      <c r="BJ95" s="48">
        <v>24</v>
      </c>
      <c r="BK95" s="49">
        <v>100</v>
      </c>
      <c r="BL95" s="48">
        <v>24</v>
      </c>
    </row>
    <row r="96" spans="1:64" ht="15">
      <c r="A96" s="64" t="s">
        <v>284</v>
      </c>
      <c r="B96" s="64" t="s">
        <v>277</v>
      </c>
      <c r="C96" s="65"/>
      <c r="D96" s="66"/>
      <c r="E96" s="67"/>
      <c r="F96" s="68"/>
      <c r="G96" s="65"/>
      <c r="H96" s="69"/>
      <c r="I96" s="70"/>
      <c r="J96" s="70"/>
      <c r="K96" s="34" t="s">
        <v>65</v>
      </c>
      <c r="L96" s="77">
        <v>157</v>
      </c>
      <c r="M96" s="77"/>
      <c r="N96" s="72"/>
      <c r="O96" s="79" t="s">
        <v>352</v>
      </c>
      <c r="P96" s="81">
        <v>43634.76730324074</v>
      </c>
      <c r="Q96" s="79" t="s">
        <v>402</v>
      </c>
      <c r="R96" s="79"/>
      <c r="S96" s="79"/>
      <c r="T96" s="79" t="s">
        <v>529</v>
      </c>
      <c r="U96" s="79"/>
      <c r="V96" s="83" t="s">
        <v>654</v>
      </c>
      <c r="W96" s="81">
        <v>43634.76730324074</v>
      </c>
      <c r="X96" s="83" t="s">
        <v>773</v>
      </c>
      <c r="Y96" s="79"/>
      <c r="Z96" s="79"/>
      <c r="AA96" s="85" t="s">
        <v>950</v>
      </c>
      <c r="AB96" s="79"/>
      <c r="AC96" s="79" t="b">
        <v>0</v>
      </c>
      <c r="AD96" s="79">
        <v>0</v>
      </c>
      <c r="AE96" s="85" t="s">
        <v>1037</v>
      </c>
      <c r="AF96" s="79" t="b">
        <v>0</v>
      </c>
      <c r="AG96" s="79" t="s">
        <v>1048</v>
      </c>
      <c r="AH96" s="79"/>
      <c r="AI96" s="85" t="s">
        <v>1037</v>
      </c>
      <c r="AJ96" s="79" t="b">
        <v>0</v>
      </c>
      <c r="AK96" s="79">
        <v>13</v>
      </c>
      <c r="AL96" s="85" t="s">
        <v>947</v>
      </c>
      <c r="AM96" s="79" t="s">
        <v>1055</v>
      </c>
      <c r="AN96" s="79" t="b">
        <v>0</v>
      </c>
      <c r="AO96" s="85" t="s">
        <v>947</v>
      </c>
      <c r="AP96" s="79" t="s">
        <v>176</v>
      </c>
      <c r="AQ96" s="79">
        <v>0</v>
      </c>
      <c r="AR96" s="79">
        <v>0</v>
      </c>
      <c r="AS96" s="79"/>
      <c r="AT96" s="79"/>
      <c r="AU96" s="79"/>
      <c r="AV96" s="79"/>
      <c r="AW96" s="79"/>
      <c r="AX96" s="79"/>
      <c r="AY96" s="79"/>
      <c r="AZ96" s="79"/>
      <c r="BA96">
        <v>2</v>
      </c>
      <c r="BB96" s="78" t="str">
        <f>REPLACE(INDEX(GroupVertices[Group],MATCH(Edges24[[#This Row],[Vertex 1]],GroupVertices[Vertex],0)),1,1,"")</f>
        <v>1</v>
      </c>
      <c r="BC96" s="78" t="str">
        <f>REPLACE(INDEX(GroupVertices[Group],MATCH(Edges24[[#This Row],[Vertex 2]],GroupVertices[Vertex],0)),1,1,"")</f>
        <v>1</v>
      </c>
      <c r="BD96" s="48">
        <v>1</v>
      </c>
      <c r="BE96" s="49">
        <v>4.3478260869565215</v>
      </c>
      <c r="BF96" s="48">
        <v>0</v>
      </c>
      <c r="BG96" s="49">
        <v>0</v>
      </c>
      <c r="BH96" s="48">
        <v>0</v>
      </c>
      <c r="BI96" s="49">
        <v>0</v>
      </c>
      <c r="BJ96" s="48">
        <v>22</v>
      </c>
      <c r="BK96" s="49">
        <v>95.65217391304348</v>
      </c>
      <c r="BL96" s="48">
        <v>23</v>
      </c>
    </row>
    <row r="97" spans="1:64" ht="15">
      <c r="A97" s="64" t="s">
        <v>285</v>
      </c>
      <c r="B97" s="64" t="s">
        <v>277</v>
      </c>
      <c r="C97" s="65"/>
      <c r="D97" s="66"/>
      <c r="E97" s="67"/>
      <c r="F97" s="68"/>
      <c r="G97" s="65"/>
      <c r="H97" s="69"/>
      <c r="I97" s="70"/>
      <c r="J97" s="70"/>
      <c r="K97" s="34" t="s">
        <v>65</v>
      </c>
      <c r="L97" s="77">
        <v>158</v>
      </c>
      <c r="M97" s="77"/>
      <c r="N97" s="72"/>
      <c r="O97" s="79" t="s">
        <v>352</v>
      </c>
      <c r="P97" s="81">
        <v>43627.79077546296</v>
      </c>
      <c r="Q97" s="79" t="s">
        <v>365</v>
      </c>
      <c r="R97" s="79"/>
      <c r="S97" s="79"/>
      <c r="T97" s="79"/>
      <c r="U97" s="79"/>
      <c r="V97" s="83" t="s">
        <v>632</v>
      </c>
      <c r="W97" s="81">
        <v>43627.79077546296</v>
      </c>
      <c r="X97" s="83" t="s">
        <v>774</v>
      </c>
      <c r="Y97" s="79"/>
      <c r="Z97" s="79"/>
      <c r="AA97" s="85" t="s">
        <v>951</v>
      </c>
      <c r="AB97" s="79"/>
      <c r="AC97" s="79" t="b">
        <v>0</v>
      </c>
      <c r="AD97" s="79">
        <v>0</v>
      </c>
      <c r="AE97" s="85" t="s">
        <v>1037</v>
      </c>
      <c r="AF97" s="79" t="b">
        <v>0</v>
      </c>
      <c r="AG97" s="79" t="s">
        <v>1048</v>
      </c>
      <c r="AH97" s="79"/>
      <c r="AI97" s="85" t="s">
        <v>1037</v>
      </c>
      <c r="AJ97" s="79" t="b">
        <v>0</v>
      </c>
      <c r="AK97" s="79">
        <v>15</v>
      </c>
      <c r="AL97" s="85" t="s">
        <v>936</v>
      </c>
      <c r="AM97" s="79" t="s">
        <v>1055</v>
      </c>
      <c r="AN97" s="79" t="b">
        <v>0</v>
      </c>
      <c r="AO97" s="85" t="s">
        <v>936</v>
      </c>
      <c r="AP97" s="79" t="s">
        <v>176</v>
      </c>
      <c r="AQ97" s="79">
        <v>0</v>
      </c>
      <c r="AR97" s="79">
        <v>0</v>
      </c>
      <c r="AS97" s="79"/>
      <c r="AT97" s="79"/>
      <c r="AU97" s="79"/>
      <c r="AV97" s="79"/>
      <c r="AW97" s="79"/>
      <c r="AX97" s="79"/>
      <c r="AY97" s="79"/>
      <c r="AZ97" s="79"/>
      <c r="BA97">
        <v>2</v>
      </c>
      <c r="BB97" s="78" t="str">
        <f>REPLACE(INDEX(GroupVertices[Group],MATCH(Edges24[[#This Row],[Vertex 1]],GroupVertices[Vertex],0)),1,1,"")</f>
        <v>1</v>
      </c>
      <c r="BC97" s="78" t="str">
        <f>REPLACE(INDEX(GroupVertices[Group],MATCH(Edges24[[#This Row],[Vertex 2]],GroupVertices[Vertex],0)),1,1,"")</f>
        <v>1</v>
      </c>
      <c r="BD97" s="48">
        <v>0</v>
      </c>
      <c r="BE97" s="49">
        <v>0</v>
      </c>
      <c r="BF97" s="48">
        <v>2</v>
      </c>
      <c r="BG97" s="49">
        <v>7.6923076923076925</v>
      </c>
      <c r="BH97" s="48">
        <v>0</v>
      </c>
      <c r="BI97" s="49">
        <v>0</v>
      </c>
      <c r="BJ97" s="48">
        <v>24</v>
      </c>
      <c r="BK97" s="49">
        <v>92.3076923076923</v>
      </c>
      <c r="BL97" s="48">
        <v>26</v>
      </c>
    </row>
    <row r="98" spans="1:64" ht="15">
      <c r="A98" s="64" t="s">
        <v>285</v>
      </c>
      <c r="B98" s="64" t="s">
        <v>277</v>
      </c>
      <c r="C98" s="65"/>
      <c r="D98" s="66"/>
      <c r="E98" s="67"/>
      <c r="F98" s="68"/>
      <c r="G98" s="65"/>
      <c r="H98" s="69"/>
      <c r="I98" s="70"/>
      <c r="J98" s="70"/>
      <c r="K98" s="34" t="s">
        <v>65</v>
      </c>
      <c r="L98" s="77">
        <v>159</v>
      </c>
      <c r="M98" s="77"/>
      <c r="N98" s="72"/>
      <c r="O98" s="79" t="s">
        <v>352</v>
      </c>
      <c r="P98" s="81">
        <v>43634.77502314815</v>
      </c>
      <c r="Q98" s="79" t="s">
        <v>402</v>
      </c>
      <c r="R98" s="79"/>
      <c r="S98" s="79"/>
      <c r="T98" s="79" t="s">
        <v>529</v>
      </c>
      <c r="U98" s="79"/>
      <c r="V98" s="83" t="s">
        <v>632</v>
      </c>
      <c r="W98" s="81">
        <v>43634.77502314815</v>
      </c>
      <c r="X98" s="83" t="s">
        <v>775</v>
      </c>
      <c r="Y98" s="79"/>
      <c r="Z98" s="79"/>
      <c r="AA98" s="85" t="s">
        <v>952</v>
      </c>
      <c r="AB98" s="79"/>
      <c r="AC98" s="79" t="b">
        <v>0</v>
      </c>
      <c r="AD98" s="79">
        <v>0</v>
      </c>
      <c r="AE98" s="85" t="s">
        <v>1037</v>
      </c>
      <c r="AF98" s="79" t="b">
        <v>0</v>
      </c>
      <c r="AG98" s="79" t="s">
        <v>1048</v>
      </c>
      <c r="AH98" s="79"/>
      <c r="AI98" s="85" t="s">
        <v>1037</v>
      </c>
      <c r="AJ98" s="79" t="b">
        <v>0</v>
      </c>
      <c r="AK98" s="79">
        <v>13</v>
      </c>
      <c r="AL98" s="85" t="s">
        <v>947</v>
      </c>
      <c r="AM98" s="79" t="s">
        <v>1055</v>
      </c>
      <c r="AN98" s="79" t="b">
        <v>0</v>
      </c>
      <c r="AO98" s="85" t="s">
        <v>947</v>
      </c>
      <c r="AP98" s="79" t="s">
        <v>176</v>
      </c>
      <c r="AQ98" s="79">
        <v>0</v>
      </c>
      <c r="AR98" s="79">
        <v>0</v>
      </c>
      <c r="AS98" s="79"/>
      <c r="AT98" s="79"/>
      <c r="AU98" s="79"/>
      <c r="AV98" s="79"/>
      <c r="AW98" s="79"/>
      <c r="AX98" s="79"/>
      <c r="AY98" s="79"/>
      <c r="AZ98" s="79"/>
      <c r="BA98">
        <v>2</v>
      </c>
      <c r="BB98" s="78" t="str">
        <f>REPLACE(INDEX(GroupVertices[Group],MATCH(Edges24[[#This Row],[Vertex 1]],GroupVertices[Vertex],0)),1,1,"")</f>
        <v>1</v>
      </c>
      <c r="BC98" s="78" t="str">
        <f>REPLACE(INDEX(GroupVertices[Group],MATCH(Edges24[[#This Row],[Vertex 2]],GroupVertices[Vertex],0)),1,1,"")</f>
        <v>1</v>
      </c>
      <c r="BD98" s="48">
        <v>1</v>
      </c>
      <c r="BE98" s="49">
        <v>4.3478260869565215</v>
      </c>
      <c r="BF98" s="48">
        <v>0</v>
      </c>
      <c r="BG98" s="49">
        <v>0</v>
      </c>
      <c r="BH98" s="48">
        <v>0</v>
      </c>
      <c r="BI98" s="49">
        <v>0</v>
      </c>
      <c r="BJ98" s="48">
        <v>22</v>
      </c>
      <c r="BK98" s="49">
        <v>95.65217391304348</v>
      </c>
      <c r="BL98" s="48">
        <v>23</v>
      </c>
    </row>
    <row r="99" spans="1:64" ht="15">
      <c r="A99" s="64" t="s">
        <v>286</v>
      </c>
      <c r="B99" s="64" t="s">
        <v>286</v>
      </c>
      <c r="C99" s="65"/>
      <c r="D99" s="66"/>
      <c r="E99" s="67"/>
      <c r="F99" s="68"/>
      <c r="G99" s="65"/>
      <c r="H99" s="69"/>
      <c r="I99" s="70"/>
      <c r="J99" s="70"/>
      <c r="K99" s="34" t="s">
        <v>65</v>
      </c>
      <c r="L99" s="77">
        <v>160</v>
      </c>
      <c r="M99" s="77"/>
      <c r="N99" s="72"/>
      <c r="O99" s="79" t="s">
        <v>176</v>
      </c>
      <c r="P99" s="81">
        <v>43634.764756944445</v>
      </c>
      <c r="Q99" s="79" t="s">
        <v>408</v>
      </c>
      <c r="R99" s="83" t="s">
        <v>470</v>
      </c>
      <c r="S99" s="79" t="s">
        <v>505</v>
      </c>
      <c r="T99" s="79"/>
      <c r="U99" s="83" t="s">
        <v>569</v>
      </c>
      <c r="V99" s="83" t="s">
        <v>569</v>
      </c>
      <c r="W99" s="81">
        <v>43634.764756944445</v>
      </c>
      <c r="X99" s="83" t="s">
        <v>776</v>
      </c>
      <c r="Y99" s="79"/>
      <c r="Z99" s="79"/>
      <c r="AA99" s="85" t="s">
        <v>953</v>
      </c>
      <c r="AB99" s="79"/>
      <c r="AC99" s="79" t="b">
        <v>0</v>
      </c>
      <c r="AD99" s="79">
        <v>2</v>
      </c>
      <c r="AE99" s="85" t="s">
        <v>1037</v>
      </c>
      <c r="AF99" s="79" t="b">
        <v>0</v>
      </c>
      <c r="AG99" s="79" t="s">
        <v>1048</v>
      </c>
      <c r="AH99" s="79"/>
      <c r="AI99" s="85" t="s">
        <v>1037</v>
      </c>
      <c r="AJ99" s="79" t="b">
        <v>0</v>
      </c>
      <c r="AK99" s="79">
        <v>1</v>
      </c>
      <c r="AL99" s="85" t="s">
        <v>1037</v>
      </c>
      <c r="AM99" s="79" t="s">
        <v>1055</v>
      </c>
      <c r="AN99" s="79" t="b">
        <v>0</v>
      </c>
      <c r="AO99" s="85" t="s">
        <v>953</v>
      </c>
      <c r="AP99" s="79" t="s">
        <v>176</v>
      </c>
      <c r="AQ99" s="79">
        <v>0</v>
      </c>
      <c r="AR99" s="79">
        <v>0</v>
      </c>
      <c r="AS99" s="79"/>
      <c r="AT99" s="79"/>
      <c r="AU99" s="79"/>
      <c r="AV99" s="79"/>
      <c r="AW99" s="79"/>
      <c r="AX99" s="79"/>
      <c r="AY99" s="79"/>
      <c r="AZ99" s="79"/>
      <c r="BA99">
        <v>1</v>
      </c>
      <c r="BB99" s="78" t="str">
        <f>REPLACE(INDEX(GroupVertices[Group],MATCH(Edges24[[#This Row],[Vertex 1]],GroupVertices[Vertex],0)),1,1,"")</f>
        <v>13</v>
      </c>
      <c r="BC99" s="78" t="str">
        <f>REPLACE(INDEX(GroupVertices[Group],MATCH(Edges24[[#This Row],[Vertex 2]],GroupVertices[Vertex],0)),1,1,"")</f>
        <v>13</v>
      </c>
      <c r="BD99" s="48">
        <v>3</v>
      </c>
      <c r="BE99" s="49">
        <v>7.894736842105263</v>
      </c>
      <c r="BF99" s="48">
        <v>0</v>
      </c>
      <c r="BG99" s="49">
        <v>0</v>
      </c>
      <c r="BH99" s="48">
        <v>0</v>
      </c>
      <c r="BI99" s="49">
        <v>0</v>
      </c>
      <c r="BJ99" s="48">
        <v>35</v>
      </c>
      <c r="BK99" s="49">
        <v>92.10526315789474</v>
      </c>
      <c r="BL99" s="48">
        <v>38</v>
      </c>
    </row>
    <row r="100" spans="1:64" ht="15">
      <c r="A100" s="64" t="s">
        <v>287</v>
      </c>
      <c r="B100" s="64" t="s">
        <v>286</v>
      </c>
      <c r="C100" s="65"/>
      <c r="D100" s="66"/>
      <c r="E100" s="67"/>
      <c r="F100" s="68"/>
      <c r="G100" s="65"/>
      <c r="H100" s="69"/>
      <c r="I100" s="70"/>
      <c r="J100" s="70"/>
      <c r="K100" s="34" t="s">
        <v>65</v>
      </c>
      <c r="L100" s="77">
        <v>161</v>
      </c>
      <c r="M100" s="77"/>
      <c r="N100" s="72"/>
      <c r="O100" s="79" t="s">
        <v>352</v>
      </c>
      <c r="P100" s="81">
        <v>43634.78</v>
      </c>
      <c r="Q100" s="79" t="s">
        <v>409</v>
      </c>
      <c r="R100" s="79"/>
      <c r="S100" s="79"/>
      <c r="T100" s="79"/>
      <c r="U100" s="79"/>
      <c r="V100" s="83" t="s">
        <v>655</v>
      </c>
      <c r="W100" s="81">
        <v>43634.78</v>
      </c>
      <c r="X100" s="83" t="s">
        <v>777</v>
      </c>
      <c r="Y100" s="79"/>
      <c r="Z100" s="79"/>
      <c r="AA100" s="85" t="s">
        <v>954</v>
      </c>
      <c r="AB100" s="79"/>
      <c r="AC100" s="79" t="b">
        <v>0</v>
      </c>
      <c r="AD100" s="79">
        <v>0</v>
      </c>
      <c r="AE100" s="85" t="s">
        <v>1037</v>
      </c>
      <c r="AF100" s="79" t="b">
        <v>0</v>
      </c>
      <c r="AG100" s="79" t="s">
        <v>1048</v>
      </c>
      <c r="AH100" s="79"/>
      <c r="AI100" s="85" t="s">
        <v>1037</v>
      </c>
      <c r="AJ100" s="79" t="b">
        <v>0</v>
      </c>
      <c r="AK100" s="79">
        <v>1</v>
      </c>
      <c r="AL100" s="85" t="s">
        <v>953</v>
      </c>
      <c r="AM100" s="79" t="s">
        <v>1054</v>
      </c>
      <c r="AN100" s="79" t="b">
        <v>0</v>
      </c>
      <c r="AO100" s="85" t="s">
        <v>953</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13</v>
      </c>
      <c r="BC100" s="78" t="str">
        <f>REPLACE(INDEX(GroupVertices[Group],MATCH(Edges24[[#This Row],[Vertex 2]],GroupVertices[Vertex],0)),1,1,"")</f>
        <v>13</v>
      </c>
      <c r="BD100" s="48">
        <v>2</v>
      </c>
      <c r="BE100" s="49">
        <v>9.523809523809524</v>
      </c>
      <c r="BF100" s="48">
        <v>0</v>
      </c>
      <c r="BG100" s="49">
        <v>0</v>
      </c>
      <c r="BH100" s="48">
        <v>0</v>
      </c>
      <c r="BI100" s="49">
        <v>0</v>
      </c>
      <c r="BJ100" s="48">
        <v>19</v>
      </c>
      <c r="BK100" s="49">
        <v>90.47619047619048</v>
      </c>
      <c r="BL100" s="48">
        <v>21</v>
      </c>
    </row>
    <row r="101" spans="1:64" ht="15">
      <c r="A101" s="64" t="s">
        <v>288</v>
      </c>
      <c r="B101" s="64" t="s">
        <v>277</v>
      </c>
      <c r="C101" s="65"/>
      <c r="D101" s="66"/>
      <c r="E101" s="67"/>
      <c r="F101" s="68"/>
      <c r="G101" s="65"/>
      <c r="H101" s="69"/>
      <c r="I101" s="70"/>
      <c r="J101" s="70"/>
      <c r="K101" s="34" t="s">
        <v>65</v>
      </c>
      <c r="L101" s="77">
        <v>162</v>
      </c>
      <c r="M101" s="77"/>
      <c r="N101" s="72"/>
      <c r="O101" s="79" t="s">
        <v>352</v>
      </c>
      <c r="P101" s="81">
        <v>43634.837847222225</v>
      </c>
      <c r="Q101" s="79" t="s">
        <v>402</v>
      </c>
      <c r="R101" s="79"/>
      <c r="S101" s="79"/>
      <c r="T101" s="79" t="s">
        <v>529</v>
      </c>
      <c r="U101" s="79"/>
      <c r="V101" s="83" t="s">
        <v>656</v>
      </c>
      <c r="W101" s="81">
        <v>43634.837847222225</v>
      </c>
      <c r="X101" s="83" t="s">
        <v>778</v>
      </c>
      <c r="Y101" s="79"/>
      <c r="Z101" s="79"/>
      <c r="AA101" s="85" t="s">
        <v>955</v>
      </c>
      <c r="AB101" s="79"/>
      <c r="AC101" s="79" t="b">
        <v>0</v>
      </c>
      <c r="AD101" s="79">
        <v>0</v>
      </c>
      <c r="AE101" s="85" t="s">
        <v>1037</v>
      </c>
      <c r="AF101" s="79" t="b">
        <v>0</v>
      </c>
      <c r="AG101" s="79" t="s">
        <v>1048</v>
      </c>
      <c r="AH101" s="79"/>
      <c r="AI101" s="85" t="s">
        <v>1037</v>
      </c>
      <c r="AJ101" s="79" t="b">
        <v>0</v>
      </c>
      <c r="AK101" s="79">
        <v>13</v>
      </c>
      <c r="AL101" s="85" t="s">
        <v>947</v>
      </c>
      <c r="AM101" s="79" t="s">
        <v>1056</v>
      </c>
      <c r="AN101" s="79" t="b">
        <v>0</v>
      </c>
      <c r="AO101" s="85" t="s">
        <v>947</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v>
      </c>
      <c r="BC101" s="78" t="str">
        <f>REPLACE(INDEX(GroupVertices[Group],MATCH(Edges24[[#This Row],[Vertex 2]],GroupVertices[Vertex],0)),1,1,"")</f>
        <v>1</v>
      </c>
      <c r="BD101" s="48">
        <v>1</v>
      </c>
      <c r="BE101" s="49">
        <v>4.3478260869565215</v>
      </c>
      <c r="BF101" s="48">
        <v>0</v>
      </c>
      <c r="BG101" s="49">
        <v>0</v>
      </c>
      <c r="BH101" s="48">
        <v>0</v>
      </c>
      <c r="BI101" s="49">
        <v>0</v>
      </c>
      <c r="BJ101" s="48">
        <v>22</v>
      </c>
      <c r="BK101" s="49">
        <v>95.65217391304348</v>
      </c>
      <c r="BL101" s="48">
        <v>23</v>
      </c>
    </row>
    <row r="102" spans="1:64" ht="15">
      <c r="A102" s="64" t="s">
        <v>289</v>
      </c>
      <c r="B102" s="64" t="s">
        <v>277</v>
      </c>
      <c r="C102" s="65"/>
      <c r="D102" s="66"/>
      <c r="E102" s="67"/>
      <c r="F102" s="68"/>
      <c r="G102" s="65"/>
      <c r="H102" s="69"/>
      <c r="I102" s="70"/>
      <c r="J102" s="70"/>
      <c r="K102" s="34" t="s">
        <v>65</v>
      </c>
      <c r="L102" s="77">
        <v>163</v>
      </c>
      <c r="M102" s="77"/>
      <c r="N102" s="72"/>
      <c r="O102" s="79" t="s">
        <v>352</v>
      </c>
      <c r="P102" s="81">
        <v>43634.85659722222</v>
      </c>
      <c r="Q102" s="79" t="s">
        <v>393</v>
      </c>
      <c r="R102" s="79"/>
      <c r="S102" s="79"/>
      <c r="T102" s="79" t="s">
        <v>527</v>
      </c>
      <c r="U102" s="79"/>
      <c r="V102" s="83" t="s">
        <v>657</v>
      </c>
      <c r="W102" s="81">
        <v>43634.85659722222</v>
      </c>
      <c r="X102" s="83" t="s">
        <v>779</v>
      </c>
      <c r="Y102" s="79"/>
      <c r="Z102" s="79"/>
      <c r="AA102" s="85" t="s">
        <v>956</v>
      </c>
      <c r="AB102" s="79"/>
      <c r="AC102" s="79" t="b">
        <v>0</v>
      </c>
      <c r="AD102" s="79">
        <v>0</v>
      </c>
      <c r="AE102" s="85" t="s">
        <v>1037</v>
      </c>
      <c r="AF102" s="79" t="b">
        <v>0</v>
      </c>
      <c r="AG102" s="79" t="s">
        <v>1048</v>
      </c>
      <c r="AH102" s="79"/>
      <c r="AI102" s="85" t="s">
        <v>1037</v>
      </c>
      <c r="AJ102" s="79" t="b">
        <v>0</v>
      </c>
      <c r="AK102" s="79">
        <v>33</v>
      </c>
      <c r="AL102" s="85" t="s">
        <v>946</v>
      </c>
      <c r="AM102" s="79" t="s">
        <v>1055</v>
      </c>
      <c r="AN102" s="79" t="b">
        <v>0</v>
      </c>
      <c r="AO102" s="85" t="s">
        <v>946</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v>
      </c>
      <c r="BC102" s="78" t="str">
        <f>REPLACE(INDEX(GroupVertices[Group],MATCH(Edges24[[#This Row],[Vertex 2]],GroupVertices[Vertex],0)),1,1,"")</f>
        <v>1</v>
      </c>
      <c r="BD102" s="48">
        <v>0</v>
      </c>
      <c r="BE102" s="49">
        <v>0</v>
      </c>
      <c r="BF102" s="48">
        <v>0</v>
      </c>
      <c r="BG102" s="49">
        <v>0</v>
      </c>
      <c r="BH102" s="48">
        <v>0</v>
      </c>
      <c r="BI102" s="49">
        <v>0</v>
      </c>
      <c r="BJ102" s="48">
        <v>24</v>
      </c>
      <c r="BK102" s="49">
        <v>100</v>
      </c>
      <c r="BL102" s="48">
        <v>24</v>
      </c>
    </row>
    <row r="103" spans="1:64" ht="15">
      <c r="A103" s="64" t="s">
        <v>290</v>
      </c>
      <c r="B103" s="64" t="s">
        <v>315</v>
      </c>
      <c r="C103" s="65"/>
      <c r="D103" s="66"/>
      <c r="E103" s="67"/>
      <c r="F103" s="68"/>
      <c r="G103" s="65"/>
      <c r="H103" s="69"/>
      <c r="I103" s="70"/>
      <c r="J103" s="70"/>
      <c r="K103" s="34" t="s">
        <v>65</v>
      </c>
      <c r="L103" s="77">
        <v>164</v>
      </c>
      <c r="M103" s="77"/>
      <c r="N103" s="72"/>
      <c r="O103" s="79" t="s">
        <v>352</v>
      </c>
      <c r="P103" s="81">
        <v>43630.60302083333</v>
      </c>
      <c r="Q103" s="79" t="s">
        <v>375</v>
      </c>
      <c r="R103" s="79"/>
      <c r="S103" s="79"/>
      <c r="T103" s="79"/>
      <c r="U103" s="79"/>
      <c r="V103" s="83" t="s">
        <v>658</v>
      </c>
      <c r="W103" s="81">
        <v>43630.60302083333</v>
      </c>
      <c r="X103" s="83" t="s">
        <v>780</v>
      </c>
      <c r="Y103" s="79"/>
      <c r="Z103" s="79"/>
      <c r="AA103" s="85" t="s">
        <v>957</v>
      </c>
      <c r="AB103" s="79"/>
      <c r="AC103" s="79" t="b">
        <v>0</v>
      </c>
      <c r="AD103" s="79">
        <v>0</v>
      </c>
      <c r="AE103" s="85" t="s">
        <v>1037</v>
      </c>
      <c r="AF103" s="79" t="b">
        <v>0</v>
      </c>
      <c r="AG103" s="79" t="s">
        <v>1048</v>
      </c>
      <c r="AH103" s="79"/>
      <c r="AI103" s="85" t="s">
        <v>1037</v>
      </c>
      <c r="AJ103" s="79" t="b">
        <v>0</v>
      </c>
      <c r="AK103" s="79">
        <v>7</v>
      </c>
      <c r="AL103" s="85" t="s">
        <v>996</v>
      </c>
      <c r="AM103" s="79" t="s">
        <v>1053</v>
      </c>
      <c r="AN103" s="79" t="b">
        <v>0</v>
      </c>
      <c r="AO103" s="85" t="s">
        <v>996</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4</v>
      </c>
      <c r="BC103" s="78" t="str">
        <f>REPLACE(INDEX(GroupVertices[Group],MATCH(Edges24[[#This Row],[Vertex 2]],GroupVertices[Vertex],0)),1,1,"")</f>
        <v>4</v>
      </c>
      <c r="BD103" s="48">
        <v>0</v>
      </c>
      <c r="BE103" s="49">
        <v>0</v>
      </c>
      <c r="BF103" s="48">
        <v>0</v>
      </c>
      <c r="BG103" s="49">
        <v>0</v>
      </c>
      <c r="BH103" s="48">
        <v>0</v>
      </c>
      <c r="BI103" s="49">
        <v>0</v>
      </c>
      <c r="BJ103" s="48">
        <v>23</v>
      </c>
      <c r="BK103" s="49">
        <v>100</v>
      </c>
      <c r="BL103" s="48">
        <v>23</v>
      </c>
    </row>
    <row r="104" spans="1:64" ht="15">
      <c r="A104" s="64" t="s">
        <v>290</v>
      </c>
      <c r="B104" s="64" t="s">
        <v>277</v>
      </c>
      <c r="C104" s="65"/>
      <c r="D104" s="66"/>
      <c r="E104" s="67"/>
      <c r="F104" s="68"/>
      <c r="G104" s="65"/>
      <c r="H104" s="69"/>
      <c r="I104" s="70"/>
      <c r="J104" s="70"/>
      <c r="K104" s="34" t="s">
        <v>65</v>
      </c>
      <c r="L104" s="77">
        <v>165</v>
      </c>
      <c r="M104" s="77"/>
      <c r="N104" s="72"/>
      <c r="O104" s="79" t="s">
        <v>352</v>
      </c>
      <c r="P104" s="81">
        <v>43634.57487268518</v>
      </c>
      <c r="Q104" s="79" t="s">
        <v>393</v>
      </c>
      <c r="R104" s="79"/>
      <c r="S104" s="79"/>
      <c r="T104" s="79" t="s">
        <v>527</v>
      </c>
      <c r="U104" s="79"/>
      <c r="V104" s="83" t="s">
        <v>658</v>
      </c>
      <c r="W104" s="81">
        <v>43634.57487268518</v>
      </c>
      <c r="X104" s="83" t="s">
        <v>781</v>
      </c>
      <c r="Y104" s="79"/>
      <c r="Z104" s="79"/>
      <c r="AA104" s="85" t="s">
        <v>958</v>
      </c>
      <c r="AB104" s="79"/>
      <c r="AC104" s="79" t="b">
        <v>0</v>
      </c>
      <c r="AD104" s="79">
        <v>0</v>
      </c>
      <c r="AE104" s="85" t="s">
        <v>1037</v>
      </c>
      <c r="AF104" s="79" t="b">
        <v>0</v>
      </c>
      <c r="AG104" s="79" t="s">
        <v>1048</v>
      </c>
      <c r="AH104" s="79"/>
      <c r="AI104" s="85" t="s">
        <v>1037</v>
      </c>
      <c r="AJ104" s="79" t="b">
        <v>0</v>
      </c>
      <c r="AK104" s="79">
        <v>33</v>
      </c>
      <c r="AL104" s="85" t="s">
        <v>946</v>
      </c>
      <c r="AM104" s="79" t="s">
        <v>1053</v>
      </c>
      <c r="AN104" s="79" t="b">
        <v>0</v>
      </c>
      <c r="AO104" s="85" t="s">
        <v>946</v>
      </c>
      <c r="AP104" s="79" t="s">
        <v>176</v>
      </c>
      <c r="AQ104" s="79">
        <v>0</v>
      </c>
      <c r="AR104" s="79">
        <v>0</v>
      </c>
      <c r="AS104" s="79"/>
      <c r="AT104" s="79"/>
      <c r="AU104" s="79"/>
      <c r="AV104" s="79"/>
      <c r="AW104" s="79"/>
      <c r="AX104" s="79"/>
      <c r="AY104" s="79"/>
      <c r="AZ104" s="79"/>
      <c r="BA104">
        <v>2</v>
      </c>
      <c r="BB104" s="78" t="str">
        <f>REPLACE(INDEX(GroupVertices[Group],MATCH(Edges24[[#This Row],[Vertex 1]],GroupVertices[Vertex],0)),1,1,"")</f>
        <v>4</v>
      </c>
      <c r="BC104" s="78" t="str">
        <f>REPLACE(INDEX(GroupVertices[Group],MATCH(Edges24[[#This Row],[Vertex 2]],GroupVertices[Vertex],0)),1,1,"")</f>
        <v>1</v>
      </c>
      <c r="BD104" s="48">
        <v>0</v>
      </c>
      <c r="BE104" s="49">
        <v>0</v>
      </c>
      <c r="BF104" s="48">
        <v>0</v>
      </c>
      <c r="BG104" s="49">
        <v>0</v>
      </c>
      <c r="BH104" s="48">
        <v>0</v>
      </c>
      <c r="BI104" s="49">
        <v>0</v>
      </c>
      <c r="BJ104" s="48">
        <v>24</v>
      </c>
      <c r="BK104" s="49">
        <v>100</v>
      </c>
      <c r="BL104" s="48">
        <v>24</v>
      </c>
    </row>
    <row r="105" spans="1:64" ht="15">
      <c r="A105" s="64" t="s">
        <v>290</v>
      </c>
      <c r="B105" s="64" t="s">
        <v>277</v>
      </c>
      <c r="C105" s="65"/>
      <c r="D105" s="66"/>
      <c r="E105" s="67"/>
      <c r="F105" s="68"/>
      <c r="G105" s="65"/>
      <c r="H105" s="69"/>
      <c r="I105" s="70"/>
      <c r="J105" s="70"/>
      <c r="K105" s="34" t="s">
        <v>65</v>
      </c>
      <c r="L105" s="77">
        <v>166</v>
      </c>
      <c r="M105" s="77"/>
      <c r="N105" s="72"/>
      <c r="O105" s="79" t="s">
        <v>352</v>
      </c>
      <c r="P105" s="81">
        <v>43634.90550925926</v>
      </c>
      <c r="Q105" s="79" t="s">
        <v>402</v>
      </c>
      <c r="R105" s="79"/>
      <c r="S105" s="79"/>
      <c r="T105" s="79" t="s">
        <v>529</v>
      </c>
      <c r="U105" s="79"/>
      <c r="V105" s="83" t="s">
        <v>658</v>
      </c>
      <c r="W105" s="81">
        <v>43634.90550925926</v>
      </c>
      <c r="X105" s="83" t="s">
        <v>782</v>
      </c>
      <c r="Y105" s="79"/>
      <c r="Z105" s="79"/>
      <c r="AA105" s="85" t="s">
        <v>959</v>
      </c>
      <c r="AB105" s="79"/>
      <c r="AC105" s="79" t="b">
        <v>0</v>
      </c>
      <c r="AD105" s="79">
        <v>0</v>
      </c>
      <c r="AE105" s="85" t="s">
        <v>1037</v>
      </c>
      <c r="AF105" s="79" t="b">
        <v>0</v>
      </c>
      <c r="AG105" s="79" t="s">
        <v>1048</v>
      </c>
      <c r="AH105" s="79"/>
      <c r="AI105" s="85" t="s">
        <v>1037</v>
      </c>
      <c r="AJ105" s="79" t="b">
        <v>0</v>
      </c>
      <c r="AK105" s="79">
        <v>13</v>
      </c>
      <c r="AL105" s="85" t="s">
        <v>947</v>
      </c>
      <c r="AM105" s="79" t="s">
        <v>1053</v>
      </c>
      <c r="AN105" s="79" t="b">
        <v>0</v>
      </c>
      <c r="AO105" s="85" t="s">
        <v>947</v>
      </c>
      <c r="AP105" s="79" t="s">
        <v>176</v>
      </c>
      <c r="AQ105" s="79">
        <v>0</v>
      </c>
      <c r="AR105" s="79">
        <v>0</v>
      </c>
      <c r="AS105" s="79"/>
      <c r="AT105" s="79"/>
      <c r="AU105" s="79"/>
      <c r="AV105" s="79"/>
      <c r="AW105" s="79"/>
      <c r="AX105" s="79"/>
      <c r="AY105" s="79"/>
      <c r="AZ105" s="79"/>
      <c r="BA105">
        <v>2</v>
      </c>
      <c r="BB105" s="78" t="str">
        <f>REPLACE(INDEX(GroupVertices[Group],MATCH(Edges24[[#This Row],[Vertex 1]],GroupVertices[Vertex],0)),1,1,"")</f>
        <v>4</v>
      </c>
      <c r="BC105" s="78" t="str">
        <f>REPLACE(INDEX(GroupVertices[Group],MATCH(Edges24[[#This Row],[Vertex 2]],GroupVertices[Vertex],0)),1,1,"")</f>
        <v>1</v>
      </c>
      <c r="BD105" s="48">
        <v>1</v>
      </c>
      <c r="BE105" s="49">
        <v>4.3478260869565215</v>
      </c>
      <c r="BF105" s="48">
        <v>0</v>
      </c>
      <c r="BG105" s="49">
        <v>0</v>
      </c>
      <c r="BH105" s="48">
        <v>0</v>
      </c>
      <c r="BI105" s="49">
        <v>0</v>
      </c>
      <c r="BJ105" s="48">
        <v>22</v>
      </c>
      <c r="BK105" s="49">
        <v>95.65217391304348</v>
      </c>
      <c r="BL105" s="48">
        <v>23</v>
      </c>
    </row>
    <row r="106" spans="1:64" ht="15">
      <c r="A106" s="64" t="s">
        <v>291</v>
      </c>
      <c r="B106" s="64" t="s">
        <v>304</v>
      </c>
      <c r="C106" s="65"/>
      <c r="D106" s="66"/>
      <c r="E106" s="67"/>
      <c r="F106" s="68"/>
      <c r="G106" s="65"/>
      <c r="H106" s="69"/>
      <c r="I106" s="70"/>
      <c r="J106" s="70"/>
      <c r="K106" s="34" t="s">
        <v>65</v>
      </c>
      <c r="L106" s="77">
        <v>167</v>
      </c>
      <c r="M106" s="77"/>
      <c r="N106" s="72"/>
      <c r="O106" s="79" t="s">
        <v>352</v>
      </c>
      <c r="P106" s="81">
        <v>43634.64665509259</v>
      </c>
      <c r="Q106" s="79" t="s">
        <v>410</v>
      </c>
      <c r="R106" s="83" t="s">
        <v>471</v>
      </c>
      <c r="S106" s="79" t="s">
        <v>506</v>
      </c>
      <c r="T106" s="79" t="s">
        <v>529</v>
      </c>
      <c r="U106" s="79"/>
      <c r="V106" s="83" t="s">
        <v>659</v>
      </c>
      <c r="W106" s="81">
        <v>43634.64665509259</v>
      </c>
      <c r="X106" s="83" t="s">
        <v>783</v>
      </c>
      <c r="Y106" s="79"/>
      <c r="Z106" s="79"/>
      <c r="AA106" s="85" t="s">
        <v>960</v>
      </c>
      <c r="AB106" s="79"/>
      <c r="AC106" s="79" t="b">
        <v>0</v>
      </c>
      <c r="AD106" s="79">
        <v>0</v>
      </c>
      <c r="AE106" s="85" t="s">
        <v>1037</v>
      </c>
      <c r="AF106" s="79" t="b">
        <v>0</v>
      </c>
      <c r="AG106" s="79" t="s">
        <v>1048</v>
      </c>
      <c r="AH106" s="79"/>
      <c r="AI106" s="85" t="s">
        <v>1037</v>
      </c>
      <c r="AJ106" s="79" t="b">
        <v>0</v>
      </c>
      <c r="AK106" s="79">
        <v>0</v>
      </c>
      <c r="AL106" s="85" t="s">
        <v>1037</v>
      </c>
      <c r="AM106" s="79" t="s">
        <v>1053</v>
      </c>
      <c r="AN106" s="79" t="b">
        <v>0</v>
      </c>
      <c r="AO106" s="85" t="s">
        <v>960</v>
      </c>
      <c r="AP106" s="79" t="s">
        <v>176</v>
      </c>
      <c r="AQ106" s="79">
        <v>0</v>
      </c>
      <c r="AR106" s="79">
        <v>0</v>
      </c>
      <c r="AS106" s="79"/>
      <c r="AT106" s="79"/>
      <c r="AU106" s="79"/>
      <c r="AV106" s="79"/>
      <c r="AW106" s="79"/>
      <c r="AX106" s="79"/>
      <c r="AY106" s="79"/>
      <c r="AZ106" s="79"/>
      <c r="BA106">
        <v>2</v>
      </c>
      <c r="BB106" s="78" t="str">
        <f>REPLACE(INDEX(GroupVertices[Group],MATCH(Edges24[[#This Row],[Vertex 1]],GroupVertices[Vertex],0)),1,1,"")</f>
        <v>2</v>
      </c>
      <c r="BC106" s="78" t="str">
        <f>REPLACE(INDEX(GroupVertices[Group],MATCH(Edges24[[#This Row],[Vertex 2]],GroupVertices[Vertex],0)),1,1,"")</f>
        <v>2</v>
      </c>
      <c r="BD106" s="48">
        <v>0</v>
      </c>
      <c r="BE106" s="49">
        <v>0</v>
      </c>
      <c r="BF106" s="48">
        <v>0</v>
      </c>
      <c r="BG106" s="49">
        <v>0</v>
      </c>
      <c r="BH106" s="48">
        <v>0</v>
      </c>
      <c r="BI106" s="49">
        <v>0</v>
      </c>
      <c r="BJ106" s="48">
        <v>26</v>
      </c>
      <c r="BK106" s="49">
        <v>100</v>
      </c>
      <c r="BL106" s="48">
        <v>26</v>
      </c>
    </row>
    <row r="107" spans="1:64" ht="15">
      <c r="A107" s="64" t="s">
        <v>291</v>
      </c>
      <c r="B107" s="64" t="s">
        <v>304</v>
      </c>
      <c r="C107" s="65"/>
      <c r="D107" s="66"/>
      <c r="E107" s="67"/>
      <c r="F107" s="68"/>
      <c r="G107" s="65"/>
      <c r="H107" s="69"/>
      <c r="I107" s="70"/>
      <c r="J107" s="70"/>
      <c r="K107" s="34" t="s">
        <v>65</v>
      </c>
      <c r="L107" s="77">
        <v>168</v>
      </c>
      <c r="M107" s="77"/>
      <c r="N107" s="72"/>
      <c r="O107" s="79" t="s">
        <v>352</v>
      </c>
      <c r="P107" s="81">
        <v>43634.907534722224</v>
      </c>
      <c r="Q107" s="79" t="s">
        <v>411</v>
      </c>
      <c r="R107" s="83" t="s">
        <v>471</v>
      </c>
      <c r="S107" s="79" t="s">
        <v>506</v>
      </c>
      <c r="T107" s="79" t="s">
        <v>529</v>
      </c>
      <c r="U107" s="79"/>
      <c r="V107" s="83" t="s">
        <v>659</v>
      </c>
      <c r="W107" s="81">
        <v>43634.907534722224</v>
      </c>
      <c r="X107" s="83" t="s">
        <v>784</v>
      </c>
      <c r="Y107" s="79"/>
      <c r="Z107" s="79"/>
      <c r="AA107" s="85" t="s">
        <v>961</v>
      </c>
      <c r="AB107" s="79"/>
      <c r="AC107" s="79" t="b">
        <v>0</v>
      </c>
      <c r="AD107" s="79">
        <v>2</v>
      </c>
      <c r="AE107" s="85" t="s">
        <v>1037</v>
      </c>
      <c r="AF107" s="79" t="b">
        <v>0</v>
      </c>
      <c r="AG107" s="79" t="s">
        <v>1048</v>
      </c>
      <c r="AH107" s="79"/>
      <c r="AI107" s="85" t="s">
        <v>1037</v>
      </c>
      <c r="AJ107" s="79" t="b">
        <v>0</v>
      </c>
      <c r="AK107" s="79">
        <v>0</v>
      </c>
      <c r="AL107" s="85" t="s">
        <v>1037</v>
      </c>
      <c r="AM107" s="79" t="s">
        <v>1053</v>
      </c>
      <c r="AN107" s="79" t="b">
        <v>0</v>
      </c>
      <c r="AO107" s="85" t="s">
        <v>961</v>
      </c>
      <c r="AP107" s="79" t="s">
        <v>176</v>
      </c>
      <c r="AQ107" s="79">
        <v>0</v>
      </c>
      <c r="AR107" s="79">
        <v>0</v>
      </c>
      <c r="AS107" s="79"/>
      <c r="AT107" s="79"/>
      <c r="AU107" s="79"/>
      <c r="AV107" s="79"/>
      <c r="AW107" s="79"/>
      <c r="AX107" s="79"/>
      <c r="AY107" s="79"/>
      <c r="AZ107" s="79"/>
      <c r="BA107">
        <v>2</v>
      </c>
      <c r="BB107" s="78" t="str">
        <f>REPLACE(INDEX(GroupVertices[Group],MATCH(Edges24[[#This Row],[Vertex 1]],GroupVertices[Vertex],0)),1,1,"")</f>
        <v>2</v>
      </c>
      <c r="BC107" s="78" t="str">
        <f>REPLACE(INDEX(GroupVertices[Group],MATCH(Edges24[[#This Row],[Vertex 2]],GroupVertices[Vertex],0)),1,1,"")</f>
        <v>2</v>
      </c>
      <c r="BD107" s="48">
        <v>0</v>
      </c>
      <c r="BE107" s="49">
        <v>0</v>
      </c>
      <c r="BF107" s="48">
        <v>0</v>
      </c>
      <c r="BG107" s="49">
        <v>0</v>
      </c>
      <c r="BH107" s="48">
        <v>0</v>
      </c>
      <c r="BI107" s="49">
        <v>0</v>
      </c>
      <c r="BJ107" s="48">
        <v>25</v>
      </c>
      <c r="BK107" s="49">
        <v>100</v>
      </c>
      <c r="BL107" s="48">
        <v>25</v>
      </c>
    </row>
    <row r="108" spans="1:64" ht="15">
      <c r="A108" s="64" t="s">
        <v>292</v>
      </c>
      <c r="B108" s="64" t="s">
        <v>277</v>
      </c>
      <c r="C108" s="65"/>
      <c r="D108" s="66"/>
      <c r="E108" s="67"/>
      <c r="F108" s="68"/>
      <c r="G108" s="65"/>
      <c r="H108" s="69"/>
      <c r="I108" s="70"/>
      <c r="J108" s="70"/>
      <c r="K108" s="34" t="s">
        <v>65</v>
      </c>
      <c r="L108" s="77">
        <v>169</v>
      </c>
      <c r="M108" s="77"/>
      <c r="N108" s="72"/>
      <c r="O108" s="79" t="s">
        <v>352</v>
      </c>
      <c r="P108" s="81">
        <v>43634.92859953704</v>
      </c>
      <c r="Q108" s="79" t="s">
        <v>402</v>
      </c>
      <c r="R108" s="79"/>
      <c r="S108" s="79"/>
      <c r="T108" s="79" t="s">
        <v>529</v>
      </c>
      <c r="U108" s="79"/>
      <c r="V108" s="83" t="s">
        <v>660</v>
      </c>
      <c r="W108" s="81">
        <v>43634.92859953704</v>
      </c>
      <c r="X108" s="83" t="s">
        <v>785</v>
      </c>
      <c r="Y108" s="79"/>
      <c r="Z108" s="79"/>
      <c r="AA108" s="85" t="s">
        <v>962</v>
      </c>
      <c r="AB108" s="79"/>
      <c r="AC108" s="79" t="b">
        <v>0</v>
      </c>
      <c r="AD108" s="79">
        <v>0</v>
      </c>
      <c r="AE108" s="85" t="s">
        <v>1037</v>
      </c>
      <c r="AF108" s="79" t="b">
        <v>0</v>
      </c>
      <c r="AG108" s="79" t="s">
        <v>1048</v>
      </c>
      <c r="AH108" s="79"/>
      <c r="AI108" s="85" t="s">
        <v>1037</v>
      </c>
      <c r="AJ108" s="79" t="b">
        <v>0</v>
      </c>
      <c r="AK108" s="79">
        <v>13</v>
      </c>
      <c r="AL108" s="85" t="s">
        <v>947</v>
      </c>
      <c r="AM108" s="79" t="s">
        <v>1056</v>
      </c>
      <c r="AN108" s="79" t="b">
        <v>0</v>
      </c>
      <c r="AO108" s="85" t="s">
        <v>947</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1</v>
      </c>
      <c r="BC108" s="78" t="str">
        <f>REPLACE(INDEX(GroupVertices[Group],MATCH(Edges24[[#This Row],[Vertex 2]],GroupVertices[Vertex],0)),1,1,"")</f>
        <v>1</v>
      </c>
      <c r="BD108" s="48">
        <v>1</v>
      </c>
      <c r="BE108" s="49">
        <v>4.3478260869565215</v>
      </c>
      <c r="BF108" s="48">
        <v>0</v>
      </c>
      <c r="BG108" s="49">
        <v>0</v>
      </c>
      <c r="BH108" s="48">
        <v>0</v>
      </c>
      <c r="BI108" s="49">
        <v>0</v>
      </c>
      <c r="BJ108" s="48">
        <v>22</v>
      </c>
      <c r="BK108" s="49">
        <v>95.65217391304348</v>
      </c>
      <c r="BL108" s="48">
        <v>23</v>
      </c>
    </row>
    <row r="109" spans="1:64" ht="15">
      <c r="A109" s="64" t="s">
        <v>293</v>
      </c>
      <c r="B109" s="64" t="s">
        <v>277</v>
      </c>
      <c r="C109" s="65"/>
      <c r="D109" s="66"/>
      <c r="E109" s="67"/>
      <c r="F109" s="68"/>
      <c r="G109" s="65"/>
      <c r="H109" s="69"/>
      <c r="I109" s="70"/>
      <c r="J109" s="70"/>
      <c r="K109" s="34" t="s">
        <v>65</v>
      </c>
      <c r="L109" s="77">
        <v>170</v>
      </c>
      <c r="M109" s="77"/>
      <c r="N109" s="72"/>
      <c r="O109" s="79" t="s">
        <v>352</v>
      </c>
      <c r="P109" s="81">
        <v>43634.92982638889</v>
      </c>
      <c r="Q109" s="79" t="s">
        <v>402</v>
      </c>
      <c r="R109" s="79"/>
      <c r="S109" s="79"/>
      <c r="T109" s="79" t="s">
        <v>529</v>
      </c>
      <c r="U109" s="79"/>
      <c r="V109" s="83" t="s">
        <v>661</v>
      </c>
      <c r="W109" s="81">
        <v>43634.92982638889</v>
      </c>
      <c r="X109" s="83" t="s">
        <v>786</v>
      </c>
      <c r="Y109" s="79"/>
      <c r="Z109" s="79"/>
      <c r="AA109" s="85" t="s">
        <v>963</v>
      </c>
      <c r="AB109" s="79"/>
      <c r="AC109" s="79" t="b">
        <v>0</v>
      </c>
      <c r="AD109" s="79">
        <v>0</v>
      </c>
      <c r="AE109" s="85" t="s">
        <v>1037</v>
      </c>
      <c r="AF109" s="79" t="b">
        <v>0</v>
      </c>
      <c r="AG109" s="79" t="s">
        <v>1048</v>
      </c>
      <c r="AH109" s="79"/>
      <c r="AI109" s="85" t="s">
        <v>1037</v>
      </c>
      <c r="AJ109" s="79" t="b">
        <v>0</v>
      </c>
      <c r="AK109" s="79">
        <v>13</v>
      </c>
      <c r="AL109" s="85" t="s">
        <v>947</v>
      </c>
      <c r="AM109" s="79" t="s">
        <v>1053</v>
      </c>
      <c r="AN109" s="79" t="b">
        <v>0</v>
      </c>
      <c r="AO109" s="85" t="s">
        <v>947</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1</v>
      </c>
      <c r="BC109" s="78" t="str">
        <f>REPLACE(INDEX(GroupVertices[Group],MATCH(Edges24[[#This Row],[Vertex 2]],GroupVertices[Vertex],0)),1,1,"")</f>
        <v>1</v>
      </c>
      <c r="BD109" s="48">
        <v>1</v>
      </c>
      <c r="BE109" s="49">
        <v>4.3478260869565215</v>
      </c>
      <c r="BF109" s="48">
        <v>0</v>
      </c>
      <c r="BG109" s="49">
        <v>0</v>
      </c>
      <c r="BH109" s="48">
        <v>0</v>
      </c>
      <c r="BI109" s="49">
        <v>0</v>
      </c>
      <c r="BJ109" s="48">
        <v>22</v>
      </c>
      <c r="BK109" s="49">
        <v>95.65217391304348</v>
      </c>
      <c r="BL109" s="48">
        <v>23</v>
      </c>
    </row>
    <row r="110" spans="1:64" ht="15">
      <c r="A110" s="64" t="s">
        <v>294</v>
      </c>
      <c r="B110" s="64" t="s">
        <v>277</v>
      </c>
      <c r="C110" s="65"/>
      <c r="D110" s="66"/>
      <c r="E110" s="67"/>
      <c r="F110" s="68"/>
      <c r="G110" s="65"/>
      <c r="H110" s="69"/>
      <c r="I110" s="70"/>
      <c r="J110" s="70"/>
      <c r="K110" s="34" t="s">
        <v>65</v>
      </c>
      <c r="L110" s="77">
        <v>171</v>
      </c>
      <c r="M110" s="77"/>
      <c r="N110" s="72"/>
      <c r="O110" s="79" t="s">
        <v>352</v>
      </c>
      <c r="P110" s="81">
        <v>43635.14256944445</v>
      </c>
      <c r="Q110" s="79" t="s">
        <v>393</v>
      </c>
      <c r="R110" s="79"/>
      <c r="S110" s="79"/>
      <c r="T110" s="79" t="s">
        <v>527</v>
      </c>
      <c r="U110" s="79"/>
      <c r="V110" s="83" t="s">
        <v>662</v>
      </c>
      <c r="W110" s="81">
        <v>43635.14256944445</v>
      </c>
      <c r="X110" s="83" t="s">
        <v>787</v>
      </c>
      <c r="Y110" s="79"/>
      <c r="Z110" s="79"/>
      <c r="AA110" s="85" t="s">
        <v>964</v>
      </c>
      <c r="AB110" s="79"/>
      <c r="AC110" s="79" t="b">
        <v>0</v>
      </c>
      <c r="AD110" s="79">
        <v>0</v>
      </c>
      <c r="AE110" s="85" t="s">
        <v>1037</v>
      </c>
      <c r="AF110" s="79" t="b">
        <v>0</v>
      </c>
      <c r="AG110" s="79" t="s">
        <v>1048</v>
      </c>
      <c r="AH110" s="79"/>
      <c r="AI110" s="85" t="s">
        <v>1037</v>
      </c>
      <c r="AJ110" s="79" t="b">
        <v>0</v>
      </c>
      <c r="AK110" s="79">
        <v>33</v>
      </c>
      <c r="AL110" s="85" t="s">
        <v>946</v>
      </c>
      <c r="AM110" s="79" t="s">
        <v>1056</v>
      </c>
      <c r="AN110" s="79" t="b">
        <v>0</v>
      </c>
      <c r="AO110" s="85" t="s">
        <v>946</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1</v>
      </c>
      <c r="BC110" s="78" t="str">
        <f>REPLACE(INDEX(GroupVertices[Group],MATCH(Edges24[[#This Row],[Vertex 2]],GroupVertices[Vertex],0)),1,1,"")</f>
        <v>1</v>
      </c>
      <c r="BD110" s="48">
        <v>0</v>
      </c>
      <c r="BE110" s="49">
        <v>0</v>
      </c>
      <c r="BF110" s="48">
        <v>0</v>
      </c>
      <c r="BG110" s="49">
        <v>0</v>
      </c>
      <c r="BH110" s="48">
        <v>0</v>
      </c>
      <c r="BI110" s="49">
        <v>0</v>
      </c>
      <c r="BJ110" s="48">
        <v>24</v>
      </c>
      <c r="BK110" s="49">
        <v>100</v>
      </c>
      <c r="BL110" s="48">
        <v>24</v>
      </c>
    </row>
    <row r="111" spans="1:64" ht="15">
      <c r="A111" s="64" t="s">
        <v>295</v>
      </c>
      <c r="B111" s="64" t="s">
        <v>277</v>
      </c>
      <c r="C111" s="65"/>
      <c r="D111" s="66"/>
      <c r="E111" s="67"/>
      <c r="F111" s="68"/>
      <c r="G111" s="65"/>
      <c r="H111" s="69"/>
      <c r="I111" s="70"/>
      <c r="J111" s="70"/>
      <c r="K111" s="34" t="s">
        <v>65</v>
      </c>
      <c r="L111" s="77">
        <v>172</v>
      </c>
      <c r="M111" s="77"/>
      <c r="N111" s="72"/>
      <c r="O111" s="79" t="s">
        <v>352</v>
      </c>
      <c r="P111" s="81">
        <v>43635.14271990741</v>
      </c>
      <c r="Q111" s="79" t="s">
        <v>393</v>
      </c>
      <c r="R111" s="79"/>
      <c r="S111" s="79"/>
      <c r="T111" s="79" t="s">
        <v>527</v>
      </c>
      <c r="U111" s="79"/>
      <c r="V111" s="83" t="s">
        <v>663</v>
      </c>
      <c r="W111" s="81">
        <v>43635.14271990741</v>
      </c>
      <c r="X111" s="83" t="s">
        <v>788</v>
      </c>
      <c r="Y111" s="79"/>
      <c r="Z111" s="79"/>
      <c r="AA111" s="85" t="s">
        <v>965</v>
      </c>
      <c r="AB111" s="79"/>
      <c r="AC111" s="79" t="b">
        <v>0</v>
      </c>
      <c r="AD111" s="79">
        <v>0</v>
      </c>
      <c r="AE111" s="85" t="s">
        <v>1037</v>
      </c>
      <c r="AF111" s="79" t="b">
        <v>0</v>
      </c>
      <c r="AG111" s="79" t="s">
        <v>1048</v>
      </c>
      <c r="AH111" s="79"/>
      <c r="AI111" s="85" t="s">
        <v>1037</v>
      </c>
      <c r="AJ111" s="79" t="b">
        <v>0</v>
      </c>
      <c r="AK111" s="79">
        <v>33</v>
      </c>
      <c r="AL111" s="85" t="s">
        <v>946</v>
      </c>
      <c r="AM111" s="79" t="s">
        <v>1056</v>
      </c>
      <c r="AN111" s="79" t="b">
        <v>0</v>
      </c>
      <c r="AO111" s="85" t="s">
        <v>946</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1</v>
      </c>
      <c r="BC111" s="78" t="str">
        <f>REPLACE(INDEX(GroupVertices[Group],MATCH(Edges24[[#This Row],[Vertex 2]],GroupVertices[Vertex],0)),1,1,"")</f>
        <v>1</v>
      </c>
      <c r="BD111" s="48">
        <v>0</v>
      </c>
      <c r="BE111" s="49">
        <v>0</v>
      </c>
      <c r="BF111" s="48">
        <v>0</v>
      </c>
      <c r="BG111" s="49">
        <v>0</v>
      </c>
      <c r="BH111" s="48">
        <v>0</v>
      </c>
      <c r="BI111" s="49">
        <v>0</v>
      </c>
      <c r="BJ111" s="48">
        <v>24</v>
      </c>
      <c r="BK111" s="49">
        <v>100</v>
      </c>
      <c r="BL111" s="48">
        <v>24</v>
      </c>
    </row>
    <row r="112" spans="1:64" ht="15">
      <c r="A112" s="64" t="s">
        <v>296</v>
      </c>
      <c r="B112" s="64" t="s">
        <v>296</v>
      </c>
      <c r="C112" s="65"/>
      <c r="D112" s="66"/>
      <c r="E112" s="67"/>
      <c r="F112" s="68"/>
      <c r="G112" s="65"/>
      <c r="H112" s="69"/>
      <c r="I112" s="70"/>
      <c r="J112" s="70"/>
      <c r="K112" s="34" t="s">
        <v>65</v>
      </c>
      <c r="L112" s="77">
        <v>173</v>
      </c>
      <c r="M112" s="77"/>
      <c r="N112" s="72"/>
      <c r="O112" s="79" t="s">
        <v>176</v>
      </c>
      <c r="P112" s="81">
        <v>43624.959189814814</v>
      </c>
      <c r="Q112" s="79" t="s">
        <v>412</v>
      </c>
      <c r="R112" s="79"/>
      <c r="S112" s="79"/>
      <c r="T112" s="79"/>
      <c r="U112" s="79"/>
      <c r="V112" s="83" t="s">
        <v>664</v>
      </c>
      <c r="W112" s="81">
        <v>43624.959189814814</v>
      </c>
      <c r="X112" s="83" t="s">
        <v>789</v>
      </c>
      <c r="Y112" s="79">
        <v>34.6859</v>
      </c>
      <c r="Z112" s="79">
        <v>-111.2845</v>
      </c>
      <c r="AA112" s="85" t="s">
        <v>966</v>
      </c>
      <c r="AB112" s="79"/>
      <c r="AC112" s="79" t="b">
        <v>0</v>
      </c>
      <c r="AD112" s="79">
        <v>0</v>
      </c>
      <c r="AE112" s="85" t="s">
        <v>1037</v>
      </c>
      <c r="AF112" s="79" t="b">
        <v>0</v>
      </c>
      <c r="AG112" s="79" t="s">
        <v>1048</v>
      </c>
      <c r="AH112" s="79"/>
      <c r="AI112" s="85" t="s">
        <v>1037</v>
      </c>
      <c r="AJ112" s="79" t="b">
        <v>0</v>
      </c>
      <c r="AK112" s="79">
        <v>0</v>
      </c>
      <c r="AL112" s="85" t="s">
        <v>1037</v>
      </c>
      <c r="AM112" s="79" t="s">
        <v>1063</v>
      </c>
      <c r="AN112" s="79" t="b">
        <v>0</v>
      </c>
      <c r="AO112" s="85" t="s">
        <v>966</v>
      </c>
      <c r="AP112" s="79" t="s">
        <v>176</v>
      </c>
      <c r="AQ112" s="79">
        <v>0</v>
      </c>
      <c r="AR112" s="79">
        <v>0</v>
      </c>
      <c r="AS112" s="79" t="s">
        <v>1072</v>
      </c>
      <c r="AT112" s="79" t="s">
        <v>1074</v>
      </c>
      <c r="AU112" s="79" t="s">
        <v>1075</v>
      </c>
      <c r="AV112" s="79" t="s">
        <v>1077</v>
      </c>
      <c r="AW112" s="79" t="s">
        <v>1080</v>
      </c>
      <c r="AX112" s="79" t="s">
        <v>1082</v>
      </c>
      <c r="AY112" s="79" t="s">
        <v>1084</v>
      </c>
      <c r="AZ112" s="83" t="s">
        <v>1086</v>
      </c>
      <c r="BA112">
        <v>7</v>
      </c>
      <c r="BB112" s="78" t="str">
        <f>REPLACE(INDEX(GroupVertices[Group],MATCH(Edges24[[#This Row],[Vertex 1]],GroupVertices[Vertex],0)),1,1,"")</f>
        <v>5</v>
      </c>
      <c r="BC112" s="78" t="str">
        <f>REPLACE(INDEX(GroupVertices[Group],MATCH(Edges24[[#This Row],[Vertex 2]],GroupVertices[Vertex],0)),1,1,"")</f>
        <v>5</v>
      </c>
      <c r="BD112" s="48">
        <v>1</v>
      </c>
      <c r="BE112" s="49">
        <v>6.25</v>
      </c>
      <c r="BF112" s="48">
        <v>0</v>
      </c>
      <c r="BG112" s="49">
        <v>0</v>
      </c>
      <c r="BH112" s="48">
        <v>0</v>
      </c>
      <c r="BI112" s="49">
        <v>0</v>
      </c>
      <c r="BJ112" s="48">
        <v>15</v>
      </c>
      <c r="BK112" s="49">
        <v>93.75</v>
      </c>
      <c r="BL112" s="48">
        <v>16</v>
      </c>
    </row>
    <row r="113" spans="1:64" ht="15">
      <c r="A113" s="64" t="s">
        <v>296</v>
      </c>
      <c r="B113" s="64" t="s">
        <v>296</v>
      </c>
      <c r="C113" s="65"/>
      <c r="D113" s="66"/>
      <c r="E113" s="67"/>
      <c r="F113" s="68"/>
      <c r="G113" s="65"/>
      <c r="H113" s="69"/>
      <c r="I113" s="70"/>
      <c r="J113" s="70"/>
      <c r="K113" s="34" t="s">
        <v>65</v>
      </c>
      <c r="L113" s="77">
        <v>174</v>
      </c>
      <c r="M113" s="77"/>
      <c r="N113" s="72"/>
      <c r="O113" s="79" t="s">
        <v>176</v>
      </c>
      <c r="P113" s="81">
        <v>43627.584189814814</v>
      </c>
      <c r="Q113" s="79" t="s">
        <v>413</v>
      </c>
      <c r="R113" s="79"/>
      <c r="S113" s="79"/>
      <c r="T113" s="79"/>
      <c r="U113" s="79"/>
      <c r="V113" s="83" t="s">
        <v>664</v>
      </c>
      <c r="W113" s="81">
        <v>43627.584189814814</v>
      </c>
      <c r="X113" s="83" t="s">
        <v>790</v>
      </c>
      <c r="Y113" s="79">
        <v>34.6859</v>
      </c>
      <c r="Z113" s="79">
        <v>-111.2845</v>
      </c>
      <c r="AA113" s="85" t="s">
        <v>967</v>
      </c>
      <c r="AB113" s="79"/>
      <c r="AC113" s="79" t="b">
        <v>0</v>
      </c>
      <c r="AD113" s="79">
        <v>0</v>
      </c>
      <c r="AE113" s="85" t="s">
        <v>1037</v>
      </c>
      <c r="AF113" s="79" t="b">
        <v>0</v>
      </c>
      <c r="AG113" s="79" t="s">
        <v>1048</v>
      </c>
      <c r="AH113" s="79"/>
      <c r="AI113" s="85" t="s">
        <v>1037</v>
      </c>
      <c r="AJ113" s="79" t="b">
        <v>0</v>
      </c>
      <c r="AK113" s="79">
        <v>0</v>
      </c>
      <c r="AL113" s="85" t="s">
        <v>1037</v>
      </c>
      <c r="AM113" s="79" t="s">
        <v>1063</v>
      </c>
      <c r="AN113" s="79" t="b">
        <v>0</v>
      </c>
      <c r="AO113" s="85" t="s">
        <v>967</v>
      </c>
      <c r="AP113" s="79" t="s">
        <v>176</v>
      </c>
      <c r="AQ113" s="79">
        <v>0</v>
      </c>
      <c r="AR113" s="79">
        <v>0</v>
      </c>
      <c r="AS113" s="79" t="s">
        <v>1072</v>
      </c>
      <c r="AT113" s="79" t="s">
        <v>1074</v>
      </c>
      <c r="AU113" s="79" t="s">
        <v>1075</v>
      </c>
      <c r="AV113" s="79" t="s">
        <v>1077</v>
      </c>
      <c r="AW113" s="79" t="s">
        <v>1080</v>
      </c>
      <c r="AX113" s="79" t="s">
        <v>1082</v>
      </c>
      <c r="AY113" s="79" t="s">
        <v>1084</v>
      </c>
      <c r="AZ113" s="83" t="s">
        <v>1086</v>
      </c>
      <c r="BA113">
        <v>7</v>
      </c>
      <c r="BB113" s="78" t="str">
        <f>REPLACE(INDEX(GroupVertices[Group],MATCH(Edges24[[#This Row],[Vertex 1]],GroupVertices[Vertex],0)),1,1,"")</f>
        <v>5</v>
      </c>
      <c r="BC113" s="78" t="str">
        <f>REPLACE(INDEX(GroupVertices[Group],MATCH(Edges24[[#This Row],[Vertex 2]],GroupVertices[Vertex],0)),1,1,"")</f>
        <v>5</v>
      </c>
      <c r="BD113" s="48">
        <v>1</v>
      </c>
      <c r="BE113" s="49">
        <v>6.25</v>
      </c>
      <c r="BF113" s="48">
        <v>0</v>
      </c>
      <c r="BG113" s="49">
        <v>0</v>
      </c>
      <c r="BH113" s="48">
        <v>0</v>
      </c>
      <c r="BI113" s="49">
        <v>0</v>
      </c>
      <c r="BJ113" s="48">
        <v>15</v>
      </c>
      <c r="BK113" s="49">
        <v>93.75</v>
      </c>
      <c r="BL113" s="48">
        <v>16</v>
      </c>
    </row>
    <row r="114" spans="1:64" ht="15">
      <c r="A114" s="64" t="s">
        <v>296</v>
      </c>
      <c r="B114" s="64" t="s">
        <v>296</v>
      </c>
      <c r="C114" s="65"/>
      <c r="D114" s="66"/>
      <c r="E114" s="67"/>
      <c r="F114" s="68"/>
      <c r="G114" s="65"/>
      <c r="H114" s="69"/>
      <c r="I114" s="70"/>
      <c r="J114" s="70"/>
      <c r="K114" s="34" t="s">
        <v>65</v>
      </c>
      <c r="L114" s="77">
        <v>175</v>
      </c>
      <c r="M114" s="77"/>
      <c r="N114" s="72"/>
      <c r="O114" s="79" t="s">
        <v>176</v>
      </c>
      <c r="P114" s="81">
        <v>43628.58422453704</v>
      </c>
      <c r="Q114" s="79" t="s">
        <v>414</v>
      </c>
      <c r="R114" s="79"/>
      <c r="S114" s="79"/>
      <c r="T114" s="79"/>
      <c r="U114" s="79"/>
      <c r="V114" s="83" t="s">
        <v>664</v>
      </c>
      <c r="W114" s="81">
        <v>43628.58422453704</v>
      </c>
      <c r="X114" s="83" t="s">
        <v>791</v>
      </c>
      <c r="Y114" s="79">
        <v>34.6859</v>
      </c>
      <c r="Z114" s="79">
        <v>-111.2845</v>
      </c>
      <c r="AA114" s="85" t="s">
        <v>968</v>
      </c>
      <c r="AB114" s="79"/>
      <c r="AC114" s="79" t="b">
        <v>0</v>
      </c>
      <c r="AD114" s="79">
        <v>0</v>
      </c>
      <c r="AE114" s="85" t="s">
        <v>1037</v>
      </c>
      <c r="AF114" s="79" t="b">
        <v>0</v>
      </c>
      <c r="AG114" s="79" t="s">
        <v>1048</v>
      </c>
      <c r="AH114" s="79"/>
      <c r="AI114" s="85" t="s">
        <v>1037</v>
      </c>
      <c r="AJ114" s="79" t="b">
        <v>0</v>
      </c>
      <c r="AK114" s="79">
        <v>0</v>
      </c>
      <c r="AL114" s="85" t="s">
        <v>1037</v>
      </c>
      <c r="AM114" s="79" t="s">
        <v>1063</v>
      </c>
      <c r="AN114" s="79" t="b">
        <v>0</v>
      </c>
      <c r="AO114" s="85" t="s">
        <v>968</v>
      </c>
      <c r="AP114" s="79" t="s">
        <v>176</v>
      </c>
      <c r="AQ114" s="79">
        <v>0</v>
      </c>
      <c r="AR114" s="79">
        <v>0</v>
      </c>
      <c r="AS114" s="79" t="s">
        <v>1072</v>
      </c>
      <c r="AT114" s="79" t="s">
        <v>1074</v>
      </c>
      <c r="AU114" s="79" t="s">
        <v>1075</v>
      </c>
      <c r="AV114" s="79" t="s">
        <v>1077</v>
      </c>
      <c r="AW114" s="79" t="s">
        <v>1080</v>
      </c>
      <c r="AX114" s="79" t="s">
        <v>1082</v>
      </c>
      <c r="AY114" s="79" t="s">
        <v>1084</v>
      </c>
      <c r="AZ114" s="83" t="s">
        <v>1086</v>
      </c>
      <c r="BA114">
        <v>7</v>
      </c>
      <c r="BB114" s="78" t="str">
        <f>REPLACE(INDEX(GroupVertices[Group],MATCH(Edges24[[#This Row],[Vertex 1]],GroupVertices[Vertex],0)),1,1,"")</f>
        <v>5</v>
      </c>
      <c r="BC114" s="78" t="str">
        <f>REPLACE(INDEX(GroupVertices[Group],MATCH(Edges24[[#This Row],[Vertex 2]],GroupVertices[Vertex],0)),1,1,"")</f>
        <v>5</v>
      </c>
      <c r="BD114" s="48">
        <v>0</v>
      </c>
      <c r="BE114" s="49">
        <v>0</v>
      </c>
      <c r="BF114" s="48">
        <v>2</v>
      </c>
      <c r="BG114" s="49">
        <v>11.764705882352942</v>
      </c>
      <c r="BH114" s="48">
        <v>0</v>
      </c>
      <c r="BI114" s="49">
        <v>0</v>
      </c>
      <c r="BJ114" s="48">
        <v>15</v>
      </c>
      <c r="BK114" s="49">
        <v>88.23529411764706</v>
      </c>
      <c r="BL114" s="48">
        <v>17</v>
      </c>
    </row>
    <row r="115" spans="1:64" ht="15">
      <c r="A115" s="64" t="s">
        <v>296</v>
      </c>
      <c r="B115" s="64" t="s">
        <v>296</v>
      </c>
      <c r="C115" s="65"/>
      <c r="D115" s="66"/>
      <c r="E115" s="67"/>
      <c r="F115" s="68"/>
      <c r="G115" s="65"/>
      <c r="H115" s="69"/>
      <c r="I115" s="70"/>
      <c r="J115" s="70"/>
      <c r="K115" s="34" t="s">
        <v>65</v>
      </c>
      <c r="L115" s="77">
        <v>176</v>
      </c>
      <c r="M115" s="77"/>
      <c r="N115" s="72"/>
      <c r="O115" s="79" t="s">
        <v>176</v>
      </c>
      <c r="P115" s="81">
        <v>43630.959189814814</v>
      </c>
      <c r="Q115" s="79" t="s">
        <v>415</v>
      </c>
      <c r="R115" s="79"/>
      <c r="S115" s="79"/>
      <c r="T115" s="79"/>
      <c r="U115" s="79"/>
      <c r="V115" s="83" t="s">
        <v>664</v>
      </c>
      <c r="W115" s="81">
        <v>43630.959189814814</v>
      </c>
      <c r="X115" s="83" t="s">
        <v>792</v>
      </c>
      <c r="Y115" s="79">
        <v>34.6859</v>
      </c>
      <c r="Z115" s="79">
        <v>-111.2845</v>
      </c>
      <c r="AA115" s="85" t="s">
        <v>969</v>
      </c>
      <c r="AB115" s="79"/>
      <c r="AC115" s="79" t="b">
        <v>0</v>
      </c>
      <c r="AD115" s="79">
        <v>0</v>
      </c>
      <c r="AE115" s="85" t="s">
        <v>1037</v>
      </c>
      <c r="AF115" s="79" t="b">
        <v>0</v>
      </c>
      <c r="AG115" s="79" t="s">
        <v>1048</v>
      </c>
      <c r="AH115" s="79"/>
      <c r="AI115" s="85" t="s">
        <v>1037</v>
      </c>
      <c r="AJ115" s="79" t="b">
        <v>0</v>
      </c>
      <c r="AK115" s="79">
        <v>0</v>
      </c>
      <c r="AL115" s="85" t="s">
        <v>1037</v>
      </c>
      <c r="AM115" s="79" t="s">
        <v>1063</v>
      </c>
      <c r="AN115" s="79" t="b">
        <v>0</v>
      </c>
      <c r="AO115" s="85" t="s">
        <v>969</v>
      </c>
      <c r="AP115" s="79" t="s">
        <v>176</v>
      </c>
      <c r="AQ115" s="79">
        <v>0</v>
      </c>
      <c r="AR115" s="79">
        <v>0</v>
      </c>
      <c r="AS115" s="79" t="s">
        <v>1072</v>
      </c>
      <c r="AT115" s="79" t="s">
        <v>1074</v>
      </c>
      <c r="AU115" s="79" t="s">
        <v>1075</v>
      </c>
      <c r="AV115" s="79" t="s">
        <v>1077</v>
      </c>
      <c r="AW115" s="79" t="s">
        <v>1080</v>
      </c>
      <c r="AX115" s="79" t="s">
        <v>1082</v>
      </c>
      <c r="AY115" s="79" t="s">
        <v>1084</v>
      </c>
      <c r="AZ115" s="83" t="s">
        <v>1086</v>
      </c>
      <c r="BA115">
        <v>7</v>
      </c>
      <c r="BB115" s="78" t="str">
        <f>REPLACE(INDEX(GroupVertices[Group],MATCH(Edges24[[#This Row],[Vertex 1]],GroupVertices[Vertex],0)),1,1,"")</f>
        <v>5</v>
      </c>
      <c r="BC115" s="78" t="str">
        <f>REPLACE(INDEX(GroupVertices[Group],MATCH(Edges24[[#This Row],[Vertex 2]],GroupVertices[Vertex],0)),1,1,"")</f>
        <v>5</v>
      </c>
      <c r="BD115" s="48">
        <v>1</v>
      </c>
      <c r="BE115" s="49">
        <v>5.555555555555555</v>
      </c>
      <c r="BF115" s="48">
        <v>0</v>
      </c>
      <c r="BG115" s="49">
        <v>0</v>
      </c>
      <c r="BH115" s="48">
        <v>0</v>
      </c>
      <c r="BI115" s="49">
        <v>0</v>
      </c>
      <c r="BJ115" s="48">
        <v>17</v>
      </c>
      <c r="BK115" s="49">
        <v>94.44444444444444</v>
      </c>
      <c r="BL115" s="48">
        <v>18</v>
      </c>
    </row>
    <row r="116" spans="1:64" ht="15">
      <c r="A116" s="64" t="s">
        <v>296</v>
      </c>
      <c r="B116" s="64" t="s">
        <v>296</v>
      </c>
      <c r="C116" s="65"/>
      <c r="D116" s="66"/>
      <c r="E116" s="67"/>
      <c r="F116" s="68"/>
      <c r="G116" s="65"/>
      <c r="H116" s="69"/>
      <c r="I116" s="70"/>
      <c r="J116" s="70"/>
      <c r="K116" s="34" t="s">
        <v>65</v>
      </c>
      <c r="L116" s="77">
        <v>177</v>
      </c>
      <c r="M116" s="77"/>
      <c r="N116" s="72"/>
      <c r="O116" s="79" t="s">
        <v>176</v>
      </c>
      <c r="P116" s="81">
        <v>43632.58420138889</v>
      </c>
      <c r="Q116" s="79" t="s">
        <v>416</v>
      </c>
      <c r="R116" s="79"/>
      <c r="S116" s="79"/>
      <c r="T116" s="79"/>
      <c r="U116" s="79"/>
      <c r="V116" s="83" t="s">
        <v>664</v>
      </c>
      <c r="W116" s="81">
        <v>43632.58420138889</v>
      </c>
      <c r="X116" s="83" t="s">
        <v>793</v>
      </c>
      <c r="Y116" s="79">
        <v>34.6859</v>
      </c>
      <c r="Z116" s="79">
        <v>-111.2845</v>
      </c>
      <c r="AA116" s="85" t="s">
        <v>970</v>
      </c>
      <c r="AB116" s="79"/>
      <c r="AC116" s="79" t="b">
        <v>0</v>
      </c>
      <c r="AD116" s="79">
        <v>0</v>
      </c>
      <c r="AE116" s="85" t="s">
        <v>1037</v>
      </c>
      <c r="AF116" s="79" t="b">
        <v>0</v>
      </c>
      <c r="AG116" s="79" t="s">
        <v>1048</v>
      </c>
      <c r="AH116" s="79"/>
      <c r="AI116" s="85" t="s">
        <v>1037</v>
      </c>
      <c r="AJ116" s="79" t="b">
        <v>0</v>
      </c>
      <c r="AK116" s="79">
        <v>0</v>
      </c>
      <c r="AL116" s="85" t="s">
        <v>1037</v>
      </c>
      <c r="AM116" s="79" t="s">
        <v>1063</v>
      </c>
      <c r="AN116" s="79" t="b">
        <v>0</v>
      </c>
      <c r="AO116" s="85" t="s">
        <v>970</v>
      </c>
      <c r="AP116" s="79" t="s">
        <v>176</v>
      </c>
      <c r="AQ116" s="79">
        <v>0</v>
      </c>
      <c r="AR116" s="79">
        <v>0</v>
      </c>
      <c r="AS116" s="79" t="s">
        <v>1072</v>
      </c>
      <c r="AT116" s="79" t="s">
        <v>1074</v>
      </c>
      <c r="AU116" s="79" t="s">
        <v>1075</v>
      </c>
      <c r="AV116" s="79" t="s">
        <v>1077</v>
      </c>
      <c r="AW116" s="79" t="s">
        <v>1080</v>
      </c>
      <c r="AX116" s="79" t="s">
        <v>1082</v>
      </c>
      <c r="AY116" s="79" t="s">
        <v>1084</v>
      </c>
      <c r="AZ116" s="83" t="s">
        <v>1086</v>
      </c>
      <c r="BA116">
        <v>7</v>
      </c>
      <c r="BB116" s="78" t="str">
        <f>REPLACE(INDEX(GroupVertices[Group],MATCH(Edges24[[#This Row],[Vertex 1]],GroupVertices[Vertex],0)),1,1,"")</f>
        <v>5</v>
      </c>
      <c r="BC116" s="78" t="str">
        <f>REPLACE(INDEX(GroupVertices[Group],MATCH(Edges24[[#This Row],[Vertex 2]],GroupVertices[Vertex],0)),1,1,"")</f>
        <v>5</v>
      </c>
      <c r="BD116" s="48">
        <v>0</v>
      </c>
      <c r="BE116" s="49">
        <v>0</v>
      </c>
      <c r="BF116" s="48">
        <v>1</v>
      </c>
      <c r="BG116" s="49">
        <v>5.2631578947368425</v>
      </c>
      <c r="BH116" s="48">
        <v>0</v>
      </c>
      <c r="BI116" s="49">
        <v>0</v>
      </c>
      <c r="BJ116" s="48">
        <v>18</v>
      </c>
      <c r="BK116" s="49">
        <v>94.73684210526316</v>
      </c>
      <c r="BL116" s="48">
        <v>19</v>
      </c>
    </row>
    <row r="117" spans="1:64" ht="15">
      <c r="A117" s="64" t="s">
        <v>296</v>
      </c>
      <c r="B117" s="64" t="s">
        <v>296</v>
      </c>
      <c r="C117" s="65"/>
      <c r="D117" s="66"/>
      <c r="E117" s="67"/>
      <c r="F117" s="68"/>
      <c r="G117" s="65"/>
      <c r="H117" s="69"/>
      <c r="I117" s="70"/>
      <c r="J117" s="70"/>
      <c r="K117" s="34" t="s">
        <v>65</v>
      </c>
      <c r="L117" s="77">
        <v>178</v>
      </c>
      <c r="M117" s="77"/>
      <c r="N117" s="72"/>
      <c r="O117" s="79" t="s">
        <v>176</v>
      </c>
      <c r="P117" s="81">
        <v>43633.95922453704</v>
      </c>
      <c r="Q117" s="79" t="s">
        <v>417</v>
      </c>
      <c r="R117" s="79"/>
      <c r="S117" s="79"/>
      <c r="T117" s="79"/>
      <c r="U117" s="79"/>
      <c r="V117" s="83" t="s">
        <v>664</v>
      </c>
      <c r="W117" s="81">
        <v>43633.95922453704</v>
      </c>
      <c r="X117" s="83" t="s">
        <v>794</v>
      </c>
      <c r="Y117" s="79">
        <v>34.6859</v>
      </c>
      <c r="Z117" s="79">
        <v>-111.2845</v>
      </c>
      <c r="AA117" s="85" t="s">
        <v>971</v>
      </c>
      <c r="AB117" s="79"/>
      <c r="AC117" s="79" t="b">
        <v>0</v>
      </c>
      <c r="AD117" s="79">
        <v>0</v>
      </c>
      <c r="AE117" s="85" t="s">
        <v>1037</v>
      </c>
      <c r="AF117" s="79" t="b">
        <v>0</v>
      </c>
      <c r="AG117" s="79" t="s">
        <v>1048</v>
      </c>
      <c r="AH117" s="79"/>
      <c r="AI117" s="85" t="s">
        <v>1037</v>
      </c>
      <c r="AJ117" s="79" t="b">
        <v>0</v>
      </c>
      <c r="AK117" s="79">
        <v>0</v>
      </c>
      <c r="AL117" s="85" t="s">
        <v>1037</v>
      </c>
      <c r="AM117" s="79" t="s">
        <v>1063</v>
      </c>
      <c r="AN117" s="79" t="b">
        <v>0</v>
      </c>
      <c r="AO117" s="85" t="s">
        <v>971</v>
      </c>
      <c r="AP117" s="79" t="s">
        <v>176</v>
      </c>
      <c r="AQ117" s="79">
        <v>0</v>
      </c>
      <c r="AR117" s="79">
        <v>0</v>
      </c>
      <c r="AS117" s="79" t="s">
        <v>1072</v>
      </c>
      <c r="AT117" s="79" t="s">
        <v>1074</v>
      </c>
      <c r="AU117" s="79" t="s">
        <v>1075</v>
      </c>
      <c r="AV117" s="79" t="s">
        <v>1077</v>
      </c>
      <c r="AW117" s="79" t="s">
        <v>1080</v>
      </c>
      <c r="AX117" s="79" t="s">
        <v>1082</v>
      </c>
      <c r="AY117" s="79" t="s">
        <v>1084</v>
      </c>
      <c r="AZ117" s="83" t="s">
        <v>1086</v>
      </c>
      <c r="BA117">
        <v>7</v>
      </c>
      <c r="BB117" s="78" t="str">
        <f>REPLACE(INDEX(GroupVertices[Group],MATCH(Edges24[[#This Row],[Vertex 1]],GroupVertices[Vertex],0)),1,1,"")</f>
        <v>5</v>
      </c>
      <c r="BC117" s="78" t="str">
        <f>REPLACE(INDEX(GroupVertices[Group],MATCH(Edges24[[#This Row],[Vertex 2]],GroupVertices[Vertex],0)),1,1,"")</f>
        <v>5</v>
      </c>
      <c r="BD117" s="48">
        <v>1</v>
      </c>
      <c r="BE117" s="49">
        <v>6.25</v>
      </c>
      <c r="BF117" s="48">
        <v>0</v>
      </c>
      <c r="BG117" s="49">
        <v>0</v>
      </c>
      <c r="BH117" s="48">
        <v>0</v>
      </c>
      <c r="BI117" s="49">
        <v>0</v>
      </c>
      <c r="BJ117" s="48">
        <v>15</v>
      </c>
      <c r="BK117" s="49">
        <v>93.75</v>
      </c>
      <c r="BL117" s="48">
        <v>16</v>
      </c>
    </row>
    <row r="118" spans="1:64" ht="15">
      <c r="A118" s="64" t="s">
        <v>296</v>
      </c>
      <c r="B118" s="64" t="s">
        <v>296</v>
      </c>
      <c r="C118" s="65"/>
      <c r="D118" s="66"/>
      <c r="E118" s="67"/>
      <c r="F118" s="68"/>
      <c r="G118" s="65"/>
      <c r="H118" s="69"/>
      <c r="I118" s="70"/>
      <c r="J118" s="70"/>
      <c r="K118" s="34" t="s">
        <v>65</v>
      </c>
      <c r="L118" s="77">
        <v>179</v>
      </c>
      <c r="M118" s="77"/>
      <c r="N118" s="72"/>
      <c r="O118" s="79" t="s">
        <v>176</v>
      </c>
      <c r="P118" s="81">
        <v>43635.58422453704</v>
      </c>
      <c r="Q118" s="79" t="s">
        <v>418</v>
      </c>
      <c r="R118" s="79"/>
      <c r="S118" s="79"/>
      <c r="T118" s="79"/>
      <c r="U118" s="79"/>
      <c r="V118" s="83" t="s">
        <v>664</v>
      </c>
      <c r="W118" s="81">
        <v>43635.58422453704</v>
      </c>
      <c r="X118" s="83" t="s">
        <v>795</v>
      </c>
      <c r="Y118" s="79">
        <v>34.6859</v>
      </c>
      <c r="Z118" s="79">
        <v>-111.2845</v>
      </c>
      <c r="AA118" s="85" t="s">
        <v>972</v>
      </c>
      <c r="AB118" s="79"/>
      <c r="AC118" s="79" t="b">
        <v>0</v>
      </c>
      <c r="AD118" s="79">
        <v>0</v>
      </c>
      <c r="AE118" s="85" t="s">
        <v>1037</v>
      </c>
      <c r="AF118" s="79" t="b">
        <v>0</v>
      </c>
      <c r="AG118" s="79" t="s">
        <v>1048</v>
      </c>
      <c r="AH118" s="79"/>
      <c r="AI118" s="85" t="s">
        <v>1037</v>
      </c>
      <c r="AJ118" s="79" t="b">
        <v>0</v>
      </c>
      <c r="AK118" s="79">
        <v>0</v>
      </c>
      <c r="AL118" s="85" t="s">
        <v>1037</v>
      </c>
      <c r="AM118" s="79" t="s">
        <v>1063</v>
      </c>
      <c r="AN118" s="79" t="b">
        <v>0</v>
      </c>
      <c r="AO118" s="85" t="s">
        <v>972</v>
      </c>
      <c r="AP118" s="79" t="s">
        <v>176</v>
      </c>
      <c r="AQ118" s="79">
        <v>0</v>
      </c>
      <c r="AR118" s="79">
        <v>0</v>
      </c>
      <c r="AS118" s="79" t="s">
        <v>1072</v>
      </c>
      <c r="AT118" s="79" t="s">
        <v>1074</v>
      </c>
      <c r="AU118" s="79" t="s">
        <v>1075</v>
      </c>
      <c r="AV118" s="79" t="s">
        <v>1077</v>
      </c>
      <c r="AW118" s="79" t="s">
        <v>1080</v>
      </c>
      <c r="AX118" s="79" t="s">
        <v>1082</v>
      </c>
      <c r="AY118" s="79" t="s">
        <v>1084</v>
      </c>
      <c r="AZ118" s="83" t="s">
        <v>1086</v>
      </c>
      <c r="BA118">
        <v>7</v>
      </c>
      <c r="BB118" s="78" t="str">
        <f>REPLACE(INDEX(GroupVertices[Group],MATCH(Edges24[[#This Row],[Vertex 1]],GroupVertices[Vertex],0)),1,1,"")</f>
        <v>5</v>
      </c>
      <c r="BC118" s="78" t="str">
        <f>REPLACE(INDEX(GroupVertices[Group],MATCH(Edges24[[#This Row],[Vertex 2]],GroupVertices[Vertex],0)),1,1,"")</f>
        <v>5</v>
      </c>
      <c r="BD118" s="48">
        <v>1</v>
      </c>
      <c r="BE118" s="49">
        <v>6.666666666666667</v>
      </c>
      <c r="BF118" s="48">
        <v>0</v>
      </c>
      <c r="BG118" s="49">
        <v>0</v>
      </c>
      <c r="BH118" s="48">
        <v>0</v>
      </c>
      <c r="BI118" s="49">
        <v>0</v>
      </c>
      <c r="BJ118" s="48">
        <v>14</v>
      </c>
      <c r="BK118" s="49">
        <v>93.33333333333333</v>
      </c>
      <c r="BL118" s="48">
        <v>15</v>
      </c>
    </row>
    <row r="119" spans="1:64" ht="15">
      <c r="A119" s="64" t="s">
        <v>297</v>
      </c>
      <c r="B119" s="64" t="s">
        <v>304</v>
      </c>
      <c r="C119" s="65"/>
      <c r="D119" s="66"/>
      <c r="E119" s="67"/>
      <c r="F119" s="68"/>
      <c r="G119" s="65"/>
      <c r="H119" s="69"/>
      <c r="I119" s="70"/>
      <c r="J119" s="70"/>
      <c r="K119" s="34" t="s">
        <v>65</v>
      </c>
      <c r="L119" s="77">
        <v>180</v>
      </c>
      <c r="M119" s="77"/>
      <c r="N119" s="72"/>
      <c r="O119" s="79" t="s">
        <v>352</v>
      </c>
      <c r="P119" s="81">
        <v>43635.59546296296</v>
      </c>
      <c r="Q119" s="79" t="s">
        <v>419</v>
      </c>
      <c r="R119" s="83" t="s">
        <v>472</v>
      </c>
      <c r="S119" s="79" t="s">
        <v>507</v>
      </c>
      <c r="T119" s="79"/>
      <c r="U119" s="83" t="s">
        <v>570</v>
      </c>
      <c r="V119" s="83" t="s">
        <v>570</v>
      </c>
      <c r="W119" s="81">
        <v>43635.59546296296</v>
      </c>
      <c r="X119" s="83" t="s">
        <v>796</v>
      </c>
      <c r="Y119" s="79"/>
      <c r="Z119" s="79"/>
      <c r="AA119" s="85" t="s">
        <v>973</v>
      </c>
      <c r="AB119" s="79"/>
      <c r="AC119" s="79" t="b">
        <v>0</v>
      </c>
      <c r="AD119" s="79">
        <v>0</v>
      </c>
      <c r="AE119" s="85" t="s">
        <v>1037</v>
      </c>
      <c r="AF119" s="79" t="b">
        <v>0</v>
      </c>
      <c r="AG119" s="79" t="s">
        <v>1048</v>
      </c>
      <c r="AH119" s="79"/>
      <c r="AI119" s="85" t="s">
        <v>1037</v>
      </c>
      <c r="AJ119" s="79" t="b">
        <v>0</v>
      </c>
      <c r="AK119" s="79">
        <v>3</v>
      </c>
      <c r="AL119" s="85" t="s">
        <v>1023</v>
      </c>
      <c r="AM119" s="79" t="s">
        <v>1053</v>
      </c>
      <c r="AN119" s="79" t="b">
        <v>0</v>
      </c>
      <c r="AO119" s="85" t="s">
        <v>1023</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2</v>
      </c>
      <c r="BC119" s="78" t="str">
        <f>REPLACE(INDEX(GroupVertices[Group],MATCH(Edges24[[#This Row],[Vertex 2]],GroupVertices[Vertex],0)),1,1,"")</f>
        <v>2</v>
      </c>
      <c r="BD119" s="48">
        <v>0</v>
      </c>
      <c r="BE119" s="49">
        <v>0</v>
      </c>
      <c r="BF119" s="48">
        <v>0</v>
      </c>
      <c r="BG119" s="49">
        <v>0</v>
      </c>
      <c r="BH119" s="48">
        <v>0</v>
      </c>
      <c r="BI119" s="49">
        <v>0</v>
      </c>
      <c r="BJ119" s="48">
        <v>9</v>
      </c>
      <c r="BK119" s="49">
        <v>100</v>
      </c>
      <c r="BL119" s="48">
        <v>9</v>
      </c>
    </row>
    <row r="120" spans="1:64" ht="15">
      <c r="A120" s="64" t="s">
        <v>298</v>
      </c>
      <c r="B120" s="64" t="s">
        <v>298</v>
      </c>
      <c r="C120" s="65"/>
      <c r="D120" s="66"/>
      <c r="E120" s="67"/>
      <c r="F120" s="68"/>
      <c r="G120" s="65"/>
      <c r="H120" s="69"/>
      <c r="I120" s="70"/>
      <c r="J120" s="70"/>
      <c r="K120" s="34" t="s">
        <v>65</v>
      </c>
      <c r="L120" s="77">
        <v>181</v>
      </c>
      <c r="M120" s="77"/>
      <c r="N120" s="72"/>
      <c r="O120" s="79" t="s">
        <v>176</v>
      </c>
      <c r="P120" s="81">
        <v>43628.750625</v>
      </c>
      <c r="Q120" s="79" t="s">
        <v>420</v>
      </c>
      <c r="R120" s="83" t="s">
        <v>473</v>
      </c>
      <c r="S120" s="79" t="s">
        <v>505</v>
      </c>
      <c r="T120" s="79" t="s">
        <v>530</v>
      </c>
      <c r="U120" s="83" t="s">
        <v>571</v>
      </c>
      <c r="V120" s="83" t="s">
        <v>571</v>
      </c>
      <c r="W120" s="81">
        <v>43628.750625</v>
      </c>
      <c r="X120" s="83" t="s">
        <v>797</v>
      </c>
      <c r="Y120" s="79"/>
      <c r="Z120" s="79"/>
      <c r="AA120" s="85" t="s">
        <v>974</v>
      </c>
      <c r="AB120" s="79"/>
      <c r="AC120" s="79" t="b">
        <v>0</v>
      </c>
      <c r="AD120" s="79">
        <v>0</v>
      </c>
      <c r="AE120" s="85" t="s">
        <v>1037</v>
      </c>
      <c r="AF120" s="79" t="b">
        <v>0</v>
      </c>
      <c r="AG120" s="79" t="s">
        <v>1048</v>
      </c>
      <c r="AH120" s="79"/>
      <c r="AI120" s="85" t="s">
        <v>1037</v>
      </c>
      <c r="AJ120" s="79" t="b">
        <v>0</v>
      </c>
      <c r="AK120" s="79">
        <v>0</v>
      </c>
      <c r="AL120" s="85" t="s">
        <v>1037</v>
      </c>
      <c r="AM120" s="79" t="s">
        <v>1064</v>
      </c>
      <c r="AN120" s="79" t="b">
        <v>0</v>
      </c>
      <c r="AO120" s="85" t="s">
        <v>974</v>
      </c>
      <c r="AP120" s="79" t="s">
        <v>176</v>
      </c>
      <c r="AQ120" s="79">
        <v>0</v>
      </c>
      <c r="AR120" s="79">
        <v>0</v>
      </c>
      <c r="AS120" s="79"/>
      <c r="AT120" s="79"/>
      <c r="AU120" s="79"/>
      <c r="AV120" s="79"/>
      <c r="AW120" s="79"/>
      <c r="AX120" s="79"/>
      <c r="AY120" s="79"/>
      <c r="AZ120" s="79"/>
      <c r="BA120">
        <v>2</v>
      </c>
      <c r="BB120" s="78" t="str">
        <f>REPLACE(INDEX(GroupVertices[Group],MATCH(Edges24[[#This Row],[Vertex 1]],GroupVertices[Vertex],0)),1,1,"")</f>
        <v>5</v>
      </c>
      <c r="BC120" s="78" t="str">
        <f>REPLACE(INDEX(GroupVertices[Group],MATCH(Edges24[[#This Row],[Vertex 2]],GroupVertices[Vertex],0)),1,1,"")</f>
        <v>5</v>
      </c>
      <c r="BD120" s="48">
        <v>3</v>
      </c>
      <c r="BE120" s="49">
        <v>6.976744186046512</v>
      </c>
      <c r="BF120" s="48">
        <v>0</v>
      </c>
      <c r="BG120" s="49">
        <v>0</v>
      </c>
      <c r="BH120" s="48">
        <v>0</v>
      </c>
      <c r="BI120" s="49">
        <v>0</v>
      </c>
      <c r="BJ120" s="48">
        <v>40</v>
      </c>
      <c r="BK120" s="49">
        <v>93.02325581395348</v>
      </c>
      <c r="BL120" s="48">
        <v>43</v>
      </c>
    </row>
    <row r="121" spans="1:64" ht="15">
      <c r="A121" s="64" t="s">
        <v>298</v>
      </c>
      <c r="B121" s="64" t="s">
        <v>298</v>
      </c>
      <c r="C121" s="65"/>
      <c r="D121" s="66"/>
      <c r="E121" s="67"/>
      <c r="F121" s="68"/>
      <c r="G121" s="65"/>
      <c r="H121" s="69"/>
      <c r="I121" s="70"/>
      <c r="J121" s="70"/>
      <c r="K121" s="34" t="s">
        <v>65</v>
      </c>
      <c r="L121" s="77">
        <v>182</v>
      </c>
      <c r="M121" s="77"/>
      <c r="N121" s="72"/>
      <c r="O121" s="79" t="s">
        <v>176</v>
      </c>
      <c r="P121" s="81">
        <v>43635.6674537037</v>
      </c>
      <c r="Q121" s="79" t="s">
        <v>421</v>
      </c>
      <c r="R121" s="83" t="s">
        <v>473</v>
      </c>
      <c r="S121" s="79" t="s">
        <v>505</v>
      </c>
      <c r="T121" s="79" t="s">
        <v>531</v>
      </c>
      <c r="U121" s="83" t="s">
        <v>572</v>
      </c>
      <c r="V121" s="83" t="s">
        <v>572</v>
      </c>
      <c r="W121" s="81">
        <v>43635.6674537037</v>
      </c>
      <c r="X121" s="83" t="s">
        <v>798</v>
      </c>
      <c r="Y121" s="79"/>
      <c r="Z121" s="79"/>
      <c r="AA121" s="85" t="s">
        <v>975</v>
      </c>
      <c r="AB121" s="79"/>
      <c r="AC121" s="79" t="b">
        <v>0</v>
      </c>
      <c r="AD121" s="79">
        <v>0</v>
      </c>
      <c r="AE121" s="85" t="s">
        <v>1037</v>
      </c>
      <c r="AF121" s="79" t="b">
        <v>0</v>
      </c>
      <c r="AG121" s="79" t="s">
        <v>1048</v>
      </c>
      <c r="AH121" s="79"/>
      <c r="AI121" s="85" t="s">
        <v>1037</v>
      </c>
      <c r="AJ121" s="79" t="b">
        <v>0</v>
      </c>
      <c r="AK121" s="79">
        <v>0</v>
      </c>
      <c r="AL121" s="85" t="s">
        <v>1037</v>
      </c>
      <c r="AM121" s="79" t="s">
        <v>1064</v>
      </c>
      <c r="AN121" s="79" t="b">
        <v>0</v>
      </c>
      <c r="AO121" s="85" t="s">
        <v>975</v>
      </c>
      <c r="AP121" s="79" t="s">
        <v>176</v>
      </c>
      <c r="AQ121" s="79">
        <v>0</v>
      </c>
      <c r="AR121" s="79">
        <v>0</v>
      </c>
      <c r="AS121" s="79"/>
      <c r="AT121" s="79"/>
      <c r="AU121" s="79"/>
      <c r="AV121" s="79"/>
      <c r="AW121" s="79"/>
      <c r="AX121" s="79"/>
      <c r="AY121" s="79"/>
      <c r="AZ121" s="79"/>
      <c r="BA121">
        <v>2</v>
      </c>
      <c r="BB121" s="78" t="str">
        <f>REPLACE(INDEX(GroupVertices[Group],MATCH(Edges24[[#This Row],[Vertex 1]],GroupVertices[Vertex],0)),1,1,"")</f>
        <v>5</v>
      </c>
      <c r="BC121" s="78" t="str">
        <f>REPLACE(INDEX(GroupVertices[Group],MATCH(Edges24[[#This Row],[Vertex 2]],GroupVertices[Vertex],0)),1,1,"")</f>
        <v>5</v>
      </c>
      <c r="BD121" s="48">
        <v>3</v>
      </c>
      <c r="BE121" s="49">
        <v>7.894736842105263</v>
      </c>
      <c r="BF121" s="48">
        <v>0</v>
      </c>
      <c r="BG121" s="49">
        <v>0</v>
      </c>
      <c r="BH121" s="48">
        <v>0</v>
      </c>
      <c r="BI121" s="49">
        <v>0</v>
      </c>
      <c r="BJ121" s="48">
        <v>35</v>
      </c>
      <c r="BK121" s="49">
        <v>92.10526315789474</v>
      </c>
      <c r="BL121" s="48">
        <v>38</v>
      </c>
    </row>
    <row r="122" spans="1:64" ht="15">
      <c r="A122" s="64" t="s">
        <v>299</v>
      </c>
      <c r="B122" s="64" t="s">
        <v>304</v>
      </c>
      <c r="C122" s="65"/>
      <c r="D122" s="66"/>
      <c r="E122" s="67"/>
      <c r="F122" s="68"/>
      <c r="G122" s="65"/>
      <c r="H122" s="69"/>
      <c r="I122" s="70"/>
      <c r="J122" s="70"/>
      <c r="K122" s="34" t="s">
        <v>65</v>
      </c>
      <c r="L122" s="77">
        <v>183</v>
      </c>
      <c r="M122" s="77"/>
      <c r="N122" s="72"/>
      <c r="O122" s="79" t="s">
        <v>352</v>
      </c>
      <c r="P122" s="81">
        <v>43630.83403935185</v>
      </c>
      <c r="Q122" s="79" t="s">
        <v>378</v>
      </c>
      <c r="R122" s="83" t="s">
        <v>467</v>
      </c>
      <c r="S122" s="79" t="s">
        <v>503</v>
      </c>
      <c r="T122" s="79"/>
      <c r="U122" s="83" t="s">
        <v>563</v>
      </c>
      <c r="V122" s="83" t="s">
        <v>563</v>
      </c>
      <c r="W122" s="81">
        <v>43630.83403935185</v>
      </c>
      <c r="X122" s="83" t="s">
        <v>799</v>
      </c>
      <c r="Y122" s="79"/>
      <c r="Z122" s="79"/>
      <c r="AA122" s="85" t="s">
        <v>976</v>
      </c>
      <c r="AB122" s="79"/>
      <c r="AC122" s="79" t="b">
        <v>0</v>
      </c>
      <c r="AD122" s="79">
        <v>0</v>
      </c>
      <c r="AE122" s="85" t="s">
        <v>1037</v>
      </c>
      <c r="AF122" s="79" t="b">
        <v>0</v>
      </c>
      <c r="AG122" s="79" t="s">
        <v>1048</v>
      </c>
      <c r="AH122" s="79"/>
      <c r="AI122" s="85" t="s">
        <v>1037</v>
      </c>
      <c r="AJ122" s="79" t="b">
        <v>0</v>
      </c>
      <c r="AK122" s="79">
        <v>5</v>
      </c>
      <c r="AL122" s="85" t="s">
        <v>1025</v>
      </c>
      <c r="AM122" s="79" t="s">
        <v>1058</v>
      </c>
      <c r="AN122" s="79" t="b">
        <v>0</v>
      </c>
      <c r="AO122" s="85" t="s">
        <v>1025</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2</v>
      </c>
      <c r="BC122" s="78" t="str">
        <f>REPLACE(INDEX(GroupVertices[Group],MATCH(Edges24[[#This Row],[Vertex 2]],GroupVertices[Vertex],0)),1,1,"")</f>
        <v>2</v>
      </c>
      <c r="BD122" s="48">
        <v>0</v>
      </c>
      <c r="BE122" s="49">
        <v>0</v>
      </c>
      <c r="BF122" s="48">
        <v>0</v>
      </c>
      <c r="BG122" s="49">
        <v>0</v>
      </c>
      <c r="BH122" s="48">
        <v>0</v>
      </c>
      <c r="BI122" s="49">
        <v>0</v>
      </c>
      <c r="BJ122" s="48">
        <v>10</v>
      </c>
      <c r="BK122" s="49">
        <v>100</v>
      </c>
      <c r="BL122" s="48">
        <v>10</v>
      </c>
    </row>
    <row r="123" spans="1:64" ht="15">
      <c r="A123" s="64" t="s">
        <v>299</v>
      </c>
      <c r="B123" s="64" t="s">
        <v>277</v>
      </c>
      <c r="C123" s="65"/>
      <c r="D123" s="66"/>
      <c r="E123" s="67"/>
      <c r="F123" s="68"/>
      <c r="G123" s="65"/>
      <c r="H123" s="69"/>
      <c r="I123" s="70"/>
      <c r="J123" s="70"/>
      <c r="K123" s="34" t="s">
        <v>65</v>
      </c>
      <c r="L123" s="77">
        <v>184</v>
      </c>
      <c r="M123" s="77"/>
      <c r="N123" s="72"/>
      <c r="O123" s="79" t="s">
        <v>352</v>
      </c>
      <c r="P123" s="81">
        <v>43635.923634259256</v>
      </c>
      <c r="Q123" s="79" t="s">
        <v>393</v>
      </c>
      <c r="R123" s="79"/>
      <c r="S123" s="79"/>
      <c r="T123" s="79" t="s">
        <v>527</v>
      </c>
      <c r="U123" s="79"/>
      <c r="V123" s="83" t="s">
        <v>665</v>
      </c>
      <c r="W123" s="81">
        <v>43635.923634259256</v>
      </c>
      <c r="X123" s="83" t="s">
        <v>800</v>
      </c>
      <c r="Y123" s="79"/>
      <c r="Z123" s="79"/>
      <c r="AA123" s="85" t="s">
        <v>977</v>
      </c>
      <c r="AB123" s="79"/>
      <c r="AC123" s="79" t="b">
        <v>0</v>
      </c>
      <c r="AD123" s="79">
        <v>0</v>
      </c>
      <c r="AE123" s="85" t="s">
        <v>1037</v>
      </c>
      <c r="AF123" s="79" t="b">
        <v>0</v>
      </c>
      <c r="AG123" s="79" t="s">
        <v>1048</v>
      </c>
      <c r="AH123" s="79"/>
      <c r="AI123" s="85" t="s">
        <v>1037</v>
      </c>
      <c r="AJ123" s="79" t="b">
        <v>0</v>
      </c>
      <c r="AK123" s="79">
        <v>35</v>
      </c>
      <c r="AL123" s="85" t="s">
        <v>946</v>
      </c>
      <c r="AM123" s="79" t="s">
        <v>1058</v>
      </c>
      <c r="AN123" s="79" t="b">
        <v>0</v>
      </c>
      <c r="AO123" s="85" t="s">
        <v>946</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2</v>
      </c>
      <c r="BC123" s="78" t="str">
        <f>REPLACE(INDEX(GroupVertices[Group],MATCH(Edges24[[#This Row],[Vertex 2]],GroupVertices[Vertex],0)),1,1,"")</f>
        <v>1</v>
      </c>
      <c r="BD123" s="48">
        <v>0</v>
      </c>
      <c r="BE123" s="49">
        <v>0</v>
      </c>
      <c r="BF123" s="48">
        <v>0</v>
      </c>
      <c r="BG123" s="49">
        <v>0</v>
      </c>
      <c r="BH123" s="48">
        <v>0</v>
      </c>
      <c r="BI123" s="49">
        <v>0</v>
      </c>
      <c r="BJ123" s="48">
        <v>24</v>
      </c>
      <c r="BK123" s="49">
        <v>100</v>
      </c>
      <c r="BL123" s="48">
        <v>24</v>
      </c>
    </row>
    <row r="124" spans="1:64" ht="15">
      <c r="A124" s="64" t="s">
        <v>300</v>
      </c>
      <c r="B124" s="64" t="s">
        <v>277</v>
      </c>
      <c r="C124" s="65"/>
      <c r="D124" s="66"/>
      <c r="E124" s="67"/>
      <c r="F124" s="68"/>
      <c r="G124" s="65"/>
      <c r="H124" s="69"/>
      <c r="I124" s="70"/>
      <c r="J124" s="70"/>
      <c r="K124" s="34" t="s">
        <v>65</v>
      </c>
      <c r="L124" s="77">
        <v>185</v>
      </c>
      <c r="M124" s="77"/>
      <c r="N124" s="72"/>
      <c r="O124" s="79" t="s">
        <v>352</v>
      </c>
      <c r="P124" s="81">
        <v>43633.9997337963</v>
      </c>
      <c r="Q124" s="79" t="s">
        <v>393</v>
      </c>
      <c r="R124" s="79"/>
      <c r="S124" s="79"/>
      <c r="T124" s="79" t="s">
        <v>527</v>
      </c>
      <c r="U124" s="79"/>
      <c r="V124" s="83" t="s">
        <v>632</v>
      </c>
      <c r="W124" s="81">
        <v>43633.9997337963</v>
      </c>
      <c r="X124" s="83" t="s">
        <v>801</v>
      </c>
      <c r="Y124" s="79"/>
      <c r="Z124" s="79"/>
      <c r="AA124" s="85" t="s">
        <v>978</v>
      </c>
      <c r="AB124" s="79"/>
      <c r="AC124" s="79" t="b">
        <v>0</v>
      </c>
      <c r="AD124" s="79">
        <v>0</v>
      </c>
      <c r="AE124" s="85" t="s">
        <v>1037</v>
      </c>
      <c r="AF124" s="79" t="b">
        <v>0</v>
      </c>
      <c r="AG124" s="79" t="s">
        <v>1048</v>
      </c>
      <c r="AH124" s="79"/>
      <c r="AI124" s="85" t="s">
        <v>1037</v>
      </c>
      <c r="AJ124" s="79" t="b">
        <v>0</v>
      </c>
      <c r="AK124" s="79">
        <v>23</v>
      </c>
      <c r="AL124" s="85" t="s">
        <v>946</v>
      </c>
      <c r="AM124" s="79" t="s">
        <v>1056</v>
      </c>
      <c r="AN124" s="79" t="b">
        <v>0</v>
      </c>
      <c r="AO124" s="85" t="s">
        <v>946</v>
      </c>
      <c r="AP124" s="79" t="s">
        <v>176</v>
      </c>
      <c r="AQ124" s="79">
        <v>0</v>
      </c>
      <c r="AR124" s="79">
        <v>0</v>
      </c>
      <c r="AS124" s="79"/>
      <c r="AT124" s="79"/>
      <c r="AU124" s="79"/>
      <c r="AV124" s="79"/>
      <c r="AW124" s="79"/>
      <c r="AX124" s="79"/>
      <c r="AY124" s="79"/>
      <c r="AZ124" s="79"/>
      <c r="BA124">
        <v>2</v>
      </c>
      <c r="BB124" s="78" t="str">
        <f>REPLACE(INDEX(GroupVertices[Group],MATCH(Edges24[[#This Row],[Vertex 1]],GroupVertices[Vertex],0)),1,1,"")</f>
        <v>1</v>
      </c>
      <c r="BC124" s="78" t="str">
        <f>REPLACE(INDEX(GroupVertices[Group],MATCH(Edges24[[#This Row],[Vertex 2]],GroupVertices[Vertex],0)),1,1,"")</f>
        <v>1</v>
      </c>
      <c r="BD124" s="48">
        <v>0</v>
      </c>
      <c r="BE124" s="49">
        <v>0</v>
      </c>
      <c r="BF124" s="48">
        <v>0</v>
      </c>
      <c r="BG124" s="49">
        <v>0</v>
      </c>
      <c r="BH124" s="48">
        <v>0</v>
      </c>
      <c r="BI124" s="49">
        <v>0</v>
      </c>
      <c r="BJ124" s="48">
        <v>24</v>
      </c>
      <c r="BK124" s="49">
        <v>100</v>
      </c>
      <c r="BL124" s="48">
        <v>24</v>
      </c>
    </row>
    <row r="125" spans="1:64" ht="15">
      <c r="A125" s="64" t="s">
        <v>300</v>
      </c>
      <c r="B125" s="64" t="s">
        <v>277</v>
      </c>
      <c r="C125" s="65"/>
      <c r="D125" s="66"/>
      <c r="E125" s="67"/>
      <c r="F125" s="68"/>
      <c r="G125" s="65"/>
      <c r="H125" s="69"/>
      <c r="I125" s="70"/>
      <c r="J125" s="70"/>
      <c r="K125" s="34" t="s">
        <v>65</v>
      </c>
      <c r="L125" s="77">
        <v>186</v>
      </c>
      <c r="M125" s="77"/>
      <c r="N125" s="72"/>
      <c r="O125" s="79" t="s">
        <v>352</v>
      </c>
      <c r="P125" s="81">
        <v>43635.9855787037</v>
      </c>
      <c r="Q125" s="79" t="s">
        <v>402</v>
      </c>
      <c r="R125" s="79"/>
      <c r="S125" s="79"/>
      <c r="T125" s="79" t="s">
        <v>529</v>
      </c>
      <c r="U125" s="79"/>
      <c r="V125" s="83" t="s">
        <v>632</v>
      </c>
      <c r="W125" s="81">
        <v>43635.9855787037</v>
      </c>
      <c r="X125" s="83" t="s">
        <v>802</v>
      </c>
      <c r="Y125" s="79"/>
      <c r="Z125" s="79"/>
      <c r="AA125" s="85" t="s">
        <v>979</v>
      </c>
      <c r="AB125" s="79"/>
      <c r="AC125" s="79" t="b">
        <v>0</v>
      </c>
      <c r="AD125" s="79">
        <v>0</v>
      </c>
      <c r="AE125" s="85" t="s">
        <v>1037</v>
      </c>
      <c r="AF125" s="79" t="b">
        <v>0</v>
      </c>
      <c r="AG125" s="79" t="s">
        <v>1048</v>
      </c>
      <c r="AH125" s="79"/>
      <c r="AI125" s="85" t="s">
        <v>1037</v>
      </c>
      <c r="AJ125" s="79" t="b">
        <v>0</v>
      </c>
      <c r="AK125" s="79">
        <v>15</v>
      </c>
      <c r="AL125" s="85" t="s">
        <v>947</v>
      </c>
      <c r="AM125" s="79" t="s">
        <v>1056</v>
      </c>
      <c r="AN125" s="79" t="b">
        <v>0</v>
      </c>
      <c r="AO125" s="85" t="s">
        <v>947</v>
      </c>
      <c r="AP125" s="79" t="s">
        <v>176</v>
      </c>
      <c r="AQ125" s="79">
        <v>0</v>
      </c>
      <c r="AR125" s="79">
        <v>0</v>
      </c>
      <c r="AS125" s="79"/>
      <c r="AT125" s="79"/>
      <c r="AU125" s="79"/>
      <c r="AV125" s="79"/>
      <c r="AW125" s="79"/>
      <c r="AX125" s="79"/>
      <c r="AY125" s="79"/>
      <c r="AZ125" s="79"/>
      <c r="BA125">
        <v>2</v>
      </c>
      <c r="BB125" s="78" t="str">
        <f>REPLACE(INDEX(GroupVertices[Group],MATCH(Edges24[[#This Row],[Vertex 1]],GroupVertices[Vertex],0)),1,1,"")</f>
        <v>1</v>
      </c>
      <c r="BC125" s="78" t="str">
        <f>REPLACE(INDEX(GroupVertices[Group],MATCH(Edges24[[#This Row],[Vertex 2]],GroupVertices[Vertex],0)),1,1,"")</f>
        <v>1</v>
      </c>
      <c r="BD125" s="48">
        <v>1</v>
      </c>
      <c r="BE125" s="49">
        <v>4.3478260869565215</v>
      </c>
      <c r="BF125" s="48">
        <v>0</v>
      </c>
      <c r="BG125" s="49">
        <v>0</v>
      </c>
      <c r="BH125" s="48">
        <v>0</v>
      </c>
      <c r="BI125" s="49">
        <v>0</v>
      </c>
      <c r="BJ125" s="48">
        <v>22</v>
      </c>
      <c r="BK125" s="49">
        <v>95.65217391304348</v>
      </c>
      <c r="BL125" s="48">
        <v>23</v>
      </c>
    </row>
    <row r="126" spans="1:64" ht="15">
      <c r="A126" s="64" t="s">
        <v>301</v>
      </c>
      <c r="B126" s="64" t="s">
        <v>301</v>
      </c>
      <c r="C126" s="65"/>
      <c r="D126" s="66"/>
      <c r="E126" s="67"/>
      <c r="F126" s="68"/>
      <c r="G126" s="65"/>
      <c r="H126" s="69"/>
      <c r="I126" s="70"/>
      <c r="J126" s="70"/>
      <c r="K126" s="34" t="s">
        <v>65</v>
      </c>
      <c r="L126" s="77">
        <v>187</v>
      </c>
      <c r="M126" s="77"/>
      <c r="N126" s="72"/>
      <c r="O126" s="79" t="s">
        <v>176</v>
      </c>
      <c r="P126" s="81">
        <v>43636.103217592594</v>
      </c>
      <c r="Q126" s="79" t="s">
        <v>422</v>
      </c>
      <c r="R126" s="83" t="s">
        <v>474</v>
      </c>
      <c r="S126" s="79" t="s">
        <v>497</v>
      </c>
      <c r="T126" s="79"/>
      <c r="U126" s="79"/>
      <c r="V126" s="83" t="s">
        <v>666</v>
      </c>
      <c r="W126" s="81">
        <v>43636.103217592594</v>
      </c>
      <c r="X126" s="83" t="s">
        <v>803</v>
      </c>
      <c r="Y126" s="79"/>
      <c r="Z126" s="79"/>
      <c r="AA126" s="85" t="s">
        <v>980</v>
      </c>
      <c r="AB126" s="79"/>
      <c r="AC126" s="79" t="b">
        <v>0</v>
      </c>
      <c r="AD126" s="79">
        <v>0</v>
      </c>
      <c r="AE126" s="85" t="s">
        <v>1037</v>
      </c>
      <c r="AF126" s="79" t="b">
        <v>1</v>
      </c>
      <c r="AG126" s="79" t="s">
        <v>1048</v>
      </c>
      <c r="AH126" s="79"/>
      <c r="AI126" s="85" t="s">
        <v>1027</v>
      </c>
      <c r="AJ126" s="79" t="b">
        <v>0</v>
      </c>
      <c r="AK126" s="79">
        <v>2</v>
      </c>
      <c r="AL126" s="85" t="s">
        <v>1037</v>
      </c>
      <c r="AM126" s="79" t="s">
        <v>1054</v>
      </c>
      <c r="AN126" s="79" t="b">
        <v>0</v>
      </c>
      <c r="AO126" s="85" t="s">
        <v>980</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5</v>
      </c>
      <c r="BC126" s="78" t="str">
        <f>REPLACE(INDEX(GroupVertices[Group],MATCH(Edges24[[#This Row],[Vertex 2]],GroupVertices[Vertex],0)),1,1,"")</f>
        <v>5</v>
      </c>
      <c r="BD126" s="48">
        <v>1</v>
      </c>
      <c r="BE126" s="49">
        <v>14.285714285714286</v>
      </c>
      <c r="BF126" s="48">
        <v>0</v>
      </c>
      <c r="BG126" s="49">
        <v>0</v>
      </c>
      <c r="BH126" s="48">
        <v>0</v>
      </c>
      <c r="BI126" s="49">
        <v>0</v>
      </c>
      <c r="BJ126" s="48">
        <v>6</v>
      </c>
      <c r="BK126" s="49">
        <v>85.71428571428571</v>
      </c>
      <c r="BL126" s="48">
        <v>7</v>
      </c>
    </row>
    <row r="127" spans="1:64" ht="15">
      <c r="A127" s="64" t="s">
        <v>302</v>
      </c>
      <c r="B127" s="64" t="s">
        <v>348</v>
      </c>
      <c r="C127" s="65"/>
      <c r="D127" s="66"/>
      <c r="E127" s="67"/>
      <c r="F127" s="68"/>
      <c r="G127" s="65"/>
      <c r="H127" s="69"/>
      <c r="I127" s="70"/>
      <c r="J127" s="70"/>
      <c r="K127" s="34" t="s">
        <v>65</v>
      </c>
      <c r="L127" s="77">
        <v>188</v>
      </c>
      <c r="M127" s="77"/>
      <c r="N127" s="72"/>
      <c r="O127" s="79" t="s">
        <v>352</v>
      </c>
      <c r="P127" s="81">
        <v>43636.54320601852</v>
      </c>
      <c r="Q127" s="79" t="s">
        <v>423</v>
      </c>
      <c r="R127" s="83" t="s">
        <v>475</v>
      </c>
      <c r="S127" s="79" t="s">
        <v>508</v>
      </c>
      <c r="T127" s="79" t="s">
        <v>532</v>
      </c>
      <c r="U127" s="83" t="s">
        <v>573</v>
      </c>
      <c r="V127" s="83" t="s">
        <v>573</v>
      </c>
      <c r="W127" s="81">
        <v>43636.54320601852</v>
      </c>
      <c r="X127" s="83" t="s">
        <v>804</v>
      </c>
      <c r="Y127" s="79"/>
      <c r="Z127" s="79"/>
      <c r="AA127" s="85" t="s">
        <v>981</v>
      </c>
      <c r="AB127" s="79"/>
      <c r="AC127" s="79" t="b">
        <v>0</v>
      </c>
      <c r="AD127" s="79">
        <v>1</v>
      </c>
      <c r="AE127" s="85" t="s">
        <v>1037</v>
      </c>
      <c r="AF127" s="79" t="b">
        <v>0</v>
      </c>
      <c r="AG127" s="79" t="s">
        <v>1048</v>
      </c>
      <c r="AH127" s="79"/>
      <c r="AI127" s="85" t="s">
        <v>1037</v>
      </c>
      <c r="AJ127" s="79" t="b">
        <v>0</v>
      </c>
      <c r="AK127" s="79">
        <v>0</v>
      </c>
      <c r="AL127" s="85" t="s">
        <v>1037</v>
      </c>
      <c r="AM127" s="79" t="s">
        <v>1059</v>
      </c>
      <c r="AN127" s="79" t="b">
        <v>0</v>
      </c>
      <c r="AO127" s="85" t="s">
        <v>981</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12</v>
      </c>
      <c r="BC127" s="78" t="str">
        <f>REPLACE(INDEX(GroupVertices[Group],MATCH(Edges24[[#This Row],[Vertex 2]],GroupVertices[Vertex],0)),1,1,"")</f>
        <v>12</v>
      </c>
      <c r="BD127" s="48">
        <v>3</v>
      </c>
      <c r="BE127" s="49">
        <v>7.6923076923076925</v>
      </c>
      <c r="BF127" s="48">
        <v>1</v>
      </c>
      <c r="BG127" s="49">
        <v>2.5641025641025643</v>
      </c>
      <c r="BH127" s="48">
        <v>0</v>
      </c>
      <c r="BI127" s="49">
        <v>0</v>
      </c>
      <c r="BJ127" s="48">
        <v>35</v>
      </c>
      <c r="BK127" s="49">
        <v>89.74358974358974</v>
      </c>
      <c r="BL127" s="48">
        <v>39</v>
      </c>
    </row>
    <row r="128" spans="1:64" ht="15">
      <c r="A128" s="64" t="s">
        <v>303</v>
      </c>
      <c r="B128" s="64" t="s">
        <v>277</v>
      </c>
      <c r="C128" s="65"/>
      <c r="D128" s="66"/>
      <c r="E128" s="67"/>
      <c r="F128" s="68"/>
      <c r="G128" s="65"/>
      <c r="H128" s="69"/>
      <c r="I128" s="70"/>
      <c r="J128" s="70"/>
      <c r="K128" s="34" t="s">
        <v>65</v>
      </c>
      <c r="L128" s="77">
        <v>189</v>
      </c>
      <c r="M128" s="77"/>
      <c r="N128" s="72"/>
      <c r="O128" s="79" t="s">
        <v>352</v>
      </c>
      <c r="P128" s="81">
        <v>43627.64685185185</v>
      </c>
      <c r="Q128" s="79" t="s">
        <v>365</v>
      </c>
      <c r="R128" s="79"/>
      <c r="S128" s="79"/>
      <c r="T128" s="79"/>
      <c r="U128" s="79"/>
      <c r="V128" s="83" t="s">
        <v>667</v>
      </c>
      <c r="W128" s="81">
        <v>43627.64685185185</v>
      </c>
      <c r="X128" s="83" t="s">
        <v>805</v>
      </c>
      <c r="Y128" s="79"/>
      <c r="Z128" s="79"/>
      <c r="AA128" s="85" t="s">
        <v>982</v>
      </c>
      <c r="AB128" s="79"/>
      <c r="AC128" s="79" t="b">
        <v>0</v>
      </c>
      <c r="AD128" s="79">
        <v>0</v>
      </c>
      <c r="AE128" s="85" t="s">
        <v>1037</v>
      </c>
      <c r="AF128" s="79" t="b">
        <v>0</v>
      </c>
      <c r="AG128" s="79" t="s">
        <v>1048</v>
      </c>
      <c r="AH128" s="79"/>
      <c r="AI128" s="85" t="s">
        <v>1037</v>
      </c>
      <c r="AJ128" s="79" t="b">
        <v>0</v>
      </c>
      <c r="AK128" s="79">
        <v>15</v>
      </c>
      <c r="AL128" s="85" t="s">
        <v>936</v>
      </c>
      <c r="AM128" s="79" t="s">
        <v>1053</v>
      </c>
      <c r="AN128" s="79" t="b">
        <v>0</v>
      </c>
      <c r="AO128" s="85" t="s">
        <v>936</v>
      </c>
      <c r="AP128" s="79" t="s">
        <v>176</v>
      </c>
      <c r="AQ128" s="79">
        <v>0</v>
      </c>
      <c r="AR128" s="79">
        <v>0</v>
      </c>
      <c r="AS128" s="79"/>
      <c r="AT128" s="79"/>
      <c r="AU128" s="79"/>
      <c r="AV128" s="79"/>
      <c r="AW128" s="79"/>
      <c r="AX128" s="79"/>
      <c r="AY128" s="79"/>
      <c r="AZ128" s="79"/>
      <c r="BA128">
        <v>2</v>
      </c>
      <c r="BB128" s="78" t="str">
        <f>REPLACE(INDEX(GroupVertices[Group],MATCH(Edges24[[#This Row],[Vertex 1]],GroupVertices[Vertex],0)),1,1,"")</f>
        <v>1</v>
      </c>
      <c r="BC128" s="78" t="str">
        <f>REPLACE(INDEX(GroupVertices[Group],MATCH(Edges24[[#This Row],[Vertex 2]],GroupVertices[Vertex],0)),1,1,"")</f>
        <v>1</v>
      </c>
      <c r="BD128" s="48">
        <v>0</v>
      </c>
      <c r="BE128" s="49">
        <v>0</v>
      </c>
      <c r="BF128" s="48">
        <v>2</v>
      </c>
      <c r="BG128" s="49">
        <v>7.6923076923076925</v>
      </c>
      <c r="BH128" s="48">
        <v>0</v>
      </c>
      <c r="BI128" s="49">
        <v>0</v>
      </c>
      <c r="BJ128" s="48">
        <v>24</v>
      </c>
      <c r="BK128" s="49">
        <v>92.3076923076923</v>
      </c>
      <c r="BL128" s="48">
        <v>26</v>
      </c>
    </row>
    <row r="129" spans="1:64" ht="15">
      <c r="A129" s="64" t="s">
        <v>303</v>
      </c>
      <c r="B129" s="64" t="s">
        <v>277</v>
      </c>
      <c r="C129" s="65"/>
      <c r="D129" s="66"/>
      <c r="E129" s="67"/>
      <c r="F129" s="68"/>
      <c r="G129" s="65"/>
      <c r="H129" s="69"/>
      <c r="I129" s="70"/>
      <c r="J129" s="70"/>
      <c r="K129" s="34" t="s">
        <v>65</v>
      </c>
      <c r="L129" s="77">
        <v>190</v>
      </c>
      <c r="M129" s="77"/>
      <c r="N129" s="72"/>
      <c r="O129" s="79" t="s">
        <v>352</v>
      </c>
      <c r="P129" s="81">
        <v>43636.63581018519</v>
      </c>
      <c r="Q129" s="79" t="s">
        <v>402</v>
      </c>
      <c r="R129" s="79"/>
      <c r="S129" s="79"/>
      <c r="T129" s="79" t="s">
        <v>529</v>
      </c>
      <c r="U129" s="79"/>
      <c r="V129" s="83" t="s">
        <v>667</v>
      </c>
      <c r="W129" s="81">
        <v>43636.63581018519</v>
      </c>
      <c r="X129" s="83" t="s">
        <v>806</v>
      </c>
      <c r="Y129" s="79"/>
      <c r="Z129" s="79"/>
      <c r="AA129" s="85" t="s">
        <v>983</v>
      </c>
      <c r="AB129" s="79"/>
      <c r="AC129" s="79" t="b">
        <v>0</v>
      </c>
      <c r="AD129" s="79">
        <v>0</v>
      </c>
      <c r="AE129" s="85" t="s">
        <v>1037</v>
      </c>
      <c r="AF129" s="79" t="b">
        <v>0</v>
      </c>
      <c r="AG129" s="79" t="s">
        <v>1048</v>
      </c>
      <c r="AH129" s="79"/>
      <c r="AI129" s="85" t="s">
        <v>1037</v>
      </c>
      <c r="AJ129" s="79" t="b">
        <v>0</v>
      </c>
      <c r="AK129" s="79">
        <v>16</v>
      </c>
      <c r="AL129" s="85" t="s">
        <v>947</v>
      </c>
      <c r="AM129" s="79" t="s">
        <v>1053</v>
      </c>
      <c r="AN129" s="79" t="b">
        <v>0</v>
      </c>
      <c r="AO129" s="85" t="s">
        <v>947</v>
      </c>
      <c r="AP129" s="79" t="s">
        <v>176</v>
      </c>
      <c r="AQ129" s="79">
        <v>0</v>
      </c>
      <c r="AR129" s="79">
        <v>0</v>
      </c>
      <c r="AS129" s="79"/>
      <c r="AT129" s="79"/>
      <c r="AU129" s="79"/>
      <c r="AV129" s="79"/>
      <c r="AW129" s="79"/>
      <c r="AX129" s="79"/>
      <c r="AY129" s="79"/>
      <c r="AZ129" s="79"/>
      <c r="BA129">
        <v>2</v>
      </c>
      <c r="BB129" s="78" t="str">
        <f>REPLACE(INDEX(GroupVertices[Group],MATCH(Edges24[[#This Row],[Vertex 1]],GroupVertices[Vertex],0)),1,1,"")</f>
        <v>1</v>
      </c>
      <c r="BC129" s="78" t="str">
        <f>REPLACE(INDEX(GroupVertices[Group],MATCH(Edges24[[#This Row],[Vertex 2]],GroupVertices[Vertex],0)),1,1,"")</f>
        <v>1</v>
      </c>
      <c r="BD129" s="48">
        <v>1</v>
      </c>
      <c r="BE129" s="49">
        <v>4.3478260869565215</v>
      </c>
      <c r="BF129" s="48">
        <v>0</v>
      </c>
      <c r="BG129" s="49">
        <v>0</v>
      </c>
      <c r="BH129" s="48">
        <v>0</v>
      </c>
      <c r="BI129" s="49">
        <v>0</v>
      </c>
      <c r="BJ129" s="48">
        <v>22</v>
      </c>
      <c r="BK129" s="49">
        <v>95.65217391304348</v>
      </c>
      <c r="BL129" s="48">
        <v>23</v>
      </c>
    </row>
    <row r="130" spans="1:64" ht="15">
      <c r="A130" s="64" t="s">
        <v>304</v>
      </c>
      <c r="B130" s="64" t="s">
        <v>346</v>
      </c>
      <c r="C130" s="65"/>
      <c r="D130" s="66"/>
      <c r="E130" s="67"/>
      <c r="F130" s="68"/>
      <c r="G130" s="65"/>
      <c r="H130" s="69"/>
      <c r="I130" s="70"/>
      <c r="J130" s="70"/>
      <c r="K130" s="34" t="s">
        <v>65</v>
      </c>
      <c r="L130" s="77">
        <v>191</v>
      </c>
      <c r="M130" s="77"/>
      <c r="N130" s="72"/>
      <c r="O130" s="79" t="s">
        <v>352</v>
      </c>
      <c r="P130" s="81">
        <v>43633.6490625</v>
      </c>
      <c r="Q130" s="79" t="s">
        <v>424</v>
      </c>
      <c r="R130" s="83" t="s">
        <v>476</v>
      </c>
      <c r="S130" s="79" t="s">
        <v>509</v>
      </c>
      <c r="T130" s="79"/>
      <c r="U130" s="83" t="s">
        <v>574</v>
      </c>
      <c r="V130" s="83" t="s">
        <v>574</v>
      </c>
      <c r="W130" s="81">
        <v>43633.6490625</v>
      </c>
      <c r="X130" s="83" t="s">
        <v>807</v>
      </c>
      <c r="Y130" s="79"/>
      <c r="Z130" s="79"/>
      <c r="AA130" s="85" t="s">
        <v>984</v>
      </c>
      <c r="AB130" s="79"/>
      <c r="AC130" s="79" t="b">
        <v>0</v>
      </c>
      <c r="AD130" s="79">
        <v>10</v>
      </c>
      <c r="AE130" s="85" t="s">
        <v>1037</v>
      </c>
      <c r="AF130" s="79" t="b">
        <v>0</v>
      </c>
      <c r="AG130" s="79" t="s">
        <v>1048</v>
      </c>
      <c r="AH130" s="79"/>
      <c r="AI130" s="85" t="s">
        <v>1037</v>
      </c>
      <c r="AJ130" s="79" t="b">
        <v>0</v>
      </c>
      <c r="AK130" s="79">
        <v>2</v>
      </c>
      <c r="AL130" s="85" t="s">
        <v>1037</v>
      </c>
      <c r="AM130" s="79" t="s">
        <v>1053</v>
      </c>
      <c r="AN130" s="79" t="b">
        <v>0</v>
      </c>
      <c r="AO130" s="85" t="s">
        <v>984</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2</v>
      </c>
      <c r="BC130" s="78" t="str">
        <f>REPLACE(INDEX(GroupVertices[Group],MATCH(Edges24[[#This Row],[Vertex 2]],GroupVertices[Vertex],0)),1,1,"")</f>
        <v>2</v>
      </c>
      <c r="BD130" s="48"/>
      <c r="BE130" s="49"/>
      <c r="BF130" s="48"/>
      <c r="BG130" s="49"/>
      <c r="BH130" s="48"/>
      <c r="BI130" s="49"/>
      <c r="BJ130" s="48"/>
      <c r="BK130" s="49"/>
      <c r="BL130" s="48"/>
    </row>
    <row r="131" spans="1:64" ht="15">
      <c r="A131" s="64" t="s">
        <v>305</v>
      </c>
      <c r="B131" s="64" t="s">
        <v>304</v>
      </c>
      <c r="C131" s="65"/>
      <c r="D131" s="66"/>
      <c r="E131" s="67"/>
      <c r="F131" s="68"/>
      <c r="G131" s="65"/>
      <c r="H131" s="69"/>
      <c r="I131" s="70"/>
      <c r="J131" s="70"/>
      <c r="K131" s="34" t="s">
        <v>65</v>
      </c>
      <c r="L131" s="77">
        <v>193</v>
      </c>
      <c r="M131" s="77"/>
      <c r="N131" s="72"/>
      <c r="O131" s="79" t="s">
        <v>352</v>
      </c>
      <c r="P131" s="81">
        <v>43636.77798611111</v>
      </c>
      <c r="Q131" s="79" t="s">
        <v>425</v>
      </c>
      <c r="R131" s="83" t="s">
        <v>477</v>
      </c>
      <c r="S131" s="79" t="s">
        <v>503</v>
      </c>
      <c r="T131" s="79"/>
      <c r="U131" s="83" t="s">
        <v>575</v>
      </c>
      <c r="V131" s="83" t="s">
        <v>575</v>
      </c>
      <c r="W131" s="81">
        <v>43636.77798611111</v>
      </c>
      <c r="X131" s="83" t="s">
        <v>808</v>
      </c>
      <c r="Y131" s="79"/>
      <c r="Z131" s="79"/>
      <c r="AA131" s="85" t="s">
        <v>985</v>
      </c>
      <c r="AB131" s="79"/>
      <c r="AC131" s="79" t="b">
        <v>0</v>
      </c>
      <c r="AD131" s="79">
        <v>0</v>
      </c>
      <c r="AE131" s="85" t="s">
        <v>1037</v>
      </c>
      <c r="AF131" s="79" t="b">
        <v>0</v>
      </c>
      <c r="AG131" s="79" t="s">
        <v>1048</v>
      </c>
      <c r="AH131" s="79"/>
      <c r="AI131" s="85" t="s">
        <v>1037</v>
      </c>
      <c r="AJ131" s="79" t="b">
        <v>0</v>
      </c>
      <c r="AK131" s="79">
        <v>1</v>
      </c>
      <c r="AL131" s="85" t="s">
        <v>1028</v>
      </c>
      <c r="AM131" s="79" t="s">
        <v>1055</v>
      </c>
      <c r="AN131" s="79" t="b">
        <v>0</v>
      </c>
      <c r="AO131" s="85" t="s">
        <v>1028</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2</v>
      </c>
      <c r="BC131" s="78" t="str">
        <f>REPLACE(INDEX(GroupVertices[Group],MATCH(Edges24[[#This Row],[Vertex 2]],GroupVertices[Vertex],0)),1,1,"")</f>
        <v>2</v>
      </c>
      <c r="BD131" s="48">
        <v>0</v>
      </c>
      <c r="BE131" s="49">
        <v>0</v>
      </c>
      <c r="BF131" s="48">
        <v>0</v>
      </c>
      <c r="BG131" s="49">
        <v>0</v>
      </c>
      <c r="BH131" s="48">
        <v>0</v>
      </c>
      <c r="BI131" s="49">
        <v>0</v>
      </c>
      <c r="BJ131" s="48">
        <v>10</v>
      </c>
      <c r="BK131" s="49">
        <v>100</v>
      </c>
      <c r="BL131" s="48">
        <v>10</v>
      </c>
    </row>
    <row r="132" spans="1:64" ht="15">
      <c r="A132" s="64" t="s">
        <v>306</v>
      </c>
      <c r="B132" s="64" t="s">
        <v>307</v>
      </c>
      <c r="C132" s="65"/>
      <c r="D132" s="66"/>
      <c r="E132" s="67"/>
      <c r="F132" s="68"/>
      <c r="G132" s="65"/>
      <c r="H132" s="69"/>
      <c r="I132" s="70"/>
      <c r="J132" s="70"/>
      <c r="K132" s="34" t="s">
        <v>66</v>
      </c>
      <c r="L132" s="77">
        <v>194</v>
      </c>
      <c r="M132" s="77"/>
      <c r="N132" s="72"/>
      <c r="O132" s="79" t="s">
        <v>352</v>
      </c>
      <c r="P132" s="81">
        <v>43636.7755787037</v>
      </c>
      <c r="Q132" s="79" t="s">
        <v>426</v>
      </c>
      <c r="R132" s="83" t="s">
        <v>478</v>
      </c>
      <c r="S132" s="79" t="s">
        <v>510</v>
      </c>
      <c r="T132" s="79" t="s">
        <v>533</v>
      </c>
      <c r="U132" s="79"/>
      <c r="V132" s="83" t="s">
        <v>668</v>
      </c>
      <c r="W132" s="81">
        <v>43636.7755787037</v>
      </c>
      <c r="X132" s="83" t="s">
        <v>809</v>
      </c>
      <c r="Y132" s="79"/>
      <c r="Z132" s="79"/>
      <c r="AA132" s="85" t="s">
        <v>986</v>
      </c>
      <c r="AB132" s="79"/>
      <c r="AC132" s="79" t="b">
        <v>0</v>
      </c>
      <c r="AD132" s="79">
        <v>3</v>
      </c>
      <c r="AE132" s="85" t="s">
        <v>1037</v>
      </c>
      <c r="AF132" s="79" t="b">
        <v>0</v>
      </c>
      <c r="AG132" s="79" t="s">
        <v>1048</v>
      </c>
      <c r="AH132" s="79"/>
      <c r="AI132" s="85" t="s">
        <v>1037</v>
      </c>
      <c r="AJ132" s="79" t="b">
        <v>0</v>
      </c>
      <c r="AK132" s="79">
        <v>1</v>
      </c>
      <c r="AL132" s="85" t="s">
        <v>1037</v>
      </c>
      <c r="AM132" s="79" t="s">
        <v>1053</v>
      </c>
      <c r="AN132" s="79" t="b">
        <v>0</v>
      </c>
      <c r="AO132" s="85" t="s">
        <v>986</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6</v>
      </c>
      <c r="BC132" s="78" t="str">
        <f>REPLACE(INDEX(GroupVertices[Group],MATCH(Edges24[[#This Row],[Vertex 2]],GroupVertices[Vertex],0)),1,1,"")</f>
        <v>6</v>
      </c>
      <c r="BD132" s="48">
        <v>1</v>
      </c>
      <c r="BE132" s="49">
        <v>3.4482758620689653</v>
      </c>
      <c r="BF132" s="48">
        <v>1</v>
      </c>
      <c r="BG132" s="49">
        <v>3.4482758620689653</v>
      </c>
      <c r="BH132" s="48">
        <v>0</v>
      </c>
      <c r="BI132" s="49">
        <v>0</v>
      </c>
      <c r="BJ132" s="48">
        <v>27</v>
      </c>
      <c r="BK132" s="49">
        <v>93.10344827586206</v>
      </c>
      <c r="BL132" s="48">
        <v>29</v>
      </c>
    </row>
    <row r="133" spans="1:64" ht="15">
      <c r="A133" s="64" t="s">
        <v>307</v>
      </c>
      <c r="B133" s="64" t="s">
        <v>306</v>
      </c>
      <c r="C133" s="65"/>
      <c r="D133" s="66"/>
      <c r="E133" s="67"/>
      <c r="F133" s="68"/>
      <c r="G133" s="65"/>
      <c r="H133" s="69"/>
      <c r="I133" s="70"/>
      <c r="J133" s="70"/>
      <c r="K133" s="34" t="s">
        <v>66</v>
      </c>
      <c r="L133" s="77">
        <v>195</v>
      </c>
      <c r="M133" s="77"/>
      <c r="N133" s="72"/>
      <c r="O133" s="79" t="s">
        <v>352</v>
      </c>
      <c r="P133" s="81">
        <v>43636.79403935185</v>
      </c>
      <c r="Q133" s="79" t="s">
        <v>427</v>
      </c>
      <c r="R133" s="79"/>
      <c r="S133" s="79"/>
      <c r="T133" s="79"/>
      <c r="U133" s="79"/>
      <c r="V133" s="83" t="s">
        <v>669</v>
      </c>
      <c r="W133" s="81">
        <v>43636.79403935185</v>
      </c>
      <c r="X133" s="83" t="s">
        <v>810</v>
      </c>
      <c r="Y133" s="79"/>
      <c r="Z133" s="79"/>
      <c r="AA133" s="85" t="s">
        <v>987</v>
      </c>
      <c r="AB133" s="79"/>
      <c r="AC133" s="79" t="b">
        <v>0</v>
      </c>
      <c r="AD133" s="79">
        <v>0</v>
      </c>
      <c r="AE133" s="85" t="s">
        <v>1037</v>
      </c>
      <c r="AF133" s="79" t="b">
        <v>0</v>
      </c>
      <c r="AG133" s="79" t="s">
        <v>1048</v>
      </c>
      <c r="AH133" s="79"/>
      <c r="AI133" s="85" t="s">
        <v>1037</v>
      </c>
      <c r="AJ133" s="79" t="b">
        <v>0</v>
      </c>
      <c r="AK133" s="79">
        <v>1</v>
      </c>
      <c r="AL133" s="85" t="s">
        <v>986</v>
      </c>
      <c r="AM133" s="79" t="s">
        <v>1053</v>
      </c>
      <c r="AN133" s="79" t="b">
        <v>0</v>
      </c>
      <c r="AO133" s="85" t="s">
        <v>986</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6</v>
      </c>
      <c r="BC133" s="78" t="str">
        <f>REPLACE(INDEX(GroupVertices[Group],MATCH(Edges24[[#This Row],[Vertex 2]],GroupVertices[Vertex],0)),1,1,"")</f>
        <v>6</v>
      </c>
      <c r="BD133" s="48">
        <v>1</v>
      </c>
      <c r="BE133" s="49">
        <v>4.166666666666667</v>
      </c>
      <c r="BF133" s="48">
        <v>1</v>
      </c>
      <c r="BG133" s="49">
        <v>4.166666666666667</v>
      </c>
      <c r="BH133" s="48">
        <v>0</v>
      </c>
      <c r="BI133" s="49">
        <v>0</v>
      </c>
      <c r="BJ133" s="48">
        <v>22</v>
      </c>
      <c r="BK133" s="49">
        <v>91.66666666666667</v>
      </c>
      <c r="BL133" s="48">
        <v>24</v>
      </c>
    </row>
    <row r="134" spans="1:64" ht="15">
      <c r="A134" s="64" t="s">
        <v>308</v>
      </c>
      <c r="B134" s="64" t="s">
        <v>304</v>
      </c>
      <c r="C134" s="65"/>
      <c r="D134" s="66"/>
      <c r="E134" s="67"/>
      <c r="F134" s="68"/>
      <c r="G134" s="65"/>
      <c r="H134" s="69"/>
      <c r="I134" s="70"/>
      <c r="J134" s="70"/>
      <c r="K134" s="34" t="s">
        <v>65</v>
      </c>
      <c r="L134" s="77">
        <v>196</v>
      </c>
      <c r="M134" s="77"/>
      <c r="N134" s="72"/>
      <c r="O134" s="79" t="s">
        <v>352</v>
      </c>
      <c r="P134" s="81">
        <v>43636.83482638889</v>
      </c>
      <c r="Q134" s="79" t="s">
        <v>428</v>
      </c>
      <c r="R134" s="83" t="s">
        <v>479</v>
      </c>
      <c r="S134" s="79" t="s">
        <v>503</v>
      </c>
      <c r="T134" s="79"/>
      <c r="U134" s="83" t="s">
        <v>576</v>
      </c>
      <c r="V134" s="83" t="s">
        <v>576</v>
      </c>
      <c r="W134" s="81">
        <v>43636.83482638889</v>
      </c>
      <c r="X134" s="83" t="s">
        <v>811</v>
      </c>
      <c r="Y134" s="79"/>
      <c r="Z134" s="79"/>
      <c r="AA134" s="85" t="s">
        <v>988</v>
      </c>
      <c r="AB134" s="79"/>
      <c r="AC134" s="79" t="b">
        <v>0</v>
      </c>
      <c r="AD134" s="79">
        <v>0</v>
      </c>
      <c r="AE134" s="85" t="s">
        <v>1037</v>
      </c>
      <c r="AF134" s="79" t="b">
        <v>0</v>
      </c>
      <c r="AG134" s="79" t="s">
        <v>1048</v>
      </c>
      <c r="AH134" s="79"/>
      <c r="AI134" s="85" t="s">
        <v>1037</v>
      </c>
      <c r="AJ134" s="79" t="b">
        <v>0</v>
      </c>
      <c r="AK134" s="79">
        <v>4</v>
      </c>
      <c r="AL134" s="85" t="s">
        <v>1027</v>
      </c>
      <c r="AM134" s="79" t="s">
        <v>1056</v>
      </c>
      <c r="AN134" s="79" t="b">
        <v>0</v>
      </c>
      <c r="AO134" s="85" t="s">
        <v>1027</v>
      </c>
      <c r="AP134" s="79" t="s">
        <v>176</v>
      </c>
      <c r="AQ134" s="79">
        <v>0</v>
      </c>
      <c r="AR134" s="79">
        <v>0</v>
      </c>
      <c r="AS134" s="79"/>
      <c r="AT134" s="79"/>
      <c r="AU134" s="79"/>
      <c r="AV134" s="79"/>
      <c r="AW134" s="79"/>
      <c r="AX134" s="79"/>
      <c r="AY134" s="79"/>
      <c r="AZ134" s="79"/>
      <c r="BA134">
        <v>1</v>
      </c>
      <c r="BB134" s="78" t="str">
        <f>REPLACE(INDEX(GroupVertices[Group],MATCH(Edges24[[#This Row],[Vertex 1]],GroupVertices[Vertex],0)),1,1,"")</f>
        <v>2</v>
      </c>
      <c r="BC134" s="78" t="str">
        <f>REPLACE(INDEX(GroupVertices[Group],MATCH(Edges24[[#This Row],[Vertex 2]],GroupVertices[Vertex],0)),1,1,"")</f>
        <v>2</v>
      </c>
      <c r="BD134" s="48">
        <v>1</v>
      </c>
      <c r="BE134" s="49">
        <v>9.090909090909092</v>
      </c>
      <c r="BF134" s="48">
        <v>0</v>
      </c>
      <c r="BG134" s="49">
        <v>0</v>
      </c>
      <c r="BH134" s="48">
        <v>0</v>
      </c>
      <c r="BI134" s="49">
        <v>0</v>
      </c>
      <c r="BJ134" s="48">
        <v>10</v>
      </c>
      <c r="BK134" s="49">
        <v>90.9090909090909</v>
      </c>
      <c r="BL134" s="48">
        <v>11</v>
      </c>
    </row>
    <row r="135" spans="1:64" ht="15">
      <c r="A135" s="64" t="s">
        <v>309</v>
      </c>
      <c r="B135" s="64" t="s">
        <v>304</v>
      </c>
      <c r="C135" s="65"/>
      <c r="D135" s="66"/>
      <c r="E135" s="67"/>
      <c r="F135" s="68"/>
      <c r="G135" s="65"/>
      <c r="H135" s="69"/>
      <c r="I135" s="70"/>
      <c r="J135" s="70"/>
      <c r="K135" s="34" t="s">
        <v>65</v>
      </c>
      <c r="L135" s="77">
        <v>197</v>
      </c>
      <c r="M135" s="77"/>
      <c r="N135" s="72"/>
      <c r="O135" s="79" t="s">
        <v>352</v>
      </c>
      <c r="P135" s="81">
        <v>43636.841574074075</v>
      </c>
      <c r="Q135" s="79" t="s">
        <v>428</v>
      </c>
      <c r="R135" s="83" t="s">
        <v>479</v>
      </c>
      <c r="S135" s="79" t="s">
        <v>503</v>
      </c>
      <c r="T135" s="79"/>
      <c r="U135" s="83" t="s">
        <v>576</v>
      </c>
      <c r="V135" s="83" t="s">
        <v>576</v>
      </c>
      <c r="W135" s="81">
        <v>43636.841574074075</v>
      </c>
      <c r="X135" s="83" t="s">
        <v>812</v>
      </c>
      <c r="Y135" s="79"/>
      <c r="Z135" s="79"/>
      <c r="AA135" s="85" t="s">
        <v>989</v>
      </c>
      <c r="AB135" s="79"/>
      <c r="AC135" s="79" t="b">
        <v>0</v>
      </c>
      <c r="AD135" s="79">
        <v>0</v>
      </c>
      <c r="AE135" s="85" t="s">
        <v>1037</v>
      </c>
      <c r="AF135" s="79" t="b">
        <v>0</v>
      </c>
      <c r="AG135" s="79" t="s">
        <v>1048</v>
      </c>
      <c r="AH135" s="79"/>
      <c r="AI135" s="85" t="s">
        <v>1037</v>
      </c>
      <c r="AJ135" s="79" t="b">
        <v>0</v>
      </c>
      <c r="AK135" s="79">
        <v>4</v>
      </c>
      <c r="AL135" s="85" t="s">
        <v>1027</v>
      </c>
      <c r="AM135" s="79" t="s">
        <v>1057</v>
      </c>
      <c r="AN135" s="79" t="b">
        <v>0</v>
      </c>
      <c r="AO135" s="85" t="s">
        <v>1027</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2</v>
      </c>
      <c r="BC135" s="78" t="str">
        <f>REPLACE(INDEX(GroupVertices[Group],MATCH(Edges24[[#This Row],[Vertex 2]],GroupVertices[Vertex],0)),1,1,"")</f>
        <v>2</v>
      </c>
      <c r="BD135" s="48">
        <v>1</v>
      </c>
      <c r="BE135" s="49">
        <v>9.090909090909092</v>
      </c>
      <c r="BF135" s="48">
        <v>0</v>
      </c>
      <c r="BG135" s="49">
        <v>0</v>
      </c>
      <c r="BH135" s="48">
        <v>0</v>
      </c>
      <c r="BI135" s="49">
        <v>0</v>
      </c>
      <c r="BJ135" s="48">
        <v>10</v>
      </c>
      <c r="BK135" s="49">
        <v>90.9090909090909</v>
      </c>
      <c r="BL135" s="48">
        <v>11</v>
      </c>
    </row>
    <row r="136" spans="1:64" ht="15">
      <c r="A136" s="64" t="s">
        <v>310</v>
      </c>
      <c r="B136" s="64" t="s">
        <v>310</v>
      </c>
      <c r="C136" s="65"/>
      <c r="D136" s="66"/>
      <c r="E136" s="67"/>
      <c r="F136" s="68"/>
      <c r="G136" s="65"/>
      <c r="H136" s="69"/>
      <c r="I136" s="70"/>
      <c r="J136" s="70"/>
      <c r="K136" s="34" t="s">
        <v>65</v>
      </c>
      <c r="L136" s="77">
        <v>198</v>
      </c>
      <c r="M136" s="77"/>
      <c r="N136" s="72"/>
      <c r="O136" s="79" t="s">
        <v>176</v>
      </c>
      <c r="P136" s="81">
        <v>43636.85221064815</v>
      </c>
      <c r="Q136" s="79" t="s">
        <v>429</v>
      </c>
      <c r="R136" s="79"/>
      <c r="S136" s="79"/>
      <c r="T136" s="79" t="s">
        <v>534</v>
      </c>
      <c r="U136" s="83" t="s">
        <v>577</v>
      </c>
      <c r="V136" s="83" t="s">
        <v>577</v>
      </c>
      <c r="W136" s="81">
        <v>43636.85221064815</v>
      </c>
      <c r="X136" s="83" t="s">
        <v>813</v>
      </c>
      <c r="Y136" s="79"/>
      <c r="Z136" s="79"/>
      <c r="AA136" s="85" t="s">
        <v>990</v>
      </c>
      <c r="AB136" s="79"/>
      <c r="AC136" s="79" t="b">
        <v>0</v>
      </c>
      <c r="AD136" s="79">
        <v>0</v>
      </c>
      <c r="AE136" s="85" t="s">
        <v>1037</v>
      </c>
      <c r="AF136" s="79" t="b">
        <v>0</v>
      </c>
      <c r="AG136" s="79" t="s">
        <v>1048</v>
      </c>
      <c r="AH136" s="79"/>
      <c r="AI136" s="85" t="s">
        <v>1037</v>
      </c>
      <c r="AJ136" s="79" t="b">
        <v>0</v>
      </c>
      <c r="AK136" s="79">
        <v>0</v>
      </c>
      <c r="AL136" s="85" t="s">
        <v>1037</v>
      </c>
      <c r="AM136" s="79" t="s">
        <v>1065</v>
      </c>
      <c r="AN136" s="79" t="b">
        <v>0</v>
      </c>
      <c r="AO136" s="85" t="s">
        <v>990</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5</v>
      </c>
      <c r="BC136" s="78" t="str">
        <f>REPLACE(INDEX(GroupVertices[Group],MATCH(Edges24[[#This Row],[Vertex 2]],GroupVertices[Vertex],0)),1,1,"")</f>
        <v>5</v>
      </c>
      <c r="BD136" s="48">
        <v>1</v>
      </c>
      <c r="BE136" s="49">
        <v>8.333333333333334</v>
      </c>
      <c r="BF136" s="48">
        <v>0</v>
      </c>
      <c r="BG136" s="49">
        <v>0</v>
      </c>
      <c r="BH136" s="48">
        <v>0</v>
      </c>
      <c r="BI136" s="49">
        <v>0</v>
      </c>
      <c r="BJ136" s="48">
        <v>11</v>
      </c>
      <c r="BK136" s="49">
        <v>91.66666666666667</v>
      </c>
      <c r="BL136" s="48">
        <v>12</v>
      </c>
    </row>
    <row r="137" spans="1:64" ht="15">
      <c r="A137" s="64" t="s">
        <v>311</v>
      </c>
      <c r="B137" s="64" t="s">
        <v>311</v>
      </c>
      <c r="C137" s="65"/>
      <c r="D137" s="66"/>
      <c r="E137" s="67"/>
      <c r="F137" s="68"/>
      <c r="G137" s="65"/>
      <c r="H137" s="69"/>
      <c r="I137" s="70"/>
      <c r="J137" s="70"/>
      <c r="K137" s="34" t="s">
        <v>65</v>
      </c>
      <c r="L137" s="77">
        <v>199</v>
      </c>
      <c r="M137" s="77"/>
      <c r="N137" s="72"/>
      <c r="O137" s="79" t="s">
        <v>176</v>
      </c>
      <c r="P137" s="81">
        <v>43637.16743055556</v>
      </c>
      <c r="Q137" s="79" t="s">
        <v>430</v>
      </c>
      <c r="R137" s="79"/>
      <c r="S137" s="79"/>
      <c r="T137" s="79" t="s">
        <v>535</v>
      </c>
      <c r="U137" s="83" t="s">
        <v>578</v>
      </c>
      <c r="V137" s="83" t="s">
        <v>578</v>
      </c>
      <c r="W137" s="81">
        <v>43637.16743055556</v>
      </c>
      <c r="X137" s="83" t="s">
        <v>814</v>
      </c>
      <c r="Y137" s="79"/>
      <c r="Z137" s="79"/>
      <c r="AA137" s="85" t="s">
        <v>991</v>
      </c>
      <c r="AB137" s="79"/>
      <c r="AC137" s="79" t="b">
        <v>0</v>
      </c>
      <c r="AD137" s="79">
        <v>1</v>
      </c>
      <c r="AE137" s="85" t="s">
        <v>1037</v>
      </c>
      <c r="AF137" s="79" t="b">
        <v>0</v>
      </c>
      <c r="AG137" s="79" t="s">
        <v>1048</v>
      </c>
      <c r="AH137" s="79"/>
      <c r="AI137" s="85" t="s">
        <v>1037</v>
      </c>
      <c r="AJ137" s="79" t="b">
        <v>0</v>
      </c>
      <c r="AK137" s="79">
        <v>0</v>
      </c>
      <c r="AL137" s="85" t="s">
        <v>1037</v>
      </c>
      <c r="AM137" s="79" t="s">
        <v>1055</v>
      </c>
      <c r="AN137" s="79" t="b">
        <v>0</v>
      </c>
      <c r="AO137" s="85" t="s">
        <v>991</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5</v>
      </c>
      <c r="BC137" s="78" t="str">
        <f>REPLACE(INDEX(GroupVertices[Group],MATCH(Edges24[[#This Row],[Vertex 2]],GroupVertices[Vertex],0)),1,1,"")</f>
        <v>5</v>
      </c>
      <c r="BD137" s="48">
        <v>3</v>
      </c>
      <c r="BE137" s="49">
        <v>5.769230769230769</v>
      </c>
      <c r="BF137" s="48">
        <v>0</v>
      </c>
      <c r="BG137" s="49">
        <v>0</v>
      </c>
      <c r="BH137" s="48">
        <v>0</v>
      </c>
      <c r="BI137" s="49">
        <v>0</v>
      </c>
      <c r="BJ137" s="48">
        <v>49</v>
      </c>
      <c r="BK137" s="49">
        <v>94.23076923076923</v>
      </c>
      <c r="BL137" s="48">
        <v>52</v>
      </c>
    </row>
    <row r="138" spans="1:64" ht="15">
      <c r="A138" s="64" t="s">
        <v>312</v>
      </c>
      <c r="B138" s="64" t="s">
        <v>304</v>
      </c>
      <c r="C138" s="65"/>
      <c r="D138" s="66"/>
      <c r="E138" s="67"/>
      <c r="F138" s="68"/>
      <c r="G138" s="65"/>
      <c r="H138" s="69"/>
      <c r="I138" s="70"/>
      <c r="J138" s="70"/>
      <c r="K138" s="34" t="s">
        <v>65</v>
      </c>
      <c r="L138" s="77">
        <v>200</v>
      </c>
      <c r="M138" s="77"/>
      <c r="N138" s="72"/>
      <c r="O138" s="79" t="s">
        <v>353</v>
      </c>
      <c r="P138" s="81">
        <v>43637.22429398148</v>
      </c>
      <c r="Q138" s="79" t="s">
        <v>431</v>
      </c>
      <c r="R138" s="79"/>
      <c r="S138" s="79"/>
      <c r="T138" s="79"/>
      <c r="U138" s="79"/>
      <c r="V138" s="83" t="s">
        <v>670</v>
      </c>
      <c r="W138" s="81">
        <v>43637.22429398148</v>
      </c>
      <c r="X138" s="83" t="s">
        <v>815</v>
      </c>
      <c r="Y138" s="79"/>
      <c r="Z138" s="79"/>
      <c r="AA138" s="85" t="s">
        <v>992</v>
      </c>
      <c r="AB138" s="85" t="s">
        <v>1025</v>
      </c>
      <c r="AC138" s="79" t="b">
        <v>0</v>
      </c>
      <c r="AD138" s="79">
        <v>0</v>
      </c>
      <c r="AE138" s="85" t="s">
        <v>1042</v>
      </c>
      <c r="AF138" s="79" t="b">
        <v>0</v>
      </c>
      <c r="AG138" s="79" t="s">
        <v>1048</v>
      </c>
      <c r="AH138" s="79"/>
      <c r="AI138" s="85" t="s">
        <v>1037</v>
      </c>
      <c r="AJ138" s="79" t="b">
        <v>0</v>
      </c>
      <c r="AK138" s="79">
        <v>0</v>
      </c>
      <c r="AL138" s="85" t="s">
        <v>1037</v>
      </c>
      <c r="AM138" s="79" t="s">
        <v>1060</v>
      </c>
      <c r="AN138" s="79" t="b">
        <v>0</v>
      </c>
      <c r="AO138" s="85" t="s">
        <v>1025</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2</v>
      </c>
      <c r="BC138" s="78" t="str">
        <f>REPLACE(INDEX(GroupVertices[Group],MATCH(Edges24[[#This Row],[Vertex 2]],GroupVertices[Vertex],0)),1,1,"")</f>
        <v>2</v>
      </c>
      <c r="BD138" s="48">
        <v>0</v>
      </c>
      <c r="BE138" s="49">
        <v>0</v>
      </c>
      <c r="BF138" s="48">
        <v>2</v>
      </c>
      <c r="BG138" s="49">
        <v>5.555555555555555</v>
      </c>
      <c r="BH138" s="48">
        <v>0</v>
      </c>
      <c r="BI138" s="49">
        <v>0</v>
      </c>
      <c r="BJ138" s="48">
        <v>34</v>
      </c>
      <c r="BK138" s="49">
        <v>94.44444444444444</v>
      </c>
      <c r="BL138" s="48">
        <v>36</v>
      </c>
    </row>
    <row r="139" spans="1:64" ht="15">
      <c r="A139" s="64" t="s">
        <v>313</v>
      </c>
      <c r="B139" s="64" t="s">
        <v>304</v>
      </c>
      <c r="C139" s="65"/>
      <c r="D139" s="66"/>
      <c r="E139" s="67"/>
      <c r="F139" s="68"/>
      <c r="G139" s="65"/>
      <c r="H139" s="69"/>
      <c r="I139" s="70"/>
      <c r="J139" s="70"/>
      <c r="K139" s="34" t="s">
        <v>65</v>
      </c>
      <c r="L139" s="77">
        <v>201</v>
      </c>
      <c r="M139" s="77"/>
      <c r="N139" s="72"/>
      <c r="O139" s="79" t="s">
        <v>352</v>
      </c>
      <c r="P139" s="81">
        <v>43637.47954861111</v>
      </c>
      <c r="Q139" s="79" t="s">
        <v>425</v>
      </c>
      <c r="R139" s="83" t="s">
        <v>477</v>
      </c>
      <c r="S139" s="79" t="s">
        <v>503</v>
      </c>
      <c r="T139" s="79"/>
      <c r="U139" s="83" t="s">
        <v>575</v>
      </c>
      <c r="V139" s="83" t="s">
        <v>575</v>
      </c>
      <c r="W139" s="81">
        <v>43637.47954861111</v>
      </c>
      <c r="X139" s="83" t="s">
        <v>816</v>
      </c>
      <c r="Y139" s="79"/>
      <c r="Z139" s="79"/>
      <c r="AA139" s="85" t="s">
        <v>993</v>
      </c>
      <c r="AB139" s="79"/>
      <c r="AC139" s="79" t="b">
        <v>0</v>
      </c>
      <c r="AD139" s="79">
        <v>0</v>
      </c>
      <c r="AE139" s="85" t="s">
        <v>1037</v>
      </c>
      <c r="AF139" s="79" t="b">
        <v>0</v>
      </c>
      <c r="AG139" s="79" t="s">
        <v>1048</v>
      </c>
      <c r="AH139" s="79"/>
      <c r="AI139" s="85" t="s">
        <v>1037</v>
      </c>
      <c r="AJ139" s="79" t="b">
        <v>0</v>
      </c>
      <c r="AK139" s="79">
        <v>2</v>
      </c>
      <c r="AL139" s="85" t="s">
        <v>1028</v>
      </c>
      <c r="AM139" s="79" t="s">
        <v>1055</v>
      </c>
      <c r="AN139" s="79" t="b">
        <v>0</v>
      </c>
      <c r="AO139" s="85" t="s">
        <v>1028</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2</v>
      </c>
      <c r="BC139" s="78" t="str">
        <f>REPLACE(INDEX(GroupVertices[Group],MATCH(Edges24[[#This Row],[Vertex 2]],GroupVertices[Vertex],0)),1,1,"")</f>
        <v>2</v>
      </c>
      <c r="BD139" s="48">
        <v>0</v>
      </c>
      <c r="BE139" s="49">
        <v>0</v>
      </c>
      <c r="BF139" s="48">
        <v>0</v>
      </c>
      <c r="BG139" s="49">
        <v>0</v>
      </c>
      <c r="BH139" s="48">
        <v>0</v>
      </c>
      <c r="BI139" s="49">
        <v>0</v>
      </c>
      <c r="BJ139" s="48">
        <v>10</v>
      </c>
      <c r="BK139" s="49">
        <v>100</v>
      </c>
      <c r="BL139" s="48">
        <v>10</v>
      </c>
    </row>
    <row r="140" spans="1:64" ht="15">
      <c r="A140" s="64" t="s">
        <v>306</v>
      </c>
      <c r="B140" s="64" t="s">
        <v>304</v>
      </c>
      <c r="C140" s="65"/>
      <c r="D140" s="66"/>
      <c r="E140" s="67"/>
      <c r="F140" s="68"/>
      <c r="G140" s="65"/>
      <c r="H140" s="69"/>
      <c r="I140" s="70"/>
      <c r="J140" s="70"/>
      <c r="K140" s="34" t="s">
        <v>65</v>
      </c>
      <c r="L140" s="77">
        <v>202</v>
      </c>
      <c r="M140" s="77"/>
      <c r="N140" s="72"/>
      <c r="O140" s="79" t="s">
        <v>352</v>
      </c>
      <c r="P140" s="81">
        <v>43630.2181712963</v>
      </c>
      <c r="Q140" s="79" t="s">
        <v>432</v>
      </c>
      <c r="R140" s="83" t="s">
        <v>480</v>
      </c>
      <c r="S140" s="79" t="s">
        <v>510</v>
      </c>
      <c r="T140" s="79" t="s">
        <v>536</v>
      </c>
      <c r="U140" s="79"/>
      <c r="V140" s="83" t="s">
        <v>668</v>
      </c>
      <c r="W140" s="81">
        <v>43630.2181712963</v>
      </c>
      <c r="X140" s="83" t="s">
        <v>817</v>
      </c>
      <c r="Y140" s="79"/>
      <c r="Z140" s="79"/>
      <c r="AA140" s="85" t="s">
        <v>994</v>
      </c>
      <c r="AB140" s="79"/>
      <c r="AC140" s="79" t="b">
        <v>0</v>
      </c>
      <c r="AD140" s="79">
        <v>0</v>
      </c>
      <c r="AE140" s="85" t="s">
        <v>1037</v>
      </c>
      <c r="AF140" s="79" t="b">
        <v>0</v>
      </c>
      <c r="AG140" s="79" t="s">
        <v>1048</v>
      </c>
      <c r="AH140" s="79"/>
      <c r="AI140" s="85" t="s">
        <v>1037</v>
      </c>
      <c r="AJ140" s="79" t="b">
        <v>0</v>
      </c>
      <c r="AK140" s="79">
        <v>0</v>
      </c>
      <c r="AL140" s="85" t="s">
        <v>1037</v>
      </c>
      <c r="AM140" s="79" t="s">
        <v>1053</v>
      </c>
      <c r="AN140" s="79" t="b">
        <v>0</v>
      </c>
      <c r="AO140" s="85" t="s">
        <v>994</v>
      </c>
      <c r="AP140" s="79" t="s">
        <v>176</v>
      </c>
      <c r="AQ140" s="79">
        <v>0</v>
      </c>
      <c r="AR140" s="79">
        <v>0</v>
      </c>
      <c r="AS140" s="79"/>
      <c r="AT140" s="79"/>
      <c r="AU140" s="79"/>
      <c r="AV140" s="79"/>
      <c r="AW140" s="79"/>
      <c r="AX140" s="79"/>
      <c r="AY140" s="79"/>
      <c r="AZ140" s="79"/>
      <c r="BA140">
        <v>2</v>
      </c>
      <c r="BB140" s="78" t="str">
        <f>REPLACE(INDEX(GroupVertices[Group],MATCH(Edges24[[#This Row],[Vertex 1]],GroupVertices[Vertex],0)),1,1,"")</f>
        <v>6</v>
      </c>
      <c r="BC140" s="78" t="str">
        <f>REPLACE(INDEX(GroupVertices[Group],MATCH(Edges24[[#This Row],[Vertex 2]],GroupVertices[Vertex],0)),1,1,"")</f>
        <v>2</v>
      </c>
      <c r="BD140" s="48">
        <v>2</v>
      </c>
      <c r="BE140" s="49">
        <v>6.451612903225806</v>
      </c>
      <c r="BF140" s="48">
        <v>0</v>
      </c>
      <c r="BG140" s="49">
        <v>0</v>
      </c>
      <c r="BH140" s="48">
        <v>0</v>
      </c>
      <c r="BI140" s="49">
        <v>0</v>
      </c>
      <c r="BJ140" s="48">
        <v>29</v>
      </c>
      <c r="BK140" s="49">
        <v>93.54838709677419</v>
      </c>
      <c r="BL140" s="48">
        <v>31</v>
      </c>
    </row>
    <row r="141" spans="1:64" ht="15">
      <c r="A141" s="64" t="s">
        <v>314</v>
      </c>
      <c r="B141" s="64" t="s">
        <v>306</v>
      </c>
      <c r="C141" s="65"/>
      <c r="D141" s="66"/>
      <c r="E141" s="67"/>
      <c r="F141" s="68"/>
      <c r="G141" s="65"/>
      <c r="H141" s="69"/>
      <c r="I141" s="70"/>
      <c r="J141" s="70"/>
      <c r="K141" s="34" t="s">
        <v>65</v>
      </c>
      <c r="L141" s="77">
        <v>204</v>
      </c>
      <c r="M141" s="77"/>
      <c r="N141" s="72"/>
      <c r="O141" s="79" t="s">
        <v>352</v>
      </c>
      <c r="P141" s="81">
        <v>43637.50518518518</v>
      </c>
      <c r="Q141" s="79" t="s">
        <v>427</v>
      </c>
      <c r="R141" s="79"/>
      <c r="S141" s="79"/>
      <c r="T141" s="79"/>
      <c r="U141" s="79"/>
      <c r="V141" s="83" t="s">
        <v>671</v>
      </c>
      <c r="W141" s="81">
        <v>43637.50518518518</v>
      </c>
      <c r="X141" s="83" t="s">
        <v>818</v>
      </c>
      <c r="Y141" s="79"/>
      <c r="Z141" s="79"/>
      <c r="AA141" s="85" t="s">
        <v>995</v>
      </c>
      <c r="AB141" s="79"/>
      <c r="AC141" s="79" t="b">
        <v>0</v>
      </c>
      <c r="AD141" s="79">
        <v>0</v>
      </c>
      <c r="AE141" s="85" t="s">
        <v>1037</v>
      </c>
      <c r="AF141" s="79" t="b">
        <v>0</v>
      </c>
      <c r="AG141" s="79" t="s">
        <v>1048</v>
      </c>
      <c r="AH141" s="79"/>
      <c r="AI141" s="85" t="s">
        <v>1037</v>
      </c>
      <c r="AJ141" s="79" t="b">
        <v>0</v>
      </c>
      <c r="AK141" s="79">
        <v>2</v>
      </c>
      <c r="AL141" s="85" t="s">
        <v>986</v>
      </c>
      <c r="AM141" s="79" t="s">
        <v>1055</v>
      </c>
      <c r="AN141" s="79" t="b">
        <v>0</v>
      </c>
      <c r="AO141" s="85" t="s">
        <v>986</v>
      </c>
      <c r="AP141" s="79" t="s">
        <v>176</v>
      </c>
      <c r="AQ141" s="79">
        <v>0</v>
      </c>
      <c r="AR141" s="79">
        <v>0</v>
      </c>
      <c r="AS141" s="79"/>
      <c r="AT141" s="79"/>
      <c r="AU141" s="79"/>
      <c r="AV141" s="79"/>
      <c r="AW141" s="79"/>
      <c r="AX141" s="79"/>
      <c r="AY141" s="79"/>
      <c r="AZ141" s="79"/>
      <c r="BA141">
        <v>1</v>
      </c>
      <c r="BB141" s="78" t="str">
        <f>REPLACE(INDEX(GroupVertices[Group],MATCH(Edges24[[#This Row],[Vertex 1]],GroupVertices[Vertex],0)),1,1,"")</f>
        <v>6</v>
      </c>
      <c r="BC141" s="78" t="str">
        <f>REPLACE(INDEX(GroupVertices[Group],MATCH(Edges24[[#This Row],[Vertex 2]],GroupVertices[Vertex],0)),1,1,"")</f>
        <v>6</v>
      </c>
      <c r="BD141" s="48">
        <v>1</v>
      </c>
      <c r="BE141" s="49">
        <v>4.166666666666667</v>
      </c>
      <c r="BF141" s="48">
        <v>1</v>
      </c>
      <c r="BG141" s="49">
        <v>4.166666666666667</v>
      </c>
      <c r="BH141" s="48">
        <v>0</v>
      </c>
      <c r="BI141" s="49">
        <v>0</v>
      </c>
      <c r="BJ141" s="48">
        <v>22</v>
      </c>
      <c r="BK141" s="49">
        <v>91.66666666666667</v>
      </c>
      <c r="BL141" s="48">
        <v>24</v>
      </c>
    </row>
    <row r="142" spans="1:64" ht="15">
      <c r="A142" s="64" t="s">
        <v>315</v>
      </c>
      <c r="B142" s="64" t="s">
        <v>304</v>
      </c>
      <c r="C142" s="65"/>
      <c r="D142" s="66"/>
      <c r="E142" s="67"/>
      <c r="F142" s="68"/>
      <c r="G142" s="65"/>
      <c r="H142" s="69"/>
      <c r="I142" s="70"/>
      <c r="J142" s="70"/>
      <c r="K142" s="34" t="s">
        <v>66</v>
      </c>
      <c r="L142" s="77">
        <v>205</v>
      </c>
      <c r="M142" s="77"/>
      <c r="N142" s="72"/>
      <c r="O142" s="79" t="s">
        <v>352</v>
      </c>
      <c r="P142" s="81">
        <v>43629.680300925924</v>
      </c>
      <c r="Q142" s="79" t="s">
        <v>433</v>
      </c>
      <c r="R142" s="79"/>
      <c r="S142" s="79"/>
      <c r="T142" s="79" t="s">
        <v>537</v>
      </c>
      <c r="U142" s="83" t="s">
        <v>579</v>
      </c>
      <c r="V142" s="83" t="s">
        <v>579</v>
      </c>
      <c r="W142" s="81">
        <v>43629.680300925924</v>
      </c>
      <c r="X142" s="83" t="s">
        <v>819</v>
      </c>
      <c r="Y142" s="79"/>
      <c r="Z142" s="79"/>
      <c r="AA142" s="85" t="s">
        <v>996</v>
      </c>
      <c r="AB142" s="79"/>
      <c r="AC142" s="79" t="b">
        <v>0</v>
      </c>
      <c r="AD142" s="79">
        <v>10</v>
      </c>
      <c r="AE142" s="85" t="s">
        <v>1037</v>
      </c>
      <c r="AF142" s="79" t="b">
        <v>0</v>
      </c>
      <c r="AG142" s="79" t="s">
        <v>1048</v>
      </c>
      <c r="AH142" s="79"/>
      <c r="AI142" s="85" t="s">
        <v>1037</v>
      </c>
      <c r="AJ142" s="79" t="b">
        <v>0</v>
      </c>
      <c r="AK142" s="79">
        <v>3</v>
      </c>
      <c r="AL142" s="85" t="s">
        <v>1037</v>
      </c>
      <c r="AM142" s="79" t="s">
        <v>1059</v>
      </c>
      <c r="AN142" s="79" t="b">
        <v>0</v>
      </c>
      <c r="AO142" s="85" t="s">
        <v>996</v>
      </c>
      <c r="AP142" s="79" t="s">
        <v>176</v>
      </c>
      <c r="AQ142" s="79">
        <v>0</v>
      </c>
      <c r="AR142" s="79">
        <v>0</v>
      </c>
      <c r="AS142" s="79"/>
      <c r="AT142" s="79"/>
      <c r="AU142" s="79"/>
      <c r="AV142" s="79"/>
      <c r="AW142" s="79"/>
      <c r="AX142" s="79"/>
      <c r="AY142" s="79"/>
      <c r="AZ142" s="79"/>
      <c r="BA142">
        <v>1</v>
      </c>
      <c r="BB142" s="78" t="str">
        <f>REPLACE(INDEX(GroupVertices[Group],MATCH(Edges24[[#This Row],[Vertex 1]],GroupVertices[Vertex],0)),1,1,"")</f>
        <v>4</v>
      </c>
      <c r="BC142" s="78" t="str">
        <f>REPLACE(INDEX(GroupVertices[Group],MATCH(Edges24[[#This Row],[Vertex 2]],GroupVertices[Vertex],0)),1,1,"")</f>
        <v>2</v>
      </c>
      <c r="BD142" s="48"/>
      <c r="BE142" s="49"/>
      <c r="BF142" s="48"/>
      <c r="BG142" s="49"/>
      <c r="BH142" s="48"/>
      <c r="BI142" s="49"/>
      <c r="BJ142" s="48"/>
      <c r="BK142" s="49"/>
      <c r="BL142" s="48"/>
    </row>
    <row r="143" spans="1:64" ht="15">
      <c r="A143" s="64" t="s">
        <v>304</v>
      </c>
      <c r="B143" s="64" t="s">
        <v>315</v>
      </c>
      <c r="C143" s="65"/>
      <c r="D143" s="66"/>
      <c r="E143" s="67"/>
      <c r="F143" s="68"/>
      <c r="G143" s="65"/>
      <c r="H143" s="69"/>
      <c r="I143" s="70"/>
      <c r="J143" s="70"/>
      <c r="K143" s="34" t="s">
        <v>66</v>
      </c>
      <c r="L143" s="77">
        <v>207</v>
      </c>
      <c r="M143" s="77"/>
      <c r="N143" s="72"/>
      <c r="O143" s="79" t="s">
        <v>352</v>
      </c>
      <c r="P143" s="81">
        <v>43629.97420138889</v>
      </c>
      <c r="Q143" s="79" t="s">
        <v>375</v>
      </c>
      <c r="R143" s="79"/>
      <c r="S143" s="79"/>
      <c r="T143" s="79"/>
      <c r="U143" s="79"/>
      <c r="V143" s="83" t="s">
        <v>672</v>
      </c>
      <c r="W143" s="81">
        <v>43629.97420138889</v>
      </c>
      <c r="X143" s="83" t="s">
        <v>820</v>
      </c>
      <c r="Y143" s="79"/>
      <c r="Z143" s="79"/>
      <c r="AA143" s="85" t="s">
        <v>997</v>
      </c>
      <c r="AB143" s="79"/>
      <c r="AC143" s="79" t="b">
        <v>0</v>
      </c>
      <c r="AD143" s="79">
        <v>0</v>
      </c>
      <c r="AE143" s="85" t="s">
        <v>1037</v>
      </c>
      <c r="AF143" s="79" t="b">
        <v>0</v>
      </c>
      <c r="AG143" s="79" t="s">
        <v>1048</v>
      </c>
      <c r="AH143" s="79"/>
      <c r="AI143" s="85" t="s">
        <v>1037</v>
      </c>
      <c r="AJ143" s="79" t="b">
        <v>0</v>
      </c>
      <c r="AK143" s="79">
        <v>3</v>
      </c>
      <c r="AL143" s="85" t="s">
        <v>996</v>
      </c>
      <c r="AM143" s="79" t="s">
        <v>1053</v>
      </c>
      <c r="AN143" s="79" t="b">
        <v>0</v>
      </c>
      <c r="AO143" s="85" t="s">
        <v>996</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2</v>
      </c>
      <c r="BC143" s="78" t="str">
        <f>REPLACE(INDEX(GroupVertices[Group],MATCH(Edges24[[#This Row],[Vertex 2]],GroupVertices[Vertex],0)),1,1,"")</f>
        <v>4</v>
      </c>
      <c r="BD143" s="48">
        <v>0</v>
      </c>
      <c r="BE143" s="49">
        <v>0</v>
      </c>
      <c r="BF143" s="48">
        <v>0</v>
      </c>
      <c r="BG143" s="49">
        <v>0</v>
      </c>
      <c r="BH143" s="48">
        <v>0</v>
      </c>
      <c r="BI143" s="49">
        <v>0</v>
      </c>
      <c r="BJ143" s="48">
        <v>23</v>
      </c>
      <c r="BK143" s="49">
        <v>100</v>
      </c>
      <c r="BL143" s="48">
        <v>23</v>
      </c>
    </row>
    <row r="144" spans="1:64" ht="15">
      <c r="A144" s="64" t="s">
        <v>316</v>
      </c>
      <c r="B144" s="64" t="s">
        <v>315</v>
      </c>
      <c r="C144" s="65"/>
      <c r="D144" s="66"/>
      <c r="E144" s="67"/>
      <c r="F144" s="68"/>
      <c r="G144" s="65"/>
      <c r="H144" s="69"/>
      <c r="I144" s="70"/>
      <c r="J144" s="70"/>
      <c r="K144" s="34" t="s">
        <v>65</v>
      </c>
      <c r="L144" s="77">
        <v>208</v>
      </c>
      <c r="M144" s="77"/>
      <c r="N144" s="72"/>
      <c r="O144" s="79" t="s">
        <v>352</v>
      </c>
      <c r="P144" s="81">
        <v>43630.55125</v>
      </c>
      <c r="Q144" s="79" t="s">
        <v>375</v>
      </c>
      <c r="R144" s="79"/>
      <c r="S144" s="79"/>
      <c r="T144" s="79"/>
      <c r="U144" s="79"/>
      <c r="V144" s="83" t="s">
        <v>673</v>
      </c>
      <c r="W144" s="81">
        <v>43630.55125</v>
      </c>
      <c r="X144" s="83" t="s">
        <v>821</v>
      </c>
      <c r="Y144" s="79"/>
      <c r="Z144" s="79"/>
      <c r="AA144" s="85" t="s">
        <v>998</v>
      </c>
      <c r="AB144" s="79"/>
      <c r="AC144" s="79" t="b">
        <v>0</v>
      </c>
      <c r="AD144" s="79">
        <v>0</v>
      </c>
      <c r="AE144" s="85" t="s">
        <v>1037</v>
      </c>
      <c r="AF144" s="79" t="b">
        <v>0</v>
      </c>
      <c r="AG144" s="79" t="s">
        <v>1048</v>
      </c>
      <c r="AH144" s="79"/>
      <c r="AI144" s="85" t="s">
        <v>1037</v>
      </c>
      <c r="AJ144" s="79" t="b">
        <v>0</v>
      </c>
      <c r="AK144" s="79">
        <v>7</v>
      </c>
      <c r="AL144" s="85" t="s">
        <v>996</v>
      </c>
      <c r="AM144" s="79" t="s">
        <v>1053</v>
      </c>
      <c r="AN144" s="79" t="b">
        <v>0</v>
      </c>
      <c r="AO144" s="85" t="s">
        <v>996</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4</v>
      </c>
      <c r="BC144" s="78" t="str">
        <f>REPLACE(INDEX(GroupVertices[Group],MATCH(Edges24[[#This Row],[Vertex 2]],GroupVertices[Vertex],0)),1,1,"")</f>
        <v>4</v>
      </c>
      <c r="BD144" s="48">
        <v>0</v>
      </c>
      <c r="BE144" s="49">
        <v>0</v>
      </c>
      <c r="BF144" s="48">
        <v>0</v>
      </c>
      <c r="BG144" s="49">
        <v>0</v>
      </c>
      <c r="BH144" s="48">
        <v>0</v>
      </c>
      <c r="BI144" s="49">
        <v>0</v>
      </c>
      <c r="BJ144" s="48">
        <v>23</v>
      </c>
      <c r="BK144" s="49">
        <v>100</v>
      </c>
      <c r="BL144" s="48">
        <v>23</v>
      </c>
    </row>
    <row r="145" spans="1:64" ht="15">
      <c r="A145" s="64" t="s">
        <v>316</v>
      </c>
      <c r="B145" s="64" t="s">
        <v>277</v>
      </c>
      <c r="C145" s="65"/>
      <c r="D145" s="66"/>
      <c r="E145" s="67"/>
      <c r="F145" s="68"/>
      <c r="G145" s="65"/>
      <c r="H145" s="69"/>
      <c r="I145" s="70"/>
      <c r="J145" s="70"/>
      <c r="K145" s="34" t="s">
        <v>65</v>
      </c>
      <c r="L145" s="77">
        <v>209</v>
      </c>
      <c r="M145" s="77"/>
      <c r="N145" s="72"/>
      <c r="O145" s="79" t="s">
        <v>352</v>
      </c>
      <c r="P145" s="81">
        <v>43627.63185185185</v>
      </c>
      <c r="Q145" s="79" t="s">
        <v>365</v>
      </c>
      <c r="R145" s="79"/>
      <c r="S145" s="79"/>
      <c r="T145" s="79"/>
      <c r="U145" s="79"/>
      <c r="V145" s="83" t="s">
        <v>673</v>
      </c>
      <c r="W145" s="81">
        <v>43627.63185185185</v>
      </c>
      <c r="X145" s="83" t="s">
        <v>822</v>
      </c>
      <c r="Y145" s="79"/>
      <c r="Z145" s="79"/>
      <c r="AA145" s="85" t="s">
        <v>999</v>
      </c>
      <c r="AB145" s="79"/>
      <c r="AC145" s="79" t="b">
        <v>0</v>
      </c>
      <c r="AD145" s="79">
        <v>0</v>
      </c>
      <c r="AE145" s="85" t="s">
        <v>1037</v>
      </c>
      <c r="AF145" s="79" t="b">
        <v>0</v>
      </c>
      <c r="AG145" s="79" t="s">
        <v>1048</v>
      </c>
      <c r="AH145" s="79"/>
      <c r="AI145" s="85" t="s">
        <v>1037</v>
      </c>
      <c r="AJ145" s="79" t="b">
        <v>0</v>
      </c>
      <c r="AK145" s="79">
        <v>15</v>
      </c>
      <c r="AL145" s="85" t="s">
        <v>936</v>
      </c>
      <c r="AM145" s="79" t="s">
        <v>1053</v>
      </c>
      <c r="AN145" s="79" t="b">
        <v>0</v>
      </c>
      <c r="AO145" s="85" t="s">
        <v>936</v>
      </c>
      <c r="AP145" s="79" t="s">
        <v>176</v>
      </c>
      <c r="AQ145" s="79">
        <v>0</v>
      </c>
      <c r="AR145" s="79">
        <v>0</v>
      </c>
      <c r="AS145" s="79"/>
      <c r="AT145" s="79"/>
      <c r="AU145" s="79"/>
      <c r="AV145" s="79"/>
      <c r="AW145" s="79"/>
      <c r="AX145" s="79"/>
      <c r="AY145" s="79"/>
      <c r="AZ145" s="79"/>
      <c r="BA145">
        <v>3</v>
      </c>
      <c r="BB145" s="78" t="str">
        <f>REPLACE(INDEX(GroupVertices[Group],MATCH(Edges24[[#This Row],[Vertex 1]],GroupVertices[Vertex],0)),1,1,"")</f>
        <v>4</v>
      </c>
      <c r="BC145" s="78" t="str">
        <f>REPLACE(INDEX(GroupVertices[Group],MATCH(Edges24[[#This Row],[Vertex 2]],GroupVertices[Vertex],0)),1,1,"")</f>
        <v>1</v>
      </c>
      <c r="BD145" s="48">
        <v>0</v>
      </c>
      <c r="BE145" s="49">
        <v>0</v>
      </c>
      <c r="BF145" s="48">
        <v>2</v>
      </c>
      <c r="BG145" s="49">
        <v>7.6923076923076925</v>
      </c>
      <c r="BH145" s="48">
        <v>0</v>
      </c>
      <c r="BI145" s="49">
        <v>0</v>
      </c>
      <c r="BJ145" s="48">
        <v>24</v>
      </c>
      <c r="BK145" s="49">
        <v>92.3076923076923</v>
      </c>
      <c r="BL145" s="48">
        <v>26</v>
      </c>
    </row>
    <row r="146" spans="1:64" ht="15">
      <c r="A146" s="64" t="s">
        <v>316</v>
      </c>
      <c r="B146" s="64" t="s">
        <v>277</v>
      </c>
      <c r="C146" s="65"/>
      <c r="D146" s="66"/>
      <c r="E146" s="67"/>
      <c r="F146" s="68"/>
      <c r="G146" s="65"/>
      <c r="H146" s="69"/>
      <c r="I146" s="70"/>
      <c r="J146" s="70"/>
      <c r="K146" s="34" t="s">
        <v>65</v>
      </c>
      <c r="L146" s="77">
        <v>210</v>
      </c>
      <c r="M146" s="77"/>
      <c r="N146" s="72"/>
      <c r="O146" s="79" t="s">
        <v>352</v>
      </c>
      <c r="P146" s="81">
        <v>43634.57056712963</v>
      </c>
      <c r="Q146" s="79" t="s">
        <v>393</v>
      </c>
      <c r="R146" s="79"/>
      <c r="S146" s="79"/>
      <c r="T146" s="79" t="s">
        <v>527</v>
      </c>
      <c r="U146" s="79"/>
      <c r="V146" s="83" t="s">
        <v>673</v>
      </c>
      <c r="W146" s="81">
        <v>43634.57056712963</v>
      </c>
      <c r="X146" s="83" t="s">
        <v>823</v>
      </c>
      <c r="Y146" s="79"/>
      <c r="Z146" s="79"/>
      <c r="AA146" s="85" t="s">
        <v>1000</v>
      </c>
      <c r="AB146" s="79"/>
      <c r="AC146" s="79" t="b">
        <v>0</v>
      </c>
      <c r="AD146" s="79">
        <v>0</v>
      </c>
      <c r="AE146" s="85" t="s">
        <v>1037</v>
      </c>
      <c r="AF146" s="79" t="b">
        <v>0</v>
      </c>
      <c r="AG146" s="79" t="s">
        <v>1048</v>
      </c>
      <c r="AH146" s="79"/>
      <c r="AI146" s="85" t="s">
        <v>1037</v>
      </c>
      <c r="AJ146" s="79" t="b">
        <v>0</v>
      </c>
      <c r="AK146" s="79">
        <v>33</v>
      </c>
      <c r="AL146" s="85" t="s">
        <v>946</v>
      </c>
      <c r="AM146" s="79" t="s">
        <v>1053</v>
      </c>
      <c r="AN146" s="79" t="b">
        <v>0</v>
      </c>
      <c r="AO146" s="85" t="s">
        <v>946</v>
      </c>
      <c r="AP146" s="79" t="s">
        <v>176</v>
      </c>
      <c r="AQ146" s="79">
        <v>0</v>
      </c>
      <c r="AR146" s="79">
        <v>0</v>
      </c>
      <c r="AS146" s="79"/>
      <c r="AT146" s="79"/>
      <c r="AU146" s="79"/>
      <c r="AV146" s="79"/>
      <c r="AW146" s="79"/>
      <c r="AX146" s="79"/>
      <c r="AY146" s="79"/>
      <c r="AZ146" s="79"/>
      <c r="BA146">
        <v>3</v>
      </c>
      <c r="BB146" s="78" t="str">
        <f>REPLACE(INDEX(GroupVertices[Group],MATCH(Edges24[[#This Row],[Vertex 1]],GroupVertices[Vertex],0)),1,1,"")</f>
        <v>4</v>
      </c>
      <c r="BC146" s="78" t="str">
        <f>REPLACE(INDEX(GroupVertices[Group],MATCH(Edges24[[#This Row],[Vertex 2]],GroupVertices[Vertex],0)),1,1,"")</f>
        <v>1</v>
      </c>
      <c r="BD146" s="48">
        <v>0</v>
      </c>
      <c r="BE146" s="49">
        <v>0</v>
      </c>
      <c r="BF146" s="48">
        <v>0</v>
      </c>
      <c r="BG146" s="49">
        <v>0</v>
      </c>
      <c r="BH146" s="48">
        <v>0</v>
      </c>
      <c r="BI146" s="49">
        <v>0</v>
      </c>
      <c r="BJ146" s="48">
        <v>24</v>
      </c>
      <c r="BK146" s="49">
        <v>100</v>
      </c>
      <c r="BL146" s="48">
        <v>24</v>
      </c>
    </row>
    <row r="147" spans="1:64" ht="15">
      <c r="A147" s="64" t="s">
        <v>316</v>
      </c>
      <c r="B147" s="64" t="s">
        <v>277</v>
      </c>
      <c r="C147" s="65"/>
      <c r="D147" s="66"/>
      <c r="E147" s="67"/>
      <c r="F147" s="68"/>
      <c r="G147" s="65"/>
      <c r="H147" s="69"/>
      <c r="I147" s="70"/>
      <c r="J147" s="70"/>
      <c r="K147" s="34" t="s">
        <v>65</v>
      </c>
      <c r="L147" s="77">
        <v>211</v>
      </c>
      <c r="M147" s="77"/>
      <c r="N147" s="72"/>
      <c r="O147" s="79" t="s">
        <v>352</v>
      </c>
      <c r="P147" s="81">
        <v>43637.540810185186</v>
      </c>
      <c r="Q147" s="79" t="s">
        <v>393</v>
      </c>
      <c r="R147" s="79"/>
      <c r="S147" s="79"/>
      <c r="T147" s="79" t="s">
        <v>527</v>
      </c>
      <c r="U147" s="79"/>
      <c r="V147" s="83" t="s">
        <v>673</v>
      </c>
      <c r="W147" s="81">
        <v>43637.540810185186</v>
      </c>
      <c r="X147" s="83" t="s">
        <v>824</v>
      </c>
      <c r="Y147" s="79"/>
      <c r="Z147" s="79"/>
      <c r="AA147" s="85" t="s">
        <v>1001</v>
      </c>
      <c r="AB147" s="79"/>
      <c r="AC147" s="79" t="b">
        <v>0</v>
      </c>
      <c r="AD147" s="79">
        <v>0</v>
      </c>
      <c r="AE147" s="85" t="s">
        <v>1037</v>
      </c>
      <c r="AF147" s="79" t="b">
        <v>0</v>
      </c>
      <c r="AG147" s="79" t="s">
        <v>1048</v>
      </c>
      <c r="AH147" s="79"/>
      <c r="AI147" s="85" t="s">
        <v>1037</v>
      </c>
      <c r="AJ147" s="79" t="b">
        <v>0</v>
      </c>
      <c r="AK147" s="79">
        <v>35</v>
      </c>
      <c r="AL147" s="85" t="s">
        <v>946</v>
      </c>
      <c r="AM147" s="79" t="s">
        <v>1053</v>
      </c>
      <c r="AN147" s="79" t="b">
        <v>0</v>
      </c>
      <c r="AO147" s="85" t="s">
        <v>946</v>
      </c>
      <c r="AP147" s="79" t="s">
        <v>176</v>
      </c>
      <c r="AQ147" s="79">
        <v>0</v>
      </c>
      <c r="AR147" s="79">
        <v>0</v>
      </c>
      <c r="AS147" s="79"/>
      <c r="AT147" s="79"/>
      <c r="AU147" s="79"/>
      <c r="AV147" s="79"/>
      <c r="AW147" s="79"/>
      <c r="AX147" s="79"/>
      <c r="AY147" s="79"/>
      <c r="AZ147" s="79"/>
      <c r="BA147">
        <v>3</v>
      </c>
      <c r="BB147" s="78" t="str">
        <f>REPLACE(INDEX(GroupVertices[Group],MATCH(Edges24[[#This Row],[Vertex 1]],GroupVertices[Vertex],0)),1,1,"")</f>
        <v>4</v>
      </c>
      <c r="BC147" s="78" t="str">
        <f>REPLACE(INDEX(GroupVertices[Group],MATCH(Edges24[[#This Row],[Vertex 2]],GroupVertices[Vertex],0)),1,1,"")</f>
        <v>1</v>
      </c>
      <c r="BD147" s="48">
        <v>0</v>
      </c>
      <c r="BE147" s="49">
        <v>0</v>
      </c>
      <c r="BF147" s="48">
        <v>0</v>
      </c>
      <c r="BG147" s="49">
        <v>0</v>
      </c>
      <c r="BH147" s="48">
        <v>0</v>
      </c>
      <c r="BI147" s="49">
        <v>0</v>
      </c>
      <c r="BJ147" s="48">
        <v>24</v>
      </c>
      <c r="BK147" s="49">
        <v>100</v>
      </c>
      <c r="BL147" s="48">
        <v>24</v>
      </c>
    </row>
    <row r="148" spans="1:64" ht="15">
      <c r="A148" s="64" t="s">
        <v>317</v>
      </c>
      <c r="B148" s="64" t="s">
        <v>317</v>
      </c>
      <c r="C148" s="65"/>
      <c r="D148" s="66"/>
      <c r="E148" s="67"/>
      <c r="F148" s="68"/>
      <c r="G148" s="65"/>
      <c r="H148" s="69"/>
      <c r="I148" s="70"/>
      <c r="J148" s="70"/>
      <c r="K148" s="34" t="s">
        <v>65</v>
      </c>
      <c r="L148" s="77">
        <v>212</v>
      </c>
      <c r="M148" s="77"/>
      <c r="N148" s="72"/>
      <c r="O148" s="79" t="s">
        <v>176</v>
      </c>
      <c r="P148" s="81">
        <v>43636.944861111115</v>
      </c>
      <c r="Q148" s="79" t="s">
        <v>434</v>
      </c>
      <c r="R148" s="79"/>
      <c r="S148" s="79"/>
      <c r="T148" s="79" t="s">
        <v>538</v>
      </c>
      <c r="U148" s="83" t="s">
        <v>580</v>
      </c>
      <c r="V148" s="83" t="s">
        <v>580</v>
      </c>
      <c r="W148" s="81">
        <v>43636.944861111115</v>
      </c>
      <c r="X148" s="83" t="s">
        <v>825</v>
      </c>
      <c r="Y148" s="79"/>
      <c r="Z148" s="79"/>
      <c r="AA148" s="85" t="s">
        <v>1002</v>
      </c>
      <c r="AB148" s="79"/>
      <c r="AC148" s="79" t="b">
        <v>0</v>
      </c>
      <c r="AD148" s="79">
        <v>2</v>
      </c>
      <c r="AE148" s="85" t="s">
        <v>1037</v>
      </c>
      <c r="AF148" s="79" t="b">
        <v>0</v>
      </c>
      <c r="AG148" s="79" t="s">
        <v>1048</v>
      </c>
      <c r="AH148" s="79"/>
      <c r="AI148" s="85" t="s">
        <v>1037</v>
      </c>
      <c r="AJ148" s="79" t="b">
        <v>0</v>
      </c>
      <c r="AK148" s="79">
        <v>0</v>
      </c>
      <c r="AL148" s="85" t="s">
        <v>1037</v>
      </c>
      <c r="AM148" s="79" t="s">
        <v>1053</v>
      </c>
      <c r="AN148" s="79" t="b">
        <v>0</v>
      </c>
      <c r="AO148" s="85" t="s">
        <v>1002</v>
      </c>
      <c r="AP148" s="79" t="s">
        <v>176</v>
      </c>
      <c r="AQ148" s="79">
        <v>0</v>
      </c>
      <c r="AR148" s="79">
        <v>0</v>
      </c>
      <c r="AS148" s="79"/>
      <c r="AT148" s="79"/>
      <c r="AU148" s="79"/>
      <c r="AV148" s="79"/>
      <c r="AW148" s="79"/>
      <c r="AX148" s="79"/>
      <c r="AY148" s="79"/>
      <c r="AZ148" s="79"/>
      <c r="BA148">
        <v>1</v>
      </c>
      <c r="BB148" s="78" t="str">
        <f>REPLACE(INDEX(GroupVertices[Group],MATCH(Edges24[[#This Row],[Vertex 1]],GroupVertices[Vertex],0)),1,1,"")</f>
        <v>11</v>
      </c>
      <c r="BC148" s="78" t="str">
        <f>REPLACE(INDEX(GroupVertices[Group],MATCH(Edges24[[#This Row],[Vertex 2]],GroupVertices[Vertex],0)),1,1,"")</f>
        <v>11</v>
      </c>
      <c r="BD148" s="48">
        <v>1</v>
      </c>
      <c r="BE148" s="49">
        <v>2.6315789473684212</v>
      </c>
      <c r="BF148" s="48">
        <v>0</v>
      </c>
      <c r="BG148" s="49">
        <v>0</v>
      </c>
      <c r="BH148" s="48">
        <v>0</v>
      </c>
      <c r="BI148" s="49">
        <v>0</v>
      </c>
      <c r="BJ148" s="48">
        <v>37</v>
      </c>
      <c r="BK148" s="49">
        <v>97.36842105263158</v>
      </c>
      <c r="BL148" s="48">
        <v>38</v>
      </c>
    </row>
    <row r="149" spans="1:64" ht="15">
      <c r="A149" s="64" t="s">
        <v>318</v>
      </c>
      <c r="B149" s="64" t="s">
        <v>317</v>
      </c>
      <c r="C149" s="65"/>
      <c r="D149" s="66"/>
      <c r="E149" s="67"/>
      <c r="F149" s="68"/>
      <c r="G149" s="65"/>
      <c r="H149" s="69"/>
      <c r="I149" s="70"/>
      <c r="J149" s="70"/>
      <c r="K149" s="34" t="s">
        <v>65</v>
      </c>
      <c r="L149" s="77">
        <v>213</v>
      </c>
      <c r="M149" s="77"/>
      <c r="N149" s="72"/>
      <c r="O149" s="79" t="s">
        <v>352</v>
      </c>
      <c r="P149" s="81">
        <v>43637.550046296295</v>
      </c>
      <c r="Q149" s="79" t="s">
        <v>435</v>
      </c>
      <c r="R149" s="79"/>
      <c r="S149" s="79"/>
      <c r="T149" s="79"/>
      <c r="U149" s="79"/>
      <c r="V149" s="83" t="s">
        <v>674</v>
      </c>
      <c r="W149" s="81">
        <v>43637.550046296295</v>
      </c>
      <c r="X149" s="83" t="s">
        <v>826</v>
      </c>
      <c r="Y149" s="79"/>
      <c r="Z149" s="79"/>
      <c r="AA149" s="85" t="s">
        <v>1003</v>
      </c>
      <c r="AB149" s="79"/>
      <c r="AC149" s="79" t="b">
        <v>0</v>
      </c>
      <c r="AD149" s="79">
        <v>0</v>
      </c>
      <c r="AE149" s="85" t="s">
        <v>1037</v>
      </c>
      <c r="AF149" s="79" t="b">
        <v>0</v>
      </c>
      <c r="AG149" s="79" t="s">
        <v>1048</v>
      </c>
      <c r="AH149" s="79"/>
      <c r="AI149" s="85" t="s">
        <v>1037</v>
      </c>
      <c r="AJ149" s="79" t="b">
        <v>0</v>
      </c>
      <c r="AK149" s="79">
        <v>2</v>
      </c>
      <c r="AL149" s="85" t="s">
        <v>1002</v>
      </c>
      <c r="AM149" s="79" t="s">
        <v>1053</v>
      </c>
      <c r="AN149" s="79" t="b">
        <v>0</v>
      </c>
      <c r="AO149" s="85" t="s">
        <v>1002</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11</v>
      </c>
      <c r="BC149" s="78" t="str">
        <f>REPLACE(INDEX(GroupVertices[Group],MATCH(Edges24[[#This Row],[Vertex 2]],GroupVertices[Vertex],0)),1,1,"")</f>
        <v>11</v>
      </c>
      <c r="BD149" s="48">
        <v>1</v>
      </c>
      <c r="BE149" s="49">
        <v>4.761904761904762</v>
      </c>
      <c r="BF149" s="48">
        <v>0</v>
      </c>
      <c r="BG149" s="49">
        <v>0</v>
      </c>
      <c r="BH149" s="48">
        <v>0</v>
      </c>
      <c r="BI149" s="49">
        <v>0</v>
      </c>
      <c r="BJ149" s="48">
        <v>20</v>
      </c>
      <c r="BK149" s="49">
        <v>95.23809523809524</v>
      </c>
      <c r="BL149" s="48">
        <v>21</v>
      </c>
    </row>
    <row r="150" spans="1:64" ht="15">
      <c r="A150" s="64" t="s">
        <v>318</v>
      </c>
      <c r="B150" s="64" t="s">
        <v>277</v>
      </c>
      <c r="C150" s="65"/>
      <c r="D150" s="66"/>
      <c r="E150" s="67"/>
      <c r="F150" s="68"/>
      <c r="G150" s="65"/>
      <c r="H150" s="69"/>
      <c r="I150" s="70"/>
      <c r="J150" s="70"/>
      <c r="K150" s="34" t="s">
        <v>65</v>
      </c>
      <c r="L150" s="77">
        <v>214</v>
      </c>
      <c r="M150" s="77"/>
      <c r="N150" s="72"/>
      <c r="O150" s="79" t="s">
        <v>352</v>
      </c>
      <c r="P150" s="81">
        <v>43630.562685185185</v>
      </c>
      <c r="Q150" s="79" t="s">
        <v>365</v>
      </c>
      <c r="R150" s="79"/>
      <c r="S150" s="79"/>
      <c r="T150" s="79"/>
      <c r="U150" s="79"/>
      <c r="V150" s="83" t="s">
        <v>674</v>
      </c>
      <c r="W150" s="81">
        <v>43630.562685185185</v>
      </c>
      <c r="X150" s="83" t="s">
        <v>827</v>
      </c>
      <c r="Y150" s="79"/>
      <c r="Z150" s="79"/>
      <c r="AA150" s="85" t="s">
        <v>1004</v>
      </c>
      <c r="AB150" s="79"/>
      <c r="AC150" s="79" t="b">
        <v>0</v>
      </c>
      <c r="AD150" s="79">
        <v>0</v>
      </c>
      <c r="AE150" s="85" t="s">
        <v>1037</v>
      </c>
      <c r="AF150" s="79" t="b">
        <v>0</v>
      </c>
      <c r="AG150" s="79" t="s">
        <v>1048</v>
      </c>
      <c r="AH150" s="79"/>
      <c r="AI150" s="85" t="s">
        <v>1037</v>
      </c>
      <c r="AJ150" s="79" t="b">
        <v>0</v>
      </c>
      <c r="AK150" s="79">
        <v>20</v>
      </c>
      <c r="AL150" s="85" t="s">
        <v>936</v>
      </c>
      <c r="AM150" s="79" t="s">
        <v>1053</v>
      </c>
      <c r="AN150" s="79" t="b">
        <v>0</v>
      </c>
      <c r="AO150" s="85" t="s">
        <v>936</v>
      </c>
      <c r="AP150" s="79" t="s">
        <v>176</v>
      </c>
      <c r="AQ150" s="79">
        <v>0</v>
      </c>
      <c r="AR150" s="79">
        <v>0</v>
      </c>
      <c r="AS150" s="79"/>
      <c r="AT150" s="79"/>
      <c r="AU150" s="79"/>
      <c r="AV150" s="79"/>
      <c r="AW150" s="79"/>
      <c r="AX150" s="79"/>
      <c r="AY150" s="79"/>
      <c r="AZ150" s="79"/>
      <c r="BA150">
        <v>3</v>
      </c>
      <c r="BB150" s="78" t="str">
        <f>REPLACE(INDEX(GroupVertices[Group],MATCH(Edges24[[#This Row],[Vertex 1]],GroupVertices[Vertex],0)),1,1,"")</f>
        <v>11</v>
      </c>
      <c r="BC150" s="78" t="str">
        <f>REPLACE(INDEX(GroupVertices[Group],MATCH(Edges24[[#This Row],[Vertex 2]],GroupVertices[Vertex],0)),1,1,"")</f>
        <v>1</v>
      </c>
      <c r="BD150" s="48">
        <v>0</v>
      </c>
      <c r="BE150" s="49">
        <v>0</v>
      </c>
      <c r="BF150" s="48">
        <v>2</v>
      </c>
      <c r="BG150" s="49">
        <v>7.6923076923076925</v>
      </c>
      <c r="BH150" s="48">
        <v>0</v>
      </c>
      <c r="BI150" s="49">
        <v>0</v>
      </c>
      <c r="BJ150" s="48">
        <v>24</v>
      </c>
      <c r="BK150" s="49">
        <v>92.3076923076923</v>
      </c>
      <c r="BL150" s="48">
        <v>26</v>
      </c>
    </row>
    <row r="151" spans="1:64" ht="15">
      <c r="A151" s="64" t="s">
        <v>318</v>
      </c>
      <c r="B151" s="64" t="s">
        <v>277</v>
      </c>
      <c r="C151" s="65"/>
      <c r="D151" s="66"/>
      <c r="E151" s="67"/>
      <c r="F151" s="68"/>
      <c r="G151" s="65"/>
      <c r="H151" s="69"/>
      <c r="I151" s="70"/>
      <c r="J151" s="70"/>
      <c r="K151" s="34" t="s">
        <v>65</v>
      </c>
      <c r="L151" s="77">
        <v>215</v>
      </c>
      <c r="M151" s="77"/>
      <c r="N151" s="72"/>
      <c r="O151" s="79" t="s">
        <v>352</v>
      </c>
      <c r="P151" s="81">
        <v>43634.554236111115</v>
      </c>
      <c r="Q151" s="79" t="s">
        <v>393</v>
      </c>
      <c r="R151" s="79"/>
      <c r="S151" s="79"/>
      <c r="T151" s="79" t="s">
        <v>527</v>
      </c>
      <c r="U151" s="79"/>
      <c r="V151" s="83" t="s">
        <v>674</v>
      </c>
      <c r="W151" s="81">
        <v>43634.554236111115</v>
      </c>
      <c r="X151" s="83" t="s">
        <v>828</v>
      </c>
      <c r="Y151" s="79"/>
      <c r="Z151" s="79"/>
      <c r="AA151" s="85" t="s">
        <v>1005</v>
      </c>
      <c r="AB151" s="79"/>
      <c r="AC151" s="79" t="b">
        <v>0</v>
      </c>
      <c r="AD151" s="79">
        <v>0</v>
      </c>
      <c r="AE151" s="85" t="s">
        <v>1037</v>
      </c>
      <c r="AF151" s="79" t="b">
        <v>0</v>
      </c>
      <c r="AG151" s="79" t="s">
        <v>1048</v>
      </c>
      <c r="AH151" s="79"/>
      <c r="AI151" s="85" t="s">
        <v>1037</v>
      </c>
      <c r="AJ151" s="79" t="b">
        <v>0</v>
      </c>
      <c r="AK151" s="79">
        <v>33</v>
      </c>
      <c r="AL151" s="85" t="s">
        <v>946</v>
      </c>
      <c r="AM151" s="79" t="s">
        <v>1053</v>
      </c>
      <c r="AN151" s="79" t="b">
        <v>0</v>
      </c>
      <c r="AO151" s="85" t="s">
        <v>946</v>
      </c>
      <c r="AP151" s="79" t="s">
        <v>176</v>
      </c>
      <c r="AQ151" s="79">
        <v>0</v>
      </c>
      <c r="AR151" s="79">
        <v>0</v>
      </c>
      <c r="AS151" s="79"/>
      <c r="AT151" s="79"/>
      <c r="AU151" s="79"/>
      <c r="AV151" s="79"/>
      <c r="AW151" s="79"/>
      <c r="AX151" s="79"/>
      <c r="AY151" s="79"/>
      <c r="AZ151" s="79"/>
      <c r="BA151">
        <v>3</v>
      </c>
      <c r="BB151" s="78" t="str">
        <f>REPLACE(INDEX(GroupVertices[Group],MATCH(Edges24[[#This Row],[Vertex 1]],GroupVertices[Vertex],0)),1,1,"")</f>
        <v>11</v>
      </c>
      <c r="BC151" s="78" t="str">
        <f>REPLACE(INDEX(GroupVertices[Group],MATCH(Edges24[[#This Row],[Vertex 2]],GroupVertices[Vertex],0)),1,1,"")</f>
        <v>1</v>
      </c>
      <c r="BD151" s="48">
        <v>0</v>
      </c>
      <c r="BE151" s="49">
        <v>0</v>
      </c>
      <c r="BF151" s="48">
        <v>0</v>
      </c>
      <c r="BG151" s="49">
        <v>0</v>
      </c>
      <c r="BH151" s="48">
        <v>0</v>
      </c>
      <c r="BI151" s="49">
        <v>0</v>
      </c>
      <c r="BJ151" s="48">
        <v>24</v>
      </c>
      <c r="BK151" s="49">
        <v>100</v>
      </c>
      <c r="BL151" s="48">
        <v>24</v>
      </c>
    </row>
    <row r="152" spans="1:64" ht="15">
      <c r="A152" s="64" t="s">
        <v>318</v>
      </c>
      <c r="B152" s="64" t="s">
        <v>277</v>
      </c>
      <c r="C152" s="65"/>
      <c r="D152" s="66"/>
      <c r="E152" s="67"/>
      <c r="F152" s="68"/>
      <c r="G152" s="65"/>
      <c r="H152" s="69"/>
      <c r="I152" s="70"/>
      <c r="J152" s="70"/>
      <c r="K152" s="34" t="s">
        <v>65</v>
      </c>
      <c r="L152" s="77">
        <v>216</v>
      </c>
      <c r="M152" s="77"/>
      <c r="N152" s="72"/>
      <c r="O152" s="79" t="s">
        <v>352</v>
      </c>
      <c r="P152" s="81">
        <v>43634.906180555554</v>
      </c>
      <c r="Q152" s="79" t="s">
        <v>402</v>
      </c>
      <c r="R152" s="79"/>
      <c r="S152" s="79"/>
      <c r="T152" s="79" t="s">
        <v>529</v>
      </c>
      <c r="U152" s="79"/>
      <c r="V152" s="83" t="s">
        <v>674</v>
      </c>
      <c r="W152" s="81">
        <v>43634.906180555554</v>
      </c>
      <c r="X152" s="83" t="s">
        <v>829</v>
      </c>
      <c r="Y152" s="79"/>
      <c r="Z152" s="79"/>
      <c r="AA152" s="85" t="s">
        <v>1006</v>
      </c>
      <c r="AB152" s="79"/>
      <c r="AC152" s="79" t="b">
        <v>0</v>
      </c>
      <c r="AD152" s="79">
        <v>0</v>
      </c>
      <c r="AE152" s="85" t="s">
        <v>1037</v>
      </c>
      <c r="AF152" s="79" t="b">
        <v>0</v>
      </c>
      <c r="AG152" s="79" t="s">
        <v>1048</v>
      </c>
      <c r="AH152" s="79"/>
      <c r="AI152" s="85" t="s">
        <v>1037</v>
      </c>
      <c r="AJ152" s="79" t="b">
        <v>0</v>
      </c>
      <c r="AK152" s="79">
        <v>13</v>
      </c>
      <c r="AL152" s="85" t="s">
        <v>947</v>
      </c>
      <c r="AM152" s="79" t="s">
        <v>1053</v>
      </c>
      <c r="AN152" s="79" t="b">
        <v>0</v>
      </c>
      <c r="AO152" s="85" t="s">
        <v>947</v>
      </c>
      <c r="AP152" s="79" t="s">
        <v>176</v>
      </c>
      <c r="AQ152" s="79">
        <v>0</v>
      </c>
      <c r="AR152" s="79">
        <v>0</v>
      </c>
      <c r="AS152" s="79"/>
      <c r="AT152" s="79"/>
      <c r="AU152" s="79"/>
      <c r="AV152" s="79"/>
      <c r="AW152" s="79"/>
      <c r="AX152" s="79"/>
      <c r="AY152" s="79"/>
      <c r="AZ152" s="79"/>
      <c r="BA152">
        <v>3</v>
      </c>
      <c r="BB152" s="78" t="str">
        <f>REPLACE(INDEX(GroupVertices[Group],MATCH(Edges24[[#This Row],[Vertex 1]],GroupVertices[Vertex],0)),1,1,"")</f>
        <v>11</v>
      </c>
      <c r="BC152" s="78" t="str">
        <f>REPLACE(INDEX(GroupVertices[Group],MATCH(Edges24[[#This Row],[Vertex 2]],GroupVertices[Vertex],0)),1,1,"")</f>
        <v>1</v>
      </c>
      <c r="BD152" s="48">
        <v>1</v>
      </c>
      <c r="BE152" s="49">
        <v>4.3478260869565215</v>
      </c>
      <c r="BF152" s="48">
        <v>0</v>
      </c>
      <c r="BG152" s="49">
        <v>0</v>
      </c>
      <c r="BH152" s="48">
        <v>0</v>
      </c>
      <c r="BI152" s="49">
        <v>0</v>
      </c>
      <c r="BJ152" s="48">
        <v>22</v>
      </c>
      <c r="BK152" s="49">
        <v>95.65217391304348</v>
      </c>
      <c r="BL152" s="48">
        <v>23</v>
      </c>
    </row>
    <row r="153" spans="1:64" ht="15">
      <c r="A153" s="64" t="s">
        <v>319</v>
      </c>
      <c r="B153" s="64" t="s">
        <v>335</v>
      </c>
      <c r="C153" s="65"/>
      <c r="D153" s="66"/>
      <c r="E153" s="67"/>
      <c r="F153" s="68"/>
      <c r="G153" s="65"/>
      <c r="H153" s="69"/>
      <c r="I153" s="70"/>
      <c r="J153" s="70"/>
      <c r="K153" s="34" t="s">
        <v>65</v>
      </c>
      <c r="L153" s="77">
        <v>217</v>
      </c>
      <c r="M153" s="77"/>
      <c r="N153" s="72"/>
      <c r="O153" s="79" t="s">
        <v>352</v>
      </c>
      <c r="P153" s="81">
        <v>43626.93987268519</v>
      </c>
      <c r="Q153" s="79" t="s">
        <v>363</v>
      </c>
      <c r="R153" s="79"/>
      <c r="S153" s="79"/>
      <c r="T153" s="79"/>
      <c r="U153" s="79"/>
      <c r="V153" s="83" t="s">
        <v>675</v>
      </c>
      <c r="W153" s="81">
        <v>43626.93987268519</v>
      </c>
      <c r="X153" s="83" t="s">
        <v>830</v>
      </c>
      <c r="Y153" s="79"/>
      <c r="Z153" s="79"/>
      <c r="AA153" s="85" t="s">
        <v>1007</v>
      </c>
      <c r="AB153" s="79"/>
      <c r="AC153" s="79" t="b">
        <v>0</v>
      </c>
      <c r="AD153" s="79">
        <v>0</v>
      </c>
      <c r="AE153" s="85" t="s">
        <v>1037</v>
      </c>
      <c r="AF153" s="79" t="b">
        <v>1</v>
      </c>
      <c r="AG153" s="79" t="s">
        <v>1048</v>
      </c>
      <c r="AH153" s="79"/>
      <c r="AI153" s="85" t="s">
        <v>1052</v>
      </c>
      <c r="AJ153" s="79" t="b">
        <v>0</v>
      </c>
      <c r="AK153" s="79">
        <v>3</v>
      </c>
      <c r="AL153" s="85" t="s">
        <v>865</v>
      </c>
      <c r="AM153" s="79" t="s">
        <v>1055</v>
      </c>
      <c r="AN153" s="79" t="b">
        <v>0</v>
      </c>
      <c r="AO153" s="85" t="s">
        <v>865</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3</v>
      </c>
      <c r="BC153" s="78" t="str">
        <f>REPLACE(INDEX(GroupVertices[Group],MATCH(Edges24[[#This Row],[Vertex 2]],GroupVertices[Vertex],0)),1,1,"")</f>
        <v>3</v>
      </c>
      <c r="BD153" s="48"/>
      <c r="BE153" s="49"/>
      <c r="BF153" s="48"/>
      <c r="BG153" s="49"/>
      <c r="BH153" s="48"/>
      <c r="BI153" s="49"/>
      <c r="BJ153" s="48"/>
      <c r="BK153" s="49"/>
      <c r="BL153" s="48"/>
    </row>
    <row r="154" spans="1:64" ht="15">
      <c r="A154" s="64" t="s">
        <v>277</v>
      </c>
      <c r="B154" s="64" t="s">
        <v>336</v>
      </c>
      <c r="C154" s="65"/>
      <c r="D154" s="66"/>
      <c r="E154" s="67"/>
      <c r="F154" s="68"/>
      <c r="G154" s="65"/>
      <c r="H154" s="69"/>
      <c r="I154" s="70"/>
      <c r="J154" s="70"/>
      <c r="K154" s="34" t="s">
        <v>65</v>
      </c>
      <c r="L154" s="77">
        <v>221</v>
      </c>
      <c r="M154" s="77"/>
      <c r="N154" s="72"/>
      <c r="O154" s="79" t="s">
        <v>352</v>
      </c>
      <c r="P154" s="81">
        <v>43616.684537037036</v>
      </c>
      <c r="Q154" s="79" t="s">
        <v>436</v>
      </c>
      <c r="R154" s="79"/>
      <c r="S154" s="79"/>
      <c r="T154" s="79" t="s">
        <v>518</v>
      </c>
      <c r="U154" s="83" t="s">
        <v>581</v>
      </c>
      <c r="V154" s="83" t="s">
        <v>581</v>
      </c>
      <c r="W154" s="81">
        <v>43616.684537037036</v>
      </c>
      <c r="X154" s="83" t="s">
        <v>831</v>
      </c>
      <c r="Y154" s="79"/>
      <c r="Z154" s="79"/>
      <c r="AA154" s="85" t="s">
        <v>1008</v>
      </c>
      <c r="AB154" s="79"/>
      <c r="AC154" s="79" t="b">
        <v>0</v>
      </c>
      <c r="AD154" s="79">
        <v>77</v>
      </c>
      <c r="AE154" s="85" t="s">
        <v>1037</v>
      </c>
      <c r="AF154" s="79" t="b">
        <v>0</v>
      </c>
      <c r="AG154" s="79" t="s">
        <v>1048</v>
      </c>
      <c r="AH154" s="79"/>
      <c r="AI154" s="85" t="s">
        <v>1037</v>
      </c>
      <c r="AJ154" s="79" t="b">
        <v>0</v>
      </c>
      <c r="AK154" s="79">
        <v>25</v>
      </c>
      <c r="AL154" s="85" t="s">
        <v>1037</v>
      </c>
      <c r="AM154" s="79" t="s">
        <v>1055</v>
      </c>
      <c r="AN154" s="79" t="b">
        <v>0</v>
      </c>
      <c r="AO154" s="85" t="s">
        <v>1008</v>
      </c>
      <c r="AP154" s="79" t="s">
        <v>1070</v>
      </c>
      <c r="AQ154" s="79">
        <v>0</v>
      </c>
      <c r="AR154" s="79">
        <v>0</v>
      </c>
      <c r="AS154" s="79"/>
      <c r="AT154" s="79"/>
      <c r="AU154" s="79"/>
      <c r="AV154" s="79"/>
      <c r="AW154" s="79"/>
      <c r="AX154" s="79"/>
      <c r="AY154" s="79"/>
      <c r="AZ154" s="79"/>
      <c r="BA154">
        <v>1</v>
      </c>
      <c r="BB154" s="78" t="str">
        <f>REPLACE(INDEX(GroupVertices[Group],MATCH(Edges24[[#This Row],[Vertex 1]],GroupVertices[Vertex],0)),1,1,"")</f>
        <v>1</v>
      </c>
      <c r="BC154" s="78" t="str">
        <f>REPLACE(INDEX(GroupVertices[Group],MATCH(Edges24[[#This Row],[Vertex 2]],GroupVertices[Vertex],0)),1,1,"")</f>
        <v>3</v>
      </c>
      <c r="BD154" s="48">
        <v>3</v>
      </c>
      <c r="BE154" s="49">
        <v>6.818181818181818</v>
      </c>
      <c r="BF154" s="48">
        <v>0</v>
      </c>
      <c r="BG154" s="49">
        <v>0</v>
      </c>
      <c r="BH154" s="48">
        <v>0</v>
      </c>
      <c r="BI154" s="49">
        <v>0</v>
      </c>
      <c r="BJ154" s="48">
        <v>41</v>
      </c>
      <c r="BK154" s="49">
        <v>93.18181818181819</v>
      </c>
      <c r="BL154" s="48">
        <v>44</v>
      </c>
    </row>
    <row r="155" spans="1:64" ht="15">
      <c r="A155" s="64" t="s">
        <v>319</v>
      </c>
      <c r="B155" s="64" t="s">
        <v>349</v>
      </c>
      <c r="C155" s="65"/>
      <c r="D155" s="66"/>
      <c r="E155" s="67"/>
      <c r="F155" s="68"/>
      <c r="G155" s="65"/>
      <c r="H155" s="69"/>
      <c r="I155" s="70"/>
      <c r="J155" s="70"/>
      <c r="K155" s="34" t="s">
        <v>65</v>
      </c>
      <c r="L155" s="77">
        <v>227</v>
      </c>
      <c r="M155" s="77"/>
      <c r="N155" s="72"/>
      <c r="O155" s="79" t="s">
        <v>352</v>
      </c>
      <c r="P155" s="81">
        <v>43637.7065162037</v>
      </c>
      <c r="Q155" s="79" t="s">
        <v>437</v>
      </c>
      <c r="R155" s="83" t="s">
        <v>481</v>
      </c>
      <c r="S155" s="79" t="s">
        <v>511</v>
      </c>
      <c r="T155" s="79"/>
      <c r="U155" s="79"/>
      <c r="V155" s="83" t="s">
        <v>675</v>
      </c>
      <c r="W155" s="81">
        <v>43637.7065162037</v>
      </c>
      <c r="X155" s="83" t="s">
        <v>832</v>
      </c>
      <c r="Y155" s="79"/>
      <c r="Z155" s="79"/>
      <c r="AA155" s="85" t="s">
        <v>1009</v>
      </c>
      <c r="AB155" s="79"/>
      <c r="AC155" s="79" t="b">
        <v>0</v>
      </c>
      <c r="AD155" s="79">
        <v>0</v>
      </c>
      <c r="AE155" s="85" t="s">
        <v>1037</v>
      </c>
      <c r="AF155" s="79" t="b">
        <v>0</v>
      </c>
      <c r="AG155" s="79" t="s">
        <v>1048</v>
      </c>
      <c r="AH155" s="79"/>
      <c r="AI155" s="85" t="s">
        <v>1037</v>
      </c>
      <c r="AJ155" s="79" t="b">
        <v>0</v>
      </c>
      <c r="AK155" s="79">
        <v>0</v>
      </c>
      <c r="AL155" s="85" t="s">
        <v>1037</v>
      </c>
      <c r="AM155" s="79" t="s">
        <v>1053</v>
      </c>
      <c r="AN155" s="79" t="b">
        <v>0</v>
      </c>
      <c r="AO155" s="85" t="s">
        <v>1009</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3</v>
      </c>
      <c r="BC155" s="78" t="str">
        <f>REPLACE(INDEX(GroupVertices[Group],MATCH(Edges24[[#This Row],[Vertex 2]],GroupVertices[Vertex],0)),1,1,"")</f>
        <v>3</v>
      </c>
      <c r="BD155" s="48"/>
      <c r="BE155" s="49"/>
      <c r="BF155" s="48"/>
      <c r="BG155" s="49"/>
      <c r="BH155" s="48"/>
      <c r="BI155" s="49"/>
      <c r="BJ155" s="48"/>
      <c r="BK155" s="49"/>
      <c r="BL155" s="48"/>
    </row>
    <row r="156" spans="1:64" ht="15">
      <c r="A156" s="64" t="s">
        <v>320</v>
      </c>
      <c r="B156" s="64" t="s">
        <v>351</v>
      </c>
      <c r="C156" s="65"/>
      <c r="D156" s="66"/>
      <c r="E156" s="67"/>
      <c r="F156" s="68"/>
      <c r="G156" s="65"/>
      <c r="H156" s="69"/>
      <c r="I156" s="70"/>
      <c r="J156" s="70"/>
      <c r="K156" s="34" t="s">
        <v>65</v>
      </c>
      <c r="L156" s="77">
        <v>231</v>
      </c>
      <c r="M156" s="77"/>
      <c r="N156" s="72"/>
      <c r="O156" s="79" t="s">
        <v>352</v>
      </c>
      <c r="P156" s="81">
        <v>43637.71298611111</v>
      </c>
      <c r="Q156" s="79" t="s">
        <v>438</v>
      </c>
      <c r="R156" s="83" t="s">
        <v>482</v>
      </c>
      <c r="S156" s="79" t="s">
        <v>497</v>
      </c>
      <c r="T156" s="79"/>
      <c r="U156" s="79"/>
      <c r="V156" s="83" t="s">
        <v>676</v>
      </c>
      <c r="W156" s="81">
        <v>43637.71298611111</v>
      </c>
      <c r="X156" s="83" t="s">
        <v>833</v>
      </c>
      <c r="Y156" s="79"/>
      <c r="Z156" s="79"/>
      <c r="AA156" s="85" t="s">
        <v>1010</v>
      </c>
      <c r="AB156" s="79"/>
      <c r="AC156" s="79" t="b">
        <v>0</v>
      </c>
      <c r="AD156" s="79">
        <v>1</v>
      </c>
      <c r="AE156" s="85" t="s">
        <v>1037</v>
      </c>
      <c r="AF156" s="79" t="b">
        <v>1</v>
      </c>
      <c r="AG156" s="79" t="s">
        <v>1050</v>
      </c>
      <c r="AH156" s="79"/>
      <c r="AI156" s="85" t="s">
        <v>1026</v>
      </c>
      <c r="AJ156" s="79" t="b">
        <v>0</v>
      </c>
      <c r="AK156" s="79">
        <v>0</v>
      </c>
      <c r="AL156" s="85" t="s">
        <v>1037</v>
      </c>
      <c r="AM156" s="79" t="s">
        <v>1054</v>
      </c>
      <c r="AN156" s="79" t="b">
        <v>0</v>
      </c>
      <c r="AO156" s="85" t="s">
        <v>1010</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10</v>
      </c>
      <c r="BC156" s="78" t="str">
        <f>REPLACE(INDEX(GroupVertices[Group],MATCH(Edges24[[#This Row],[Vertex 2]],GroupVertices[Vertex],0)),1,1,"")</f>
        <v>10</v>
      </c>
      <c r="BD156" s="48">
        <v>0</v>
      </c>
      <c r="BE156" s="49">
        <v>0</v>
      </c>
      <c r="BF156" s="48">
        <v>0</v>
      </c>
      <c r="BG156" s="49">
        <v>0</v>
      </c>
      <c r="BH156" s="48">
        <v>0</v>
      </c>
      <c r="BI156" s="49">
        <v>0</v>
      </c>
      <c r="BJ156" s="48">
        <v>3</v>
      </c>
      <c r="BK156" s="49">
        <v>100</v>
      </c>
      <c r="BL156" s="48">
        <v>3</v>
      </c>
    </row>
    <row r="157" spans="1:64" ht="15">
      <c r="A157" s="64" t="s">
        <v>321</v>
      </c>
      <c r="B157" s="64" t="s">
        <v>321</v>
      </c>
      <c r="C157" s="65"/>
      <c r="D157" s="66"/>
      <c r="E157" s="67"/>
      <c r="F157" s="68"/>
      <c r="G157" s="65"/>
      <c r="H157" s="69"/>
      <c r="I157" s="70"/>
      <c r="J157" s="70"/>
      <c r="K157" s="34" t="s">
        <v>65</v>
      </c>
      <c r="L157" s="77">
        <v>232</v>
      </c>
      <c r="M157" s="77"/>
      <c r="N157" s="72"/>
      <c r="O157" s="79" t="s">
        <v>176</v>
      </c>
      <c r="P157" s="81">
        <v>43637.76347222222</v>
      </c>
      <c r="Q157" s="79" t="s">
        <v>439</v>
      </c>
      <c r="R157" s="79"/>
      <c r="S157" s="79"/>
      <c r="T157" s="79" t="s">
        <v>539</v>
      </c>
      <c r="U157" s="83" t="s">
        <v>582</v>
      </c>
      <c r="V157" s="83" t="s">
        <v>582</v>
      </c>
      <c r="W157" s="81">
        <v>43637.76347222222</v>
      </c>
      <c r="X157" s="83" t="s">
        <v>834</v>
      </c>
      <c r="Y157" s="79"/>
      <c r="Z157" s="79"/>
      <c r="AA157" s="85" t="s">
        <v>1011</v>
      </c>
      <c r="AB157" s="79"/>
      <c r="AC157" s="79" t="b">
        <v>0</v>
      </c>
      <c r="AD157" s="79">
        <v>12</v>
      </c>
      <c r="AE157" s="85" t="s">
        <v>1037</v>
      </c>
      <c r="AF157" s="79" t="b">
        <v>0</v>
      </c>
      <c r="AG157" s="79" t="s">
        <v>1048</v>
      </c>
      <c r="AH157" s="79"/>
      <c r="AI157" s="85" t="s">
        <v>1037</v>
      </c>
      <c r="AJ157" s="79" t="b">
        <v>0</v>
      </c>
      <c r="AK157" s="79">
        <v>0</v>
      </c>
      <c r="AL157" s="85" t="s">
        <v>1037</v>
      </c>
      <c r="AM157" s="79" t="s">
        <v>1056</v>
      </c>
      <c r="AN157" s="79" t="b">
        <v>0</v>
      </c>
      <c r="AO157" s="85" t="s">
        <v>1011</v>
      </c>
      <c r="AP157" s="79" t="s">
        <v>176</v>
      </c>
      <c r="AQ157" s="79">
        <v>0</v>
      </c>
      <c r="AR157" s="79">
        <v>0</v>
      </c>
      <c r="AS157" s="79" t="s">
        <v>1073</v>
      </c>
      <c r="AT157" s="79" t="s">
        <v>1074</v>
      </c>
      <c r="AU157" s="79" t="s">
        <v>1075</v>
      </c>
      <c r="AV157" s="79" t="s">
        <v>1078</v>
      </c>
      <c r="AW157" s="79" t="s">
        <v>1081</v>
      </c>
      <c r="AX157" s="79" t="s">
        <v>1078</v>
      </c>
      <c r="AY157" s="79" t="s">
        <v>1083</v>
      </c>
      <c r="AZ157" s="83" t="s">
        <v>1087</v>
      </c>
      <c r="BA157">
        <v>1</v>
      </c>
      <c r="BB157" s="78" t="str">
        <f>REPLACE(INDEX(GroupVertices[Group],MATCH(Edges24[[#This Row],[Vertex 1]],GroupVertices[Vertex],0)),1,1,"")</f>
        <v>5</v>
      </c>
      <c r="BC157" s="78" t="str">
        <f>REPLACE(INDEX(GroupVertices[Group],MATCH(Edges24[[#This Row],[Vertex 2]],GroupVertices[Vertex],0)),1,1,"")</f>
        <v>5</v>
      </c>
      <c r="BD157" s="48">
        <v>3</v>
      </c>
      <c r="BE157" s="49">
        <v>6.976744186046512</v>
      </c>
      <c r="BF157" s="48">
        <v>1</v>
      </c>
      <c r="BG157" s="49">
        <v>2.3255813953488373</v>
      </c>
      <c r="BH157" s="48">
        <v>0</v>
      </c>
      <c r="BI157" s="49">
        <v>0</v>
      </c>
      <c r="BJ157" s="48">
        <v>39</v>
      </c>
      <c r="BK157" s="49">
        <v>90.69767441860465</v>
      </c>
      <c r="BL157" s="48">
        <v>43</v>
      </c>
    </row>
    <row r="158" spans="1:64" ht="15">
      <c r="A158" s="64" t="s">
        <v>322</v>
      </c>
      <c r="B158" s="64" t="s">
        <v>322</v>
      </c>
      <c r="C158" s="65"/>
      <c r="D158" s="66"/>
      <c r="E158" s="67"/>
      <c r="F158" s="68"/>
      <c r="G158" s="65"/>
      <c r="H158" s="69"/>
      <c r="I158" s="70"/>
      <c r="J158" s="70"/>
      <c r="K158" s="34" t="s">
        <v>65</v>
      </c>
      <c r="L158" s="77">
        <v>233</v>
      </c>
      <c r="M158" s="77"/>
      <c r="N158" s="72"/>
      <c r="O158" s="79" t="s">
        <v>176</v>
      </c>
      <c r="P158" s="81">
        <v>43637.76409722222</v>
      </c>
      <c r="Q158" s="79" t="s">
        <v>440</v>
      </c>
      <c r="R158" s="83" t="s">
        <v>470</v>
      </c>
      <c r="S158" s="79" t="s">
        <v>505</v>
      </c>
      <c r="T158" s="79"/>
      <c r="U158" s="79"/>
      <c r="V158" s="83" t="s">
        <v>677</v>
      </c>
      <c r="W158" s="81">
        <v>43637.76409722222</v>
      </c>
      <c r="X158" s="83" t="s">
        <v>835</v>
      </c>
      <c r="Y158" s="79"/>
      <c r="Z158" s="79"/>
      <c r="AA158" s="85" t="s">
        <v>1012</v>
      </c>
      <c r="AB158" s="79"/>
      <c r="AC158" s="79" t="b">
        <v>0</v>
      </c>
      <c r="AD158" s="79">
        <v>0</v>
      </c>
      <c r="AE158" s="85" t="s">
        <v>1037</v>
      </c>
      <c r="AF158" s="79" t="b">
        <v>0</v>
      </c>
      <c r="AG158" s="79" t="s">
        <v>1051</v>
      </c>
      <c r="AH158" s="79"/>
      <c r="AI158" s="85" t="s">
        <v>1037</v>
      </c>
      <c r="AJ158" s="79" t="b">
        <v>0</v>
      </c>
      <c r="AK158" s="79">
        <v>0</v>
      </c>
      <c r="AL158" s="85" t="s">
        <v>1037</v>
      </c>
      <c r="AM158" s="79" t="s">
        <v>1066</v>
      </c>
      <c r="AN158" s="79" t="b">
        <v>0</v>
      </c>
      <c r="AO158" s="85" t="s">
        <v>1012</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5</v>
      </c>
      <c r="BC158" s="78" t="str">
        <f>REPLACE(INDEX(GroupVertices[Group],MATCH(Edges24[[#This Row],[Vertex 2]],GroupVertices[Vertex],0)),1,1,"")</f>
        <v>5</v>
      </c>
      <c r="BD158" s="48">
        <v>0</v>
      </c>
      <c r="BE158" s="49">
        <v>0</v>
      </c>
      <c r="BF158" s="48">
        <v>0</v>
      </c>
      <c r="BG158" s="49">
        <v>0</v>
      </c>
      <c r="BH158" s="48">
        <v>0</v>
      </c>
      <c r="BI158" s="49">
        <v>0</v>
      </c>
      <c r="BJ158" s="48">
        <v>3</v>
      </c>
      <c r="BK158" s="49">
        <v>100</v>
      </c>
      <c r="BL158" s="48">
        <v>3</v>
      </c>
    </row>
    <row r="159" spans="1:64" ht="15">
      <c r="A159" s="64" t="s">
        <v>323</v>
      </c>
      <c r="B159" s="64" t="s">
        <v>323</v>
      </c>
      <c r="C159" s="65"/>
      <c r="D159" s="66"/>
      <c r="E159" s="67"/>
      <c r="F159" s="68"/>
      <c r="G159" s="65"/>
      <c r="H159" s="69"/>
      <c r="I159" s="70"/>
      <c r="J159" s="70"/>
      <c r="K159" s="34" t="s">
        <v>65</v>
      </c>
      <c r="L159" s="77">
        <v>234</v>
      </c>
      <c r="M159" s="77"/>
      <c r="N159" s="72"/>
      <c r="O159" s="79" t="s">
        <v>176</v>
      </c>
      <c r="P159" s="81">
        <v>43624.70899305555</v>
      </c>
      <c r="Q159" s="79" t="s">
        <v>441</v>
      </c>
      <c r="R159" s="83" t="s">
        <v>483</v>
      </c>
      <c r="S159" s="79" t="s">
        <v>512</v>
      </c>
      <c r="T159" s="79" t="s">
        <v>540</v>
      </c>
      <c r="U159" s="83" t="s">
        <v>583</v>
      </c>
      <c r="V159" s="83" t="s">
        <v>583</v>
      </c>
      <c r="W159" s="81">
        <v>43624.70899305555</v>
      </c>
      <c r="X159" s="83" t="s">
        <v>836</v>
      </c>
      <c r="Y159" s="79"/>
      <c r="Z159" s="79"/>
      <c r="AA159" s="85" t="s">
        <v>1013</v>
      </c>
      <c r="AB159" s="79"/>
      <c r="AC159" s="79" t="b">
        <v>0</v>
      </c>
      <c r="AD159" s="79">
        <v>0</v>
      </c>
      <c r="AE159" s="85" t="s">
        <v>1037</v>
      </c>
      <c r="AF159" s="79" t="b">
        <v>0</v>
      </c>
      <c r="AG159" s="79" t="s">
        <v>1048</v>
      </c>
      <c r="AH159" s="79"/>
      <c r="AI159" s="85" t="s">
        <v>1037</v>
      </c>
      <c r="AJ159" s="79" t="b">
        <v>0</v>
      </c>
      <c r="AK159" s="79">
        <v>0</v>
      </c>
      <c r="AL159" s="85" t="s">
        <v>1037</v>
      </c>
      <c r="AM159" s="79" t="s">
        <v>1067</v>
      </c>
      <c r="AN159" s="79" t="b">
        <v>0</v>
      </c>
      <c r="AO159" s="85" t="s">
        <v>1013</v>
      </c>
      <c r="AP159" s="79" t="s">
        <v>176</v>
      </c>
      <c r="AQ159" s="79">
        <v>0</v>
      </c>
      <c r="AR159" s="79">
        <v>0</v>
      </c>
      <c r="AS159" s="79"/>
      <c r="AT159" s="79"/>
      <c r="AU159" s="79"/>
      <c r="AV159" s="79"/>
      <c r="AW159" s="79"/>
      <c r="AX159" s="79"/>
      <c r="AY159" s="79"/>
      <c r="AZ159" s="79"/>
      <c r="BA159">
        <v>8</v>
      </c>
      <c r="BB159" s="78" t="str">
        <f>REPLACE(INDEX(GroupVertices[Group],MATCH(Edges24[[#This Row],[Vertex 1]],GroupVertices[Vertex],0)),1,1,"")</f>
        <v>5</v>
      </c>
      <c r="BC159" s="78" t="str">
        <f>REPLACE(INDEX(GroupVertices[Group],MATCH(Edges24[[#This Row],[Vertex 2]],GroupVertices[Vertex],0)),1,1,"")</f>
        <v>5</v>
      </c>
      <c r="BD159" s="48">
        <v>4</v>
      </c>
      <c r="BE159" s="49">
        <v>16.666666666666668</v>
      </c>
      <c r="BF159" s="48">
        <v>1</v>
      </c>
      <c r="BG159" s="49">
        <v>4.166666666666667</v>
      </c>
      <c r="BH159" s="48">
        <v>0</v>
      </c>
      <c r="BI159" s="49">
        <v>0</v>
      </c>
      <c r="BJ159" s="48">
        <v>19</v>
      </c>
      <c r="BK159" s="49">
        <v>79.16666666666667</v>
      </c>
      <c r="BL159" s="48">
        <v>24</v>
      </c>
    </row>
    <row r="160" spans="1:64" ht="15">
      <c r="A160" s="64" t="s">
        <v>323</v>
      </c>
      <c r="B160" s="64" t="s">
        <v>323</v>
      </c>
      <c r="C160" s="65"/>
      <c r="D160" s="66"/>
      <c r="E160" s="67"/>
      <c r="F160" s="68"/>
      <c r="G160" s="65"/>
      <c r="H160" s="69"/>
      <c r="I160" s="70"/>
      <c r="J160" s="70"/>
      <c r="K160" s="34" t="s">
        <v>65</v>
      </c>
      <c r="L160" s="77">
        <v>235</v>
      </c>
      <c r="M160" s="77"/>
      <c r="N160" s="72"/>
      <c r="O160" s="79" t="s">
        <v>176</v>
      </c>
      <c r="P160" s="81">
        <v>43627.789618055554</v>
      </c>
      <c r="Q160" s="79" t="s">
        <v>442</v>
      </c>
      <c r="R160" s="83" t="s">
        <v>484</v>
      </c>
      <c r="S160" s="79" t="s">
        <v>512</v>
      </c>
      <c r="T160" s="79" t="s">
        <v>541</v>
      </c>
      <c r="U160" s="83" t="s">
        <v>584</v>
      </c>
      <c r="V160" s="83" t="s">
        <v>584</v>
      </c>
      <c r="W160" s="81">
        <v>43627.789618055554</v>
      </c>
      <c r="X160" s="83" t="s">
        <v>837</v>
      </c>
      <c r="Y160" s="79"/>
      <c r="Z160" s="79"/>
      <c r="AA160" s="85" t="s">
        <v>1014</v>
      </c>
      <c r="AB160" s="79"/>
      <c r="AC160" s="79" t="b">
        <v>0</v>
      </c>
      <c r="AD160" s="79">
        <v>0</v>
      </c>
      <c r="AE160" s="85" t="s">
        <v>1037</v>
      </c>
      <c r="AF160" s="79" t="b">
        <v>0</v>
      </c>
      <c r="AG160" s="79" t="s">
        <v>1048</v>
      </c>
      <c r="AH160" s="79"/>
      <c r="AI160" s="85" t="s">
        <v>1037</v>
      </c>
      <c r="AJ160" s="79" t="b">
        <v>0</v>
      </c>
      <c r="AK160" s="79">
        <v>0</v>
      </c>
      <c r="AL160" s="85" t="s">
        <v>1037</v>
      </c>
      <c r="AM160" s="79" t="s">
        <v>1067</v>
      </c>
      <c r="AN160" s="79" t="b">
        <v>0</v>
      </c>
      <c r="AO160" s="85" t="s">
        <v>1014</v>
      </c>
      <c r="AP160" s="79" t="s">
        <v>176</v>
      </c>
      <c r="AQ160" s="79">
        <v>0</v>
      </c>
      <c r="AR160" s="79">
        <v>0</v>
      </c>
      <c r="AS160" s="79"/>
      <c r="AT160" s="79"/>
      <c r="AU160" s="79"/>
      <c r="AV160" s="79"/>
      <c r="AW160" s="79"/>
      <c r="AX160" s="79"/>
      <c r="AY160" s="79"/>
      <c r="AZ160" s="79"/>
      <c r="BA160">
        <v>8</v>
      </c>
      <c r="BB160" s="78" t="str">
        <f>REPLACE(INDEX(GroupVertices[Group],MATCH(Edges24[[#This Row],[Vertex 1]],GroupVertices[Vertex],0)),1,1,"")</f>
        <v>5</v>
      </c>
      <c r="BC160" s="78" t="str">
        <f>REPLACE(INDEX(GroupVertices[Group],MATCH(Edges24[[#This Row],[Vertex 2]],GroupVertices[Vertex],0)),1,1,"")</f>
        <v>5</v>
      </c>
      <c r="BD160" s="48">
        <v>5</v>
      </c>
      <c r="BE160" s="49">
        <v>19.23076923076923</v>
      </c>
      <c r="BF160" s="48">
        <v>0</v>
      </c>
      <c r="BG160" s="49">
        <v>0</v>
      </c>
      <c r="BH160" s="48">
        <v>0</v>
      </c>
      <c r="BI160" s="49">
        <v>0</v>
      </c>
      <c r="BJ160" s="48">
        <v>21</v>
      </c>
      <c r="BK160" s="49">
        <v>80.76923076923077</v>
      </c>
      <c r="BL160" s="48">
        <v>26</v>
      </c>
    </row>
    <row r="161" spans="1:64" ht="15">
      <c r="A161" s="64" t="s">
        <v>323</v>
      </c>
      <c r="B161" s="64" t="s">
        <v>323</v>
      </c>
      <c r="C161" s="65"/>
      <c r="D161" s="66"/>
      <c r="E161" s="67"/>
      <c r="F161" s="68"/>
      <c r="G161" s="65"/>
      <c r="H161" s="69"/>
      <c r="I161" s="70"/>
      <c r="J161" s="70"/>
      <c r="K161" s="34" t="s">
        <v>65</v>
      </c>
      <c r="L161" s="77">
        <v>236</v>
      </c>
      <c r="M161" s="77"/>
      <c r="N161" s="72"/>
      <c r="O161" s="79" t="s">
        <v>176</v>
      </c>
      <c r="P161" s="81">
        <v>43630.036828703705</v>
      </c>
      <c r="Q161" s="79" t="s">
        <v>443</v>
      </c>
      <c r="R161" s="83" t="s">
        <v>485</v>
      </c>
      <c r="S161" s="79" t="s">
        <v>513</v>
      </c>
      <c r="T161" s="79" t="s">
        <v>542</v>
      </c>
      <c r="U161" s="83" t="s">
        <v>585</v>
      </c>
      <c r="V161" s="83" t="s">
        <v>585</v>
      </c>
      <c r="W161" s="81">
        <v>43630.036828703705</v>
      </c>
      <c r="X161" s="83" t="s">
        <v>838</v>
      </c>
      <c r="Y161" s="79"/>
      <c r="Z161" s="79"/>
      <c r="AA161" s="85" t="s">
        <v>1015</v>
      </c>
      <c r="AB161" s="79"/>
      <c r="AC161" s="79" t="b">
        <v>0</v>
      </c>
      <c r="AD161" s="79">
        <v>0</v>
      </c>
      <c r="AE161" s="85" t="s">
        <v>1037</v>
      </c>
      <c r="AF161" s="79" t="b">
        <v>0</v>
      </c>
      <c r="AG161" s="79" t="s">
        <v>1048</v>
      </c>
      <c r="AH161" s="79"/>
      <c r="AI161" s="85" t="s">
        <v>1037</v>
      </c>
      <c r="AJ161" s="79" t="b">
        <v>0</v>
      </c>
      <c r="AK161" s="79">
        <v>0</v>
      </c>
      <c r="AL161" s="85" t="s">
        <v>1037</v>
      </c>
      <c r="AM161" s="79" t="s">
        <v>1067</v>
      </c>
      <c r="AN161" s="79" t="b">
        <v>0</v>
      </c>
      <c r="AO161" s="85" t="s">
        <v>1015</v>
      </c>
      <c r="AP161" s="79" t="s">
        <v>176</v>
      </c>
      <c r="AQ161" s="79">
        <v>0</v>
      </c>
      <c r="AR161" s="79">
        <v>0</v>
      </c>
      <c r="AS161" s="79"/>
      <c r="AT161" s="79"/>
      <c r="AU161" s="79"/>
      <c r="AV161" s="79"/>
      <c r="AW161" s="79"/>
      <c r="AX161" s="79"/>
      <c r="AY161" s="79"/>
      <c r="AZ161" s="79"/>
      <c r="BA161">
        <v>8</v>
      </c>
      <c r="BB161" s="78" t="str">
        <f>REPLACE(INDEX(GroupVertices[Group],MATCH(Edges24[[#This Row],[Vertex 1]],GroupVertices[Vertex],0)),1,1,"")</f>
        <v>5</v>
      </c>
      <c r="BC161" s="78" t="str">
        <f>REPLACE(INDEX(GroupVertices[Group],MATCH(Edges24[[#This Row],[Vertex 2]],GroupVertices[Vertex],0)),1,1,"")</f>
        <v>5</v>
      </c>
      <c r="BD161" s="48">
        <v>3</v>
      </c>
      <c r="BE161" s="49">
        <v>14.285714285714286</v>
      </c>
      <c r="BF161" s="48">
        <v>0</v>
      </c>
      <c r="BG161" s="49">
        <v>0</v>
      </c>
      <c r="BH161" s="48">
        <v>0</v>
      </c>
      <c r="BI161" s="49">
        <v>0</v>
      </c>
      <c r="BJ161" s="48">
        <v>18</v>
      </c>
      <c r="BK161" s="49">
        <v>85.71428571428571</v>
      </c>
      <c r="BL161" s="48">
        <v>21</v>
      </c>
    </row>
    <row r="162" spans="1:64" ht="15">
      <c r="A162" s="64" t="s">
        <v>323</v>
      </c>
      <c r="B162" s="64" t="s">
        <v>323</v>
      </c>
      <c r="C162" s="65"/>
      <c r="D162" s="66"/>
      <c r="E162" s="67"/>
      <c r="F162" s="68"/>
      <c r="G162" s="65"/>
      <c r="H162" s="69"/>
      <c r="I162" s="70"/>
      <c r="J162" s="70"/>
      <c r="K162" s="34" t="s">
        <v>65</v>
      </c>
      <c r="L162" s="77">
        <v>237</v>
      </c>
      <c r="M162" s="77"/>
      <c r="N162" s="72"/>
      <c r="O162" s="79" t="s">
        <v>176</v>
      </c>
      <c r="P162" s="81">
        <v>43631.70878472222</v>
      </c>
      <c r="Q162" s="79" t="s">
        <v>444</v>
      </c>
      <c r="R162" s="83" t="s">
        <v>486</v>
      </c>
      <c r="S162" s="79" t="s">
        <v>514</v>
      </c>
      <c r="T162" s="79" t="s">
        <v>543</v>
      </c>
      <c r="U162" s="83" t="s">
        <v>586</v>
      </c>
      <c r="V162" s="83" t="s">
        <v>586</v>
      </c>
      <c r="W162" s="81">
        <v>43631.70878472222</v>
      </c>
      <c r="X162" s="83" t="s">
        <v>839</v>
      </c>
      <c r="Y162" s="79"/>
      <c r="Z162" s="79"/>
      <c r="AA162" s="85" t="s">
        <v>1016</v>
      </c>
      <c r="AB162" s="79"/>
      <c r="AC162" s="79" t="b">
        <v>0</v>
      </c>
      <c r="AD162" s="79">
        <v>0</v>
      </c>
      <c r="AE162" s="85" t="s">
        <v>1037</v>
      </c>
      <c r="AF162" s="79" t="b">
        <v>0</v>
      </c>
      <c r="AG162" s="79" t="s">
        <v>1048</v>
      </c>
      <c r="AH162" s="79"/>
      <c r="AI162" s="85" t="s">
        <v>1037</v>
      </c>
      <c r="AJ162" s="79" t="b">
        <v>0</v>
      </c>
      <c r="AK162" s="79">
        <v>0</v>
      </c>
      <c r="AL162" s="85" t="s">
        <v>1037</v>
      </c>
      <c r="AM162" s="79" t="s">
        <v>1067</v>
      </c>
      <c r="AN162" s="79" t="b">
        <v>0</v>
      </c>
      <c r="AO162" s="85" t="s">
        <v>1016</v>
      </c>
      <c r="AP162" s="79" t="s">
        <v>176</v>
      </c>
      <c r="AQ162" s="79">
        <v>0</v>
      </c>
      <c r="AR162" s="79">
        <v>0</v>
      </c>
      <c r="AS162" s="79"/>
      <c r="AT162" s="79"/>
      <c r="AU162" s="79"/>
      <c r="AV162" s="79"/>
      <c r="AW162" s="79"/>
      <c r="AX162" s="79"/>
      <c r="AY162" s="79"/>
      <c r="AZ162" s="79"/>
      <c r="BA162">
        <v>8</v>
      </c>
      <c r="BB162" s="78" t="str">
        <f>REPLACE(INDEX(GroupVertices[Group],MATCH(Edges24[[#This Row],[Vertex 1]],GroupVertices[Vertex],0)),1,1,"")</f>
        <v>5</v>
      </c>
      <c r="BC162" s="78" t="str">
        <f>REPLACE(INDEX(GroupVertices[Group],MATCH(Edges24[[#This Row],[Vertex 2]],GroupVertices[Vertex],0)),1,1,"")</f>
        <v>5</v>
      </c>
      <c r="BD162" s="48">
        <v>4</v>
      </c>
      <c r="BE162" s="49">
        <v>11.428571428571429</v>
      </c>
      <c r="BF162" s="48">
        <v>0</v>
      </c>
      <c r="BG162" s="49">
        <v>0</v>
      </c>
      <c r="BH162" s="48">
        <v>0</v>
      </c>
      <c r="BI162" s="49">
        <v>0</v>
      </c>
      <c r="BJ162" s="48">
        <v>31</v>
      </c>
      <c r="BK162" s="49">
        <v>88.57142857142857</v>
      </c>
      <c r="BL162" s="48">
        <v>35</v>
      </c>
    </row>
    <row r="163" spans="1:64" ht="15">
      <c r="A163" s="64" t="s">
        <v>323</v>
      </c>
      <c r="B163" s="64" t="s">
        <v>323</v>
      </c>
      <c r="C163" s="65"/>
      <c r="D163" s="66"/>
      <c r="E163" s="67"/>
      <c r="F163" s="68"/>
      <c r="G163" s="65"/>
      <c r="H163" s="69"/>
      <c r="I163" s="70"/>
      <c r="J163" s="70"/>
      <c r="K163" s="34" t="s">
        <v>65</v>
      </c>
      <c r="L163" s="77">
        <v>238</v>
      </c>
      <c r="M163" s="77"/>
      <c r="N163" s="72"/>
      <c r="O163" s="79" t="s">
        <v>176</v>
      </c>
      <c r="P163" s="81">
        <v>43633.95626157407</v>
      </c>
      <c r="Q163" s="79" t="s">
        <v>445</v>
      </c>
      <c r="R163" s="83" t="s">
        <v>487</v>
      </c>
      <c r="S163" s="79" t="s">
        <v>512</v>
      </c>
      <c r="T163" s="79" t="s">
        <v>544</v>
      </c>
      <c r="U163" s="83" t="s">
        <v>587</v>
      </c>
      <c r="V163" s="83" t="s">
        <v>587</v>
      </c>
      <c r="W163" s="81">
        <v>43633.95626157407</v>
      </c>
      <c r="X163" s="83" t="s">
        <v>840</v>
      </c>
      <c r="Y163" s="79"/>
      <c r="Z163" s="79"/>
      <c r="AA163" s="85" t="s">
        <v>1017</v>
      </c>
      <c r="AB163" s="79"/>
      <c r="AC163" s="79" t="b">
        <v>0</v>
      </c>
      <c r="AD163" s="79">
        <v>0</v>
      </c>
      <c r="AE163" s="85" t="s">
        <v>1037</v>
      </c>
      <c r="AF163" s="79" t="b">
        <v>0</v>
      </c>
      <c r="AG163" s="79" t="s">
        <v>1048</v>
      </c>
      <c r="AH163" s="79"/>
      <c r="AI163" s="85" t="s">
        <v>1037</v>
      </c>
      <c r="AJ163" s="79" t="b">
        <v>0</v>
      </c>
      <c r="AK163" s="79">
        <v>0</v>
      </c>
      <c r="AL163" s="85" t="s">
        <v>1037</v>
      </c>
      <c r="AM163" s="79" t="s">
        <v>1067</v>
      </c>
      <c r="AN163" s="79" t="b">
        <v>0</v>
      </c>
      <c r="AO163" s="85" t="s">
        <v>1017</v>
      </c>
      <c r="AP163" s="79" t="s">
        <v>176</v>
      </c>
      <c r="AQ163" s="79">
        <v>0</v>
      </c>
      <c r="AR163" s="79">
        <v>0</v>
      </c>
      <c r="AS163" s="79"/>
      <c r="AT163" s="79"/>
      <c r="AU163" s="79"/>
      <c r="AV163" s="79"/>
      <c r="AW163" s="79"/>
      <c r="AX163" s="79"/>
      <c r="AY163" s="79"/>
      <c r="AZ163" s="79"/>
      <c r="BA163">
        <v>8</v>
      </c>
      <c r="BB163" s="78" t="str">
        <f>REPLACE(INDEX(GroupVertices[Group],MATCH(Edges24[[#This Row],[Vertex 1]],GroupVertices[Vertex],0)),1,1,"")</f>
        <v>5</v>
      </c>
      <c r="BC163" s="78" t="str">
        <f>REPLACE(INDEX(GroupVertices[Group],MATCH(Edges24[[#This Row],[Vertex 2]],GroupVertices[Vertex],0)),1,1,"")</f>
        <v>5</v>
      </c>
      <c r="BD163" s="48">
        <v>0</v>
      </c>
      <c r="BE163" s="49">
        <v>0</v>
      </c>
      <c r="BF163" s="48">
        <v>1</v>
      </c>
      <c r="BG163" s="49">
        <v>3.7037037037037037</v>
      </c>
      <c r="BH163" s="48">
        <v>0</v>
      </c>
      <c r="BI163" s="49">
        <v>0</v>
      </c>
      <c r="BJ163" s="48">
        <v>26</v>
      </c>
      <c r="BK163" s="49">
        <v>96.29629629629629</v>
      </c>
      <c r="BL163" s="48">
        <v>27</v>
      </c>
    </row>
    <row r="164" spans="1:64" ht="15">
      <c r="A164" s="64" t="s">
        <v>323</v>
      </c>
      <c r="B164" s="64" t="s">
        <v>323</v>
      </c>
      <c r="C164" s="65"/>
      <c r="D164" s="66"/>
      <c r="E164" s="67"/>
      <c r="F164" s="68"/>
      <c r="G164" s="65"/>
      <c r="H164" s="69"/>
      <c r="I164" s="70"/>
      <c r="J164" s="70"/>
      <c r="K164" s="34" t="s">
        <v>65</v>
      </c>
      <c r="L164" s="77">
        <v>239</v>
      </c>
      <c r="M164" s="77"/>
      <c r="N164" s="72"/>
      <c r="O164" s="79" t="s">
        <v>176</v>
      </c>
      <c r="P164" s="81">
        <v>43635.83385416667</v>
      </c>
      <c r="Q164" s="79" t="s">
        <v>446</v>
      </c>
      <c r="R164" s="83" t="s">
        <v>488</v>
      </c>
      <c r="S164" s="79" t="s">
        <v>512</v>
      </c>
      <c r="T164" s="79" t="s">
        <v>545</v>
      </c>
      <c r="U164" s="83" t="s">
        <v>588</v>
      </c>
      <c r="V164" s="83" t="s">
        <v>588</v>
      </c>
      <c r="W164" s="81">
        <v>43635.83385416667</v>
      </c>
      <c r="X164" s="83" t="s">
        <v>841</v>
      </c>
      <c r="Y164" s="79"/>
      <c r="Z164" s="79"/>
      <c r="AA164" s="85" t="s">
        <v>1018</v>
      </c>
      <c r="AB164" s="79"/>
      <c r="AC164" s="79" t="b">
        <v>0</v>
      </c>
      <c r="AD164" s="79">
        <v>0</v>
      </c>
      <c r="AE164" s="85" t="s">
        <v>1037</v>
      </c>
      <c r="AF164" s="79" t="b">
        <v>0</v>
      </c>
      <c r="AG164" s="79" t="s">
        <v>1048</v>
      </c>
      <c r="AH164" s="79"/>
      <c r="AI164" s="85" t="s">
        <v>1037</v>
      </c>
      <c r="AJ164" s="79" t="b">
        <v>0</v>
      </c>
      <c r="AK164" s="79">
        <v>0</v>
      </c>
      <c r="AL164" s="85" t="s">
        <v>1037</v>
      </c>
      <c r="AM164" s="79" t="s">
        <v>1067</v>
      </c>
      <c r="AN164" s="79" t="b">
        <v>0</v>
      </c>
      <c r="AO164" s="85" t="s">
        <v>1018</v>
      </c>
      <c r="AP164" s="79" t="s">
        <v>176</v>
      </c>
      <c r="AQ164" s="79">
        <v>0</v>
      </c>
      <c r="AR164" s="79">
        <v>0</v>
      </c>
      <c r="AS164" s="79"/>
      <c r="AT164" s="79"/>
      <c r="AU164" s="79"/>
      <c r="AV164" s="79"/>
      <c r="AW164" s="79"/>
      <c r="AX164" s="79"/>
      <c r="AY164" s="79"/>
      <c r="AZ164" s="79"/>
      <c r="BA164">
        <v>8</v>
      </c>
      <c r="BB164" s="78" t="str">
        <f>REPLACE(INDEX(GroupVertices[Group],MATCH(Edges24[[#This Row],[Vertex 1]],GroupVertices[Vertex],0)),1,1,"")</f>
        <v>5</v>
      </c>
      <c r="BC164" s="78" t="str">
        <f>REPLACE(INDEX(GroupVertices[Group],MATCH(Edges24[[#This Row],[Vertex 2]],GroupVertices[Vertex],0)),1,1,"")</f>
        <v>5</v>
      </c>
      <c r="BD164" s="48">
        <v>3</v>
      </c>
      <c r="BE164" s="49">
        <v>8.108108108108109</v>
      </c>
      <c r="BF164" s="48">
        <v>0</v>
      </c>
      <c r="BG164" s="49">
        <v>0</v>
      </c>
      <c r="BH164" s="48">
        <v>0</v>
      </c>
      <c r="BI164" s="49">
        <v>0</v>
      </c>
      <c r="BJ164" s="48">
        <v>34</v>
      </c>
      <c r="BK164" s="49">
        <v>91.89189189189189</v>
      </c>
      <c r="BL164" s="48">
        <v>37</v>
      </c>
    </row>
    <row r="165" spans="1:64" ht="15">
      <c r="A165" s="64" t="s">
        <v>323</v>
      </c>
      <c r="B165" s="64" t="s">
        <v>323</v>
      </c>
      <c r="C165" s="65"/>
      <c r="D165" s="66"/>
      <c r="E165" s="67"/>
      <c r="F165" s="68"/>
      <c r="G165" s="65"/>
      <c r="H165" s="69"/>
      <c r="I165" s="70"/>
      <c r="J165" s="70"/>
      <c r="K165" s="34" t="s">
        <v>65</v>
      </c>
      <c r="L165" s="77">
        <v>240</v>
      </c>
      <c r="M165" s="77"/>
      <c r="N165" s="72"/>
      <c r="O165" s="79" t="s">
        <v>176</v>
      </c>
      <c r="P165" s="81">
        <v>43636.82780092592</v>
      </c>
      <c r="Q165" s="79" t="s">
        <v>447</v>
      </c>
      <c r="R165" s="83" t="s">
        <v>489</v>
      </c>
      <c r="S165" s="79" t="s">
        <v>503</v>
      </c>
      <c r="T165" s="79" t="s">
        <v>546</v>
      </c>
      <c r="U165" s="83" t="s">
        <v>589</v>
      </c>
      <c r="V165" s="83" t="s">
        <v>589</v>
      </c>
      <c r="W165" s="81">
        <v>43636.82780092592</v>
      </c>
      <c r="X165" s="83" t="s">
        <v>842</v>
      </c>
      <c r="Y165" s="79"/>
      <c r="Z165" s="79"/>
      <c r="AA165" s="85" t="s">
        <v>1019</v>
      </c>
      <c r="AB165" s="79"/>
      <c r="AC165" s="79" t="b">
        <v>0</v>
      </c>
      <c r="AD165" s="79">
        <v>0</v>
      </c>
      <c r="AE165" s="85" t="s">
        <v>1037</v>
      </c>
      <c r="AF165" s="79" t="b">
        <v>0</v>
      </c>
      <c r="AG165" s="79" t="s">
        <v>1048</v>
      </c>
      <c r="AH165" s="79"/>
      <c r="AI165" s="85" t="s">
        <v>1037</v>
      </c>
      <c r="AJ165" s="79" t="b">
        <v>0</v>
      </c>
      <c r="AK165" s="79">
        <v>0</v>
      </c>
      <c r="AL165" s="85" t="s">
        <v>1037</v>
      </c>
      <c r="AM165" s="79" t="s">
        <v>1067</v>
      </c>
      <c r="AN165" s="79" t="b">
        <v>0</v>
      </c>
      <c r="AO165" s="85" t="s">
        <v>1019</v>
      </c>
      <c r="AP165" s="79" t="s">
        <v>176</v>
      </c>
      <c r="AQ165" s="79">
        <v>0</v>
      </c>
      <c r="AR165" s="79">
        <v>0</v>
      </c>
      <c r="AS165" s="79"/>
      <c r="AT165" s="79"/>
      <c r="AU165" s="79"/>
      <c r="AV165" s="79"/>
      <c r="AW165" s="79"/>
      <c r="AX165" s="79"/>
      <c r="AY165" s="79"/>
      <c r="AZ165" s="79"/>
      <c r="BA165">
        <v>8</v>
      </c>
      <c r="BB165" s="78" t="str">
        <f>REPLACE(INDEX(GroupVertices[Group],MATCH(Edges24[[#This Row],[Vertex 1]],GroupVertices[Vertex],0)),1,1,"")</f>
        <v>5</v>
      </c>
      <c r="BC165" s="78" t="str">
        <f>REPLACE(INDEX(GroupVertices[Group],MATCH(Edges24[[#This Row],[Vertex 2]],GroupVertices[Vertex],0)),1,1,"")</f>
        <v>5</v>
      </c>
      <c r="BD165" s="48">
        <v>0</v>
      </c>
      <c r="BE165" s="49">
        <v>0</v>
      </c>
      <c r="BF165" s="48">
        <v>0</v>
      </c>
      <c r="BG165" s="49">
        <v>0</v>
      </c>
      <c r="BH165" s="48">
        <v>0</v>
      </c>
      <c r="BI165" s="49">
        <v>0</v>
      </c>
      <c r="BJ165" s="48">
        <v>26</v>
      </c>
      <c r="BK165" s="49">
        <v>100</v>
      </c>
      <c r="BL165" s="48">
        <v>26</v>
      </c>
    </row>
    <row r="166" spans="1:64" ht="15">
      <c r="A166" s="64" t="s">
        <v>323</v>
      </c>
      <c r="B166" s="64" t="s">
        <v>323</v>
      </c>
      <c r="C166" s="65"/>
      <c r="D166" s="66"/>
      <c r="E166" s="67"/>
      <c r="F166" s="68"/>
      <c r="G166" s="65"/>
      <c r="H166" s="69"/>
      <c r="I166" s="70"/>
      <c r="J166" s="70"/>
      <c r="K166" s="34" t="s">
        <v>65</v>
      </c>
      <c r="L166" s="77">
        <v>241</v>
      </c>
      <c r="M166" s="77"/>
      <c r="N166" s="72"/>
      <c r="O166" s="79" t="s">
        <v>176</v>
      </c>
      <c r="P166" s="81">
        <v>43637.78476851852</v>
      </c>
      <c r="Q166" s="79" t="s">
        <v>448</v>
      </c>
      <c r="R166" s="83" t="s">
        <v>490</v>
      </c>
      <c r="S166" s="79" t="s">
        <v>512</v>
      </c>
      <c r="T166" s="79" t="s">
        <v>547</v>
      </c>
      <c r="U166" s="83" t="s">
        <v>590</v>
      </c>
      <c r="V166" s="83" t="s">
        <v>590</v>
      </c>
      <c r="W166" s="81">
        <v>43637.78476851852</v>
      </c>
      <c r="X166" s="83" t="s">
        <v>843</v>
      </c>
      <c r="Y166" s="79"/>
      <c r="Z166" s="79"/>
      <c r="AA166" s="85" t="s">
        <v>1020</v>
      </c>
      <c r="AB166" s="79"/>
      <c r="AC166" s="79" t="b">
        <v>0</v>
      </c>
      <c r="AD166" s="79">
        <v>1</v>
      </c>
      <c r="AE166" s="85" t="s">
        <v>1037</v>
      </c>
      <c r="AF166" s="79" t="b">
        <v>0</v>
      </c>
      <c r="AG166" s="79" t="s">
        <v>1048</v>
      </c>
      <c r="AH166" s="79"/>
      <c r="AI166" s="85" t="s">
        <v>1037</v>
      </c>
      <c r="AJ166" s="79" t="b">
        <v>0</v>
      </c>
      <c r="AK166" s="79">
        <v>0</v>
      </c>
      <c r="AL166" s="85" t="s">
        <v>1037</v>
      </c>
      <c r="AM166" s="79" t="s">
        <v>1067</v>
      </c>
      <c r="AN166" s="79" t="b">
        <v>0</v>
      </c>
      <c r="AO166" s="85" t="s">
        <v>1020</v>
      </c>
      <c r="AP166" s="79" t="s">
        <v>176</v>
      </c>
      <c r="AQ166" s="79">
        <v>0</v>
      </c>
      <c r="AR166" s="79">
        <v>0</v>
      </c>
      <c r="AS166" s="79"/>
      <c r="AT166" s="79"/>
      <c r="AU166" s="79"/>
      <c r="AV166" s="79"/>
      <c r="AW166" s="79"/>
      <c r="AX166" s="79"/>
      <c r="AY166" s="79"/>
      <c r="AZ166" s="79"/>
      <c r="BA166">
        <v>8</v>
      </c>
      <c r="BB166" s="78" t="str">
        <f>REPLACE(INDEX(GroupVertices[Group],MATCH(Edges24[[#This Row],[Vertex 1]],GroupVertices[Vertex],0)),1,1,"")</f>
        <v>5</v>
      </c>
      <c r="BC166" s="78" t="str">
        <f>REPLACE(INDEX(GroupVertices[Group],MATCH(Edges24[[#This Row],[Vertex 2]],GroupVertices[Vertex],0)),1,1,"")</f>
        <v>5</v>
      </c>
      <c r="BD166" s="48">
        <v>2</v>
      </c>
      <c r="BE166" s="49">
        <v>7.407407407407407</v>
      </c>
      <c r="BF166" s="48">
        <v>1</v>
      </c>
      <c r="BG166" s="49">
        <v>3.7037037037037037</v>
      </c>
      <c r="BH166" s="48">
        <v>0</v>
      </c>
      <c r="BI166" s="49">
        <v>0</v>
      </c>
      <c r="BJ166" s="48">
        <v>24</v>
      </c>
      <c r="BK166" s="49">
        <v>88.88888888888889</v>
      </c>
      <c r="BL166" s="48">
        <v>27</v>
      </c>
    </row>
    <row r="167" spans="1:64" ht="15">
      <c r="A167" s="64" t="s">
        <v>324</v>
      </c>
      <c r="B167" s="64" t="s">
        <v>304</v>
      </c>
      <c r="C167" s="65"/>
      <c r="D167" s="66"/>
      <c r="E167" s="67"/>
      <c r="F167" s="68"/>
      <c r="G167" s="65"/>
      <c r="H167" s="69"/>
      <c r="I167" s="70"/>
      <c r="J167" s="70"/>
      <c r="K167" s="34" t="s">
        <v>65</v>
      </c>
      <c r="L167" s="77">
        <v>242</v>
      </c>
      <c r="M167" s="77"/>
      <c r="N167" s="72"/>
      <c r="O167" s="79" t="s">
        <v>352</v>
      </c>
      <c r="P167" s="81">
        <v>43637.84153935185</v>
      </c>
      <c r="Q167" s="79" t="s">
        <v>449</v>
      </c>
      <c r="R167" s="83" t="s">
        <v>491</v>
      </c>
      <c r="S167" s="79" t="s">
        <v>515</v>
      </c>
      <c r="T167" s="79" t="s">
        <v>548</v>
      </c>
      <c r="U167" s="83" t="s">
        <v>591</v>
      </c>
      <c r="V167" s="83" t="s">
        <v>591</v>
      </c>
      <c r="W167" s="81">
        <v>43637.84153935185</v>
      </c>
      <c r="X167" s="83" t="s">
        <v>844</v>
      </c>
      <c r="Y167" s="79"/>
      <c r="Z167" s="79"/>
      <c r="AA167" s="85" t="s">
        <v>1021</v>
      </c>
      <c r="AB167" s="79"/>
      <c r="AC167" s="79" t="b">
        <v>0</v>
      </c>
      <c r="AD167" s="79">
        <v>0</v>
      </c>
      <c r="AE167" s="85" t="s">
        <v>1037</v>
      </c>
      <c r="AF167" s="79" t="b">
        <v>0</v>
      </c>
      <c r="AG167" s="79" t="s">
        <v>1048</v>
      </c>
      <c r="AH167" s="79"/>
      <c r="AI167" s="85" t="s">
        <v>1037</v>
      </c>
      <c r="AJ167" s="79" t="b">
        <v>0</v>
      </c>
      <c r="AK167" s="79">
        <v>0</v>
      </c>
      <c r="AL167" s="85" t="s">
        <v>1037</v>
      </c>
      <c r="AM167" s="79" t="s">
        <v>1055</v>
      </c>
      <c r="AN167" s="79" t="b">
        <v>0</v>
      </c>
      <c r="AO167" s="85" t="s">
        <v>1021</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2</v>
      </c>
      <c r="BC167" s="78" t="str">
        <f>REPLACE(INDEX(GroupVertices[Group],MATCH(Edges24[[#This Row],[Vertex 2]],GroupVertices[Vertex],0)),1,1,"")</f>
        <v>2</v>
      </c>
      <c r="BD167" s="48">
        <v>1</v>
      </c>
      <c r="BE167" s="49">
        <v>4.166666666666667</v>
      </c>
      <c r="BF167" s="48">
        <v>0</v>
      </c>
      <c r="BG167" s="49">
        <v>0</v>
      </c>
      <c r="BH167" s="48">
        <v>0</v>
      </c>
      <c r="BI167" s="49">
        <v>0</v>
      </c>
      <c r="BJ167" s="48">
        <v>23</v>
      </c>
      <c r="BK167" s="49">
        <v>95.83333333333333</v>
      </c>
      <c r="BL167" s="48">
        <v>24</v>
      </c>
    </row>
    <row r="168" spans="1:64" ht="15">
      <c r="A168" s="64" t="s">
        <v>325</v>
      </c>
      <c r="B168" s="64" t="s">
        <v>332</v>
      </c>
      <c r="C168" s="65"/>
      <c r="D168" s="66"/>
      <c r="E168" s="67"/>
      <c r="F168" s="68"/>
      <c r="G168" s="65"/>
      <c r="H168" s="69"/>
      <c r="I168" s="70"/>
      <c r="J168" s="70"/>
      <c r="K168" s="34" t="s">
        <v>65</v>
      </c>
      <c r="L168" s="77">
        <v>243</v>
      </c>
      <c r="M168" s="77"/>
      <c r="N168" s="72"/>
      <c r="O168" s="79" t="s">
        <v>352</v>
      </c>
      <c r="P168" s="81">
        <v>43633.76652777778</v>
      </c>
      <c r="Q168" s="79" t="s">
        <v>450</v>
      </c>
      <c r="R168" s="79"/>
      <c r="S168" s="79"/>
      <c r="T168" s="79" t="s">
        <v>549</v>
      </c>
      <c r="U168" s="83" t="s">
        <v>592</v>
      </c>
      <c r="V168" s="83" t="s">
        <v>592</v>
      </c>
      <c r="W168" s="81">
        <v>43633.76652777778</v>
      </c>
      <c r="X168" s="83" t="s">
        <v>845</v>
      </c>
      <c r="Y168" s="79"/>
      <c r="Z168" s="79"/>
      <c r="AA168" s="85" t="s">
        <v>1022</v>
      </c>
      <c r="AB168" s="79"/>
      <c r="AC168" s="79" t="b">
        <v>0</v>
      </c>
      <c r="AD168" s="79">
        <v>2</v>
      </c>
      <c r="AE168" s="85" t="s">
        <v>1037</v>
      </c>
      <c r="AF168" s="79" t="b">
        <v>0</v>
      </c>
      <c r="AG168" s="79" t="s">
        <v>1048</v>
      </c>
      <c r="AH168" s="79"/>
      <c r="AI168" s="85" t="s">
        <v>1037</v>
      </c>
      <c r="AJ168" s="79" t="b">
        <v>0</v>
      </c>
      <c r="AK168" s="79">
        <v>0</v>
      </c>
      <c r="AL168" s="85" t="s">
        <v>1037</v>
      </c>
      <c r="AM168" s="79" t="s">
        <v>1054</v>
      </c>
      <c r="AN168" s="79" t="b">
        <v>0</v>
      </c>
      <c r="AO168" s="85" t="s">
        <v>1022</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4</v>
      </c>
      <c r="BC168" s="78" t="str">
        <f>REPLACE(INDEX(GroupVertices[Group],MATCH(Edges24[[#This Row],[Vertex 2]],GroupVertices[Vertex],0)),1,1,"")</f>
        <v>4</v>
      </c>
      <c r="BD168" s="48"/>
      <c r="BE168" s="49"/>
      <c r="BF168" s="48"/>
      <c r="BG168" s="49"/>
      <c r="BH168" s="48"/>
      <c r="BI168" s="49"/>
      <c r="BJ168" s="48"/>
      <c r="BK168" s="49"/>
      <c r="BL168" s="48"/>
    </row>
    <row r="169" spans="1:64" ht="15">
      <c r="A169" s="64" t="s">
        <v>304</v>
      </c>
      <c r="B169" s="64" t="s">
        <v>304</v>
      </c>
      <c r="C169" s="65"/>
      <c r="D169" s="66"/>
      <c r="E169" s="67"/>
      <c r="F169" s="68"/>
      <c r="G169" s="65"/>
      <c r="H169" s="69"/>
      <c r="I169" s="70"/>
      <c r="J169" s="70"/>
      <c r="K169" s="34" t="s">
        <v>65</v>
      </c>
      <c r="L169" s="77">
        <v>248</v>
      </c>
      <c r="M169" s="77"/>
      <c r="N169" s="72"/>
      <c r="O169" s="79" t="s">
        <v>176</v>
      </c>
      <c r="P169" s="81">
        <v>43622.87353009259</v>
      </c>
      <c r="Q169" s="79" t="s">
        <v>451</v>
      </c>
      <c r="R169" s="83" t="s">
        <v>472</v>
      </c>
      <c r="S169" s="79" t="s">
        <v>507</v>
      </c>
      <c r="T169" s="79"/>
      <c r="U169" s="83" t="s">
        <v>570</v>
      </c>
      <c r="V169" s="83" t="s">
        <v>570</v>
      </c>
      <c r="W169" s="81">
        <v>43622.87353009259</v>
      </c>
      <c r="X169" s="83" t="s">
        <v>846</v>
      </c>
      <c r="Y169" s="79"/>
      <c r="Z169" s="79"/>
      <c r="AA169" s="85" t="s">
        <v>1023</v>
      </c>
      <c r="AB169" s="79"/>
      <c r="AC169" s="79" t="b">
        <v>0</v>
      </c>
      <c r="AD169" s="79">
        <v>11</v>
      </c>
      <c r="AE169" s="85" t="s">
        <v>1037</v>
      </c>
      <c r="AF169" s="79" t="b">
        <v>0</v>
      </c>
      <c r="AG169" s="79" t="s">
        <v>1048</v>
      </c>
      <c r="AH169" s="79"/>
      <c r="AI169" s="85" t="s">
        <v>1037</v>
      </c>
      <c r="AJ169" s="79" t="b">
        <v>0</v>
      </c>
      <c r="AK169" s="79">
        <v>3</v>
      </c>
      <c r="AL169" s="85" t="s">
        <v>1037</v>
      </c>
      <c r="AM169" s="79" t="s">
        <v>1053</v>
      </c>
      <c r="AN169" s="79" t="b">
        <v>0</v>
      </c>
      <c r="AO169" s="85" t="s">
        <v>1023</v>
      </c>
      <c r="AP169" s="79" t="s">
        <v>1070</v>
      </c>
      <c r="AQ169" s="79">
        <v>0</v>
      </c>
      <c r="AR169" s="79">
        <v>0</v>
      </c>
      <c r="AS169" s="79"/>
      <c r="AT169" s="79"/>
      <c r="AU169" s="79"/>
      <c r="AV169" s="79"/>
      <c r="AW169" s="79"/>
      <c r="AX169" s="79"/>
      <c r="AY169" s="79"/>
      <c r="AZ169" s="79"/>
      <c r="BA169">
        <v>5</v>
      </c>
      <c r="BB169" s="78" t="str">
        <f>REPLACE(INDEX(GroupVertices[Group],MATCH(Edges24[[#This Row],[Vertex 1]],GroupVertices[Vertex],0)),1,1,"")</f>
        <v>2</v>
      </c>
      <c r="BC169" s="78" t="str">
        <f>REPLACE(INDEX(GroupVertices[Group],MATCH(Edges24[[#This Row],[Vertex 2]],GroupVertices[Vertex],0)),1,1,"")</f>
        <v>2</v>
      </c>
      <c r="BD169" s="48">
        <v>0</v>
      </c>
      <c r="BE169" s="49">
        <v>0</v>
      </c>
      <c r="BF169" s="48">
        <v>0</v>
      </c>
      <c r="BG169" s="49">
        <v>0</v>
      </c>
      <c r="BH169" s="48">
        <v>0</v>
      </c>
      <c r="BI169" s="49">
        <v>0</v>
      </c>
      <c r="BJ169" s="48">
        <v>7</v>
      </c>
      <c r="BK169" s="49">
        <v>100</v>
      </c>
      <c r="BL169" s="48">
        <v>7</v>
      </c>
    </row>
    <row r="170" spans="1:64" ht="15">
      <c r="A170" s="64" t="s">
        <v>304</v>
      </c>
      <c r="B170" s="64" t="s">
        <v>277</v>
      </c>
      <c r="C170" s="65"/>
      <c r="D170" s="66"/>
      <c r="E170" s="67"/>
      <c r="F170" s="68"/>
      <c r="G170" s="65"/>
      <c r="H170" s="69"/>
      <c r="I170" s="70"/>
      <c r="J170" s="70"/>
      <c r="K170" s="34" t="s">
        <v>66</v>
      </c>
      <c r="L170" s="77">
        <v>249</v>
      </c>
      <c r="M170" s="77"/>
      <c r="N170" s="72"/>
      <c r="O170" s="79" t="s">
        <v>352</v>
      </c>
      <c r="P170" s="81">
        <v>43628.76428240741</v>
      </c>
      <c r="Q170" s="79" t="s">
        <v>365</v>
      </c>
      <c r="R170" s="79"/>
      <c r="S170" s="79"/>
      <c r="T170" s="79"/>
      <c r="U170" s="79"/>
      <c r="V170" s="83" t="s">
        <v>672</v>
      </c>
      <c r="W170" s="81">
        <v>43628.76428240741</v>
      </c>
      <c r="X170" s="83" t="s">
        <v>847</v>
      </c>
      <c r="Y170" s="79"/>
      <c r="Z170" s="79"/>
      <c r="AA170" s="85" t="s">
        <v>1024</v>
      </c>
      <c r="AB170" s="79"/>
      <c r="AC170" s="79" t="b">
        <v>0</v>
      </c>
      <c r="AD170" s="79">
        <v>0</v>
      </c>
      <c r="AE170" s="85" t="s">
        <v>1037</v>
      </c>
      <c r="AF170" s="79" t="b">
        <v>0</v>
      </c>
      <c r="AG170" s="79" t="s">
        <v>1048</v>
      </c>
      <c r="AH170" s="79"/>
      <c r="AI170" s="85" t="s">
        <v>1037</v>
      </c>
      <c r="AJ170" s="79" t="b">
        <v>0</v>
      </c>
      <c r="AK170" s="79">
        <v>17</v>
      </c>
      <c r="AL170" s="85" t="s">
        <v>936</v>
      </c>
      <c r="AM170" s="79" t="s">
        <v>1053</v>
      </c>
      <c r="AN170" s="79" t="b">
        <v>0</v>
      </c>
      <c r="AO170" s="85" t="s">
        <v>936</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2</v>
      </c>
      <c r="BC170" s="78" t="str">
        <f>REPLACE(INDEX(GroupVertices[Group],MATCH(Edges24[[#This Row],[Vertex 2]],GroupVertices[Vertex],0)),1,1,"")</f>
        <v>1</v>
      </c>
      <c r="BD170" s="48">
        <v>0</v>
      </c>
      <c r="BE170" s="49">
        <v>0</v>
      </c>
      <c r="BF170" s="48">
        <v>2</v>
      </c>
      <c r="BG170" s="49">
        <v>7.6923076923076925</v>
      </c>
      <c r="BH170" s="48">
        <v>0</v>
      </c>
      <c r="BI170" s="49">
        <v>0</v>
      </c>
      <c r="BJ170" s="48">
        <v>24</v>
      </c>
      <c r="BK170" s="49">
        <v>92.3076923076923</v>
      </c>
      <c r="BL170" s="48">
        <v>26</v>
      </c>
    </row>
    <row r="171" spans="1:64" ht="15">
      <c r="A171" s="64" t="s">
        <v>304</v>
      </c>
      <c r="B171" s="64" t="s">
        <v>304</v>
      </c>
      <c r="C171" s="65"/>
      <c r="D171" s="66"/>
      <c r="E171" s="67"/>
      <c r="F171" s="68"/>
      <c r="G171" s="65"/>
      <c r="H171" s="69"/>
      <c r="I171" s="70"/>
      <c r="J171" s="70"/>
      <c r="K171" s="34" t="s">
        <v>65</v>
      </c>
      <c r="L171" s="77">
        <v>250</v>
      </c>
      <c r="M171" s="77"/>
      <c r="N171" s="72"/>
      <c r="O171" s="79" t="s">
        <v>176</v>
      </c>
      <c r="P171" s="81">
        <v>43629.979212962964</v>
      </c>
      <c r="Q171" s="79" t="s">
        <v>452</v>
      </c>
      <c r="R171" s="83" t="s">
        <v>467</v>
      </c>
      <c r="S171" s="79" t="s">
        <v>503</v>
      </c>
      <c r="T171" s="79"/>
      <c r="U171" s="83" t="s">
        <v>563</v>
      </c>
      <c r="V171" s="83" t="s">
        <v>563</v>
      </c>
      <c r="W171" s="81">
        <v>43629.979212962964</v>
      </c>
      <c r="X171" s="83" t="s">
        <v>848</v>
      </c>
      <c r="Y171" s="79"/>
      <c r="Z171" s="79"/>
      <c r="AA171" s="85" t="s">
        <v>1025</v>
      </c>
      <c r="AB171" s="79"/>
      <c r="AC171" s="79" t="b">
        <v>0</v>
      </c>
      <c r="AD171" s="79">
        <v>11</v>
      </c>
      <c r="AE171" s="85" t="s">
        <v>1037</v>
      </c>
      <c r="AF171" s="79" t="b">
        <v>0</v>
      </c>
      <c r="AG171" s="79" t="s">
        <v>1048</v>
      </c>
      <c r="AH171" s="79"/>
      <c r="AI171" s="85" t="s">
        <v>1037</v>
      </c>
      <c r="AJ171" s="79" t="b">
        <v>0</v>
      </c>
      <c r="AK171" s="79">
        <v>2</v>
      </c>
      <c r="AL171" s="85" t="s">
        <v>1037</v>
      </c>
      <c r="AM171" s="79" t="s">
        <v>1053</v>
      </c>
      <c r="AN171" s="79" t="b">
        <v>0</v>
      </c>
      <c r="AO171" s="85" t="s">
        <v>1025</v>
      </c>
      <c r="AP171" s="79" t="s">
        <v>176</v>
      </c>
      <c r="AQ171" s="79">
        <v>0</v>
      </c>
      <c r="AR171" s="79">
        <v>0</v>
      </c>
      <c r="AS171" s="79"/>
      <c r="AT171" s="79"/>
      <c r="AU171" s="79"/>
      <c r="AV171" s="79"/>
      <c r="AW171" s="79"/>
      <c r="AX171" s="79"/>
      <c r="AY171" s="79"/>
      <c r="AZ171" s="79"/>
      <c r="BA171">
        <v>5</v>
      </c>
      <c r="BB171" s="78" t="str">
        <f>REPLACE(INDEX(GroupVertices[Group],MATCH(Edges24[[#This Row],[Vertex 1]],GroupVertices[Vertex],0)),1,1,"")</f>
        <v>2</v>
      </c>
      <c r="BC171" s="78" t="str">
        <f>REPLACE(INDEX(GroupVertices[Group],MATCH(Edges24[[#This Row],[Vertex 2]],GroupVertices[Vertex],0)),1,1,"")</f>
        <v>2</v>
      </c>
      <c r="BD171" s="48">
        <v>0</v>
      </c>
      <c r="BE171" s="49">
        <v>0</v>
      </c>
      <c r="BF171" s="48">
        <v>0</v>
      </c>
      <c r="BG171" s="49">
        <v>0</v>
      </c>
      <c r="BH171" s="48">
        <v>0</v>
      </c>
      <c r="BI171" s="49">
        <v>0</v>
      </c>
      <c r="BJ171" s="48">
        <v>8</v>
      </c>
      <c r="BK171" s="49">
        <v>100</v>
      </c>
      <c r="BL171" s="48">
        <v>8</v>
      </c>
    </row>
    <row r="172" spans="1:64" ht="15">
      <c r="A172" s="64" t="s">
        <v>304</v>
      </c>
      <c r="B172" s="64" t="s">
        <v>304</v>
      </c>
      <c r="C172" s="65"/>
      <c r="D172" s="66"/>
      <c r="E172" s="67"/>
      <c r="F172" s="68"/>
      <c r="G172" s="65"/>
      <c r="H172" s="69"/>
      <c r="I172" s="70"/>
      <c r="J172" s="70"/>
      <c r="K172" s="34" t="s">
        <v>65</v>
      </c>
      <c r="L172" s="77">
        <v>251</v>
      </c>
      <c r="M172" s="77"/>
      <c r="N172" s="72"/>
      <c r="O172" s="79" t="s">
        <v>176</v>
      </c>
      <c r="P172" s="81">
        <v>43635.745150462964</v>
      </c>
      <c r="Q172" s="79" t="s">
        <v>453</v>
      </c>
      <c r="R172" s="83" t="s">
        <v>492</v>
      </c>
      <c r="S172" s="79" t="s">
        <v>516</v>
      </c>
      <c r="T172" s="79"/>
      <c r="U172" s="79"/>
      <c r="V172" s="83" t="s">
        <v>672</v>
      </c>
      <c r="W172" s="81">
        <v>43635.745150462964</v>
      </c>
      <c r="X172" s="83" t="s">
        <v>849</v>
      </c>
      <c r="Y172" s="79"/>
      <c r="Z172" s="79"/>
      <c r="AA172" s="85" t="s">
        <v>1026</v>
      </c>
      <c r="AB172" s="79"/>
      <c r="AC172" s="79" t="b">
        <v>0</v>
      </c>
      <c r="AD172" s="79">
        <v>12</v>
      </c>
      <c r="AE172" s="85" t="s">
        <v>1037</v>
      </c>
      <c r="AF172" s="79" t="b">
        <v>0</v>
      </c>
      <c r="AG172" s="79" t="s">
        <v>1048</v>
      </c>
      <c r="AH172" s="79"/>
      <c r="AI172" s="85" t="s">
        <v>1037</v>
      </c>
      <c r="AJ172" s="79" t="b">
        <v>0</v>
      </c>
      <c r="AK172" s="79">
        <v>2</v>
      </c>
      <c r="AL172" s="85" t="s">
        <v>1037</v>
      </c>
      <c r="AM172" s="79" t="s">
        <v>1068</v>
      </c>
      <c r="AN172" s="79" t="b">
        <v>0</v>
      </c>
      <c r="AO172" s="85" t="s">
        <v>1026</v>
      </c>
      <c r="AP172" s="79" t="s">
        <v>176</v>
      </c>
      <c r="AQ172" s="79">
        <v>0</v>
      </c>
      <c r="AR172" s="79">
        <v>0</v>
      </c>
      <c r="AS172" s="79"/>
      <c r="AT172" s="79"/>
      <c r="AU172" s="79"/>
      <c r="AV172" s="79"/>
      <c r="AW172" s="79"/>
      <c r="AX172" s="79"/>
      <c r="AY172" s="79"/>
      <c r="AZ172" s="79"/>
      <c r="BA172">
        <v>5</v>
      </c>
      <c r="BB172" s="78" t="str">
        <f>REPLACE(INDEX(GroupVertices[Group],MATCH(Edges24[[#This Row],[Vertex 1]],GroupVertices[Vertex],0)),1,1,"")</f>
        <v>2</v>
      </c>
      <c r="BC172" s="78" t="str">
        <f>REPLACE(INDEX(GroupVertices[Group],MATCH(Edges24[[#This Row],[Vertex 2]],GroupVertices[Vertex],0)),1,1,"")</f>
        <v>2</v>
      </c>
      <c r="BD172" s="48">
        <v>1</v>
      </c>
      <c r="BE172" s="49">
        <v>5.555555555555555</v>
      </c>
      <c r="BF172" s="48">
        <v>0</v>
      </c>
      <c r="BG172" s="49">
        <v>0</v>
      </c>
      <c r="BH172" s="48">
        <v>0</v>
      </c>
      <c r="BI172" s="49">
        <v>0</v>
      </c>
      <c r="BJ172" s="48">
        <v>17</v>
      </c>
      <c r="BK172" s="49">
        <v>94.44444444444444</v>
      </c>
      <c r="BL172" s="48">
        <v>18</v>
      </c>
    </row>
    <row r="173" spans="1:64" ht="15">
      <c r="A173" s="64" t="s">
        <v>304</v>
      </c>
      <c r="B173" s="64" t="s">
        <v>304</v>
      </c>
      <c r="C173" s="65"/>
      <c r="D173" s="66"/>
      <c r="E173" s="67"/>
      <c r="F173" s="68"/>
      <c r="G173" s="65"/>
      <c r="H173" s="69"/>
      <c r="I173" s="70"/>
      <c r="J173" s="70"/>
      <c r="K173" s="34" t="s">
        <v>65</v>
      </c>
      <c r="L173" s="77">
        <v>252</v>
      </c>
      <c r="M173" s="77"/>
      <c r="N173" s="72"/>
      <c r="O173" s="79" t="s">
        <v>176</v>
      </c>
      <c r="P173" s="81">
        <v>43635.87466435185</v>
      </c>
      <c r="Q173" s="79" t="s">
        <v>454</v>
      </c>
      <c r="R173" s="83" t="s">
        <v>479</v>
      </c>
      <c r="S173" s="79" t="s">
        <v>503</v>
      </c>
      <c r="T173" s="79"/>
      <c r="U173" s="83" t="s">
        <v>576</v>
      </c>
      <c r="V173" s="83" t="s">
        <v>576</v>
      </c>
      <c r="W173" s="81">
        <v>43635.87466435185</v>
      </c>
      <c r="X173" s="83" t="s">
        <v>850</v>
      </c>
      <c r="Y173" s="79"/>
      <c r="Z173" s="79"/>
      <c r="AA173" s="85" t="s">
        <v>1027</v>
      </c>
      <c r="AB173" s="79"/>
      <c r="AC173" s="79" t="b">
        <v>0</v>
      </c>
      <c r="AD173" s="79">
        <v>6</v>
      </c>
      <c r="AE173" s="85" t="s">
        <v>1037</v>
      </c>
      <c r="AF173" s="79" t="b">
        <v>0</v>
      </c>
      <c r="AG173" s="79" t="s">
        <v>1048</v>
      </c>
      <c r="AH173" s="79"/>
      <c r="AI173" s="85" t="s">
        <v>1037</v>
      </c>
      <c r="AJ173" s="79" t="b">
        <v>0</v>
      </c>
      <c r="AK173" s="79">
        <v>1</v>
      </c>
      <c r="AL173" s="85" t="s">
        <v>1037</v>
      </c>
      <c r="AM173" s="79" t="s">
        <v>1053</v>
      </c>
      <c r="AN173" s="79" t="b">
        <v>0</v>
      </c>
      <c r="AO173" s="85" t="s">
        <v>1027</v>
      </c>
      <c r="AP173" s="79" t="s">
        <v>176</v>
      </c>
      <c r="AQ173" s="79">
        <v>0</v>
      </c>
      <c r="AR173" s="79">
        <v>0</v>
      </c>
      <c r="AS173" s="79"/>
      <c r="AT173" s="79"/>
      <c r="AU173" s="79"/>
      <c r="AV173" s="79"/>
      <c r="AW173" s="79"/>
      <c r="AX173" s="79"/>
      <c r="AY173" s="79"/>
      <c r="AZ173" s="79"/>
      <c r="BA173">
        <v>5</v>
      </c>
      <c r="BB173" s="78" t="str">
        <f>REPLACE(INDEX(GroupVertices[Group],MATCH(Edges24[[#This Row],[Vertex 1]],GroupVertices[Vertex],0)),1,1,"")</f>
        <v>2</v>
      </c>
      <c r="BC173" s="78" t="str">
        <f>REPLACE(INDEX(GroupVertices[Group],MATCH(Edges24[[#This Row],[Vertex 2]],GroupVertices[Vertex],0)),1,1,"")</f>
        <v>2</v>
      </c>
      <c r="BD173" s="48">
        <v>1</v>
      </c>
      <c r="BE173" s="49">
        <v>11.11111111111111</v>
      </c>
      <c r="BF173" s="48">
        <v>0</v>
      </c>
      <c r="BG173" s="49">
        <v>0</v>
      </c>
      <c r="BH173" s="48">
        <v>0</v>
      </c>
      <c r="BI173" s="49">
        <v>0</v>
      </c>
      <c r="BJ173" s="48">
        <v>8</v>
      </c>
      <c r="BK173" s="49">
        <v>88.88888888888889</v>
      </c>
      <c r="BL173" s="48">
        <v>9</v>
      </c>
    </row>
    <row r="174" spans="1:64" ht="15">
      <c r="A174" s="64" t="s">
        <v>304</v>
      </c>
      <c r="B174" s="64" t="s">
        <v>304</v>
      </c>
      <c r="C174" s="65"/>
      <c r="D174" s="66"/>
      <c r="E174" s="67"/>
      <c r="F174" s="68"/>
      <c r="G174" s="65"/>
      <c r="H174" s="69"/>
      <c r="I174" s="70"/>
      <c r="J174" s="70"/>
      <c r="K174" s="34" t="s">
        <v>65</v>
      </c>
      <c r="L174" s="77">
        <v>253</v>
      </c>
      <c r="M174" s="77"/>
      <c r="N174" s="72"/>
      <c r="O174" s="79" t="s">
        <v>176</v>
      </c>
      <c r="P174" s="81">
        <v>43636.740902777776</v>
      </c>
      <c r="Q174" s="79" t="s">
        <v>455</v>
      </c>
      <c r="R174" s="83" t="s">
        <v>477</v>
      </c>
      <c r="S174" s="79" t="s">
        <v>503</v>
      </c>
      <c r="T174" s="79"/>
      <c r="U174" s="83" t="s">
        <v>575</v>
      </c>
      <c r="V174" s="83" t="s">
        <v>575</v>
      </c>
      <c r="W174" s="81">
        <v>43636.740902777776</v>
      </c>
      <c r="X174" s="83" t="s">
        <v>851</v>
      </c>
      <c r="Y174" s="79"/>
      <c r="Z174" s="79"/>
      <c r="AA174" s="85" t="s">
        <v>1028</v>
      </c>
      <c r="AB174" s="79"/>
      <c r="AC174" s="79" t="b">
        <v>0</v>
      </c>
      <c r="AD174" s="79">
        <v>15</v>
      </c>
      <c r="AE174" s="85" t="s">
        <v>1037</v>
      </c>
      <c r="AF174" s="79" t="b">
        <v>0</v>
      </c>
      <c r="AG174" s="79" t="s">
        <v>1048</v>
      </c>
      <c r="AH174" s="79"/>
      <c r="AI174" s="85" t="s">
        <v>1037</v>
      </c>
      <c r="AJ174" s="79" t="b">
        <v>0</v>
      </c>
      <c r="AK174" s="79">
        <v>1</v>
      </c>
      <c r="AL174" s="85" t="s">
        <v>1037</v>
      </c>
      <c r="AM174" s="79" t="s">
        <v>1053</v>
      </c>
      <c r="AN174" s="79" t="b">
        <v>0</v>
      </c>
      <c r="AO174" s="85" t="s">
        <v>1028</v>
      </c>
      <c r="AP174" s="79" t="s">
        <v>176</v>
      </c>
      <c r="AQ174" s="79">
        <v>0</v>
      </c>
      <c r="AR174" s="79">
        <v>0</v>
      </c>
      <c r="AS174" s="79"/>
      <c r="AT174" s="79"/>
      <c r="AU174" s="79"/>
      <c r="AV174" s="79"/>
      <c r="AW174" s="79"/>
      <c r="AX174" s="79"/>
      <c r="AY174" s="79"/>
      <c r="AZ174" s="79"/>
      <c r="BA174">
        <v>5</v>
      </c>
      <c r="BB174" s="78" t="str">
        <f>REPLACE(INDEX(GroupVertices[Group],MATCH(Edges24[[#This Row],[Vertex 1]],GroupVertices[Vertex],0)),1,1,"")</f>
        <v>2</v>
      </c>
      <c r="BC174" s="78" t="str">
        <f>REPLACE(INDEX(GroupVertices[Group],MATCH(Edges24[[#This Row],[Vertex 2]],GroupVertices[Vertex],0)),1,1,"")</f>
        <v>2</v>
      </c>
      <c r="BD174" s="48">
        <v>0</v>
      </c>
      <c r="BE174" s="49">
        <v>0</v>
      </c>
      <c r="BF174" s="48">
        <v>0</v>
      </c>
      <c r="BG174" s="49">
        <v>0</v>
      </c>
      <c r="BH174" s="48">
        <v>0</v>
      </c>
      <c r="BI174" s="49">
        <v>0</v>
      </c>
      <c r="BJ174" s="48">
        <v>8</v>
      </c>
      <c r="BK174" s="49">
        <v>100</v>
      </c>
      <c r="BL174" s="48">
        <v>8</v>
      </c>
    </row>
    <row r="175" spans="1:64" ht="15">
      <c r="A175" s="64" t="s">
        <v>325</v>
      </c>
      <c r="B175" s="64" t="s">
        <v>304</v>
      </c>
      <c r="C175" s="65"/>
      <c r="D175" s="66"/>
      <c r="E175" s="67"/>
      <c r="F175" s="68"/>
      <c r="G175" s="65"/>
      <c r="H175" s="69"/>
      <c r="I175" s="70"/>
      <c r="J175" s="70"/>
      <c r="K175" s="34" t="s">
        <v>65</v>
      </c>
      <c r="L175" s="77">
        <v>255</v>
      </c>
      <c r="M175" s="77"/>
      <c r="N175" s="72"/>
      <c r="O175" s="79" t="s">
        <v>352</v>
      </c>
      <c r="P175" s="81">
        <v>43637.85445601852</v>
      </c>
      <c r="Q175" s="79" t="s">
        <v>456</v>
      </c>
      <c r="R175" s="79"/>
      <c r="S175" s="79"/>
      <c r="T175" s="79" t="s">
        <v>550</v>
      </c>
      <c r="U175" s="83" t="s">
        <v>593</v>
      </c>
      <c r="V175" s="83" t="s">
        <v>593</v>
      </c>
      <c r="W175" s="81">
        <v>43637.85445601852</v>
      </c>
      <c r="X175" s="83" t="s">
        <v>852</v>
      </c>
      <c r="Y175" s="79"/>
      <c r="Z175" s="79"/>
      <c r="AA175" s="85" t="s">
        <v>1029</v>
      </c>
      <c r="AB175" s="79"/>
      <c r="AC175" s="79" t="b">
        <v>0</v>
      </c>
      <c r="AD175" s="79">
        <v>0</v>
      </c>
      <c r="AE175" s="85" t="s">
        <v>1037</v>
      </c>
      <c r="AF175" s="79" t="b">
        <v>0</v>
      </c>
      <c r="AG175" s="79" t="s">
        <v>1048</v>
      </c>
      <c r="AH175" s="79"/>
      <c r="AI175" s="85" t="s">
        <v>1037</v>
      </c>
      <c r="AJ175" s="79" t="b">
        <v>0</v>
      </c>
      <c r="AK175" s="79">
        <v>0</v>
      </c>
      <c r="AL175" s="85" t="s">
        <v>1037</v>
      </c>
      <c r="AM175" s="79" t="s">
        <v>1054</v>
      </c>
      <c r="AN175" s="79" t="b">
        <v>0</v>
      </c>
      <c r="AO175" s="85" t="s">
        <v>1029</v>
      </c>
      <c r="AP175" s="79" t="s">
        <v>176</v>
      </c>
      <c r="AQ175" s="79">
        <v>0</v>
      </c>
      <c r="AR175" s="79">
        <v>0</v>
      </c>
      <c r="AS175" s="79"/>
      <c r="AT175" s="79"/>
      <c r="AU175" s="79"/>
      <c r="AV175" s="79"/>
      <c r="AW175" s="79"/>
      <c r="AX175" s="79"/>
      <c r="AY175" s="79"/>
      <c r="AZ175" s="79"/>
      <c r="BA175">
        <v>2</v>
      </c>
      <c r="BB175" s="78" t="str">
        <f>REPLACE(INDEX(GroupVertices[Group],MATCH(Edges24[[#This Row],[Vertex 1]],GroupVertices[Vertex],0)),1,1,"")</f>
        <v>4</v>
      </c>
      <c r="BC175" s="78" t="str">
        <f>REPLACE(INDEX(GroupVertices[Group],MATCH(Edges24[[#This Row],[Vertex 2]],GroupVertices[Vertex],0)),1,1,"")</f>
        <v>2</v>
      </c>
      <c r="BD175" s="48">
        <v>0</v>
      </c>
      <c r="BE175" s="49">
        <v>0</v>
      </c>
      <c r="BF175" s="48">
        <v>0</v>
      </c>
      <c r="BG175" s="49">
        <v>0</v>
      </c>
      <c r="BH175" s="48">
        <v>0</v>
      </c>
      <c r="BI175" s="49">
        <v>0</v>
      </c>
      <c r="BJ175" s="48">
        <v>7</v>
      </c>
      <c r="BK175" s="49">
        <v>100</v>
      </c>
      <c r="BL175" s="48">
        <v>7</v>
      </c>
    </row>
    <row r="176" spans="1:64" ht="15">
      <c r="A176" s="64" t="s">
        <v>326</v>
      </c>
      <c r="B176" s="64" t="s">
        <v>277</v>
      </c>
      <c r="C176" s="65"/>
      <c r="D176" s="66"/>
      <c r="E176" s="67"/>
      <c r="F176" s="68"/>
      <c r="G176" s="65"/>
      <c r="H176" s="69"/>
      <c r="I176" s="70"/>
      <c r="J176" s="70"/>
      <c r="K176" s="34" t="s">
        <v>65</v>
      </c>
      <c r="L176" s="77">
        <v>256</v>
      </c>
      <c r="M176" s="77"/>
      <c r="N176" s="72"/>
      <c r="O176" s="79" t="s">
        <v>352</v>
      </c>
      <c r="P176" s="81">
        <v>43637.85686342593</v>
      </c>
      <c r="Q176" s="79" t="s">
        <v>402</v>
      </c>
      <c r="R176" s="79"/>
      <c r="S176" s="79"/>
      <c r="T176" s="79" t="s">
        <v>529</v>
      </c>
      <c r="U176" s="79"/>
      <c r="V176" s="83" t="s">
        <v>678</v>
      </c>
      <c r="W176" s="81">
        <v>43637.85686342593</v>
      </c>
      <c r="X176" s="83" t="s">
        <v>853</v>
      </c>
      <c r="Y176" s="79"/>
      <c r="Z176" s="79"/>
      <c r="AA176" s="85" t="s">
        <v>1030</v>
      </c>
      <c r="AB176" s="79"/>
      <c r="AC176" s="79" t="b">
        <v>0</v>
      </c>
      <c r="AD176" s="79">
        <v>0</v>
      </c>
      <c r="AE176" s="85" t="s">
        <v>1037</v>
      </c>
      <c r="AF176" s="79" t="b">
        <v>0</v>
      </c>
      <c r="AG176" s="79" t="s">
        <v>1048</v>
      </c>
      <c r="AH176" s="79"/>
      <c r="AI176" s="85" t="s">
        <v>1037</v>
      </c>
      <c r="AJ176" s="79" t="b">
        <v>0</v>
      </c>
      <c r="AK176" s="79">
        <v>17</v>
      </c>
      <c r="AL176" s="85" t="s">
        <v>947</v>
      </c>
      <c r="AM176" s="79" t="s">
        <v>1053</v>
      </c>
      <c r="AN176" s="79" t="b">
        <v>0</v>
      </c>
      <c r="AO176" s="85" t="s">
        <v>947</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1</v>
      </c>
      <c r="BC176" s="78" t="str">
        <f>REPLACE(INDEX(GroupVertices[Group],MATCH(Edges24[[#This Row],[Vertex 2]],GroupVertices[Vertex],0)),1,1,"")</f>
        <v>1</v>
      </c>
      <c r="BD176" s="48">
        <v>1</v>
      </c>
      <c r="BE176" s="49">
        <v>4.3478260869565215</v>
      </c>
      <c r="BF176" s="48">
        <v>0</v>
      </c>
      <c r="BG176" s="49">
        <v>0</v>
      </c>
      <c r="BH176" s="48">
        <v>0</v>
      </c>
      <c r="BI176" s="49">
        <v>0</v>
      </c>
      <c r="BJ176" s="48">
        <v>22</v>
      </c>
      <c r="BK176" s="49">
        <v>95.65217391304348</v>
      </c>
      <c r="BL176" s="48">
        <v>23</v>
      </c>
    </row>
    <row r="177" spans="1:64" ht="15">
      <c r="A177" s="64" t="s">
        <v>327</v>
      </c>
      <c r="B177" s="64" t="s">
        <v>327</v>
      </c>
      <c r="C177" s="65"/>
      <c r="D177" s="66"/>
      <c r="E177" s="67"/>
      <c r="F177" s="68"/>
      <c r="G177" s="65"/>
      <c r="H177" s="69"/>
      <c r="I177" s="70"/>
      <c r="J177" s="70"/>
      <c r="K177" s="34" t="s">
        <v>65</v>
      </c>
      <c r="L177" s="77">
        <v>257</v>
      </c>
      <c r="M177" s="77"/>
      <c r="N177" s="72"/>
      <c r="O177" s="79" t="s">
        <v>176</v>
      </c>
      <c r="P177" s="81">
        <v>43632.974641203706</v>
      </c>
      <c r="Q177" s="79" t="s">
        <v>457</v>
      </c>
      <c r="R177" s="83" t="s">
        <v>493</v>
      </c>
      <c r="S177" s="79" t="s">
        <v>517</v>
      </c>
      <c r="T177" s="79" t="s">
        <v>551</v>
      </c>
      <c r="U177" s="79"/>
      <c r="V177" s="83" t="s">
        <v>679</v>
      </c>
      <c r="W177" s="81">
        <v>43632.974641203706</v>
      </c>
      <c r="X177" s="83" t="s">
        <v>854</v>
      </c>
      <c r="Y177" s="79"/>
      <c r="Z177" s="79"/>
      <c r="AA177" s="85" t="s">
        <v>1031</v>
      </c>
      <c r="AB177" s="79"/>
      <c r="AC177" s="79" t="b">
        <v>0</v>
      </c>
      <c r="AD177" s="79">
        <v>0</v>
      </c>
      <c r="AE177" s="85" t="s">
        <v>1037</v>
      </c>
      <c r="AF177" s="79" t="b">
        <v>0</v>
      </c>
      <c r="AG177" s="79" t="s">
        <v>1048</v>
      </c>
      <c r="AH177" s="79"/>
      <c r="AI177" s="85" t="s">
        <v>1037</v>
      </c>
      <c r="AJ177" s="79" t="b">
        <v>0</v>
      </c>
      <c r="AK177" s="79">
        <v>0</v>
      </c>
      <c r="AL177" s="85" t="s">
        <v>1037</v>
      </c>
      <c r="AM177" s="79" t="s">
        <v>1069</v>
      </c>
      <c r="AN177" s="79" t="b">
        <v>0</v>
      </c>
      <c r="AO177" s="85" t="s">
        <v>1031</v>
      </c>
      <c r="AP177" s="79" t="s">
        <v>176</v>
      </c>
      <c r="AQ177" s="79">
        <v>0</v>
      </c>
      <c r="AR177" s="79">
        <v>0</v>
      </c>
      <c r="AS177" s="79"/>
      <c r="AT177" s="79"/>
      <c r="AU177" s="79"/>
      <c r="AV177" s="79"/>
      <c r="AW177" s="79"/>
      <c r="AX177" s="79"/>
      <c r="AY177" s="79"/>
      <c r="AZ177" s="79"/>
      <c r="BA177">
        <v>3</v>
      </c>
      <c r="BB177" s="78" t="str">
        <f>REPLACE(INDEX(GroupVertices[Group],MATCH(Edges24[[#This Row],[Vertex 1]],GroupVertices[Vertex],0)),1,1,"")</f>
        <v>5</v>
      </c>
      <c r="BC177" s="78" t="str">
        <f>REPLACE(INDEX(GroupVertices[Group],MATCH(Edges24[[#This Row],[Vertex 2]],GroupVertices[Vertex],0)),1,1,"")</f>
        <v>5</v>
      </c>
      <c r="BD177" s="48">
        <v>1</v>
      </c>
      <c r="BE177" s="49">
        <v>3.225806451612903</v>
      </c>
      <c r="BF177" s="48">
        <v>0</v>
      </c>
      <c r="BG177" s="49">
        <v>0</v>
      </c>
      <c r="BH177" s="48">
        <v>0</v>
      </c>
      <c r="BI177" s="49">
        <v>0</v>
      </c>
      <c r="BJ177" s="48">
        <v>30</v>
      </c>
      <c r="BK177" s="49">
        <v>96.7741935483871</v>
      </c>
      <c r="BL177" s="48">
        <v>31</v>
      </c>
    </row>
    <row r="178" spans="1:64" ht="15">
      <c r="A178" s="64" t="s">
        <v>327</v>
      </c>
      <c r="B178" s="64" t="s">
        <v>327</v>
      </c>
      <c r="C178" s="65"/>
      <c r="D178" s="66"/>
      <c r="E178" s="67"/>
      <c r="F178" s="68"/>
      <c r="G178" s="65"/>
      <c r="H178" s="69"/>
      <c r="I178" s="70"/>
      <c r="J178" s="70"/>
      <c r="K178" s="34" t="s">
        <v>65</v>
      </c>
      <c r="L178" s="77">
        <v>258</v>
      </c>
      <c r="M178" s="77"/>
      <c r="N178" s="72"/>
      <c r="O178" s="79" t="s">
        <v>176</v>
      </c>
      <c r="P178" s="81">
        <v>43636.792916666665</v>
      </c>
      <c r="Q178" s="79" t="s">
        <v>458</v>
      </c>
      <c r="R178" s="83" t="s">
        <v>494</v>
      </c>
      <c r="S178" s="79" t="s">
        <v>517</v>
      </c>
      <c r="T178" s="79" t="s">
        <v>552</v>
      </c>
      <c r="U178" s="79"/>
      <c r="V178" s="83" t="s">
        <v>679</v>
      </c>
      <c r="W178" s="81">
        <v>43636.792916666665</v>
      </c>
      <c r="X178" s="83" t="s">
        <v>855</v>
      </c>
      <c r="Y178" s="79"/>
      <c r="Z178" s="79"/>
      <c r="AA178" s="85" t="s">
        <v>1032</v>
      </c>
      <c r="AB178" s="79"/>
      <c r="AC178" s="79" t="b">
        <v>0</v>
      </c>
      <c r="AD178" s="79">
        <v>0</v>
      </c>
      <c r="AE178" s="85" t="s">
        <v>1037</v>
      </c>
      <c r="AF178" s="79" t="b">
        <v>0</v>
      </c>
      <c r="AG178" s="79" t="s">
        <v>1048</v>
      </c>
      <c r="AH178" s="79"/>
      <c r="AI178" s="85" t="s">
        <v>1037</v>
      </c>
      <c r="AJ178" s="79" t="b">
        <v>0</v>
      </c>
      <c r="AK178" s="79">
        <v>0</v>
      </c>
      <c r="AL178" s="85" t="s">
        <v>1037</v>
      </c>
      <c r="AM178" s="79" t="s">
        <v>1069</v>
      </c>
      <c r="AN178" s="79" t="b">
        <v>0</v>
      </c>
      <c r="AO178" s="85" t="s">
        <v>1032</v>
      </c>
      <c r="AP178" s="79" t="s">
        <v>176</v>
      </c>
      <c r="AQ178" s="79">
        <v>0</v>
      </c>
      <c r="AR178" s="79">
        <v>0</v>
      </c>
      <c r="AS178" s="79"/>
      <c r="AT178" s="79"/>
      <c r="AU178" s="79"/>
      <c r="AV178" s="79"/>
      <c r="AW178" s="79"/>
      <c r="AX178" s="79"/>
      <c r="AY178" s="79"/>
      <c r="AZ178" s="79"/>
      <c r="BA178">
        <v>3</v>
      </c>
      <c r="BB178" s="78" t="str">
        <f>REPLACE(INDEX(GroupVertices[Group],MATCH(Edges24[[#This Row],[Vertex 1]],GroupVertices[Vertex],0)),1,1,"")</f>
        <v>5</v>
      </c>
      <c r="BC178" s="78" t="str">
        <f>REPLACE(INDEX(GroupVertices[Group],MATCH(Edges24[[#This Row],[Vertex 2]],GroupVertices[Vertex],0)),1,1,"")</f>
        <v>5</v>
      </c>
      <c r="BD178" s="48">
        <v>0</v>
      </c>
      <c r="BE178" s="49">
        <v>0</v>
      </c>
      <c r="BF178" s="48">
        <v>0</v>
      </c>
      <c r="BG178" s="49">
        <v>0</v>
      </c>
      <c r="BH178" s="48">
        <v>0</v>
      </c>
      <c r="BI178" s="49">
        <v>0</v>
      </c>
      <c r="BJ178" s="48">
        <v>19</v>
      </c>
      <c r="BK178" s="49">
        <v>100</v>
      </c>
      <c r="BL178" s="48">
        <v>19</v>
      </c>
    </row>
    <row r="179" spans="1:64" ht="15">
      <c r="A179" s="64" t="s">
        <v>327</v>
      </c>
      <c r="B179" s="64" t="s">
        <v>327</v>
      </c>
      <c r="C179" s="65"/>
      <c r="D179" s="66"/>
      <c r="E179" s="67"/>
      <c r="F179" s="68"/>
      <c r="G179" s="65"/>
      <c r="H179" s="69"/>
      <c r="I179" s="70"/>
      <c r="J179" s="70"/>
      <c r="K179" s="34" t="s">
        <v>65</v>
      </c>
      <c r="L179" s="77">
        <v>259</v>
      </c>
      <c r="M179" s="77"/>
      <c r="N179" s="72"/>
      <c r="O179" s="79" t="s">
        <v>176</v>
      </c>
      <c r="P179" s="81">
        <v>43637.92556712963</v>
      </c>
      <c r="Q179" s="79" t="s">
        <v>459</v>
      </c>
      <c r="R179" s="83" t="s">
        <v>495</v>
      </c>
      <c r="S179" s="79" t="s">
        <v>517</v>
      </c>
      <c r="T179" s="79" t="s">
        <v>553</v>
      </c>
      <c r="U179" s="79"/>
      <c r="V179" s="83" t="s">
        <v>679</v>
      </c>
      <c r="W179" s="81">
        <v>43637.92556712963</v>
      </c>
      <c r="X179" s="83" t="s">
        <v>856</v>
      </c>
      <c r="Y179" s="79"/>
      <c r="Z179" s="79"/>
      <c r="AA179" s="85" t="s">
        <v>1033</v>
      </c>
      <c r="AB179" s="79"/>
      <c r="AC179" s="79" t="b">
        <v>0</v>
      </c>
      <c r="AD179" s="79">
        <v>0</v>
      </c>
      <c r="AE179" s="85" t="s">
        <v>1037</v>
      </c>
      <c r="AF179" s="79" t="b">
        <v>0</v>
      </c>
      <c r="AG179" s="79" t="s">
        <v>1048</v>
      </c>
      <c r="AH179" s="79"/>
      <c r="AI179" s="85" t="s">
        <v>1037</v>
      </c>
      <c r="AJ179" s="79" t="b">
        <v>0</v>
      </c>
      <c r="AK179" s="79">
        <v>0</v>
      </c>
      <c r="AL179" s="85" t="s">
        <v>1037</v>
      </c>
      <c r="AM179" s="79" t="s">
        <v>1069</v>
      </c>
      <c r="AN179" s="79" t="b">
        <v>0</v>
      </c>
      <c r="AO179" s="85" t="s">
        <v>1033</v>
      </c>
      <c r="AP179" s="79" t="s">
        <v>176</v>
      </c>
      <c r="AQ179" s="79">
        <v>0</v>
      </c>
      <c r="AR179" s="79">
        <v>0</v>
      </c>
      <c r="AS179" s="79"/>
      <c r="AT179" s="79"/>
      <c r="AU179" s="79"/>
      <c r="AV179" s="79"/>
      <c r="AW179" s="79"/>
      <c r="AX179" s="79"/>
      <c r="AY179" s="79"/>
      <c r="AZ179" s="79"/>
      <c r="BA179">
        <v>3</v>
      </c>
      <c r="BB179" s="78" t="str">
        <f>REPLACE(INDEX(GroupVertices[Group],MATCH(Edges24[[#This Row],[Vertex 1]],GroupVertices[Vertex],0)),1,1,"")</f>
        <v>5</v>
      </c>
      <c r="BC179" s="78" t="str">
        <f>REPLACE(INDEX(GroupVertices[Group],MATCH(Edges24[[#This Row],[Vertex 2]],GroupVertices[Vertex],0)),1,1,"")</f>
        <v>5</v>
      </c>
      <c r="BD179" s="48">
        <v>0</v>
      </c>
      <c r="BE179" s="49">
        <v>0</v>
      </c>
      <c r="BF179" s="48">
        <v>0</v>
      </c>
      <c r="BG179" s="49">
        <v>0</v>
      </c>
      <c r="BH179" s="48">
        <v>0</v>
      </c>
      <c r="BI179" s="49">
        <v>0</v>
      </c>
      <c r="BJ179" s="48">
        <v>20</v>
      </c>
      <c r="BK179" s="49">
        <v>100</v>
      </c>
      <c r="BL179" s="48">
        <v>20</v>
      </c>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9"/>
    <dataValidation allowBlank="1" showInputMessage="1" showErrorMessage="1" promptTitle="Vertex 2 Name" prompt="Enter the name of the edge's second vertex." sqref="B3:B179"/>
    <dataValidation allowBlank="1" showInputMessage="1" showErrorMessage="1" promptTitle="Vertex 1 Name" prompt="Enter the name of the edge's first vertex." sqref="A3:A1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9"/>
    <dataValidation allowBlank="1" showInputMessage="1" promptTitle="Edge Width" prompt="Enter an optional edge width between 1 and 10." errorTitle="Invalid Edge Width" error="The optional edge width must be a whole number between 1 and 10." sqref="D3:D179"/>
    <dataValidation allowBlank="1" showInputMessage="1" promptTitle="Edge Color" prompt="To select an optional edge color, right-click and select Select Color on the right-click menu." sqref="C3:C1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9"/>
    <dataValidation allowBlank="1" showErrorMessage="1" sqref="N2:N1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9"/>
  </dataValidations>
  <hyperlinks>
    <hyperlink ref="R3" r:id="rId1" display="https://www.phoenixnewtimes.com/restaurants/48-hours-verde-valley-wine-trial-cottonwood-page-springs-clarkdale-11307299"/>
    <hyperlink ref="R11" r:id="rId2" display="https://twitter.com/KaibabNF/status/1138118055572062208"/>
    <hyperlink ref="R14" r:id="rId3" display="https://eatlivetraveldrink.com/2017/07/15/24-hours-in-sedona/"/>
    <hyperlink ref="R22" r:id="rId4" display="https://www.ilovesedonarealestate.com/property/70-calle-irena-sedona-arizona-518539"/>
    <hyperlink ref="R25" r:id="rId5" display="https://www.vacationrenter.com/guides/best-vacations-in-the-u-s-an-infographic"/>
    <hyperlink ref="R26" r:id="rId6" display="https://www.vacationrenter.com/guides/best-vacations-in-the-u-s-an-infographic"/>
    <hyperlink ref="R27" r:id="rId7" display="http://onebighome.bullfrogcommunities.com/one_big_home_documentary_screening_and_q_a_discussion_with_filmmaker_sedona_arizona?platform=hootsuite"/>
    <hyperlink ref="R28" r:id="rId8" display="https://www.afar.com/magazine/gorgeous-summer-destinations-where-your-us-dollar-will-go-far"/>
    <hyperlink ref="R29" r:id="rId9" display="https://www.afar.com/magazine/gorgeous-summer-destinations-where-your-us-dollar-will-go-far"/>
    <hyperlink ref="R34" r:id="rId10" display="https://visitsedona.com/blog/tramping-through-red-rock-country-with-your-pooch/"/>
    <hyperlink ref="R38" r:id="rId11" display="https://visitsedona.com/blog/tramping-through-red-rock-country-with-your-pooch/"/>
    <hyperlink ref="R82" r:id="rId12" display="https://www.azcentral.com/story/travel/arizona/road-trips/2019/06/01/summer-family-vacation-ideas-kid-friendly-things-to-do-arizona-sedona-jeep-tours-flagstaff-bearizona/1265541001/"/>
    <hyperlink ref="R92" r:id="rId13" display="https://www.azcentral.com/story/travel/arizona/hiking/2018/06/28/kid-friendly-family-hikes-arizona/732333002/"/>
    <hyperlink ref="R99" r:id="rId14" display="http://www.sedonaaz.gov/Home/Components/JobPosts/Job/316/510"/>
    <hyperlink ref="R106" r:id="rId15" display="https://www.rebeccaandtheworld.com/weekend-in-sedona-itinerary/"/>
    <hyperlink ref="R107" r:id="rId16" display="https://www.rebeccaandtheworld.com/weekend-in-sedona-itinerary/"/>
    <hyperlink ref="R119" r:id="rId17" display="https://www.tripstodiscover.com/wonderful-weekend-getaways-from-phoenix/"/>
    <hyperlink ref="R120" r:id="rId18" display="http://www.sedonaaz.gov/your-government/departments/parks-recreation/calendar"/>
    <hyperlink ref="R121" r:id="rId19" display="http://www.sedonaaz.gov/your-government/departments/parks-recreation/calendar"/>
    <hyperlink ref="R122" r:id="rId20" display="https://visitsedona.com/blog/tramping-through-red-rock-country-with-your-pooch/"/>
    <hyperlink ref="R126" r:id="rId21" display="https://twitter.com/SedonaAZ/status/1141450461792231424"/>
    <hyperlink ref="R127" r:id="rId22" display="https://www.myvirtualvacations.net/blog/a-first-look-at-the-red-rocks-on-a-pink-jeep-tour"/>
    <hyperlink ref="R130" r:id="rId23" display="https://www.yogajournal.com/lifestyle/best-yoga-retreats-around-the-world"/>
    <hyperlink ref="R131" r:id="rId24" display="https://visitsedona.com/blog/four-best-golf-courses-in-sedona/"/>
    <hyperlink ref="R132" r:id="rId25" display="https://www.sedonamonthly.com/2019/scrumptious-sandwiches/"/>
    <hyperlink ref="R134" r:id="rId26" display="https://visitsedona.com/blog/the-7-best-places-to-picnic-in-sedona-arizona/"/>
    <hyperlink ref="R135" r:id="rId27" display="https://visitsedona.com/blog/the-7-best-places-to-picnic-in-sedona-arizona/"/>
    <hyperlink ref="R139" r:id="rId28" display="https://visitsedona.com/blog/four-best-golf-courses-in-sedona/"/>
    <hyperlink ref="R140" r:id="rId29" display="https://www.sedonamonthly.com/2019/farm-table/"/>
    <hyperlink ref="R155" r:id="rId30" display="https://www.youtube.com/watch?v=m9DrNPa3GLk&amp;feature=youtu.be"/>
    <hyperlink ref="R156" r:id="rId31" display="https://twitter.com/SedonaAZ/status/1141403526909845504"/>
    <hyperlink ref="R158" r:id="rId32" display="http://www.sedonaaz.gov/Home/Components/JobPosts/Job/316/510"/>
    <hyperlink ref="R159" r:id="rId33" display="https://www.arabellahotelsedona.com/special-pkg/advance-purchase"/>
    <hyperlink ref="R160" r:id="rId34" display="https://www.arabellahotelsedona.com/suites"/>
    <hyperlink ref="R161" r:id="rId35" display="http://sedonaphotofest.org/"/>
    <hyperlink ref="R162" r:id="rId36" display="https://www.elotecafe.com/eat-1-1"/>
    <hyperlink ref="R163" r:id="rId37" display="https://www.arabellahotelsedona.com/things-to-do"/>
    <hyperlink ref="R164" r:id="rId38" display="https://www.arabellahotelsedona.com/reviews"/>
    <hyperlink ref="R165" r:id="rId39" display="https://visitsedona.com/spiritual-wellness/fitness-yoga/"/>
    <hyperlink ref="R166" r:id="rId40" display="https://www.arabellahotelsedona.com/special-pkg"/>
    <hyperlink ref="R167" r:id="rId41" display="http://mywellnesseverywhere.com/sedona-organic-restaurant/"/>
    <hyperlink ref="R169" r:id="rId42" display="https://www.tripstodiscover.com/wonderful-weekend-getaways-from-phoenix/"/>
    <hyperlink ref="R171" r:id="rId43" display="https://visitsedona.com/blog/tramping-through-red-rock-country-with-your-pooch/"/>
    <hyperlink ref="R172" r:id="rId44" display="https://www.pinterest.com/pin/445574956882153111/"/>
    <hyperlink ref="R173" r:id="rId45" display="https://visitsedona.com/blog/the-7-best-places-to-picnic-in-sedona-arizona/"/>
    <hyperlink ref="R174" r:id="rId46" display="https://visitsedona.com/blog/four-best-golf-courses-in-sedona/"/>
    <hyperlink ref="R177" r:id="rId47" display="https://www.instagram.com/p/ByyfhaRhfrA/?igshid=bpek3m7xj0eo"/>
    <hyperlink ref="R178" r:id="rId48" display="https://www.instagram.com/p/By8UwUbBVsx/?igshid=hrbb462yik53"/>
    <hyperlink ref="R179" r:id="rId49" display="https://www.instagram.com/p/By_PaQChrvr/?igshid=m7b7ht1arnxy"/>
    <hyperlink ref="U8" r:id="rId50" display="https://pbs.twimg.com/media/D8lSVFKUYAE-0ET.jpg"/>
    <hyperlink ref="U9" r:id="rId51" display="https://pbs.twimg.com/media/D8qhlLxUEAAztVb.jpg"/>
    <hyperlink ref="U10" r:id="rId52" display="https://pbs.twimg.com/media/D8tfUY7UIAEatNz.jpg"/>
    <hyperlink ref="U14" r:id="rId53" display="https://pbs.twimg.com/media/D8u0ZfBXkAAhWuA.jpg"/>
    <hyperlink ref="U22" r:id="rId54" display="https://pbs.twimg.com/media/D8yWXhRUIAA6CPq.jpg"/>
    <hyperlink ref="U25" r:id="rId55" display="https://pbs.twimg.com/media/D88mSwdW4AA3oEG.jpg"/>
    <hyperlink ref="U26" r:id="rId56" display="https://pbs.twimg.com/media/D88k_beWsAAAf-2.jpg"/>
    <hyperlink ref="U27" r:id="rId57" display="https://pbs.twimg.com/media/D89n_CdXYAEzKPp.jpg"/>
    <hyperlink ref="U32" r:id="rId58" display="https://pbs.twimg.com/media/D8wEg48X4AADkAc.jpg"/>
    <hyperlink ref="U33" r:id="rId59" display="https://pbs.twimg.com/media/D8wEg48X4AADkAc.jpg"/>
    <hyperlink ref="U34" r:id="rId60" display="https://pbs.twimg.com/media/D8-oBdnUwAEwoTk.jpg"/>
    <hyperlink ref="U38" r:id="rId61" display="https://pbs.twimg.com/media/D8-oBdnUwAEwoTk.jpg"/>
    <hyperlink ref="U39" r:id="rId62" display="https://pbs.twimg.com/media/D9CTA5zUYAAiFnH.jpg"/>
    <hyperlink ref="U47" r:id="rId63" display="https://pbs.twimg.com/media/D9Ed_3YUEAEd8t0.jpg"/>
    <hyperlink ref="U50" r:id="rId64" display="https://pbs.twimg.com/media/D9MwzChXUAECwn0.jpg"/>
    <hyperlink ref="U77" r:id="rId65" display="https://pbs.twimg.com/media/D8_cJmTUcAE8paZ.jpg"/>
    <hyperlink ref="U93" r:id="rId66" display="https://pbs.twimg.com/media/D9Wrqw_UcAEhxuC.jpg"/>
    <hyperlink ref="U99" r:id="rId67" display="https://pbs.twimg.com/media/D9XRVJMU8AAD4oT.jpg"/>
    <hyperlink ref="U119" r:id="rId68" display="https://pbs.twimg.com/media/D8aCF2BU0AE7Twg.jpg"/>
    <hyperlink ref="U120" r:id="rId69" display="https://pbs.twimg.com/media/D84TIcpWwAIwIpD.jpg"/>
    <hyperlink ref="U121" r:id="rId70" display="https://pbs.twimg.com/media/D9b62TgXsAcMNPr.jpg"/>
    <hyperlink ref="U122" r:id="rId71" display="https://pbs.twimg.com/media/D8-oBdnUwAEwoTk.jpg"/>
    <hyperlink ref="U127" r:id="rId72" display="https://pbs.twimg.com/media/D9gbfRvXUAE_44u.jpg"/>
    <hyperlink ref="U130" r:id="rId73" display="https://pbs.twimg.com/media/D9RhkzuVAAEGeBE.jpg"/>
    <hyperlink ref="U131" r:id="rId74" display="https://pbs.twimg.com/media/D9hcitWX4AIc3QA.jpg"/>
    <hyperlink ref="U134" r:id="rId75" display="https://pbs.twimg.com/media/D9c_H3aUwAALCbf.jpg"/>
    <hyperlink ref="U135" r:id="rId76" display="https://pbs.twimg.com/media/D9c_H3aUwAALCbf.jpg"/>
    <hyperlink ref="U136" r:id="rId77" display="https://pbs.twimg.com/media/D9iBVIPXoAAf5cf.jpg"/>
    <hyperlink ref="U137" r:id="rId78" display="https://pbs.twimg.com/media/D9jpNnUU4AABGEB.jpg"/>
    <hyperlink ref="U139" r:id="rId79" display="https://pbs.twimg.com/media/D9hcitWX4AIc3QA.jpg"/>
    <hyperlink ref="U142" r:id="rId80" display="https://pbs.twimg.com/media/D89Fi2dXYAA9NgA.jpg"/>
    <hyperlink ref="U148" r:id="rId81" display="https://pbs.twimg.com/media/D9if3LmVAAAuDJW.jpg"/>
    <hyperlink ref="U154" r:id="rId82" display="https://pbs.twimg.com/media/D76KO72U8AAAMKH.jpg"/>
    <hyperlink ref="U157" r:id="rId83" display="https://pbs.twimg.com/media/D9mtq7UU8AAzTjE.jpg"/>
    <hyperlink ref="U159" r:id="rId84" display="https://pbs.twimg.com/media/D8jfDY3WkAEg-mc.jpg"/>
    <hyperlink ref="U160" r:id="rId85" display="https://pbs.twimg.com/media/D8zWZPFWkAA6TDo.jpg"/>
    <hyperlink ref="U161" r:id="rId86" display="https://pbs.twimg.com/media/D8-7DQ_XoAEjba7.jpg"/>
    <hyperlink ref="U162" r:id="rId87" display="https://pbs.twimg.com/media/D9HiHD4XkAEiYiC.jpg"/>
    <hyperlink ref="U163" r:id="rId88" display="https://pbs.twimg.com/media/D9TG20OWkAE5ypR.jpg"/>
    <hyperlink ref="U164" r:id="rId89" display="https://pbs.twimg.com/media/D9cxsKIX4AAv6--.jpg"/>
    <hyperlink ref="U165" r:id="rId90" display="https://pbs.twimg.com/media/D9h5SY1XUAEzFKY.jpg"/>
    <hyperlink ref="U166" r:id="rId91" display="https://pbs.twimg.com/media/D9m0sS5WkAAzJv_.jpg"/>
    <hyperlink ref="U167" r:id="rId92" display="https://pbs.twimg.com/media/D9nHZvtUwAEnYFn.jpg"/>
    <hyperlink ref="U168" r:id="rId93" display="https://pbs.twimg.com/media/D9SIT-1UcAArMzn.jpg"/>
    <hyperlink ref="U169" r:id="rId94" display="https://pbs.twimg.com/media/D8aCF2BU0AE7Twg.jpg"/>
    <hyperlink ref="U171" r:id="rId95" display="https://pbs.twimg.com/media/D8-oBdnUwAEwoTk.jpg"/>
    <hyperlink ref="U173" r:id="rId96" display="https://pbs.twimg.com/media/D9c_H3aUwAALCbf.jpg"/>
    <hyperlink ref="U174" r:id="rId97" display="https://pbs.twimg.com/media/D9hcitWX4AIc3QA.jpg"/>
    <hyperlink ref="U175" r:id="rId98" display="https://pbs.twimg.com/media/D9nLp4AU4AASZyY.jpg"/>
    <hyperlink ref="V3" r:id="rId99" display="http://pbs.twimg.com/profile_images/865318139508146177/eeQrStTM_normal.jpg"/>
    <hyperlink ref="V4" r:id="rId100" display="http://pbs.twimg.com/profile_images/1899333602/36-Prudential_Possible_Selects_normal.JPG"/>
    <hyperlink ref="V5" r:id="rId101" display="http://pbs.twimg.com/profile_images/1035200865320218625/7Yv22TOT_normal.jpg"/>
    <hyperlink ref="V6" r:id="rId102" display="http://pbs.twimg.com/profile_images/1021579075872161792/KKlqKsI0_normal.jpg"/>
    <hyperlink ref="V7" r:id="rId103" display="http://pbs.twimg.com/profile_images/1083389021513019394/dSUhEBCu_normal.jpg"/>
    <hyperlink ref="V8" r:id="rId104" display="https://pbs.twimg.com/media/D8lSVFKUYAE-0ET.jpg"/>
    <hyperlink ref="V9" r:id="rId105" display="https://pbs.twimg.com/media/D8qhlLxUEAAztVb.jpg"/>
    <hyperlink ref="V10" r:id="rId106" display="https://pbs.twimg.com/media/D8tfUY7UIAEatNz.jpg"/>
    <hyperlink ref="V11" r:id="rId107" display="http://pbs.twimg.com/profile_images/876252902704197632/URMhcrAt_normal.jpg"/>
    <hyperlink ref="V12" r:id="rId108" display="http://pbs.twimg.com/profile_images/875762924664504320/tlF6YnZR_normal.jpg"/>
    <hyperlink ref="V13" r:id="rId109" display="http://pbs.twimg.com/profile_images/736329210222936064/ZTvb3PD0_normal.jpg"/>
    <hyperlink ref="V14" r:id="rId110" display="https://pbs.twimg.com/media/D8u0ZfBXkAAhWuA.jpg"/>
    <hyperlink ref="V15" r:id="rId111" display="http://pbs.twimg.com/profile_images/486699365197565952/egfX8R48_normal.jpeg"/>
    <hyperlink ref="V16" r:id="rId112" display="http://pbs.twimg.com/profile_images/486699365197565952/egfX8R48_normal.jpeg"/>
    <hyperlink ref="V17" r:id="rId113" display="http://pbs.twimg.com/profile_images/1111722383285485568/Tfw-ZciS_normal.jpg"/>
    <hyperlink ref="V18" r:id="rId114" display="http://pbs.twimg.com/profile_images/1006290909019770880/lH1RKjgd_normal.jpg"/>
    <hyperlink ref="V19" r:id="rId115" display="http://pbs.twimg.com/profile_images/378800000708126122/288af8bf2722c78ca7333740ba33dcfd_normal.jpeg"/>
    <hyperlink ref="V20" r:id="rId116" display="http://pbs.twimg.com/profile_images/378800000651459183/1b6960c17cc2aea8f47962484bcc7a62_normal.jpeg"/>
    <hyperlink ref="V21" r:id="rId117" display="http://pbs.twimg.com/profile_images/1067273888072032256/4CcuvJs9_normal.jpg"/>
    <hyperlink ref="V22" r:id="rId118" display="https://pbs.twimg.com/media/D8yWXhRUIAA6CPq.jpg"/>
    <hyperlink ref="V23" r:id="rId119" display="http://pbs.twimg.com/profile_images/1127633915374657536/EcOudFyg_normal.jpg"/>
    <hyperlink ref="V24" r:id="rId120" display="http://pbs.twimg.com/profile_images/1140285125051072512/BXNY62Z__normal.jpg"/>
    <hyperlink ref="V25" r:id="rId121" display="https://pbs.twimg.com/media/D88mSwdW4AA3oEG.jpg"/>
    <hyperlink ref="V26" r:id="rId122" display="https://pbs.twimg.com/media/D88k_beWsAAAf-2.jpg"/>
    <hyperlink ref="V27" r:id="rId123" display="https://pbs.twimg.com/media/D89n_CdXYAEzKPp.jpg"/>
    <hyperlink ref="V28" r:id="rId124" display="http://pbs.twimg.com/profile_images/537689972854104064/GOzi16BI_normal.jpeg"/>
    <hyperlink ref="V29" r:id="rId125" display="http://pbs.twimg.com/profile_images/773982869756710913/aN4LXYxI_normal.jpg"/>
    <hyperlink ref="V30" r:id="rId126" display="http://pbs.twimg.com/profile_images/1015380651782967297/pGek8Qho_normal.jpg"/>
    <hyperlink ref="V31" r:id="rId127" display="http://pbs.twimg.com/profile_images/1120168632460300288/vbRcI0PN_normal.jpg"/>
    <hyperlink ref="V32" r:id="rId128" display="https://pbs.twimg.com/media/D8wEg48X4AADkAc.jpg"/>
    <hyperlink ref="V33" r:id="rId129" display="https://pbs.twimg.com/media/D8wEg48X4AADkAc.jpg"/>
    <hyperlink ref="V34" r:id="rId130" display="https://pbs.twimg.com/media/D8-oBdnUwAEwoTk.jpg"/>
    <hyperlink ref="V35" r:id="rId131" display="http://pbs.twimg.com/profile_images/2649881538/232f0e3363d632289acd72730192126d_normal.jpeg"/>
    <hyperlink ref="V36" r:id="rId132" display="http://pbs.twimg.com/profile_images/1132255297366454272/oKGgIHnG_normal.jpg"/>
    <hyperlink ref="V37" r:id="rId133" display="http://pbs.twimg.com/profile_images/467048816877654016/4BuSzLA__normal.jpeg"/>
    <hyperlink ref="V38" r:id="rId134" display="https://pbs.twimg.com/media/D8-oBdnUwAEwoTk.jpg"/>
    <hyperlink ref="V39" r:id="rId135" display="https://pbs.twimg.com/media/D9CTA5zUYAAiFnH.jpg"/>
    <hyperlink ref="V40" r:id="rId136" display="http://pbs.twimg.com/profile_images/1059937005549899777/6pTXI10w_normal.jpg"/>
    <hyperlink ref="V41" r:id="rId137" display="http://pbs.twimg.com/profile_images/1140060638582050817/zbYrHXnz_normal.jpg"/>
    <hyperlink ref="V42" r:id="rId138" display="http://pbs.twimg.com/profile_images/1138442310604091398/LzevPo8Z_normal.jpg"/>
    <hyperlink ref="V43" r:id="rId139" display="http://pbs.twimg.com/profile_images/1138686373479800832/UzqaVtZY_normal.jpg"/>
    <hyperlink ref="V44" r:id="rId140" display="http://pbs.twimg.com/profile_images/1138442310604091398/LzevPo8Z_normal.jpg"/>
    <hyperlink ref="V45" r:id="rId141" display="http://pbs.twimg.com/profile_images/1138442310604091398/LzevPo8Z_normal.jpg"/>
    <hyperlink ref="V46" r:id="rId142" display="http://pbs.twimg.com/profile_images/1131656361580871681/6485HyH-_normal.jpg"/>
    <hyperlink ref="V47" r:id="rId143" display="https://pbs.twimg.com/media/D9Ed_3YUEAEd8t0.jpg"/>
    <hyperlink ref="V48" r:id="rId144" display="http://pbs.twimg.com/profile_images/1401990918/micktwitter_normal.jpg"/>
    <hyperlink ref="V49" r:id="rId145" display="http://pbs.twimg.com/profile_images/1137108034919030785/lDjssAny_normal.jpg"/>
    <hyperlink ref="V50" r:id="rId146" display="https://pbs.twimg.com/media/D9MwzChXUAECwn0.jpg"/>
    <hyperlink ref="V51" r:id="rId147" display="http://pbs.twimg.com/profile_images/798189717594329089/QkT7O_cj_normal.png"/>
    <hyperlink ref="V52" r:id="rId148" display="http://pbs.twimg.com/profile_images/1011973848424591360/XGne3lGv_normal.jpg"/>
    <hyperlink ref="V53" r:id="rId149" display="http://pbs.twimg.com/profile_images/1131596262300499968/5YvKaf1U_normal.jpg"/>
    <hyperlink ref="V54" r:id="rId150" display="http://pbs.twimg.com/profile_images/1074115395286491136/HX4_iNcB_normal.jpg"/>
    <hyperlink ref="V55" r:id="rId151" display="http://pbs.twimg.com/profile_images/941053990971744256/adM406Mp_normal.jpg"/>
    <hyperlink ref="V56" r:id="rId152" display="http://pbs.twimg.com/profile_images/763802490936537088/TcBBiZxj_normal.jpg"/>
    <hyperlink ref="V57" r:id="rId153" display="http://pbs.twimg.com/profile_images/763802490936537088/TcBBiZxj_normal.jpg"/>
    <hyperlink ref="V58" r:id="rId154" display="http://pbs.twimg.com/profile_images/763802490936537088/TcBBiZxj_normal.jpg"/>
    <hyperlink ref="V59" r:id="rId155" display="http://pbs.twimg.com/profile_images/763802490936537088/TcBBiZxj_normal.jpg"/>
    <hyperlink ref="V60" r:id="rId156" display="http://pbs.twimg.com/profile_images/558100546163208192/17g_DzDs_normal.jpeg"/>
    <hyperlink ref="V61" r:id="rId157" display="http://pbs.twimg.com/profile_images/905902995409297409/bmpQNaVW_normal.jpg"/>
    <hyperlink ref="V62" r:id="rId158" display="http://abs.twimg.com/sticky/default_profile_images/default_profile_normal.png"/>
    <hyperlink ref="V63" r:id="rId159" display="http://pbs.twimg.com/profile_images/1105596184918286336/IZPcZuLK_normal.jpg"/>
    <hyperlink ref="V64" r:id="rId160" display="http://pbs.twimg.com/profile_images/1132781271761862656/1CL3QdPS_normal.png"/>
    <hyperlink ref="V65" r:id="rId161" display="http://pbs.twimg.com/profile_images/1020010494738890752/SJsuwjy-_normal.jpg"/>
    <hyperlink ref="V66" r:id="rId162" display="http://pbs.twimg.com/profile_images/1020010494738890752/SJsuwjy-_normal.jpg"/>
    <hyperlink ref="V67" r:id="rId163" display="http://pbs.twimg.com/profile_images/1133560084255203328/D3aXeHDD_normal.jpg"/>
    <hyperlink ref="V68" r:id="rId164" display="http://pbs.twimg.com/profile_images/656872695011737600/szqZZRlr_normal.jpg"/>
    <hyperlink ref="V69" r:id="rId165" display="http://pbs.twimg.com/profile_images/857449395/endless-grand-canyon-651123-xl_normal.jpg"/>
    <hyperlink ref="V70" r:id="rId166" display="http://pbs.twimg.com/profile_images/1042107709787521024/JRuyEelC_normal.jpg"/>
    <hyperlink ref="V71" r:id="rId167" display="http://pbs.twimg.com/profile_images/1057295996118388737/NQ1vSU6j_normal.jpg"/>
    <hyperlink ref="V72" r:id="rId168" display="http://pbs.twimg.com/profile_images/439178275256938497/FC8jeaAU_normal.jpeg"/>
    <hyperlink ref="V73" r:id="rId169" display="http://pbs.twimg.com/profile_images/980290727224594432/7OMmaDFr_normal.jpg"/>
    <hyperlink ref="V74" r:id="rId170" display="http://pbs.twimg.com/profile_images/1123745120090841089/bb5r5i6-_normal.jpg"/>
    <hyperlink ref="V75" r:id="rId171" display="http://pbs.twimg.com/profile_images/1123745120090841089/bb5r5i6-_normal.jpg"/>
    <hyperlink ref="V76" r:id="rId172" display="http://pbs.twimg.com/profile_images/2796278088/6499484fd37d9cd0dde4c04006c25737_normal.jpeg"/>
    <hyperlink ref="V77" r:id="rId173" display="https://pbs.twimg.com/media/D8_cJmTUcAE8paZ.jpg"/>
    <hyperlink ref="V78" r:id="rId174" display="http://pbs.twimg.com/profile_images/2163759815/image_normal.jpg"/>
    <hyperlink ref="V79" r:id="rId175" display="http://pbs.twimg.com/profile_images/1089936451846848517/frJhTdGH_normal.jpg"/>
    <hyperlink ref="V80" r:id="rId176" display="http://pbs.twimg.com/profile_images/1089936451846848517/frJhTdGH_normal.jpg"/>
    <hyperlink ref="V81" r:id="rId177" display="http://pbs.twimg.com/profile_images/1089936451846848517/frJhTdGH_normal.jpg"/>
    <hyperlink ref="V82" r:id="rId178" display="http://pbs.twimg.com/profile_images/1325724204/headshot-1_normal.jpg"/>
    <hyperlink ref="V83" r:id="rId179" display="http://pbs.twimg.com/profile_images/642841825531854848/iOewCrvY_normal.jpg"/>
    <hyperlink ref="V84" r:id="rId180" display="http://pbs.twimg.com/profile_images/759847075118915584/ph0eD_X6_normal.jpg"/>
    <hyperlink ref="V85" r:id="rId181" display="http://pbs.twimg.com/profile_images/759847075118915584/ph0eD_X6_normal.jpg"/>
    <hyperlink ref="V86" r:id="rId182" display="http://pbs.twimg.com/profile_images/1103680536780791810/hwX9Kn8c_normal.png"/>
    <hyperlink ref="V87" r:id="rId183" display="http://pbs.twimg.com/profile_images/378800000590946810/abf0f5fed11445c2afa04d5b59cdcfdb_normal.jpeg"/>
    <hyperlink ref="V88" r:id="rId184" display="http://pbs.twimg.com/profile_images/378800000590946810/abf0f5fed11445c2afa04d5b59cdcfdb_normal.jpeg"/>
    <hyperlink ref="V89" r:id="rId185" display="http://pbs.twimg.com/profile_images/378800000590946810/abf0f5fed11445c2afa04d5b59cdcfdb_normal.jpeg"/>
    <hyperlink ref="V90" r:id="rId186" display="http://pbs.twimg.com/profile_images/378800000590946810/abf0f5fed11445c2afa04d5b59cdcfdb_normal.jpeg"/>
    <hyperlink ref="V91" r:id="rId187" display="http://pbs.twimg.com/profile_images/1067878618347368448/9ati9dRt_normal.jpg"/>
    <hyperlink ref="V92" r:id="rId188" display="http://pbs.twimg.com/profile_images/1325724204/headshot-1_normal.jpg"/>
    <hyperlink ref="V93" r:id="rId189" display="https://pbs.twimg.com/media/D9Wrqw_UcAEhxuC.jpg"/>
    <hyperlink ref="V94" r:id="rId190" display="http://pbs.twimg.com/profile_images/895096080769064960/f3SHmSEV_normal.jpg"/>
    <hyperlink ref="V95" r:id="rId191" display="http://pbs.twimg.com/profile_images/968631753643405313/Eg0sQzfF_normal.jpg"/>
    <hyperlink ref="V96" r:id="rId192" display="http://pbs.twimg.com/profile_images/968631753643405313/Eg0sQzfF_normal.jpg"/>
    <hyperlink ref="V97" r:id="rId193" display="http://abs.twimg.com/sticky/default_profile_images/default_profile_normal.png"/>
    <hyperlink ref="V98" r:id="rId194" display="http://abs.twimg.com/sticky/default_profile_images/default_profile_normal.png"/>
    <hyperlink ref="V99" r:id="rId195" display="https://pbs.twimg.com/media/D9XRVJMU8AAD4oT.jpg"/>
    <hyperlink ref="V100" r:id="rId196" display="http://pbs.twimg.com/profile_images/378800000142185463/e66860853d7e47bd2d94b68ae33287bc_normal.jpeg"/>
    <hyperlink ref="V101" r:id="rId197" display="http://pbs.twimg.com/profile_images/1390032598/Cynthia_from_Melissa_normal.jpg"/>
    <hyperlink ref="V102" r:id="rId198" display="http://pbs.twimg.com/profile_images/725405686981484545/vlrhyKM3_normal.jpg"/>
    <hyperlink ref="V103" r:id="rId199" display="http://pbs.twimg.com/profile_images/839955146033397760/aIn3g-E0_normal.jpg"/>
    <hyperlink ref="V104" r:id="rId200" display="http://pbs.twimg.com/profile_images/839955146033397760/aIn3g-E0_normal.jpg"/>
    <hyperlink ref="V105" r:id="rId201" display="http://pbs.twimg.com/profile_images/839955146033397760/aIn3g-E0_normal.jpg"/>
    <hyperlink ref="V106" r:id="rId202" display="http://pbs.twimg.com/profile_images/1008055449894178818/VexgfSF5_normal.jpg"/>
    <hyperlink ref="V107" r:id="rId203" display="http://pbs.twimg.com/profile_images/1008055449894178818/VexgfSF5_normal.jpg"/>
    <hyperlink ref="V108" r:id="rId204" display="http://pbs.twimg.com/profile_images/704336819383623680/sS65LHVd_normal.jpg"/>
    <hyperlink ref="V109" r:id="rId205" display="http://pbs.twimg.com/profile_images/1087857586290839552/iTETVXLs_normal.jpg"/>
    <hyperlink ref="V110" r:id="rId206" display="http://pbs.twimg.com/profile_images/2182290073/Williams_Lights-Parade-2011_8927_low_res_normal.jpg"/>
    <hyperlink ref="V111" r:id="rId207" display="http://pbs.twimg.com/profile_images/918582266674126848/bdlJyPY9_normal.jpg"/>
    <hyperlink ref="V112" r:id="rId208" display="http://pbs.twimg.com/profile_images/1447580654/countyaz.com_normal.jpg"/>
    <hyperlink ref="V113" r:id="rId209" display="http://pbs.twimg.com/profile_images/1447580654/countyaz.com_normal.jpg"/>
    <hyperlink ref="V114" r:id="rId210" display="http://pbs.twimg.com/profile_images/1447580654/countyaz.com_normal.jpg"/>
    <hyperlink ref="V115" r:id="rId211" display="http://pbs.twimg.com/profile_images/1447580654/countyaz.com_normal.jpg"/>
    <hyperlink ref="V116" r:id="rId212" display="http://pbs.twimg.com/profile_images/1447580654/countyaz.com_normal.jpg"/>
    <hyperlink ref="V117" r:id="rId213" display="http://pbs.twimg.com/profile_images/1447580654/countyaz.com_normal.jpg"/>
    <hyperlink ref="V118" r:id="rId214" display="http://pbs.twimg.com/profile_images/1447580654/countyaz.com_normal.jpg"/>
    <hyperlink ref="V119" r:id="rId215" display="https://pbs.twimg.com/media/D8aCF2BU0AE7Twg.jpg"/>
    <hyperlink ref="V120" r:id="rId216" display="https://pbs.twimg.com/media/D84TIcpWwAIwIpD.jpg"/>
    <hyperlink ref="V121" r:id="rId217" display="https://pbs.twimg.com/media/D9b62TgXsAcMNPr.jpg"/>
    <hyperlink ref="V122" r:id="rId218" display="https://pbs.twimg.com/media/D8-oBdnUwAEwoTk.jpg"/>
    <hyperlink ref="V123" r:id="rId219" display="http://pbs.twimg.com/profile_images/1010697272/peaks_theView_4x6_normal.jpg"/>
    <hyperlink ref="V124" r:id="rId220" display="http://abs.twimg.com/sticky/default_profile_images/default_profile_normal.png"/>
    <hyperlink ref="V125" r:id="rId221" display="http://abs.twimg.com/sticky/default_profile_images/default_profile_normal.png"/>
    <hyperlink ref="V126" r:id="rId222" display="http://pbs.twimg.com/profile_images/1080658435228631041/r6mRG21e_normal.jpg"/>
    <hyperlink ref="V127" r:id="rId223" display="https://pbs.twimg.com/media/D9gbfRvXUAE_44u.jpg"/>
    <hyperlink ref="V128" r:id="rId224" display="http://pbs.twimg.com/profile_images/3535374017/824d44a4382e1fbbdf8ec5ec29996119_normal.jpeg"/>
    <hyperlink ref="V129" r:id="rId225" display="http://pbs.twimg.com/profile_images/3535374017/824d44a4382e1fbbdf8ec5ec29996119_normal.jpeg"/>
    <hyperlink ref="V130" r:id="rId226" display="https://pbs.twimg.com/media/D9RhkzuVAAEGeBE.jpg"/>
    <hyperlink ref="V131" r:id="rId227" display="https://pbs.twimg.com/media/D9hcitWX4AIc3QA.jpg"/>
    <hyperlink ref="V132" r:id="rId228" display="http://pbs.twimg.com/profile_images/1136840904797351939/MGCHQzb8_normal.png"/>
    <hyperlink ref="V133" r:id="rId229" display="http://pbs.twimg.com/profile_images/891035354060304385/CWJDj5f2_normal.jpg"/>
    <hyperlink ref="V134" r:id="rId230" display="https://pbs.twimg.com/media/D9c_H3aUwAALCbf.jpg"/>
    <hyperlink ref="V135" r:id="rId231" display="https://pbs.twimg.com/media/D9c_H3aUwAALCbf.jpg"/>
    <hyperlink ref="V136" r:id="rId232" display="https://pbs.twimg.com/media/D9iBVIPXoAAf5cf.jpg"/>
    <hyperlink ref="V137" r:id="rId233" display="https://pbs.twimg.com/media/D9jpNnUU4AABGEB.jpg"/>
    <hyperlink ref="V138" r:id="rId234" display="http://pbs.twimg.com/profile_images/1213083463/heart_diamond_avatar_21560_normal.jpg"/>
    <hyperlink ref="V139" r:id="rId235" display="https://pbs.twimg.com/media/D9hcitWX4AIc3QA.jpg"/>
    <hyperlink ref="V140" r:id="rId236" display="http://pbs.twimg.com/profile_images/1136840904797351939/MGCHQzb8_normal.png"/>
    <hyperlink ref="V141" r:id="rId237" display="http://pbs.twimg.com/profile_images/956398084552044544/jYgj-mct_normal.jpg"/>
    <hyperlink ref="V142" r:id="rId238" display="https://pbs.twimg.com/media/D89Fi2dXYAA9NgA.jpg"/>
    <hyperlink ref="V143" r:id="rId239" display="http://pbs.twimg.com/profile_images/801097160024436736/bJiR_r4o_normal.jpg"/>
    <hyperlink ref="V144" r:id="rId240" display="http://pbs.twimg.com/profile_images/459059393422577665/aF9Oe2Dn_normal.jpeg"/>
    <hyperlink ref="V145" r:id="rId241" display="http://pbs.twimg.com/profile_images/459059393422577665/aF9Oe2Dn_normal.jpeg"/>
    <hyperlink ref="V146" r:id="rId242" display="http://pbs.twimg.com/profile_images/459059393422577665/aF9Oe2Dn_normal.jpeg"/>
    <hyperlink ref="V147" r:id="rId243" display="http://pbs.twimg.com/profile_images/459059393422577665/aF9Oe2Dn_normal.jpeg"/>
    <hyperlink ref="V148" r:id="rId244" display="https://pbs.twimg.com/media/D9if3LmVAAAuDJW.jpg"/>
    <hyperlink ref="V149" r:id="rId245" display="http://pbs.twimg.com/profile_images/949287361266925574/Homcdv7B_normal.jpg"/>
    <hyperlink ref="V150" r:id="rId246" display="http://pbs.twimg.com/profile_images/949287361266925574/Homcdv7B_normal.jpg"/>
    <hyperlink ref="V151" r:id="rId247" display="http://pbs.twimg.com/profile_images/949287361266925574/Homcdv7B_normal.jpg"/>
    <hyperlink ref="V152" r:id="rId248" display="http://pbs.twimg.com/profile_images/949287361266925574/Homcdv7B_normal.jpg"/>
    <hyperlink ref="V153" r:id="rId249" display="http://pbs.twimg.com/profile_images/828573666/vvtvTwit_normal.jpg"/>
    <hyperlink ref="V154" r:id="rId250" display="https://pbs.twimg.com/media/D76KO72U8AAAMKH.jpg"/>
    <hyperlink ref="V155" r:id="rId251" display="http://pbs.twimg.com/profile_images/828573666/vvtvTwit_normal.jpg"/>
    <hyperlink ref="V156" r:id="rId252" display="http://pbs.twimg.com/profile_images/791652911650631680/IgZ6C2kk_normal.jpg"/>
    <hyperlink ref="V157" r:id="rId253" display="https://pbs.twimg.com/media/D9mtq7UU8AAzTjE.jpg"/>
    <hyperlink ref="V158" r:id="rId254" display="http://pbs.twimg.com/profile_images/999040718441074688/nwPAIjn5_normal.jpg"/>
    <hyperlink ref="V159" r:id="rId255" display="https://pbs.twimg.com/media/D8jfDY3WkAEg-mc.jpg"/>
    <hyperlink ref="V160" r:id="rId256" display="https://pbs.twimg.com/media/D8zWZPFWkAA6TDo.jpg"/>
    <hyperlink ref="V161" r:id="rId257" display="https://pbs.twimg.com/media/D8-7DQ_XoAEjba7.jpg"/>
    <hyperlink ref="V162" r:id="rId258" display="https://pbs.twimg.com/media/D9HiHD4XkAEiYiC.jpg"/>
    <hyperlink ref="V163" r:id="rId259" display="https://pbs.twimg.com/media/D9TG20OWkAE5ypR.jpg"/>
    <hyperlink ref="V164" r:id="rId260" display="https://pbs.twimg.com/media/D9cxsKIX4AAv6--.jpg"/>
    <hyperlink ref="V165" r:id="rId261" display="https://pbs.twimg.com/media/D9h5SY1XUAEzFKY.jpg"/>
    <hyperlink ref="V166" r:id="rId262" display="https://pbs.twimg.com/media/D9m0sS5WkAAzJv_.jpg"/>
    <hyperlink ref="V167" r:id="rId263" display="https://pbs.twimg.com/media/D9nHZvtUwAEnYFn.jpg"/>
    <hyperlink ref="V168" r:id="rId264" display="https://pbs.twimg.com/media/D9SIT-1UcAArMzn.jpg"/>
    <hyperlink ref="V169" r:id="rId265" display="https://pbs.twimg.com/media/D8aCF2BU0AE7Twg.jpg"/>
    <hyperlink ref="V170" r:id="rId266" display="http://pbs.twimg.com/profile_images/801097160024436736/bJiR_r4o_normal.jpg"/>
    <hyperlink ref="V171" r:id="rId267" display="https://pbs.twimg.com/media/D8-oBdnUwAEwoTk.jpg"/>
    <hyperlink ref="V172" r:id="rId268" display="http://pbs.twimg.com/profile_images/801097160024436736/bJiR_r4o_normal.jpg"/>
    <hyperlink ref="V173" r:id="rId269" display="https://pbs.twimg.com/media/D9c_H3aUwAALCbf.jpg"/>
    <hyperlink ref="V174" r:id="rId270" display="https://pbs.twimg.com/media/D9hcitWX4AIc3QA.jpg"/>
    <hyperlink ref="V175" r:id="rId271" display="https://pbs.twimg.com/media/D9nLp4AU4AASZyY.jpg"/>
    <hyperlink ref="V176" r:id="rId272" display="http://pbs.twimg.com/profile_images/609488550812213248/W7bg_Huz_normal.jpg"/>
    <hyperlink ref="V177" r:id="rId273" display="http://pbs.twimg.com/profile_images/1141142962560102400/0fY1LGfC_normal.png"/>
    <hyperlink ref="V178" r:id="rId274" display="http://pbs.twimg.com/profile_images/1141142962560102400/0fY1LGfC_normal.png"/>
    <hyperlink ref="V179" r:id="rId275" display="http://pbs.twimg.com/profile_images/1141142962560102400/0fY1LGfC_normal.png"/>
    <hyperlink ref="X3" r:id="rId276" display="https://twitter.com/#!/thestuartwarner/status/1137036571096494080"/>
    <hyperlink ref="X4" r:id="rId277" display="https://twitter.com/#!/amykrakow/status/1137234537245749248"/>
    <hyperlink ref="X5" r:id="rId278" display="https://twitter.com/#!/richard50336211/status/1137368203611521024"/>
    <hyperlink ref="X6" r:id="rId279" display="https://twitter.com/#!/schillinghomes/status/1137445898001104896"/>
    <hyperlink ref="X7" r:id="rId280" display="https://twitter.com/#!/melissat22/status/1137493354990542849"/>
    <hyperlink ref="X8" r:id="rId281" display="https://twitter.com/#!/benassiandrew/status/1137530916354420736"/>
    <hyperlink ref="X9" r:id="rId282" display="https://twitter.com/#!/janeal911/status/1137899530660339714"/>
    <hyperlink ref="X10" r:id="rId283" display="https://twitter.com/#!/cquahaz/status/1138108172952936449"/>
    <hyperlink ref="X11" r:id="rId284" display="https://twitter.com/#!/coconinonf/status/1138173006038085635"/>
    <hyperlink ref="X12" r:id="rId285" display="https://twitter.com/#!/arizonadot/status/1138173166402990082"/>
    <hyperlink ref="X13" r:id="rId286" display="https://twitter.com/#!/moderntimesmag/status/1138179141285474304"/>
    <hyperlink ref="X14" r:id="rId287" display="https://twitter.com/#!/eatlivetraveldr/status/1138201682335150082"/>
    <hyperlink ref="X15" r:id="rId288" display="https://twitter.com/#!/grazetucson/status/1138476467384225792"/>
    <hyperlink ref="X16" r:id="rId289" display="https://twitter.com/#!/grazetucson/status/1138476483079356416"/>
    <hyperlink ref="X17" r:id="rId290" display="https://twitter.com/#!/wyndi_onthemesa/status/1138479206570926080"/>
    <hyperlink ref="X18" r:id="rId291" display="https://twitter.com/#!/opusfihomeloans/status/1138491615876591616"/>
    <hyperlink ref="X19" r:id="rId292" display="https://twitter.com/#!/sherrybutlerpr/status/1138493505867665408"/>
    <hyperlink ref="X20" r:id="rId293" display="https://twitter.com/#!/greco_james/status/1138498696213979136"/>
    <hyperlink ref="X21" r:id="rId294" display="https://twitter.com/#!/rebecca17005954/status/1138541786740080640"/>
    <hyperlink ref="X22" r:id="rId295" display="https://twitter.com/#!/yourpremierteam/status/1138450539354775552"/>
    <hyperlink ref="X23" r:id="rId296" display="https://twitter.com/#!/sophied94413535/status/1138543516030820352"/>
    <hyperlink ref="X24" r:id="rId297" display="https://twitter.com/#!/toughcrookie/status/1138852535366631424"/>
    <hyperlink ref="X25" r:id="rId298" display="https://twitter.com/#!/vacationrenter_/status/1139171419957411841"/>
    <hyperlink ref="X26" r:id="rId299" display="https://twitter.com/#!/vacationrenter_/status/1139169991041921024"/>
    <hyperlink ref="X27" r:id="rId300" display="https://twitter.com/#!/bullfrogcomm/status/1139243565819842560"/>
    <hyperlink ref="X28" r:id="rId301" display="https://twitter.com/#!/travelspiritnyc/status/1138806892141174784"/>
    <hyperlink ref="X29" r:id="rId302" display="https://twitter.com/#!/dailytraveltips/status/1139290218509586432"/>
    <hyperlink ref="X30" r:id="rId303" display="https://twitter.com/#!/scottjones0131/status/1139314602926211072"/>
    <hyperlink ref="X31" r:id="rId304" display="https://twitter.com/#!/zavierpedro/status/1139331856686444544"/>
    <hyperlink ref="X32" r:id="rId305" display="https://twitter.com/#!/itslauraherrera/status/1138289771401437195"/>
    <hyperlink ref="X33" r:id="rId306" display="https://twitter.com/#!/brenesmarlen/status/1138971584935260160"/>
    <hyperlink ref="X34" r:id="rId307" display="https://twitter.com/#!/brenesmarlen/status/1139380962674929664"/>
    <hyperlink ref="X35" r:id="rId308" display="https://twitter.com/#!/pearldolphin/status/1139418384527810560"/>
    <hyperlink ref="X36" r:id="rId309" display="https://twitter.com/#!/brandonminaz/status/1139434763851186176"/>
    <hyperlink ref="X37" r:id="rId310" display="https://twitter.com/#!/elportalsedona/status/1139551699507396609"/>
    <hyperlink ref="X38" r:id="rId311" display="https://twitter.com/#!/gaialove17/status/1139560638701813761"/>
    <hyperlink ref="X39" r:id="rId312" display="https://twitter.com/#!/bermanbrad/status/1139572372657168384"/>
    <hyperlink ref="X40" r:id="rId313" display="https://twitter.com/#!/enchantmentaz/status/1139582338025885707"/>
    <hyperlink ref="X41" r:id="rId314" display="https://twitter.com/#!/hippyprincessxx/status/1139374175473168385"/>
    <hyperlink ref="X42" r:id="rId315" display="https://twitter.com/#!/letmelivebruh/status/1139375084257157125"/>
    <hyperlink ref="X43" r:id="rId316" display="https://twitter.com/#!/purpleturtles33/status/1139597156258590720"/>
    <hyperlink ref="X44" r:id="rId317" display="https://twitter.com/#!/letmelivebruh/status/1139604982804520960"/>
    <hyperlink ref="X45" r:id="rId318" display="https://twitter.com/#!/letmelivebruh/status/1139724830322774017"/>
    <hyperlink ref="X46" r:id="rId319" display="https://twitter.com/#!/tensovscomcup/status/1139724631982714880"/>
    <hyperlink ref="X47" r:id="rId320" display="https://twitter.com/#!/tensovscomcup/status/1139725168861949952"/>
    <hyperlink ref="X48" r:id="rId321" display="https://twitter.com/#!/aiviber/status/1140028805660065793"/>
    <hyperlink ref="X49" r:id="rId322" display="https://twitter.com/#!/leolionmma/status/1140211810873892864"/>
    <hyperlink ref="X50" r:id="rId323" display="https://twitter.com/#!/josenietoglez/status/1140308792774729730"/>
    <hyperlink ref="X51" r:id="rId324" display="https://twitter.com/#!/gryphons_bane/status/1140634468186640385"/>
    <hyperlink ref="X52" r:id="rId325" display="https://twitter.com/#!/natwidervglass/status/1140636633068425217"/>
    <hyperlink ref="X53" r:id="rId326" display="https://twitter.com/#!/seekingtrailsaz/status/1140638023643623425"/>
    <hyperlink ref="X54" r:id="rId327" display="https://twitter.com/#!/arizonahomes4u/status/1140644114045607941"/>
    <hyperlink ref="X55" r:id="rId328" display="https://twitter.com/#!/scottsdaleveins/status/1140661916685099015"/>
    <hyperlink ref="X56" r:id="rId329" display="https://twitter.com/#!/azpest/status/1138479735699230720"/>
    <hyperlink ref="X57" r:id="rId330" display="https://twitter.com/#!/azpest/status/1138479749695598592"/>
    <hyperlink ref="X58" r:id="rId331" display="https://twitter.com/#!/azpest/status/1140666206812168194"/>
    <hyperlink ref="X59" r:id="rId332" display="https://twitter.com/#!/azpest/status/1140666226751889410"/>
    <hyperlink ref="X60" r:id="rId333" display="https://twitter.com/#!/don_tlr/status/1140681572762308608"/>
    <hyperlink ref="X61" r:id="rId334" display="https://twitter.com/#!/urbandesignaz/status/1140682357717884929"/>
    <hyperlink ref="X62" r:id="rId335" display="https://twitter.com/#!/jayne15378560/status/1140697938441564162"/>
    <hyperlink ref="X63" r:id="rId336" display="https://twitter.com/#!/ozzfest520/status/1140705402528473089"/>
    <hyperlink ref="X64" r:id="rId337" display="https://twitter.com/#!/smalley_louise/status/1140713566753849344"/>
    <hyperlink ref="X65" r:id="rId338" display="https://twitter.com/#!/joyflooring/status/1138559040919728128"/>
    <hyperlink ref="X66" r:id="rId339" display="https://twitter.com/#!/joyflooring/status/1140714385469394945"/>
    <hyperlink ref="X67" r:id="rId340" display="https://twitter.com/#!/phxcards11/status/1140714997925830656"/>
    <hyperlink ref="X68" r:id="rId341" display="https://twitter.com/#!/1merrifield/status/1140721946457333760"/>
    <hyperlink ref="X69" r:id="rId342" display="https://twitter.com/#!/quiet_exterior/status/1140738199863681035"/>
    <hyperlink ref="X70" r:id="rId343" display="https://twitter.com/#!/uswesttravel1/status/1140785553337651200"/>
    <hyperlink ref="X71" r:id="rId344" display="https://twitter.com/#!/audreyhickman12/status/1140796979917668352"/>
    <hyperlink ref="X72" r:id="rId345" display="https://twitter.com/#!/arizonanotebook/status/1140806619141304320"/>
    <hyperlink ref="X73" r:id="rId346" display="https://twitter.com/#!/legacyfineprop/status/1140856654990233600"/>
    <hyperlink ref="X74" r:id="rId347" display="https://twitter.com/#!/janhalash/status/1138564506018181120"/>
    <hyperlink ref="X75" r:id="rId348" display="https://twitter.com/#!/janhalash/status/1140862621966462976"/>
    <hyperlink ref="X76" r:id="rId349" display="https://twitter.com/#!/ivey00880866/status/1140880911908704256"/>
    <hyperlink ref="X77" r:id="rId350" display="https://twitter.com/#!/letmelivebruh/status/1139371309345808385"/>
    <hyperlink ref="X78" r:id="rId351" display="https://twitter.com/#!/johnnyapolis/status/1140981482338627584"/>
    <hyperlink ref="X79" r:id="rId352" display="https://twitter.com/#!/sedonaquail/status/1138464917130846208"/>
    <hyperlink ref="X80" r:id="rId353" display="https://twitter.com/#!/sedonaquail/status/1139552541165752320"/>
    <hyperlink ref="X81" r:id="rId354" display="https://twitter.com/#!/sedonaquail/status/1140981625628397569"/>
    <hyperlink ref="X82" r:id="rId355" display="https://twitter.com/#!/azrogernaylor/status/1138455540798054400"/>
    <hyperlink ref="X83" r:id="rId356" display="https://twitter.com/#!/nanbrannon/status/1141009487001718784"/>
    <hyperlink ref="X84" r:id="rId357" display="https://twitter.com/#!/fanofnmtn/status/1138477216826765312"/>
    <hyperlink ref="X85" r:id="rId358" display="https://twitter.com/#!/fanofnmtn/status/1141011557133901825"/>
    <hyperlink ref="X86" r:id="rId359" display="https://twitter.com/#!/ajflick/status/1141011682895904768"/>
    <hyperlink ref="X87" r:id="rId360" display="https://twitter.com/#!/choicegreens/status/1140664932851048451"/>
    <hyperlink ref="X88" r:id="rId361" display="https://twitter.com/#!/choicegreens/status/1140664945169727488"/>
    <hyperlink ref="X89" r:id="rId362" display="https://twitter.com/#!/choicegreens/status/1141017850267652096"/>
    <hyperlink ref="X90" r:id="rId363" display="https://twitter.com/#!/choicegreens/status/1141017862288498688"/>
    <hyperlink ref="X91" r:id="rId364" display="https://twitter.com/#!/azstateparks/status/1140636570879320064"/>
    <hyperlink ref="X92" r:id="rId365" display="https://twitter.com/#!/azrogernaylor/status/1140631662092402693"/>
    <hyperlink ref="X93" r:id="rId366" display="https://twitter.com/#!/azrogernaylor/status/1141006853058392069"/>
    <hyperlink ref="X94" r:id="rId367" display="https://twitter.com/#!/oraznc/status/1141022274457395201"/>
    <hyperlink ref="X95" r:id="rId368" display="https://twitter.com/#!/golsoncharles/status/1140661228408152064"/>
    <hyperlink ref="X96" r:id="rId369" display="https://twitter.com/#!/golsoncharles/status/1141049164148568064"/>
    <hyperlink ref="X97" r:id="rId370" display="https://twitter.com/#!/swonger47/status/1138520955477725184"/>
    <hyperlink ref="X98" r:id="rId371" display="https://twitter.com/#!/swonger47/status/1141051962106044416"/>
    <hyperlink ref="X99" r:id="rId372" display="https://twitter.com/#!/cityofsedonaaz/status/1141048245080096768"/>
    <hyperlink ref="X100" r:id="rId373" display="https://twitter.com/#!/mrsjanemcguire/status/1141053766457790464"/>
    <hyperlink ref="X101" r:id="rId374" display="https://twitter.com/#!/alvildenettle/status/1141074731560579072"/>
    <hyperlink ref="X102" r:id="rId375" display="https://twitter.com/#!/bowlininc/status/1141081525284327424"/>
    <hyperlink ref="X103" r:id="rId376" display="https://twitter.com/#!/eamcintire/status/1139540078705823744"/>
    <hyperlink ref="X104" r:id="rId377" display="https://twitter.com/#!/eamcintire/status/1140979431994847232"/>
    <hyperlink ref="X105" r:id="rId378" display="https://twitter.com/#!/eamcintire/status/1141099248642957312"/>
    <hyperlink ref="X106" r:id="rId379" display="https://twitter.com/#!/rebecca_arnold/status/1141005446389489667"/>
    <hyperlink ref="X107" r:id="rId380" display="https://twitter.com/#!/rebecca_arnold/status/1141099982444847105"/>
    <hyperlink ref="X108" r:id="rId381" display="https://twitter.com/#!/stromotion/status/1141107617030385665"/>
    <hyperlink ref="X109" r:id="rId382" display="https://twitter.com/#!/aim_travelnet/status/1141108062322749440"/>
    <hyperlink ref="X110" r:id="rId383" display="https://twitter.com/#!/visitwilliams/status/1141185158860533760"/>
    <hyperlink ref="X111" r:id="rId384" display="https://twitter.com/#!/visit_prescott/status/1141185211088027648"/>
    <hyperlink ref="X112" r:id="rId385" display="https://twitter.com/#!/_sedonaaz/status/1137494824460935168"/>
    <hyperlink ref="X113" r:id="rId386" display="https://twitter.com/#!/_sedonaaz/status/1138446093983920129"/>
    <hyperlink ref="X114" r:id="rId387" display="https://twitter.com/#!/_sedonaaz/status/1138808492012314624"/>
    <hyperlink ref="X115" r:id="rId388" display="https://twitter.com/#!/_sedonaaz/status/1139669152648630272"/>
    <hyperlink ref="X116" r:id="rId389" display="https://twitter.com/#!/_sedonaaz/status/1140258034666618880"/>
    <hyperlink ref="X117" r:id="rId390" display="https://twitter.com/#!/_sedonaaz/status/1140756327943278594"/>
    <hyperlink ref="X118" r:id="rId391" display="https://twitter.com/#!/_sedonaaz/status/1141345206593347585"/>
    <hyperlink ref="X119" r:id="rId392" display="https://twitter.com/#!/designincuk/status/1141349281733009409"/>
    <hyperlink ref="X120" r:id="rId393" display="https://twitter.com/#!/hiexsedona/status/1138868794812698624"/>
    <hyperlink ref="X121" r:id="rId394" display="https://twitter.com/#!/hiexsedona/status/1141375370853326848"/>
    <hyperlink ref="X122" r:id="rId395" display="https://twitter.com/#!/dsoltesz/status/1139623798590849026"/>
    <hyperlink ref="X123" r:id="rId396" display="https://twitter.com/#!/dsoltesz/status/1141468206881751040"/>
    <hyperlink ref="X124" r:id="rId397" display="https://twitter.com/#!/judithperron/status/1140771006681964544"/>
    <hyperlink ref="X125" r:id="rId398" display="https://twitter.com/#!/judithperron/status/1141490652326313985"/>
    <hyperlink ref="X126" r:id="rId399" display="https://twitter.com/#!/brownbeartrvls/status/1141533283257217024"/>
    <hyperlink ref="X127" r:id="rId400" display="https://twitter.com/#!/myvirtualvaca/status/1141692731682643968"/>
    <hyperlink ref="X128" r:id="rId401" display="https://twitter.com/#!/rubbishritaaz/status/1138468800720920576"/>
    <hyperlink ref="X129" r:id="rId402" display="https://twitter.com/#!/rubbishritaaz/status/1141726288563978241"/>
    <hyperlink ref="X130" r:id="rId403" display="https://twitter.com/#!/sedonaaz/status/1140643927873081344"/>
    <hyperlink ref="X131" r:id="rId404" display="https://twitter.com/#!/arizwant2b/status/1141777814905114626"/>
    <hyperlink ref="X132" r:id="rId405" display="https://twitter.com/#!/sedonamonthly/status/1141776941873131520"/>
    <hyperlink ref="X133" r:id="rId406" display="https://twitter.com/#!/cheflisadahl/status/1141783628667637761"/>
    <hyperlink ref="X134" r:id="rId407" display="https://twitter.com/#!/weekendexplorer/status/1141798412213354496"/>
    <hyperlink ref="X135" r:id="rId408" display="https://twitter.com/#!/yurview_az/status/1141800855076790272"/>
    <hyperlink ref="X136" r:id="rId409" display="https://twitter.com/#!/spyderslove/status/1141804709164007425"/>
    <hyperlink ref="X137" r:id="rId410" display="https://twitter.com/#!/chatwithsally1/status/1141918942534856704"/>
    <hyperlink ref="X138" r:id="rId411" display="https://twitter.com/#!/bravolebrity1/status/1141939549590999040"/>
    <hyperlink ref="X139" r:id="rId412" display="https://twitter.com/#!/nh84/status/1142032051685797888"/>
    <hyperlink ref="X140" r:id="rId413" display="https://twitter.com/#!/sedonamonthly/status/1139400617120583681"/>
    <hyperlink ref="X141" r:id="rId414" display="https://twitter.com/#!/thebestchefs/status/1142041340915736577"/>
    <hyperlink ref="X142" r:id="rId415" display="https://twitter.com/#!/verdecanyonrail/status/1139205699567853573"/>
    <hyperlink ref="X143" r:id="rId416" display="https://twitter.com/#!/sedonaaz/status/1139312206124703744"/>
    <hyperlink ref="X144" r:id="rId417" display="https://twitter.com/#!/sedonasunflower/status/1139521318049599488"/>
    <hyperlink ref="X145" r:id="rId418" display="https://twitter.com/#!/sedonasunflower/status/1138463364844179456"/>
    <hyperlink ref="X146" r:id="rId419" display="https://twitter.com/#!/sedonasunflower/status/1140977870019256320"/>
    <hyperlink ref="X147" r:id="rId420" display="https://twitter.com/#!/sedonasunflower/status/1142054253130727424"/>
    <hyperlink ref="X148" r:id="rId421" display="https://twitter.com/#!/sedonanewdayspa/status/1141838285020360704"/>
    <hyperlink ref="X149" r:id="rId422" display="https://twitter.com/#!/innofsedona/status/1142057599862337537"/>
    <hyperlink ref="X150" r:id="rId423" display="https://twitter.com/#!/innofsedona/status/1139525463548649472"/>
    <hyperlink ref="X151" r:id="rId424" display="https://twitter.com/#!/innofsedona/status/1140971954486169601"/>
    <hyperlink ref="X152" r:id="rId425" display="https://twitter.com/#!/innofsedona/status/1141099494299144193"/>
    <hyperlink ref="X153" r:id="rId426" display="https://twitter.com/#!/verdevalleytv/status/1138212598418092032"/>
    <hyperlink ref="X154" r:id="rId427" display="https://twitter.com/#!/azrogernaylor/status/1134496190425288704"/>
    <hyperlink ref="X155" r:id="rId428" display="https://twitter.com/#!/verdevalleytv/status/1142114302502961152"/>
    <hyperlink ref="X156" r:id="rId429" display="https://twitter.com/#!/pilsenjla/status/1142116644996734978"/>
    <hyperlink ref="X157" r:id="rId430" display="https://twitter.com/#!/merkinvineyards/status/1142134941657919489"/>
    <hyperlink ref="X158" r:id="rId431" display="https://twitter.com/#!/klmsedona/status/1142135167835881472"/>
    <hyperlink ref="X159" r:id="rId432" display="https://twitter.com/#!/arabella_hotel/status/1137404157260959751"/>
    <hyperlink ref="X160" r:id="rId433" display="https://twitter.com/#!/arabella_hotel/status/1138520537687318528"/>
    <hyperlink ref="X161" r:id="rId434" display="https://twitter.com/#!/arabella_hotel/status/1139334898173562884"/>
    <hyperlink ref="X162" r:id="rId435" display="https://twitter.com/#!/arabella_hotel/status/1139940794721275904"/>
    <hyperlink ref="X163" r:id="rId436" display="https://twitter.com/#!/arabella_hotel/status/1140755254939725825"/>
    <hyperlink ref="X164" r:id="rId437" display="https://twitter.com/#!/arabella_hotel/status/1141435669048377344"/>
    <hyperlink ref="X165" r:id="rId438" display="https://twitter.com/#!/arabella_hotel/status/1141795865662754821"/>
    <hyperlink ref="X166" r:id="rId439" display="https://twitter.com/#!/arabella_hotel/status/1142142657269047301"/>
    <hyperlink ref="X167" r:id="rId440" display="https://twitter.com/#!/simplholistic/status/1142163232095817729"/>
    <hyperlink ref="X168" r:id="rId441" display="https://twitter.com/#!/enthusiasticbl/status/1140686495994372096"/>
    <hyperlink ref="X169" r:id="rId442" display="https://twitter.com/#!/sedonaaz/status/1136739008346636288"/>
    <hyperlink ref="X170" r:id="rId443" display="https://twitter.com/#!/sedonaaz/status/1138873743822819328"/>
    <hyperlink ref="X171" r:id="rId444" display="https://twitter.com/#!/sedonaaz/status/1139314021729857536"/>
    <hyperlink ref="X172" r:id="rId445" display="https://twitter.com/#!/sedonaaz/status/1141403526909845504"/>
    <hyperlink ref="X173" r:id="rId446" display="https://twitter.com/#!/sedonaaz/status/1141450461792231424"/>
    <hyperlink ref="X174" r:id="rId447" display="https://twitter.com/#!/sedonaaz/status/1141764372852813824"/>
    <hyperlink ref="X175" r:id="rId448" display="https://twitter.com/#!/enthusiasticbl/status/1142167913450729472"/>
    <hyperlink ref="X176" r:id="rId449" display="https://twitter.com/#!/affinityrv/status/1142168785303982080"/>
    <hyperlink ref="X177" r:id="rId450" display="https://twitter.com/#!/phoenix_dts/status/1140399526492196865"/>
    <hyperlink ref="X178" r:id="rId451" display="https://twitter.com/#!/phoenix_dts/status/1141783223636283397"/>
    <hyperlink ref="X179" r:id="rId452" display="https://twitter.com/#!/phoenix_dts/status/1142193681782517760"/>
    <hyperlink ref="AZ39" r:id="rId453" display="https://api.twitter.com/1.1/geo/id/07d9db7457487002.json"/>
    <hyperlink ref="AZ112" r:id="rId454" display="https://api.twitter.com/1.1/geo/id/a612c69b44b2e5da.json"/>
    <hyperlink ref="AZ113" r:id="rId455" display="https://api.twitter.com/1.1/geo/id/a612c69b44b2e5da.json"/>
    <hyperlink ref="AZ114" r:id="rId456" display="https://api.twitter.com/1.1/geo/id/a612c69b44b2e5da.json"/>
    <hyperlink ref="AZ115" r:id="rId457" display="https://api.twitter.com/1.1/geo/id/a612c69b44b2e5da.json"/>
    <hyperlink ref="AZ116" r:id="rId458" display="https://api.twitter.com/1.1/geo/id/a612c69b44b2e5da.json"/>
    <hyperlink ref="AZ117" r:id="rId459" display="https://api.twitter.com/1.1/geo/id/a612c69b44b2e5da.json"/>
    <hyperlink ref="AZ118" r:id="rId460" display="https://api.twitter.com/1.1/geo/id/a612c69b44b2e5da.json"/>
    <hyperlink ref="AZ157" r:id="rId461" display="https://api.twitter.com/1.1/geo/id/07d9ecbfbf481002.json"/>
  </hyperlinks>
  <printOptions/>
  <pageMargins left="0.7" right="0.7" top="0.75" bottom="0.75" header="0.3" footer="0.3"/>
  <pageSetup horizontalDpi="600" verticalDpi="600" orientation="portrait" r:id="rId465"/>
  <legacyDrawing r:id="rId463"/>
  <tableParts>
    <tablePart r:id="rId46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2845</v>
      </c>
      <c r="B1" s="13" t="s">
        <v>34</v>
      </c>
    </row>
    <row r="2" spans="1:2" ht="15">
      <c r="A2" s="114" t="s">
        <v>304</v>
      </c>
      <c r="B2" s="78">
        <v>9491.13925</v>
      </c>
    </row>
    <row r="3" spans="1:2" ht="15">
      <c r="A3" s="114" t="s">
        <v>277</v>
      </c>
      <c r="B3" s="78">
        <v>7926.270437</v>
      </c>
    </row>
    <row r="4" spans="1:2" ht="15">
      <c r="A4" s="114" t="s">
        <v>212</v>
      </c>
      <c r="B4" s="78">
        <v>963.488889</v>
      </c>
    </row>
    <row r="5" spans="1:2" ht="15">
      <c r="A5" s="114" t="s">
        <v>315</v>
      </c>
      <c r="B5" s="78">
        <v>737.355556</v>
      </c>
    </row>
    <row r="6" spans="1:2" ht="15">
      <c r="A6" s="114" t="s">
        <v>319</v>
      </c>
      <c r="B6" s="78">
        <v>637.472637</v>
      </c>
    </row>
    <row r="7" spans="1:2" ht="15">
      <c r="A7" s="114" t="s">
        <v>306</v>
      </c>
      <c r="B7" s="78">
        <v>458</v>
      </c>
    </row>
    <row r="8" spans="1:2" ht="15">
      <c r="A8" s="114" t="s">
        <v>251</v>
      </c>
      <c r="B8" s="78">
        <v>456</v>
      </c>
    </row>
    <row r="9" spans="1:2" ht="15">
      <c r="A9" s="114" t="s">
        <v>336</v>
      </c>
      <c r="B9" s="78">
        <v>422.307576</v>
      </c>
    </row>
    <row r="10" spans="1:2" ht="15">
      <c r="A10" s="114" t="s">
        <v>220</v>
      </c>
      <c r="B10" s="78">
        <v>361.80597</v>
      </c>
    </row>
    <row r="11" spans="1:2" ht="15">
      <c r="A11" s="114" t="s">
        <v>233</v>
      </c>
      <c r="B11" s="78">
        <v>290.089286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2847</v>
      </c>
      <c r="B25" t="s">
        <v>2846</v>
      </c>
    </row>
    <row r="26" spans="1:2" ht="15">
      <c r="A26" s="125" t="s">
        <v>2735</v>
      </c>
      <c r="B26" s="3"/>
    </row>
    <row r="27" spans="1:2" ht="15">
      <c r="A27" s="126" t="s">
        <v>2849</v>
      </c>
      <c r="B27" s="3"/>
    </row>
    <row r="28" spans="1:2" ht="15">
      <c r="A28" s="127" t="s">
        <v>2850</v>
      </c>
      <c r="B28" s="3"/>
    </row>
    <row r="29" spans="1:2" ht="15">
      <c r="A29" s="128" t="s">
        <v>2851</v>
      </c>
      <c r="B29" s="3">
        <v>1</v>
      </c>
    </row>
    <row r="30" spans="1:2" ht="15">
      <c r="A30" s="126" t="s">
        <v>2852</v>
      </c>
      <c r="B30" s="3"/>
    </row>
    <row r="31" spans="1:2" ht="15">
      <c r="A31" s="127" t="s">
        <v>2853</v>
      </c>
      <c r="B31" s="3"/>
    </row>
    <row r="32" spans="1:2" ht="15">
      <c r="A32" s="128" t="s">
        <v>2854</v>
      </c>
      <c r="B32" s="3">
        <v>1</v>
      </c>
    </row>
    <row r="33" spans="1:2" ht="15">
      <c r="A33" s="127" t="s">
        <v>2855</v>
      </c>
      <c r="B33" s="3"/>
    </row>
    <row r="34" spans="1:2" ht="15">
      <c r="A34" s="128" t="s">
        <v>2851</v>
      </c>
      <c r="B34" s="3">
        <v>1</v>
      </c>
    </row>
    <row r="35" spans="1:2" ht="15">
      <c r="A35" s="127" t="s">
        <v>2856</v>
      </c>
      <c r="B35" s="3"/>
    </row>
    <row r="36" spans="1:2" ht="15">
      <c r="A36" s="128" t="s">
        <v>2857</v>
      </c>
      <c r="B36" s="3">
        <v>1</v>
      </c>
    </row>
    <row r="37" spans="1:2" ht="15">
      <c r="A37" s="128" t="s">
        <v>2858</v>
      </c>
      <c r="B37" s="3">
        <v>1</v>
      </c>
    </row>
    <row r="38" spans="1:2" ht="15">
      <c r="A38" s="128" t="s">
        <v>2859</v>
      </c>
      <c r="B38" s="3">
        <v>1</v>
      </c>
    </row>
    <row r="39" spans="1:2" ht="15">
      <c r="A39" s="128" t="s">
        <v>2860</v>
      </c>
      <c r="B39" s="3">
        <v>1</v>
      </c>
    </row>
    <row r="40" spans="1:2" ht="15">
      <c r="A40" s="128" t="s">
        <v>2861</v>
      </c>
      <c r="B40" s="3">
        <v>1</v>
      </c>
    </row>
    <row r="41" spans="1:2" ht="15">
      <c r="A41" s="128" t="s">
        <v>2862</v>
      </c>
      <c r="B41" s="3">
        <v>1</v>
      </c>
    </row>
    <row r="42" spans="1:2" ht="15">
      <c r="A42" s="127" t="s">
        <v>2863</v>
      </c>
      <c r="B42" s="3"/>
    </row>
    <row r="43" spans="1:2" ht="15">
      <c r="A43" s="128" t="s">
        <v>2864</v>
      </c>
      <c r="B43" s="3">
        <v>1</v>
      </c>
    </row>
    <row r="44" spans="1:2" ht="15">
      <c r="A44" s="127" t="s">
        <v>2865</v>
      </c>
      <c r="B44" s="3"/>
    </row>
    <row r="45" spans="1:2" ht="15">
      <c r="A45" s="128" t="s">
        <v>2864</v>
      </c>
      <c r="B45" s="3">
        <v>1</v>
      </c>
    </row>
    <row r="46" spans="1:2" ht="15">
      <c r="A46" s="128" t="s">
        <v>2866</v>
      </c>
      <c r="B46" s="3">
        <v>1</v>
      </c>
    </row>
    <row r="47" spans="1:2" ht="15">
      <c r="A47" s="128" t="s">
        <v>2860</v>
      </c>
      <c r="B47" s="3">
        <v>2</v>
      </c>
    </row>
    <row r="48" spans="1:2" ht="15">
      <c r="A48" s="128" t="s">
        <v>2854</v>
      </c>
      <c r="B48" s="3">
        <v>1</v>
      </c>
    </row>
    <row r="49" spans="1:2" ht="15">
      <c r="A49" s="128" t="s">
        <v>2867</v>
      </c>
      <c r="B49" s="3">
        <v>1</v>
      </c>
    </row>
    <row r="50" spans="1:2" ht="15">
      <c r="A50" s="128" t="s">
        <v>2861</v>
      </c>
      <c r="B50" s="3">
        <v>1</v>
      </c>
    </row>
    <row r="51" spans="1:2" ht="15">
      <c r="A51" s="127" t="s">
        <v>2868</v>
      </c>
      <c r="B51" s="3"/>
    </row>
    <row r="52" spans="1:2" ht="15">
      <c r="A52" s="128" t="s">
        <v>2869</v>
      </c>
      <c r="B52" s="3">
        <v>1</v>
      </c>
    </row>
    <row r="53" spans="1:2" ht="15">
      <c r="A53" s="128" t="s">
        <v>2858</v>
      </c>
      <c r="B53" s="3">
        <v>3</v>
      </c>
    </row>
    <row r="54" spans="1:2" ht="15">
      <c r="A54" s="128" t="s">
        <v>2866</v>
      </c>
      <c r="B54" s="3">
        <v>3</v>
      </c>
    </row>
    <row r="55" spans="1:2" ht="15">
      <c r="A55" s="128" t="s">
        <v>2851</v>
      </c>
      <c r="B55" s="3">
        <v>6</v>
      </c>
    </row>
    <row r="56" spans="1:2" ht="15">
      <c r="A56" s="128" t="s">
        <v>2859</v>
      </c>
      <c r="B56" s="3">
        <v>3</v>
      </c>
    </row>
    <row r="57" spans="1:2" ht="15">
      <c r="A57" s="128" t="s">
        <v>2870</v>
      </c>
      <c r="B57" s="3">
        <v>2</v>
      </c>
    </row>
    <row r="58" spans="1:2" ht="15">
      <c r="A58" s="128" t="s">
        <v>2854</v>
      </c>
      <c r="B58" s="3">
        <v>2</v>
      </c>
    </row>
    <row r="59" spans="1:2" ht="15">
      <c r="A59" s="128" t="s">
        <v>2867</v>
      </c>
      <c r="B59" s="3">
        <v>2</v>
      </c>
    </row>
    <row r="60" spans="1:2" ht="15">
      <c r="A60" s="127" t="s">
        <v>2871</v>
      </c>
      <c r="B60" s="3"/>
    </row>
    <row r="61" spans="1:2" ht="15">
      <c r="A61" s="128" t="s">
        <v>2872</v>
      </c>
      <c r="B61" s="3">
        <v>1</v>
      </c>
    </row>
    <row r="62" spans="1:2" ht="15">
      <c r="A62" s="128" t="s">
        <v>2858</v>
      </c>
      <c r="B62" s="3">
        <v>1</v>
      </c>
    </row>
    <row r="63" spans="1:2" ht="15">
      <c r="A63" s="128" t="s">
        <v>2851</v>
      </c>
      <c r="B63" s="3">
        <v>1</v>
      </c>
    </row>
    <row r="64" spans="1:2" ht="15">
      <c r="A64" s="128" t="s">
        <v>2870</v>
      </c>
      <c r="B64" s="3">
        <v>2</v>
      </c>
    </row>
    <row r="65" spans="1:2" ht="15">
      <c r="A65" s="127" t="s">
        <v>2873</v>
      </c>
      <c r="B65" s="3"/>
    </row>
    <row r="66" spans="1:2" ht="15">
      <c r="A66" s="128" t="s">
        <v>2874</v>
      </c>
      <c r="B66" s="3">
        <v>1</v>
      </c>
    </row>
    <row r="67" spans="1:2" ht="15">
      <c r="A67" s="128" t="s">
        <v>2872</v>
      </c>
      <c r="B67" s="3">
        <v>1</v>
      </c>
    </row>
    <row r="68" spans="1:2" ht="15">
      <c r="A68" s="128" t="s">
        <v>2858</v>
      </c>
      <c r="B68" s="3">
        <v>1</v>
      </c>
    </row>
    <row r="69" spans="1:2" ht="15">
      <c r="A69" s="128" t="s">
        <v>2851</v>
      </c>
      <c r="B69" s="3">
        <v>1</v>
      </c>
    </row>
    <row r="70" spans="1:2" ht="15">
      <c r="A70" s="128" t="s">
        <v>2870</v>
      </c>
      <c r="B70" s="3">
        <v>1</v>
      </c>
    </row>
    <row r="71" spans="1:2" ht="15">
      <c r="A71" s="128" t="s">
        <v>2867</v>
      </c>
      <c r="B71" s="3">
        <v>1</v>
      </c>
    </row>
    <row r="72" spans="1:2" ht="15">
      <c r="A72" s="128" t="s">
        <v>2862</v>
      </c>
      <c r="B72" s="3">
        <v>3</v>
      </c>
    </row>
    <row r="73" spans="1:2" ht="15">
      <c r="A73" s="127" t="s">
        <v>2875</v>
      </c>
      <c r="B73" s="3"/>
    </row>
    <row r="74" spans="1:2" ht="15">
      <c r="A74" s="128" t="s">
        <v>2874</v>
      </c>
      <c r="B74" s="3">
        <v>2</v>
      </c>
    </row>
    <row r="75" spans="1:2" ht="15">
      <c r="A75" s="128" t="s">
        <v>2869</v>
      </c>
      <c r="B75" s="3">
        <v>4</v>
      </c>
    </row>
    <row r="76" spans="1:2" ht="15">
      <c r="A76" s="128" t="s">
        <v>2857</v>
      </c>
      <c r="B76" s="3">
        <v>1</v>
      </c>
    </row>
    <row r="77" spans="1:2" ht="15">
      <c r="A77" s="128" t="s">
        <v>2876</v>
      </c>
      <c r="B77" s="3">
        <v>1</v>
      </c>
    </row>
    <row r="78" spans="1:2" ht="15">
      <c r="A78" s="128" t="s">
        <v>2877</v>
      </c>
      <c r="B78" s="3">
        <v>1</v>
      </c>
    </row>
    <row r="79" spans="1:2" ht="15">
      <c r="A79" s="128" t="s">
        <v>2872</v>
      </c>
      <c r="B79" s="3">
        <v>2</v>
      </c>
    </row>
    <row r="80" spans="1:2" ht="15">
      <c r="A80" s="128" t="s">
        <v>2858</v>
      </c>
      <c r="B80" s="3">
        <v>1</v>
      </c>
    </row>
    <row r="81" spans="1:2" ht="15">
      <c r="A81" s="128" t="s">
        <v>2866</v>
      </c>
      <c r="B81" s="3">
        <v>3</v>
      </c>
    </row>
    <row r="82" spans="1:2" ht="15">
      <c r="A82" s="128" t="s">
        <v>2851</v>
      </c>
      <c r="B82" s="3">
        <v>1</v>
      </c>
    </row>
    <row r="83" spans="1:2" ht="15">
      <c r="A83" s="128" t="s">
        <v>2859</v>
      </c>
      <c r="B83" s="3">
        <v>1</v>
      </c>
    </row>
    <row r="84" spans="1:2" ht="15">
      <c r="A84" s="128" t="s">
        <v>2870</v>
      </c>
      <c r="B84" s="3">
        <v>2</v>
      </c>
    </row>
    <row r="85" spans="1:2" ht="15">
      <c r="A85" s="128" t="s">
        <v>2854</v>
      </c>
      <c r="B85" s="3">
        <v>1</v>
      </c>
    </row>
    <row r="86" spans="1:2" ht="15">
      <c r="A86" s="128" t="s">
        <v>2862</v>
      </c>
      <c r="B86" s="3">
        <v>1</v>
      </c>
    </row>
    <row r="87" spans="1:2" ht="15">
      <c r="A87" s="127" t="s">
        <v>2878</v>
      </c>
      <c r="B87" s="3"/>
    </row>
    <row r="88" spans="1:2" ht="15">
      <c r="A88" s="128" t="s">
        <v>2879</v>
      </c>
      <c r="B88" s="3">
        <v>3</v>
      </c>
    </row>
    <row r="89" spans="1:2" ht="15">
      <c r="A89" s="128" t="s">
        <v>2859</v>
      </c>
      <c r="B89" s="3">
        <v>1</v>
      </c>
    </row>
    <row r="90" spans="1:2" ht="15">
      <c r="A90" s="128" t="s">
        <v>2861</v>
      </c>
      <c r="B90" s="3">
        <v>1</v>
      </c>
    </row>
    <row r="91" spans="1:2" ht="15">
      <c r="A91" s="127" t="s">
        <v>2880</v>
      </c>
      <c r="B91" s="3"/>
    </row>
    <row r="92" spans="1:2" ht="15">
      <c r="A92" s="128" t="s">
        <v>2881</v>
      </c>
      <c r="B92" s="3">
        <v>1</v>
      </c>
    </row>
    <row r="93" spans="1:2" ht="15">
      <c r="A93" s="128" t="s">
        <v>2858</v>
      </c>
      <c r="B93" s="3">
        <v>1</v>
      </c>
    </row>
    <row r="94" spans="1:2" ht="15">
      <c r="A94" s="128" t="s">
        <v>2859</v>
      </c>
      <c r="B94" s="3">
        <v>1</v>
      </c>
    </row>
    <row r="95" spans="1:2" ht="15">
      <c r="A95" s="128" t="s">
        <v>2862</v>
      </c>
      <c r="B95" s="3">
        <v>1</v>
      </c>
    </row>
    <row r="96" spans="1:2" ht="15">
      <c r="A96" s="127" t="s">
        <v>2882</v>
      </c>
      <c r="B96" s="3"/>
    </row>
    <row r="97" spans="1:2" ht="15">
      <c r="A97" s="128" t="s">
        <v>2858</v>
      </c>
      <c r="B97" s="3">
        <v>2</v>
      </c>
    </row>
    <row r="98" spans="1:2" ht="15">
      <c r="A98" s="128" t="s">
        <v>2866</v>
      </c>
      <c r="B98" s="3">
        <v>5</v>
      </c>
    </row>
    <row r="99" spans="1:2" ht="15">
      <c r="A99" s="128" t="s">
        <v>2851</v>
      </c>
      <c r="B99" s="3">
        <v>4</v>
      </c>
    </row>
    <row r="100" spans="1:2" ht="15">
      <c r="A100" s="128" t="s">
        <v>2859</v>
      </c>
      <c r="B100" s="3">
        <v>2</v>
      </c>
    </row>
    <row r="101" spans="1:2" ht="15">
      <c r="A101" s="128" t="s">
        <v>2870</v>
      </c>
      <c r="B101" s="3">
        <v>3</v>
      </c>
    </row>
    <row r="102" spans="1:2" ht="15">
      <c r="A102" s="128" t="s">
        <v>2860</v>
      </c>
      <c r="B102" s="3">
        <v>2</v>
      </c>
    </row>
    <row r="103" spans="1:2" ht="15">
      <c r="A103" s="128" t="s">
        <v>2854</v>
      </c>
      <c r="B103" s="3">
        <v>4</v>
      </c>
    </row>
    <row r="104" spans="1:2" ht="15">
      <c r="A104" s="128" t="s">
        <v>2867</v>
      </c>
      <c r="B104" s="3">
        <v>1</v>
      </c>
    </row>
    <row r="105" spans="1:2" ht="15">
      <c r="A105" s="128" t="s">
        <v>2861</v>
      </c>
      <c r="B105" s="3">
        <v>1</v>
      </c>
    </row>
    <row r="106" spans="1:2" ht="15">
      <c r="A106" s="128" t="s">
        <v>2862</v>
      </c>
      <c r="B106" s="3">
        <v>2</v>
      </c>
    </row>
    <row r="107" spans="1:2" ht="15">
      <c r="A107" s="127" t="s">
        <v>2883</v>
      </c>
      <c r="B107" s="3"/>
    </row>
    <row r="108" spans="1:2" ht="15">
      <c r="A108" s="128" t="s">
        <v>2874</v>
      </c>
      <c r="B108" s="3">
        <v>1</v>
      </c>
    </row>
    <row r="109" spans="1:2" ht="15">
      <c r="A109" s="128" t="s">
        <v>2864</v>
      </c>
      <c r="B109" s="3">
        <v>1</v>
      </c>
    </row>
    <row r="110" spans="1:2" ht="15">
      <c r="A110" s="128" t="s">
        <v>2879</v>
      </c>
      <c r="B110" s="3">
        <v>1</v>
      </c>
    </row>
    <row r="111" spans="1:2" ht="15">
      <c r="A111" s="128" t="s">
        <v>2857</v>
      </c>
      <c r="B111" s="3">
        <v>1</v>
      </c>
    </row>
    <row r="112" spans="1:2" ht="15">
      <c r="A112" s="128" t="s">
        <v>2876</v>
      </c>
      <c r="B112" s="3">
        <v>1</v>
      </c>
    </row>
    <row r="113" spans="1:2" ht="15">
      <c r="A113" s="128" t="s">
        <v>2877</v>
      </c>
      <c r="B113" s="3">
        <v>1</v>
      </c>
    </row>
    <row r="114" spans="1:2" ht="15">
      <c r="A114" s="128" t="s">
        <v>2872</v>
      </c>
      <c r="B114" s="3">
        <v>5</v>
      </c>
    </row>
    <row r="115" spans="1:2" ht="15">
      <c r="A115" s="128" t="s">
        <v>2866</v>
      </c>
      <c r="B115" s="3">
        <v>5</v>
      </c>
    </row>
    <row r="116" spans="1:2" ht="15">
      <c r="A116" s="128" t="s">
        <v>2851</v>
      </c>
      <c r="B116" s="3">
        <v>3</v>
      </c>
    </row>
    <row r="117" spans="1:2" ht="15">
      <c r="A117" s="128" t="s">
        <v>2870</v>
      </c>
      <c r="B117" s="3">
        <v>4</v>
      </c>
    </row>
    <row r="118" spans="1:2" ht="15">
      <c r="A118" s="128" t="s">
        <v>2854</v>
      </c>
      <c r="B118" s="3">
        <v>2</v>
      </c>
    </row>
    <row r="119" spans="1:2" ht="15">
      <c r="A119" s="128" t="s">
        <v>2867</v>
      </c>
      <c r="B119" s="3">
        <v>3</v>
      </c>
    </row>
    <row r="120" spans="1:2" ht="15">
      <c r="A120" s="128" t="s">
        <v>2861</v>
      </c>
      <c r="B120" s="3">
        <v>2</v>
      </c>
    </row>
    <row r="121" spans="1:2" ht="15">
      <c r="A121" s="127" t="s">
        <v>2884</v>
      </c>
      <c r="B121" s="3"/>
    </row>
    <row r="122" spans="1:2" ht="15">
      <c r="A122" s="128" t="s">
        <v>2869</v>
      </c>
      <c r="B122" s="3">
        <v>2</v>
      </c>
    </row>
    <row r="123" spans="1:2" ht="15">
      <c r="A123" s="128" t="s">
        <v>2858</v>
      </c>
      <c r="B123" s="3">
        <v>2</v>
      </c>
    </row>
    <row r="124" spans="1:2" ht="15">
      <c r="A124" s="128" t="s">
        <v>2851</v>
      </c>
      <c r="B124" s="3">
        <v>1</v>
      </c>
    </row>
    <row r="125" spans="1:2" ht="15">
      <c r="A125" s="128" t="s">
        <v>2859</v>
      </c>
      <c r="B125" s="3">
        <v>1</v>
      </c>
    </row>
    <row r="126" spans="1:2" ht="15">
      <c r="A126" s="128" t="s">
        <v>2854</v>
      </c>
      <c r="B126" s="3">
        <v>2</v>
      </c>
    </row>
    <row r="127" spans="1:2" ht="15">
      <c r="A127" s="128" t="s">
        <v>2861</v>
      </c>
      <c r="B127" s="3">
        <v>1</v>
      </c>
    </row>
    <row r="128" spans="1:2" ht="15">
      <c r="A128" s="128" t="s">
        <v>2862</v>
      </c>
      <c r="B128" s="3">
        <v>1</v>
      </c>
    </row>
    <row r="129" spans="1:2" ht="15">
      <c r="A129" s="127" t="s">
        <v>2885</v>
      </c>
      <c r="B129" s="3"/>
    </row>
    <row r="130" spans="1:2" ht="15">
      <c r="A130" s="128" t="s">
        <v>2879</v>
      </c>
      <c r="B130" s="3">
        <v>1</v>
      </c>
    </row>
    <row r="131" spans="1:2" ht="15">
      <c r="A131" s="128" t="s">
        <v>2872</v>
      </c>
      <c r="B131" s="3">
        <v>1</v>
      </c>
    </row>
    <row r="132" spans="1:2" ht="15">
      <c r="A132" s="128" t="s">
        <v>2866</v>
      </c>
      <c r="B132" s="3">
        <v>1</v>
      </c>
    </row>
    <row r="133" spans="1:2" ht="15">
      <c r="A133" s="128" t="s">
        <v>2859</v>
      </c>
      <c r="B133" s="3">
        <v>1</v>
      </c>
    </row>
    <row r="134" spans="1:2" ht="15">
      <c r="A134" s="128" t="s">
        <v>2870</v>
      </c>
      <c r="B134" s="3">
        <v>2</v>
      </c>
    </row>
    <row r="135" spans="1:2" ht="15">
      <c r="A135" s="128" t="s">
        <v>2860</v>
      </c>
      <c r="B135" s="3">
        <v>3</v>
      </c>
    </row>
    <row r="136" spans="1:2" ht="15">
      <c r="A136" s="128" t="s">
        <v>2854</v>
      </c>
      <c r="B136" s="3">
        <v>3</v>
      </c>
    </row>
    <row r="137" spans="1:2" ht="15">
      <c r="A137" s="128" t="s">
        <v>2861</v>
      </c>
      <c r="B137" s="3">
        <v>1</v>
      </c>
    </row>
    <row r="138" spans="1:2" ht="15">
      <c r="A138" s="127" t="s">
        <v>2886</v>
      </c>
      <c r="B138" s="3"/>
    </row>
    <row r="139" spans="1:2" ht="15">
      <c r="A139" s="128" t="s">
        <v>2887</v>
      </c>
      <c r="B139" s="3">
        <v>1</v>
      </c>
    </row>
    <row r="140" spans="1:2" ht="15">
      <c r="A140" s="128" t="s">
        <v>2857</v>
      </c>
      <c r="B140" s="3">
        <v>1</v>
      </c>
    </row>
    <row r="141" spans="1:2" ht="15">
      <c r="A141" s="128" t="s">
        <v>2888</v>
      </c>
      <c r="B141" s="3">
        <v>1</v>
      </c>
    </row>
    <row r="142" spans="1:2" ht="15">
      <c r="A142" s="128" t="s">
        <v>2889</v>
      </c>
      <c r="B142" s="3">
        <v>2</v>
      </c>
    </row>
    <row r="143" spans="1:2" ht="15">
      <c r="A143" s="128" t="s">
        <v>2872</v>
      </c>
      <c r="B143" s="3">
        <v>1</v>
      </c>
    </row>
    <row r="144" spans="1:2" ht="15">
      <c r="A144" s="128" t="s">
        <v>2851</v>
      </c>
      <c r="B144" s="3">
        <v>1</v>
      </c>
    </row>
    <row r="145" spans="1:2" ht="15">
      <c r="A145" s="128" t="s">
        <v>2859</v>
      </c>
      <c r="B145" s="3">
        <v>1</v>
      </c>
    </row>
    <row r="146" spans="1:2" ht="15">
      <c r="A146" s="128" t="s">
        <v>2870</v>
      </c>
      <c r="B146" s="3">
        <v>3</v>
      </c>
    </row>
    <row r="147" spans="1:2" ht="15">
      <c r="A147" s="128" t="s">
        <v>2854</v>
      </c>
      <c r="B147" s="3">
        <v>3</v>
      </c>
    </row>
    <row r="148" spans="1:2" ht="15">
      <c r="A148" s="128" t="s">
        <v>2861</v>
      </c>
      <c r="B148" s="3">
        <v>1</v>
      </c>
    </row>
    <row r="149" spans="1:2" ht="15">
      <c r="A149" s="125" t="s">
        <v>2848</v>
      </c>
      <c r="B149" s="3">
        <v>177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1088</v>
      </c>
      <c r="AE2" s="13" t="s">
        <v>1089</v>
      </c>
      <c r="AF2" s="13" t="s">
        <v>1090</v>
      </c>
      <c r="AG2" s="13" t="s">
        <v>1091</v>
      </c>
      <c r="AH2" s="13" t="s">
        <v>1092</v>
      </c>
      <c r="AI2" s="13" t="s">
        <v>1093</v>
      </c>
      <c r="AJ2" s="13" t="s">
        <v>1094</v>
      </c>
      <c r="AK2" s="13" t="s">
        <v>1095</v>
      </c>
      <c r="AL2" s="13" t="s">
        <v>1096</v>
      </c>
      <c r="AM2" s="13" t="s">
        <v>1097</v>
      </c>
      <c r="AN2" s="13" t="s">
        <v>1098</v>
      </c>
      <c r="AO2" s="13" t="s">
        <v>1099</v>
      </c>
      <c r="AP2" s="13" t="s">
        <v>1100</v>
      </c>
      <c r="AQ2" s="13" t="s">
        <v>1101</v>
      </c>
      <c r="AR2" s="13" t="s">
        <v>1102</v>
      </c>
      <c r="AS2" s="13" t="s">
        <v>192</v>
      </c>
      <c r="AT2" s="13" t="s">
        <v>1103</v>
      </c>
      <c r="AU2" s="13" t="s">
        <v>1104</v>
      </c>
      <c r="AV2" s="13" t="s">
        <v>1105</v>
      </c>
      <c r="AW2" s="13" t="s">
        <v>1106</v>
      </c>
      <c r="AX2" s="13" t="s">
        <v>1107</v>
      </c>
      <c r="AY2" s="13" t="s">
        <v>1108</v>
      </c>
      <c r="AZ2" s="13" t="s">
        <v>2063</v>
      </c>
      <c r="BA2" s="119" t="s">
        <v>2399</v>
      </c>
      <c r="BB2" s="119" t="s">
        <v>2404</v>
      </c>
      <c r="BC2" s="119" t="s">
        <v>2405</v>
      </c>
      <c r="BD2" s="119" t="s">
        <v>2408</v>
      </c>
      <c r="BE2" s="119" t="s">
        <v>2409</v>
      </c>
      <c r="BF2" s="119" t="s">
        <v>2417</v>
      </c>
      <c r="BG2" s="119" t="s">
        <v>2421</v>
      </c>
      <c r="BH2" s="119" t="s">
        <v>2491</v>
      </c>
      <c r="BI2" s="119" t="s">
        <v>2509</v>
      </c>
      <c r="BJ2" s="119" t="s">
        <v>2575</v>
      </c>
      <c r="BK2" s="119" t="s">
        <v>2833</v>
      </c>
      <c r="BL2" s="119" t="s">
        <v>2834</v>
      </c>
      <c r="BM2" s="119" t="s">
        <v>2835</v>
      </c>
      <c r="BN2" s="119" t="s">
        <v>2836</v>
      </c>
      <c r="BO2" s="119" t="s">
        <v>2837</v>
      </c>
      <c r="BP2" s="119" t="s">
        <v>2838</v>
      </c>
      <c r="BQ2" s="119" t="s">
        <v>2839</v>
      </c>
      <c r="BR2" s="119" t="s">
        <v>2840</v>
      </c>
      <c r="BS2" s="119" t="s">
        <v>2842</v>
      </c>
      <c r="BT2" s="3"/>
      <c r="BU2" s="3"/>
    </row>
    <row r="3" spans="1:73" ht="15" customHeight="1">
      <c r="A3" s="64" t="s">
        <v>212</v>
      </c>
      <c r="B3" s="65"/>
      <c r="C3" s="65" t="s">
        <v>64</v>
      </c>
      <c r="D3" s="66">
        <v>181.652859636513</v>
      </c>
      <c r="E3" s="68"/>
      <c r="F3" s="100" t="s">
        <v>594</v>
      </c>
      <c r="G3" s="65"/>
      <c r="H3" s="69" t="s">
        <v>212</v>
      </c>
      <c r="I3" s="70"/>
      <c r="J3" s="70"/>
      <c r="K3" s="69" t="s">
        <v>1858</v>
      </c>
      <c r="L3" s="73">
        <v>1015.9426384426927</v>
      </c>
      <c r="M3" s="74">
        <v>7801.85009765625</v>
      </c>
      <c r="N3" s="74">
        <v>8099.42138671875</v>
      </c>
      <c r="O3" s="75"/>
      <c r="P3" s="76"/>
      <c r="Q3" s="76"/>
      <c r="R3" s="48"/>
      <c r="S3" s="48">
        <v>1</v>
      </c>
      <c r="T3" s="48">
        <v>5</v>
      </c>
      <c r="U3" s="49">
        <v>963.488889</v>
      </c>
      <c r="V3" s="49">
        <v>0.003448</v>
      </c>
      <c r="W3" s="49">
        <v>0.009147</v>
      </c>
      <c r="X3" s="49">
        <v>2.350439</v>
      </c>
      <c r="Y3" s="49">
        <v>0</v>
      </c>
      <c r="Z3" s="49">
        <v>0</v>
      </c>
      <c r="AA3" s="71">
        <v>3</v>
      </c>
      <c r="AB3" s="71"/>
      <c r="AC3" s="72"/>
      <c r="AD3" s="78" t="s">
        <v>1109</v>
      </c>
      <c r="AE3" s="78">
        <v>1536</v>
      </c>
      <c r="AF3" s="78">
        <v>1143</v>
      </c>
      <c r="AG3" s="78">
        <v>12339</v>
      </c>
      <c r="AH3" s="78">
        <v>1103</v>
      </c>
      <c r="AI3" s="78"/>
      <c r="AJ3" s="78" t="s">
        <v>1245</v>
      </c>
      <c r="AK3" s="78" t="s">
        <v>1368</v>
      </c>
      <c r="AL3" s="78"/>
      <c r="AM3" s="78"/>
      <c r="AN3" s="80">
        <v>39881.53203703704</v>
      </c>
      <c r="AO3" s="82" t="s">
        <v>1529</v>
      </c>
      <c r="AP3" s="78" t="b">
        <v>1</v>
      </c>
      <c r="AQ3" s="78" t="b">
        <v>0</v>
      </c>
      <c r="AR3" s="78" t="b">
        <v>1</v>
      </c>
      <c r="AS3" s="78" t="s">
        <v>1048</v>
      </c>
      <c r="AT3" s="78">
        <v>46</v>
      </c>
      <c r="AU3" s="82" t="s">
        <v>1645</v>
      </c>
      <c r="AV3" s="78" t="b">
        <v>0</v>
      </c>
      <c r="AW3" s="78" t="s">
        <v>1717</v>
      </c>
      <c r="AX3" s="82" t="s">
        <v>1718</v>
      </c>
      <c r="AY3" s="78" t="s">
        <v>66</v>
      </c>
      <c r="AZ3" s="78" t="str">
        <f>REPLACE(INDEX(GroupVertices[Group],MATCH(Vertices[[#This Row],[Vertex]],GroupVertices[Vertex],0)),1,1,"")</f>
        <v>4</v>
      </c>
      <c r="BA3" s="48" t="s">
        <v>460</v>
      </c>
      <c r="BB3" s="48" t="s">
        <v>460</v>
      </c>
      <c r="BC3" s="48" t="s">
        <v>496</v>
      </c>
      <c r="BD3" s="48" t="s">
        <v>496</v>
      </c>
      <c r="BE3" s="48"/>
      <c r="BF3" s="48"/>
      <c r="BG3" s="120" t="s">
        <v>2422</v>
      </c>
      <c r="BH3" s="120" t="s">
        <v>2422</v>
      </c>
      <c r="BI3" s="120" t="s">
        <v>2510</v>
      </c>
      <c r="BJ3" s="120" t="s">
        <v>2510</v>
      </c>
      <c r="BK3" s="120">
        <v>0</v>
      </c>
      <c r="BL3" s="123">
        <v>0</v>
      </c>
      <c r="BM3" s="120">
        <v>0</v>
      </c>
      <c r="BN3" s="123">
        <v>0</v>
      </c>
      <c r="BO3" s="120">
        <v>0</v>
      </c>
      <c r="BP3" s="123">
        <v>0</v>
      </c>
      <c r="BQ3" s="120">
        <v>31</v>
      </c>
      <c r="BR3" s="123">
        <v>100</v>
      </c>
      <c r="BS3" s="120">
        <v>31</v>
      </c>
      <c r="BT3" s="3"/>
      <c r="BU3" s="3"/>
    </row>
    <row r="4" spans="1:76" ht="15">
      <c r="A4" s="64" t="s">
        <v>328</v>
      </c>
      <c r="B4" s="65"/>
      <c r="C4" s="65" t="s">
        <v>64</v>
      </c>
      <c r="D4" s="66">
        <v>568.7901016531471</v>
      </c>
      <c r="E4" s="68"/>
      <c r="F4" s="100" t="s">
        <v>1665</v>
      </c>
      <c r="G4" s="65"/>
      <c r="H4" s="69" t="s">
        <v>328</v>
      </c>
      <c r="I4" s="70"/>
      <c r="J4" s="70"/>
      <c r="K4" s="69" t="s">
        <v>1859</v>
      </c>
      <c r="L4" s="73">
        <v>1</v>
      </c>
      <c r="M4" s="74">
        <v>8225.2978515625</v>
      </c>
      <c r="N4" s="74">
        <v>8256.6328125</v>
      </c>
      <c r="O4" s="75"/>
      <c r="P4" s="76"/>
      <c r="Q4" s="76"/>
      <c r="R4" s="86"/>
      <c r="S4" s="48">
        <v>1</v>
      </c>
      <c r="T4" s="48">
        <v>0</v>
      </c>
      <c r="U4" s="49">
        <v>0</v>
      </c>
      <c r="V4" s="49">
        <v>0.002469</v>
      </c>
      <c r="W4" s="49">
        <v>0.001037</v>
      </c>
      <c r="X4" s="49">
        <v>0.482979</v>
      </c>
      <c r="Y4" s="49">
        <v>0</v>
      </c>
      <c r="Z4" s="49">
        <v>0</v>
      </c>
      <c r="AA4" s="71">
        <v>4</v>
      </c>
      <c r="AB4" s="71"/>
      <c r="AC4" s="72"/>
      <c r="AD4" s="78" t="s">
        <v>1110</v>
      </c>
      <c r="AE4" s="78">
        <v>1429</v>
      </c>
      <c r="AF4" s="78">
        <v>23639</v>
      </c>
      <c r="AG4" s="78">
        <v>17859</v>
      </c>
      <c r="AH4" s="78">
        <v>2278</v>
      </c>
      <c r="AI4" s="78"/>
      <c r="AJ4" s="78" t="s">
        <v>1246</v>
      </c>
      <c r="AK4" s="78" t="s">
        <v>1369</v>
      </c>
      <c r="AL4" s="82" t="s">
        <v>1443</v>
      </c>
      <c r="AM4" s="78"/>
      <c r="AN4" s="80">
        <v>39959.9803125</v>
      </c>
      <c r="AO4" s="82" t="s">
        <v>1530</v>
      </c>
      <c r="AP4" s="78" t="b">
        <v>0</v>
      </c>
      <c r="AQ4" s="78" t="b">
        <v>0</v>
      </c>
      <c r="AR4" s="78" t="b">
        <v>1</v>
      </c>
      <c r="AS4" s="78" t="s">
        <v>1048</v>
      </c>
      <c r="AT4" s="78">
        <v>608</v>
      </c>
      <c r="AU4" s="82" t="s">
        <v>1645</v>
      </c>
      <c r="AV4" s="78" t="b">
        <v>1</v>
      </c>
      <c r="AW4" s="78" t="s">
        <v>1717</v>
      </c>
      <c r="AX4" s="82" t="s">
        <v>1719</v>
      </c>
      <c r="AY4" s="78" t="s">
        <v>65</v>
      </c>
      <c r="AZ4" s="78" t="str">
        <f>REPLACE(INDEX(GroupVertices[Group],MATCH(Vertices[[#This Row],[Vertex]],GroupVertices[Vertex],0)),1,1,"")</f>
        <v>4</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329</v>
      </c>
      <c r="B5" s="65"/>
      <c r="C5" s="65" t="s">
        <v>64</v>
      </c>
      <c r="D5" s="66">
        <v>162.43022897628094</v>
      </c>
      <c r="E5" s="68"/>
      <c r="F5" s="100" t="s">
        <v>1666</v>
      </c>
      <c r="G5" s="65"/>
      <c r="H5" s="69" t="s">
        <v>329</v>
      </c>
      <c r="I5" s="70"/>
      <c r="J5" s="70"/>
      <c r="K5" s="69" t="s">
        <v>1860</v>
      </c>
      <c r="L5" s="73">
        <v>1</v>
      </c>
      <c r="M5" s="74">
        <v>8029.986328125</v>
      </c>
      <c r="N5" s="74">
        <v>9232.5341796875</v>
      </c>
      <c r="O5" s="75"/>
      <c r="P5" s="76"/>
      <c r="Q5" s="76"/>
      <c r="R5" s="86"/>
      <c r="S5" s="48">
        <v>1</v>
      </c>
      <c r="T5" s="48">
        <v>0</v>
      </c>
      <c r="U5" s="49">
        <v>0</v>
      </c>
      <c r="V5" s="49">
        <v>0.002469</v>
      </c>
      <c r="W5" s="49">
        <v>0.001037</v>
      </c>
      <c r="X5" s="49">
        <v>0.482979</v>
      </c>
      <c r="Y5" s="49">
        <v>0</v>
      </c>
      <c r="Z5" s="49">
        <v>0</v>
      </c>
      <c r="AA5" s="71">
        <v>5</v>
      </c>
      <c r="AB5" s="71"/>
      <c r="AC5" s="72"/>
      <c r="AD5" s="78" t="s">
        <v>1111</v>
      </c>
      <c r="AE5" s="78">
        <v>0</v>
      </c>
      <c r="AF5" s="78">
        <v>26</v>
      </c>
      <c r="AG5" s="78">
        <v>0</v>
      </c>
      <c r="AH5" s="78">
        <v>0</v>
      </c>
      <c r="AI5" s="78"/>
      <c r="AJ5" s="78"/>
      <c r="AK5" s="78"/>
      <c r="AL5" s="78"/>
      <c r="AM5" s="78"/>
      <c r="AN5" s="80">
        <v>40369.8956712963</v>
      </c>
      <c r="AO5" s="78"/>
      <c r="AP5" s="78" t="b">
        <v>1</v>
      </c>
      <c r="AQ5" s="78" t="b">
        <v>0</v>
      </c>
      <c r="AR5" s="78" t="b">
        <v>0</v>
      </c>
      <c r="AS5" s="78"/>
      <c r="AT5" s="78">
        <v>0</v>
      </c>
      <c r="AU5" s="82" t="s">
        <v>1645</v>
      </c>
      <c r="AV5" s="78" t="b">
        <v>0</v>
      </c>
      <c r="AW5" s="78" t="s">
        <v>1717</v>
      </c>
      <c r="AX5" s="82" t="s">
        <v>1720</v>
      </c>
      <c r="AY5" s="78" t="s">
        <v>65</v>
      </c>
      <c r="AZ5" s="78" t="str">
        <f>REPLACE(INDEX(GroupVertices[Group],MATCH(Vertices[[#This Row],[Vertex]],GroupVertices[Vertex],0)),1,1,"")</f>
        <v>4</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330</v>
      </c>
      <c r="B6" s="65"/>
      <c r="C6" s="65" t="s">
        <v>64</v>
      </c>
      <c r="D6" s="66">
        <v>167.04228360201253</v>
      </c>
      <c r="E6" s="68"/>
      <c r="F6" s="100" t="s">
        <v>1667</v>
      </c>
      <c r="G6" s="65"/>
      <c r="H6" s="69" t="s">
        <v>330</v>
      </c>
      <c r="I6" s="70"/>
      <c r="J6" s="70"/>
      <c r="K6" s="69" t="s">
        <v>1861</v>
      </c>
      <c r="L6" s="73">
        <v>1</v>
      </c>
      <c r="M6" s="74">
        <v>8201.6572265625</v>
      </c>
      <c r="N6" s="74">
        <v>7215.78369140625</v>
      </c>
      <c r="O6" s="75"/>
      <c r="P6" s="76"/>
      <c r="Q6" s="76"/>
      <c r="R6" s="86"/>
      <c r="S6" s="48">
        <v>1</v>
      </c>
      <c r="T6" s="48">
        <v>0</v>
      </c>
      <c r="U6" s="49">
        <v>0</v>
      </c>
      <c r="V6" s="49">
        <v>0.002469</v>
      </c>
      <c r="W6" s="49">
        <v>0.001037</v>
      </c>
      <c r="X6" s="49">
        <v>0.482979</v>
      </c>
      <c r="Y6" s="49">
        <v>0</v>
      </c>
      <c r="Z6" s="49">
        <v>0</v>
      </c>
      <c r="AA6" s="71">
        <v>6</v>
      </c>
      <c r="AB6" s="71"/>
      <c r="AC6" s="72"/>
      <c r="AD6" s="78" t="s">
        <v>1111</v>
      </c>
      <c r="AE6" s="78">
        <v>251</v>
      </c>
      <c r="AF6" s="78">
        <v>294</v>
      </c>
      <c r="AG6" s="78">
        <v>130</v>
      </c>
      <c r="AH6" s="78">
        <v>1</v>
      </c>
      <c r="AI6" s="78">
        <v>-28800</v>
      </c>
      <c r="AJ6" s="78"/>
      <c r="AK6" s="78" t="s">
        <v>1369</v>
      </c>
      <c r="AL6" s="82" t="s">
        <v>1444</v>
      </c>
      <c r="AM6" s="78" t="s">
        <v>1527</v>
      </c>
      <c r="AN6" s="80">
        <v>40149.70643518519</v>
      </c>
      <c r="AO6" s="78"/>
      <c r="AP6" s="78" t="b">
        <v>0</v>
      </c>
      <c r="AQ6" s="78" t="b">
        <v>0</v>
      </c>
      <c r="AR6" s="78" t="b">
        <v>0</v>
      </c>
      <c r="AS6" s="78" t="s">
        <v>1048</v>
      </c>
      <c r="AT6" s="78">
        <v>8</v>
      </c>
      <c r="AU6" s="82" t="s">
        <v>1646</v>
      </c>
      <c r="AV6" s="78" t="b">
        <v>0</v>
      </c>
      <c r="AW6" s="78" t="s">
        <v>1717</v>
      </c>
      <c r="AX6" s="82" t="s">
        <v>1721</v>
      </c>
      <c r="AY6" s="78" t="s">
        <v>65</v>
      </c>
      <c r="AZ6" s="78" t="str">
        <f>REPLACE(INDEX(GroupVertices[Group],MATCH(Vertices[[#This Row],[Vertex]],GroupVertices[Vertex],0)),1,1,"")</f>
        <v>4</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213</v>
      </c>
      <c r="B7" s="65"/>
      <c r="C7" s="65" t="s">
        <v>64</v>
      </c>
      <c r="D7" s="66">
        <v>205.98661053496252</v>
      </c>
      <c r="E7" s="68"/>
      <c r="F7" s="100" t="s">
        <v>595</v>
      </c>
      <c r="G7" s="65"/>
      <c r="H7" s="69" t="s">
        <v>213</v>
      </c>
      <c r="I7" s="70"/>
      <c r="J7" s="70"/>
      <c r="K7" s="69" t="s">
        <v>1862</v>
      </c>
      <c r="L7" s="73">
        <v>1</v>
      </c>
      <c r="M7" s="74">
        <v>511.34814453125</v>
      </c>
      <c r="N7" s="74">
        <v>5675.71875</v>
      </c>
      <c r="O7" s="75"/>
      <c r="P7" s="76"/>
      <c r="Q7" s="76"/>
      <c r="R7" s="86"/>
      <c r="S7" s="48">
        <v>0</v>
      </c>
      <c r="T7" s="48">
        <v>1</v>
      </c>
      <c r="U7" s="49">
        <v>0</v>
      </c>
      <c r="V7" s="49">
        <v>0.003165</v>
      </c>
      <c r="W7" s="49">
        <v>0.00614</v>
      </c>
      <c r="X7" s="49">
        <v>0.456138</v>
      </c>
      <c r="Y7" s="49">
        <v>0</v>
      </c>
      <c r="Z7" s="49">
        <v>0</v>
      </c>
      <c r="AA7" s="71">
        <v>7</v>
      </c>
      <c r="AB7" s="71"/>
      <c r="AC7" s="72"/>
      <c r="AD7" s="78" t="s">
        <v>1112</v>
      </c>
      <c r="AE7" s="78">
        <v>4812</v>
      </c>
      <c r="AF7" s="78">
        <v>2557</v>
      </c>
      <c r="AG7" s="78">
        <v>35103</v>
      </c>
      <c r="AH7" s="78">
        <v>34670</v>
      </c>
      <c r="AI7" s="78"/>
      <c r="AJ7" s="78" t="s">
        <v>1247</v>
      </c>
      <c r="AK7" s="78" t="s">
        <v>1370</v>
      </c>
      <c r="AL7" s="82" t="s">
        <v>1445</v>
      </c>
      <c r="AM7" s="78"/>
      <c r="AN7" s="80">
        <v>39892.474965277775</v>
      </c>
      <c r="AO7" s="82" t="s">
        <v>1531</v>
      </c>
      <c r="AP7" s="78" t="b">
        <v>0</v>
      </c>
      <c r="AQ7" s="78" t="b">
        <v>0</v>
      </c>
      <c r="AR7" s="78" t="b">
        <v>1</v>
      </c>
      <c r="AS7" s="78" t="s">
        <v>1048</v>
      </c>
      <c r="AT7" s="78">
        <v>41</v>
      </c>
      <c r="AU7" s="82" t="s">
        <v>1647</v>
      </c>
      <c r="AV7" s="78" t="b">
        <v>0</v>
      </c>
      <c r="AW7" s="78" t="s">
        <v>1717</v>
      </c>
      <c r="AX7" s="82" t="s">
        <v>1722</v>
      </c>
      <c r="AY7" s="78" t="s">
        <v>66</v>
      </c>
      <c r="AZ7" s="78" t="str">
        <f>REPLACE(INDEX(GroupVertices[Group],MATCH(Vertices[[#This Row],[Vertex]],GroupVertices[Vertex],0)),1,1,"")</f>
        <v>1</v>
      </c>
      <c r="BA7" s="48"/>
      <c r="BB7" s="48"/>
      <c r="BC7" s="48"/>
      <c r="BD7" s="48"/>
      <c r="BE7" s="48" t="s">
        <v>518</v>
      </c>
      <c r="BF7" s="48" t="s">
        <v>518</v>
      </c>
      <c r="BG7" s="120" t="s">
        <v>2423</v>
      </c>
      <c r="BH7" s="120" t="s">
        <v>2423</v>
      </c>
      <c r="BI7" s="120" t="s">
        <v>2511</v>
      </c>
      <c r="BJ7" s="120" t="s">
        <v>2511</v>
      </c>
      <c r="BK7" s="120">
        <v>2</v>
      </c>
      <c r="BL7" s="123">
        <v>9.523809523809524</v>
      </c>
      <c r="BM7" s="120">
        <v>0</v>
      </c>
      <c r="BN7" s="123">
        <v>0</v>
      </c>
      <c r="BO7" s="120">
        <v>0</v>
      </c>
      <c r="BP7" s="123">
        <v>0</v>
      </c>
      <c r="BQ7" s="120">
        <v>19</v>
      </c>
      <c r="BR7" s="123">
        <v>90.47619047619048</v>
      </c>
      <c r="BS7" s="120">
        <v>21</v>
      </c>
      <c r="BT7" s="2"/>
      <c r="BU7" s="3"/>
      <c r="BV7" s="3"/>
      <c r="BW7" s="3"/>
      <c r="BX7" s="3"/>
    </row>
    <row r="8" spans="1:76" ht="15">
      <c r="A8" s="64" t="s">
        <v>277</v>
      </c>
      <c r="B8" s="65"/>
      <c r="C8" s="65" t="s">
        <v>64</v>
      </c>
      <c r="D8" s="66">
        <v>337.55063148167164</v>
      </c>
      <c r="E8" s="68"/>
      <c r="F8" s="100" t="s">
        <v>647</v>
      </c>
      <c r="G8" s="65"/>
      <c r="H8" s="69" t="s">
        <v>277</v>
      </c>
      <c r="I8" s="70"/>
      <c r="J8" s="70"/>
      <c r="K8" s="69" t="s">
        <v>1863</v>
      </c>
      <c r="L8" s="73">
        <v>8350.561600745243</v>
      </c>
      <c r="M8" s="74">
        <v>1393.2197265625</v>
      </c>
      <c r="N8" s="74">
        <v>4896.6640625</v>
      </c>
      <c r="O8" s="75"/>
      <c r="P8" s="76"/>
      <c r="Q8" s="76"/>
      <c r="R8" s="86"/>
      <c r="S8" s="48">
        <v>49</v>
      </c>
      <c r="T8" s="48">
        <v>5</v>
      </c>
      <c r="U8" s="49">
        <v>7926.270437</v>
      </c>
      <c r="V8" s="49">
        <v>0.004975</v>
      </c>
      <c r="W8" s="49">
        <v>0.054144</v>
      </c>
      <c r="X8" s="49">
        <v>18.728472</v>
      </c>
      <c r="Y8" s="49">
        <v>0.005656108597285068</v>
      </c>
      <c r="Z8" s="49">
        <v>0.038461538461538464</v>
      </c>
      <c r="AA8" s="71">
        <v>8</v>
      </c>
      <c r="AB8" s="71"/>
      <c r="AC8" s="72"/>
      <c r="AD8" s="78" t="s">
        <v>1113</v>
      </c>
      <c r="AE8" s="78">
        <v>8263</v>
      </c>
      <c r="AF8" s="78">
        <v>10202</v>
      </c>
      <c r="AG8" s="78">
        <v>2987</v>
      </c>
      <c r="AH8" s="78">
        <v>2873</v>
      </c>
      <c r="AI8" s="78"/>
      <c r="AJ8" s="78" t="s">
        <v>1248</v>
      </c>
      <c r="AK8" s="78"/>
      <c r="AL8" s="82" t="s">
        <v>1446</v>
      </c>
      <c r="AM8" s="78"/>
      <c r="AN8" s="80">
        <v>40654.87033564815</v>
      </c>
      <c r="AO8" s="82" t="s">
        <v>1532</v>
      </c>
      <c r="AP8" s="78" t="b">
        <v>0</v>
      </c>
      <c r="AQ8" s="78" t="b">
        <v>0</v>
      </c>
      <c r="AR8" s="78" t="b">
        <v>0</v>
      </c>
      <c r="AS8" s="78" t="s">
        <v>1048</v>
      </c>
      <c r="AT8" s="78">
        <v>134</v>
      </c>
      <c r="AU8" s="82" t="s">
        <v>1648</v>
      </c>
      <c r="AV8" s="78" t="b">
        <v>0</v>
      </c>
      <c r="AW8" s="78" t="s">
        <v>1717</v>
      </c>
      <c r="AX8" s="82" t="s">
        <v>1723</v>
      </c>
      <c r="AY8" s="78" t="s">
        <v>66</v>
      </c>
      <c r="AZ8" s="78" t="str">
        <f>REPLACE(INDEX(GroupVertices[Group],MATCH(Vertices[[#This Row],[Vertex]],GroupVertices[Vertex],0)),1,1,"")</f>
        <v>1</v>
      </c>
      <c r="BA8" s="48" t="s">
        <v>2400</v>
      </c>
      <c r="BB8" s="48" t="s">
        <v>2400</v>
      </c>
      <c r="BC8" s="48" t="s">
        <v>504</v>
      </c>
      <c r="BD8" s="48" t="s">
        <v>504</v>
      </c>
      <c r="BE8" s="48" t="s">
        <v>2410</v>
      </c>
      <c r="BF8" s="48" t="s">
        <v>2418</v>
      </c>
      <c r="BG8" s="120" t="s">
        <v>2424</v>
      </c>
      <c r="BH8" s="120" t="s">
        <v>2492</v>
      </c>
      <c r="BI8" s="120" t="s">
        <v>2512</v>
      </c>
      <c r="BJ8" s="120" t="s">
        <v>2512</v>
      </c>
      <c r="BK8" s="120">
        <v>10</v>
      </c>
      <c r="BL8" s="123">
        <v>5.9171597633136095</v>
      </c>
      <c r="BM8" s="120">
        <v>3</v>
      </c>
      <c r="BN8" s="123">
        <v>1.7751479289940828</v>
      </c>
      <c r="BO8" s="120">
        <v>0</v>
      </c>
      <c r="BP8" s="123">
        <v>0</v>
      </c>
      <c r="BQ8" s="120">
        <v>156</v>
      </c>
      <c r="BR8" s="123">
        <v>92.3076923076923</v>
      </c>
      <c r="BS8" s="120">
        <v>169</v>
      </c>
      <c r="BT8" s="2"/>
      <c r="BU8" s="3"/>
      <c r="BV8" s="3"/>
      <c r="BW8" s="3"/>
      <c r="BX8" s="3"/>
    </row>
    <row r="9" spans="1:76" ht="15">
      <c r="A9" s="64" t="s">
        <v>214</v>
      </c>
      <c r="B9" s="65"/>
      <c r="C9" s="65" t="s">
        <v>64</v>
      </c>
      <c r="D9" s="66">
        <v>166.21624396755314</v>
      </c>
      <c r="E9" s="68"/>
      <c r="F9" s="100" t="s">
        <v>596</v>
      </c>
      <c r="G9" s="65"/>
      <c r="H9" s="69" t="s">
        <v>214</v>
      </c>
      <c r="I9" s="70"/>
      <c r="J9" s="70"/>
      <c r="K9" s="69" t="s">
        <v>1864</v>
      </c>
      <c r="L9" s="73">
        <v>243.2828218435421</v>
      </c>
      <c r="M9" s="74">
        <v>5889.99609375</v>
      </c>
      <c r="N9" s="74">
        <v>976.2637939453125</v>
      </c>
      <c r="O9" s="75"/>
      <c r="P9" s="76"/>
      <c r="Q9" s="76"/>
      <c r="R9" s="86"/>
      <c r="S9" s="48">
        <v>0</v>
      </c>
      <c r="T9" s="48">
        <v>3</v>
      </c>
      <c r="U9" s="49">
        <v>230</v>
      </c>
      <c r="V9" s="49">
        <v>0.003413</v>
      </c>
      <c r="W9" s="49">
        <v>0.010493</v>
      </c>
      <c r="X9" s="49">
        <v>0.985826</v>
      </c>
      <c r="Y9" s="49">
        <v>0.16666666666666666</v>
      </c>
      <c r="Z9" s="49">
        <v>0</v>
      </c>
      <c r="AA9" s="71">
        <v>9</v>
      </c>
      <c r="AB9" s="71"/>
      <c r="AC9" s="72"/>
      <c r="AD9" s="78" t="s">
        <v>1114</v>
      </c>
      <c r="AE9" s="78">
        <v>184</v>
      </c>
      <c r="AF9" s="78">
        <v>246</v>
      </c>
      <c r="AG9" s="78">
        <v>1381</v>
      </c>
      <c r="AH9" s="78">
        <v>5322</v>
      </c>
      <c r="AI9" s="78"/>
      <c r="AJ9" s="78" t="s">
        <v>1249</v>
      </c>
      <c r="AK9" s="78"/>
      <c r="AL9" s="82" t="s">
        <v>1447</v>
      </c>
      <c r="AM9" s="78"/>
      <c r="AN9" s="80">
        <v>43342.66752314815</v>
      </c>
      <c r="AO9" s="82" t="s">
        <v>1533</v>
      </c>
      <c r="AP9" s="78" t="b">
        <v>1</v>
      </c>
      <c r="AQ9" s="78" t="b">
        <v>0</v>
      </c>
      <c r="AR9" s="78" t="b">
        <v>0</v>
      </c>
      <c r="AS9" s="78" t="s">
        <v>1048</v>
      </c>
      <c r="AT9" s="78">
        <v>1</v>
      </c>
      <c r="AU9" s="78"/>
      <c r="AV9" s="78" t="b">
        <v>0</v>
      </c>
      <c r="AW9" s="78" t="s">
        <v>1717</v>
      </c>
      <c r="AX9" s="82" t="s">
        <v>1724</v>
      </c>
      <c r="AY9" s="78" t="s">
        <v>66</v>
      </c>
      <c r="AZ9" s="78" t="str">
        <f>REPLACE(INDEX(GroupVertices[Group],MATCH(Vertices[[#This Row],[Vertex]],GroupVertices[Vertex],0)),1,1,"")</f>
        <v>3</v>
      </c>
      <c r="BA9" s="48"/>
      <c r="BB9" s="48"/>
      <c r="BC9" s="48"/>
      <c r="BD9" s="48"/>
      <c r="BE9" s="48"/>
      <c r="BF9" s="48"/>
      <c r="BG9" s="120" t="s">
        <v>2425</v>
      </c>
      <c r="BH9" s="120" t="s">
        <v>2425</v>
      </c>
      <c r="BI9" s="120" t="s">
        <v>2513</v>
      </c>
      <c r="BJ9" s="120" t="s">
        <v>2513</v>
      </c>
      <c r="BK9" s="120">
        <v>1</v>
      </c>
      <c r="BL9" s="123">
        <v>11.11111111111111</v>
      </c>
      <c r="BM9" s="120">
        <v>0</v>
      </c>
      <c r="BN9" s="123">
        <v>0</v>
      </c>
      <c r="BO9" s="120">
        <v>0</v>
      </c>
      <c r="BP9" s="123">
        <v>0</v>
      </c>
      <c r="BQ9" s="120">
        <v>8</v>
      </c>
      <c r="BR9" s="123">
        <v>88.88888888888889</v>
      </c>
      <c r="BS9" s="120">
        <v>9</v>
      </c>
      <c r="BT9" s="2"/>
      <c r="BU9" s="3"/>
      <c r="BV9" s="3"/>
      <c r="BW9" s="3"/>
      <c r="BX9" s="3"/>
    </row>
    <row r="10" spans="1:76" ht="15">
      <c r="A10" s="64" t="s">
        <v>331</v>
      </c>
      <c r="B10" s="65"/>
      <c r="C10" s="65" t="s">
        <v>64</v>
      </c>
      <c r="D10" s="66">
        <v>208.55077523359688</v>
      </c>
      <c r="E10" s="68"/>
      <c r="F10" s="100" t="s">
        <v>1668</v>
      </c>
      <c r="G10" s="65"/>
      <c r="H10" s="69" t="s">
        <v>331</v>
      </c>
      <c r="I10" s="70"/>
      <c r="J10" s="70"/>
      <c r="K10" s="69" t="s">
        <v>1865</v>
      </c>
      <c r="L10" s="73">
        <v>1</v>
      </c>
      <c r="M10" s="74">
        <v>6510.0703125</v>
      </c>
      <c r="N10" s="74">
        <v>523.515869140625</v>
      </c>
      <c r="O10" s="75"/>
      <c r="P10" s="76"/>
      <c r="Q10" s="76"/>
      <c r="R10" s="86"/>
      <c r="S10" s="48">
        <v>1</v>
      </c>
      <c r="T10" s="48">
        <v>0</v>
      </c>
      <c r="U10" s="49">
        <v>0</v>
      </c>
      <c r="V10" s="49">
        <v>0.002451</v>
      </c>
      <c r="W10" s="49">
        <v>0.00119</v>
      </c>
      <c r="X10" s="49">
        <v>0.429317</v>
      </c>
      <c r="Y10" s="49">
        <v>0</v>
      </c>
      <c r="Z10" s="49">
        <v>0</v>
      </c>
      <c r="AA10" s="71">
        <v>10</v>
      </c>
      <c r="AB10" s="71"/>
      <c r="AC10" s="72"/>
      <c r="AD10" s="78" t="s">
        <v>1115</v>
      </c>
      <c r="AE10" s="78">
        <v>2529</v>
      </c>
      <c r="AF10" s="78">
        <v>2706</v>
      </c>
      <c r="AG10" s="78">
        <v>1677</v>
      </c>
      <c r="AH10" s="78">
        <v>5456</v>
      </c>
      <c r="AI10" s="78"/>
      <c r="AJ10" s="78" t="s">
        <v>1250</v>
      </c>
      <c r="AK10" s="78" t="s">
        <v>1077</v>
      </c>
      <c r="AL10" s="82" t="s">
        <v>1448</v>
      </c>
      <c r="AM10" s="78"/>
      <c r="AN10" s="80">
        <v>42116.26452546296</v>
      </c>
      <c r="AO10" s="82" t="s">
        <v>1534</v>
      </c>
      <c r="AP10" s="78" t="b">
        <v>0</v>
      </c>
      <c r="AQ10" s="78" t="b">
        <v>0</v>
      </c>
      <c r="AR10" s="78" t="b">
        <v>1</v>
      </c>
      <c r="AS10" s="78" t="s">
        <v>1048</v>
      </c>
      <c r="AT10" s="78">
        <v>72</v>
      </c>
      <c r="AU10" s="82" t="s">
        <v>1645</v>
      </c>
      <c r="AV10" s="78" t="b">
        <v>0</v>
      </c>
      <c r="AW10" s="78" t="s">
        <v>1717</v>
      </c>
      <c r="AX10" s="82" t="s">
        <v>1725</v>
      </c>
      <c r="AY10" s="78" t="s">
        <v>65</v>
      </c>
      <c r="AZ10" s="78" t="str">
        <f>REPLACE(INDEX(GroupVertices[Group],MATCH(Vertices[[#This Row],[Vertex]],GroupVertices[Vertex],0)),1,1,"")</f>
        <v>3</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304</v>
      </c>
      <c r="B11" s="65"/>
      <c r="C11" s="65" t="s">
        <v>64</v>
      </c>
      <c r="D11" s="66">
        <v>388.4553239552315</v>
      </c>
      <c r="E11" s="68"/>
      <c r="F11" s="100" t="s">
        <v>672</v>
      </c>
      <c r="G11" s="65"/>
      <c r="H11" s="69" t="s">
        <v>304</v>
      </c>
      <c r="I11" s="70"/>
      <c r="J11" s="70"/>
      <c r="K11" s="69" t="s">
        <v>1866</v>
      </c>
      <c r="L11" s="73">
        <v>9999</v>
      </c>
      <c r="M11" s="74">
        <v>5010.6484375</v>
      </c>
      <c r="N11" s="74">
        <v>6845.474609375</v>
      </c>
      <c r="O11" s="75"/>
      <c r="P11" s="76"/>
      <c r="Q11" s="76"/>
      <c r="R11" s="86"/>
      <c r="S11" s="48">
        <v>48</v>
      </c>
      <c r="T11" s="48">
        <v>5</v>
      </c>
      <c r="U11" s="49">
        <v>9491.13925</v>
      </c>
      <c r="V11" s="49">
        <v>0.005405</v>
      </c>
      <c r="W11" s="49">
        <v>0.073178</v>
      </c>
      <c r="X11" s="49">
        <v>14.880262</v>
      </c>
      <c r="Y11" s="49">
        <v>0.011054421768707483</v>
      </c>
      <c r="Z11" s="49">
        <v>0.04081632653061224</v>
      </c>
      <c r="AA11" s="71">
        <v>11</v>
      </c>
      <c r="AB11" s="71"/>
      <c r="AC11" s="72"/>
      <c r="AD11" s="78" t="s">
        <v>1116</v>
      </c>
      <c r="AE11" s="78">
        <v>7263</v>
      </c>
      <c r="AF11" s="78">
        <v>13160</v>
      </c>
      <c r="AG11" s="78">
        <v>4490</v>
      </c>
      <c r="AH11" s="78">
        <v>2960</v>
      </c>
      <c r="AI11" s="78"/>
      <c r="AJ11" s="78" t="s">
        <v>1251</v>
      </c>
      <c r="AK11" s="78" t="s">
        <v>1371</v>
      </c>
      <c r="AL11" s="82" t="s">
        <v>1449</v>
      </c>
      <c r="AM11" s="78"/>
      <c r="AN11" s="80">
        <v>39757.76693287037</v>
      </c>
      <c r="AO11" s="82" t="s">
        <v>1535</v>
      </c>
      <c r="AP11" s="78" t="b">
        <v>0</v>
      </c>
      <c r="AQ11" s="78" t="b">
        <v>0</v>
      </c>
      <c r="AR11" s="78" t="b">
        <v>1</v>
      </c>
      <c r="AS11" s="78" t="s">
        <v>1048</v>
      </c>
      <c r="AT11" s="78">
        <v>314</v>
      </c>
      <c r="AU11" s="82" t="s">
        <v>1645</v>
      </c>
      <c r="AV11" s="78" t="b">
        <v>0</v>
      </c>
      <c r="AW11" s="78" t="s">
        <v>1717</v>
      </c>
      <c r="AX11" s="82" t="s">
        <v>1726</v>
      </c>
      <c r="AY11" s="78" t="s">
        <v>66</v>
      </c>
      <c r="AZ11" s="78" t="str">
        <f>REPLACE(INDEX(GroupVertices[Group],MATCH(Vertices[[#This Row],[Vertex]],GroupVertices[Vertex],0)),1,1,"")</f>
        <v>2</v>
      </c>
      <c r="BA11" s="48" t="s">
        <v>2401</v>
      </c>
      <c r="BB11" s="48" t="s">
        <v>2401</v>
      </c>
      <c r="BC11" s="48" t="s">
        <v>2406</v>
      </c>
      <c r="BD11" s="48" t="s">
        <v>2406</v>
      </c>
      <c r="BE11" s="48"/>
      <c r="BF11" s="48"/>
      <c r="BG11" s="120" t="s">
        <v>2426</v>
      </c>
      <c r="BH11" s="120" t="s">
        <v>2426</v>
      </c>
      <c r="BI11" s="120" t="s">
        <v>2514</v>
      </c>
      <c r="BJ11" s="120" t="s">
        <v>2514</v>
      </c>
      <c r="BK11" s="120">
        <v>5</v>
      </c>
      <c r="BL11" s="123">
        <v>4.237288135593221</v>
      </c>
      <c r="BM11" s="120">
        <v>2</v>
      </c>
      <c r="BN11" s="123">
        <v>1.694915254237288</v>
      </c>
      <c r="BO11" s="120">
        <v>0</v>
      </c>
      <c r="BP11" s="123">
        <v>0</v>
      </c>
      <c r="BQ11" s="120">
        <v>111</v>
      </c>
      <c r="BR11" s="123">
        <v>94.0677966101695</v>
      </c>
      <c r="BS11" s="120">
        <v>118</v>
      </c>
      <c r="BT11" s="2"/>
      <c r="BU11" s="3"/>
      <c r="BV11" s="3"/>
      <c r="BW11" s="3"/>
      <c r="BX11" s="3"/>
    </row>
    <row r="12" spans="1:76" ht="15">
      <c r="A12" s="64" t="s">
        <v>220</v>
      </c>
      <c r="B12" s="65"/>
      <c r="C12" s="65" t="s">
        <v>64</v>
      </c>
      <c r="D12" s="66">
        <v>447.3278570695143</v>
      </c>
      <c r="E12" s="68"/>
      <c r="F12" s="100" t="s">
        <v>599</v>
      </c>
      <c r="G12" s="65"/>
      <c r="H12" s="69" t="s">
        <v>220</v>
      </c>
      <c r="I12" s="70"/>
      <c r="J12" s="70"/>
      <c r="K12" s="69" t="s">
        <v>1867</v>
      </c>
      <c r="L12" s="73">
        <v>382.12770161495627</v>
      </c>
      <c r="M12" s="74">
        <v>5133.421875</v>
      </c>
      <c r="N12" s="74">
        <v>1262.6099853515625</v>
      </c>
      <c r="O12" s="75"/>
      <c r="P12" s="76"/>
      <c r="Q12" s="76"/>
      <c r="R12" s="86"/>
      <c r="S12" s="48">
        <v>4</v>
      </c>
      <c r="T12" s="48">
        <v>6</v>
      </c>
      <c r="U12" s="49">
        <v>361.80597</v>
      </c>
      <c r="V12" s="49">
        <v>0.003521</v>
      </c>
      <c r="W12" s="49">
        <v>0.018151</v>
      </c>
      <c r="X12" s="49">
        <v>2.307624</v>
      </c>
      <c r="Y12" s="49">
        <v>0.18055555555555555</v>
      </c>
      <c r="Z12" s="49">
        <v>0.1111111111111111</v>
      </c>
      <c r="AA12" s="71">
        <v>12</v>
      </c>
      <c r="AB12" s="71"/>
      <c r="AC12" s="72"/>
      <c r="AD12" s="78" t="s">
        <v>1117</v>
      </c>
      <c r="AE12" s="78">
        <v>275</v>
      </c>
      <c r="AF12" s="78">
        <v>16581</v>
      </c>
      <c r="AG12" s="78">
        <v>12367</v>
      </c>
      <c r="AH12" s="78">
        <v>14379</v>
      </c>
      <c r="AI12" s="78"/>
      <c r="AJ12" s="78" t="s">
        <v>1252</v>
      </c>
      <c r="AK12" s="78" t="s">
        <v>1372</v>
      </c>
      <c r="AL12" s="82" t="s">
        <v>1450</v>
      </c>
      <c r="AM12" s="78"/>
      <c r="AN12" s="80">
        <v>39931.88494212963</v>
      </c>
      <c r="AO12" s="82" t="s">
        <v>1536</v>
      </c>
      <c r="AP12" s="78" t="b">
        <v>0</v>
      </c>
      <c r="AQ12" s="78" t="b">
        <v>0</v>
      </c>
      <c r="AR12" s="78" t="b">
        <v>1</v>
      </c>
      <c r="AS12" s="78" t="s">
        <v>1048</v>
      </c>
      <c r="AT12" s="78">
        <v>459</v>
      </c>
      <c r="AU12" s="82" t="s">
        <v>1645</v>
      </c>
      <c r="AV12" s="78" t="b">
        <v>1</v>
      </c>
      <c r="AW12" s="78" t="s">
        <v>1717</v>
      </c>
      <c r="AX12" s="82" t="s">
        <v>1727</v>
      </c>
      <c r="AY12" s="78" t="s">
        <v>66</v>
      </c>
      <c r="AZ12" s="78" t="str">
        <f>REPLACE(INDEX(GroupVertices[Group],MATCH(Vertices[[#This Row],[Vertex]],GroupVertices[Vertex],0)),1,1,"")</f>
        <v>3</v>
      </c>
      <c r="BA12" s="48" t="s">
        <v>461</v>
      </c>
      <c r="BB12" s="48" t="s">
        <v>461</v>
      </c>
      <c r="BC12" s="48" t="s">
        <v>497</v>
      </c>
      <c r="BD12" s="48" t="s">
        <v>497</v>
      </c>
      <c r="BE12" s="48"/>
      <c r="BF12" s="48"/>
      <c r="BG12" s="120" t="s">
        <v>2427</v>
      </c>
      <c r="BH12" s="120" t="s">
        <v>2427</v>
      </c>
      <c r="BI12" s="120" t="s">
        <v>2515</v>
      </c>
      <c r="BJ12" s="120" t="s">
        <v>2515</v>
      </c>
      <c r="BK12" s="120">
        <v>0</v>
      </c>
      <c r="BL12" s="123">
        <v>0</v>
      </c>
      <c r="BM12" s="120">
        <v>2</v>
      </c>
      <c r="BN12" s="123">
        <v>11.11111111111111</v>
      </c>
      <c r="BO12" s="120">
        <v>0</v>
      </c>
      <c r="BP12" s="123">
        <v>0</v>
      </c>
      <c r="BQ12" s="120">
        <v>16</v>
      </c>
      <c r="BR12" s="123">
        <v>88.88888888888889</v>
      </c>
      <c r="BS12" s="120">
        <v>18</v>
      </c>
      <c r="BT12" s="2"/>
      <c r="BU12" s="3"/>
      <c r="BV12" s="3"/>
      <c r="BW12" s="3"/>
      <c r="BX12" s="3"/>
    </row>
    <row r="13" spans="1:76" ht="15">
      <c r="A13" s="64" t="s">
        <v>332</v>
      </c>
      <c r="B13" s="65"/>
      <c r="C13" s="65" t="s">
        <v>64</v>
      </c>
      <c r="D13" s="66">
        <v>1000</v>
      </c>
      <c r="E13" s="68"/>
      <c r="F13" s="100" t="s">
        <v>1669</v>
      </c>
      <c r="G13" s="65"/>
      <c r="H13" s="69" t="s">
        <v>332</v>
      </c>
      <c r="I13" s="70"/>
      <c r="J13" s="70"/>
      <c r="K13" s="69" t="s">
        <v>1868</v>
      </c>
      <c r="L13" s="73">
        <v>37.86912506314771</v>
      </c>
      <c r="M13" s="74">
        <v>7406.63037109375</v>
      </c>
      <c r="N13" s="74">
        <v>7482.57763671875</v>
      </c>
      <c r="O13" s="75"/>
      <c r="P13" s="76"/>
      <c r="Q13" s="76"/>
      <c r="R13" s="86"/>
      <c r="S13" s="48">
        <v>3</v>
      </c>
      <c r="T13" s="48">
        <v>0</v>
      </c>
      <c r="U13" s="49">
        <v>35</v>
      </c>
      <c r="V13" s="49">
        <v>0.002558</v>
      </c>
      <c r="W13" s="49">
        <v>0.003326</v>
      </c>
      <c r="X13" s="49">
        <v>1.077699</v>
      </c>
      <c r="Y13" s="49">
        <v>0</v>
      </c>
      <c r="Z13" s="49">
        <v>0</v>
      </c>
      <c r="AA13" s="71">
        <v>13</v>
      </c>
      <c r="AB13" s="71"/>
      <c r="AC13" s="72"/>
      <c r="AD13" s="78" t="s">
        <v>1118</v>
      </c>
      <c r="AE13" s="78">
        <v>1278</v>
      </c>
      <c r="AF13" s="78">
        <v>48696</v>
      </c>
      <c r="AG13" s="78">
        <v>8880</v>
      </c>
      <c r="AH13" s="78">
        <v>3393</v>
      </c>
      <c r="AI13" s="78"/>
      <c r="AJ13" s="78" t="s">
        <v>1253</v>
      </c>
      <c r="AK13" s="78" t="s">
        <v>1369</v>
      </c>
      <c r="AL13" s="82" t="s">
        <v>1451</v>
      </c>
      <c r="AM13" s="78"/>
      <c r="AN13" s="80">
        <v>39260.72326388889</v>
      </c>
      <c r="AO13" s="82" t="s">
        <v>1537</v>
      </c>
      <c r="AP13" s="78" t="b">
        <v>0</v>
      </c>
      <c r="AQ13" s="78" t="b">
        <v>0</v>
      </c>
      <c r="AR13" s="78" t="b">
        <v>1</v>
      </c>
      <c r="AS13" s="78" t="s">
        <v>1048</v>
      </c>
      <c r="AT13" s="78">
        <v>1259</v>
      </c>
      <c r="AU13" s="82" t="s">
        <v>1645</v>
      </c>
      <c r="AV13" s="78" t="b">
        <v>1</v>
      </c>
      <c r="AW13" s="78" t="s">
        <v>1717</v>
      </c>
      <c r="AX13" s="82" t="s">
        <v>1728</v>
      </c>
      <c r="AY13" s="78" t="s">
        <v>65</v>
      </c>
      <c r="AZ13" s="78" t="str">
        <f>REPLACE(INDEX(GroupVertices[Group],MATCH(Vertices[[#This Row],[Vertex]],GroupVertices[Vertex],0)),1,1,"")</f>
        <v>4</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215</v>
      </c>
      <c r="B14" s="65"/>
      <c r="C14" s="65" t="s">
        <v>64</v>
      </c>
      <c r="D14" s="66">
        <v>163.06696786117672</v>
      </c>
      <c r="E14" s="68"/>
      <c r="F14" s="100" t="s">
        <v>597</v>
      </c>
      <c r="G14" s="65"/>
      <c r="H14" s="69" t="s">
        <v>215</v>
      </c>
      <c r="I14" s="70"/>
      <c r="J14" s="70"/>
      <c r="K14" s="69" t="s">
        <v>1869</v>
      </c>
      <c r="L14" s="73">
        <v>1</v>
      </c>
      <c r="M14" s="74">
        <v>7715.44921875</v>
      </c>
      <c r="N14" s="74">
        <v>9646.09375</v>
      </c>
      <c r="O14" s="75"/>
      <c r="P14" s="76"/>
      <c r="Q14" s="76"/>
      <c r="R14" s="86"/>
      <c r="S14" s="48">
        <v>0</v>
      </c>
      <c r="T14" s="48">
        <v>1</v>
      </c>
      <c r="U14" s="49">
        <v>0</v>
      </c>
      <c r="V14" s="49">
        <v>0.002469</v>
      </c>
      <c r="W14" s="49">
        <v>0.001037</v>
      </c>
      <c r="X14" s="49">
        <v>0.482979</v>
      </c>
      <c r="Y14" s="49">
        <v>0</v>
      </c>
      <c r="Z14" s="49">
        <v>0</v>
      </c>
      <c r="AA14" s="71">
        <v>14</v>
      </c>
      <c r="AB14" s="71"/>
      <c r="AC14" s="72"/>
      <c r="AD14" s="78" t="s">
        <v>1119</v>
      </c>
      <c r="AE14" s="78">
        <v>389</v>
      </c>
      <c r="AF14" s="78">
        <v>63</v>
      </c>
      <c r="AG14" s="78">
        <v>563</v>
      </c>
      <c r="AH14" s="78">
        <v>1280</v>
      </c>
      <c r="AI14" s="78"/>
      <c r="AJ14" s="78" t="s">
        <v>1254</v>
      </c>
      <c r="AK14" s="78" t="s">
        <v>1373</v>
      </c>
      <c r="AL14" s="82" t="s">
        <v>1452</v>
      </c>
      <c r="AM14" s="78"/>
      <c r="AN14" s="80">
        <v>43133.84556712963</v>
      </c>
      <c r="AO14" s="82" t="s">
        <v>1538</v>
      </c>
      <c r="AP14" s="78" t="b">
        <v>0</v>
      </c>
      <c r="AQ14" s="78" t="b">
        <v>0</v>
      </c>
      <c r="AR14" s="78" t="b">
        <v>1</v>
      </c>
      <c r="AS14" s="78" t="s">
        <v>1048</v>
      </c>
      <c r="AT14" s="78">
        <v>0</v>
      </c>
      <c r="AU14" s="82" t="s">
        <v>1645</v>
      </c>
      <c r="AV14" s="78" t="b">
        <v>0</v>
      </c>
      <c r="AW14" s="78" t="s">
        <v>1717</v>
      </c>
      <c r="AX14" s="82" t="s">
        <v>1729</v>
      </c>
      <c r="AY14" s="78" t="s">
        <v>66</v>
      </c>
      <c r="AZ14" s="78" t="str">
        <f>REPLACE(INDEX(GroupVertices[Group],MATCH(Vertices[[#This Row],[Vertex]],GroupVertices[Vertex],0)),1,1,"")</f>
        <v>4</v>
      </c>
      <c r="BA14" s="48"/>
      <c r="BB14" s="48"/>
      <c r="BC14" s="48"/>
      <c r="BD14" s="48"/>
      <c r="BE14" s="48"/>
      <c r="BF14" s="48"/>
      <c r="BG14" s="120" t="s">
        <v>2428</v>
      </c>
      <c r="BH14" s="120" t="s">
        <v>2428</v>
      </c>
      <c r="BI14" s="120" t="s">
        <v>2516</v>
      </c>
      <c r="BJ14" s="120" t="s">
        <v>2516</v>
      </c>
      <c r="BK14" s="120">
        <v>0</v>
      </c>
      <c r="BL14" s="123">
        <v>0</v>
      </c>
      <c r="BM14" s="120">
        <v>0</v>
      </c>
      <c r="BN14" s="123">
        <v>0</v>
      </c>
      <c r="BO14" s="120">
        <v>0</v>
      </c>
      <c r="BP14" s="123">
        <v>0</v>
      </c>
      <c r="BQ14" s="120">
        <v>24</v>
      </c>
      <c r="BR14" s="123">
        <v>100</v>
      </c>
      <c r="BS14" s="120">
        <v>24</v>
      </c>
      <c r="BT14" s="2"/>
      <c r="BU14" s="3"/>
      <c r="BV14" s="3"/>
      <c r="BW14" s="3"/>
      <c r="BX14" s="3"/>
    </row>
    <row r="15" spans="1:76" ht="15">
      <c r="A15" s="64" t="s">
        <v>216</v>
      </c>
      <c r="B15" s="65"/>
      <c r="C15" s="65" t="s">
        <v>64</v>
      </c>
      <c r="D15" s="66">
        <v>184.698880788582</v>
      </c>
      <c r="E15" s="68"/>
      <c r="F15" s="100" t="s">
        <v>598</v>
      </c>
      <c r="G15" s="65"/>
      <c r="H15" s="69" t="s">
        <v>216</v>
      </c>
      <c r="I15" s="70"/>
      <c r="J15" s="70"/>
      <c r="K15" s="69" t="s">
        <v>1870</v>
      </c>
      <c r="L15" s="73">
        <v>1</v>
      </c>
      <c r="M15" s="74">
        <v>9573.44140625</v>
      </c>
      <c r="N15" s="74">
        <v>6661.0986328125</v>
      </c>
      <c r="O15" s="75"/>
      <c r="P15" s="76"/>
      <c r="Q15" s="76"/>
      <c r="R15" s="86"/>
      <c r="S15" s="48">
        <v>1</v>
      </c>
      <c r="T15" s="48">
        <v>1</v>
      </c>
      <c r="U15" s="49">
        <v>0</v>
      </c>
      <c r="V15" s="49">
        <v>0</v>
      </c>
      <c r="W15" s="49">
        <v>0</v>
      </c>
      <c r="X15" s="49">
        <v>0.999996</v>
      </c>
      <c r="Y15" s="49">
        <v>0</v>
      </c>
      <c r="Z15" s="49" t="s">
        <v>2844</v>
      </c>
      <c r="AA15" s="71">
        <v>15</v>
      </c>
      <c r="AB15" s="71"/>
      <c r="AC15" s="72"/>
      <c r="AD15" s="78" t="s">
        <v>1120</v>
      </c>
      <c r="AE15" s="78">
        <v>2813</v>
      </c>
      <c r="AF15" s="78">
        <v>1320</v>
      </c>
      <c r="AG15" s="78">
        <v>3373</v>
      </c>
      <c r="AH15" s="78">
        <v>482</v>
      </c>
      <c r="AI15" s="78"/>
      <c r="AJ15" s="78" t="s">
        <v>1255</v>
      </c>
      <c r="AK15" s="78" t="s">
        <v>1374</v>
      </c>
      <c r="AL15" s="82" t="s">
        <v>1453</v>
      </c>
      <c r="AM15" s="78"/>
      <c r="AN15" s="80">
        <v>40300.94770833333</v>
      </c>
      <c r="AO15" s="82" t="s">
        <v>1539</v>
      </c>
      <c r="AP15" s="78" t="b">
        <v>0</v>
      </c>
      <c r="AQ15" s="78" t="b">
        <v>0</v>
      </c>
      <c r="AR15" s="78" t="b">
        <v>0</v>
      </c>
      <c r="AS15" s="78" t="s">
        <v>1048</v>
      </c>
      <c r="AT15" s="78">
        <v>53</v>
      </c>
      <c r="AU15" s="82" t="s">
        <v>1649</v>
      </c>
      <c r="AV15" s="78" t="b">
        <v>0</v>
      </c>
      <c r="AW15" s="78" t="s">
        <v>1717</v>
      </c>
      <c r="AX15" s="82" t="s">
        <v>1730</v>
      </c>
      <c r="AY15" s="78" t="s">
        <v>66</v>
      </c>
      <c r="AZ15" s="78" t="str">
        <f>REPLACE(INDEX(GroupVertices[Group],MATCH(Vertices[[#This Row],[Vertex]],GroupVertices[Vertex],0)),1,1,"")</f>
        <v>5</v>
      </c>
      <c r="BA15" s="48"/>
      <c r="BB15" s="48"/>
      <c r="BC15" s="48"/>
      <c r="BD15" s="48"/>
      <c r="BE15" s="48" t="s">
        <v>519</v>
      </c>
      <c r="BF15" s="48" t="s">
        <v>519</v>
      </c>
      <c r="BG15" s="120" t="s">
        <v>2429</v>
      </c>
      <c r="BH15" s="120" t="s">
        <v>2429</v>
      </c>
      <c r="BI15" s="120" t="s">
        <v>2517</v>
      </c>
      <c r="BJ15" s="120" t="s">
        <v>2517</v>
      </c>
      <c r="BK15" s="120">
        <v>1</v>
      </c>
      <c r="BL15" s="123">
        <v>3.125</v>
      </c>
      <c r="BM15" s="120">
        <v>1</v>
      </c>
      <c r="BN15" s="123">
        <v>3.125</v>
      </c>
      <c r="BO15" s="120">
        <v>0</v>
      </c>
      <c r="BP15" s="123">
        <v>0</v>
      </c>
      <c r="BQ15" s="120">
        <v>30</v>
      </c>
      <c r="BR15" s="123">
        <v>93.75</v>
      </c>
      <c r="BS15" s="120">
        <v>32</v>
      </c>
      <c r="BT15" s="2"/>
      <c r="BU15" s="3"/>
      <c r="BV15" s="3"/>
      <c r="BW15" s="3"/>
      <c r="BX15" s="3"/>
    </row>
    <row r="16" spans="1:76" ht="15">
      <c r="A16" s="64" t="s">
        <v>217</v>
      </c>
      <c r="B16" s="65"/>
      <c r="C16" s="65" t="s">
        <v>64</v>
      </c>
      <c r="D16" s="66">
        <v>173.89152890440496</v>
      </c>
      <c r="E16" s="68"/>
      <c r="F16" s="100" t="s">
        <v>1670</v>
      </c>
      <c r="G16" s="65"/>
      <c r="H16" s="69" t="s">
        <v>217</v>
      </c>
      <c r="I16" s="70"/>
      <c r="J16" s="70"/>
      <c r="K16" s="69" t="s">
        <v>1871</v>
      </c>
      <c r="L16" s="73">
        <v>1</v>
      </c>
      <c r="M16" s="74">
        <v>9112.1494140625</v>
      </c>
      <c r="N16" s="74">
        <v>6661.0986328125</v>
      </c>
      <c r="O16" s="75"/>
      <c r="P16" s="76"/>
      <c r="Q16" s="76"/>
      <c r="R16" s="86"/>
      <c r="S16" s="48">
        <v>1</v>
      </c>
      <c r="T16" s="48">
        <v>1</v>
      </c>
      <c r="U16" s="49">
        <v>0</v>
      </c>
      <c r="V16" s="49">
        <v>0</v>
      </c>
      <c r="W16" s="49">
        <v>0</v>
      </c>
      <c r="X16" s="49">
        <v>0.999996</v>
      </c>
      <c r="Y16" s="49">
        <v>0</v>
      </c>
      <c r="Z16" s="49" t="s">
        <v>2844</v>
      </c>
      <c r="AA16" s="71">
        <v>16</v>
      </c>
      <c r="AB16" s="71"/>
      <c r="AC16" s="72"/>
      <c r="AD16" s="78" t="s">
        <v>1121</v>
      </c>
      <c r="AE16" s="78">
        <v>536</v>
      </c>
      <c r="AF16" s="78">
        <v>692</v>
      </c>
      <c r="AG16" s="78">
        <v>737</v>
      </c>
      <c r="AH16" s="78">
        <v>850</v>
      </c>
      <c r="AI16" s="78"/>
      <c r="AJ16" s="78" t="s">
        <v>1256</v>
      </c>
      <c r="AK16" s="78" t="s">
        <v>1077</v>
      </c>
      <c r="AL16" s="78"/>
      <c r="AM16" s="78"/>
      <c r="AN16" s="80">
        <v>40589.23695601852</v>
      </c>
      <c r="AO16" s="82" t="s">
        <v>1540</v>
      </c>
      <c r="AP16" s="78" t="b">
        <v>0</v>
      </c>
      <c r="AQ16" s="78" t="b">
        <v>0</v>
      </c>
      <c r="AR16" s="78" t="b">
        <v>1</v>
      </c>
      <c r="AS16" s="78" t="s">
        <v>1048</v>
      </c>
      <c r="AT16" s="78">
        <v>2</v>
      </c>
      <c r="AU16" s="82" t="s">
        <v>1650</v>
      </c>
      <c r="AV16" s="78" t="b">
        <v>0</v>
      </c>
      <c r="AW16" s="78" t="s">
        <v>1717</v>
      </c>
      <c r="AX16" s="82" t="s">
        <v>1731</v>
      </c>
      <c r="AY16" s="78" t="s">
        <v>66</v>
      </c>
      <c r="AZ16" s="78" t="str">
        <f>REPLACE(INDEX(GroupVertices[Group],MATCH(Vertices[[#This Row],[Vertex]],GroupVertices[Vertex],0)),1,1,"")</f>
        <v>5</v>
      </c>
      <c r="BA16" s="48"/>
      <c r="BB16" s="48"/>
      <c r="BC16" s="48"/>
      <c r="BD16" s="48"/>
      <c r="BE16" s="48" t="s">
        <v>2411</v>
      </c>
      <c r="BF16" s="48" t="s">
        <v>2411</v>
      </c>
      <c r="BG16" s="120" t="s">
        <v>2430</v>
      </c>
      <c r="BH16" s="120" t="s">
        <v>2430</v>
      </c>
      <c r="BI16" s="120" t="s">
        <v>2518</v>
      </c>
      <c r="BJ16" s="120" t="s">
        <v>2518</v>
      </c>
      <c r="BK16" s="120">
        <v>3</v>
      </c>
      <c r="BL16" s="123">
        <v>16.666666666666668</v>
      </c>
      <c r="BM16" s="120">
        <v>1</v>
      </c>
      <c r="BN16" s="123">
        <v>5.555555555555555</v>
      </c>
      <c r="BO16" s="120">
        <v>0</v>
      </c>
      <c r="BP16" s="123">
        <v>0</v>
      </c>
      <c r="BQ16" s="120">
        <v>14</v>
      </c>
      <c r="BR16" s="123">
        <v>77.77777777777777</v>
      </c>
      <c r="BS16" s="120">
        <v>18</v>
      </c>
      <c r="BT16" s="2"/>
      <c r="BU16" s="3"/>
      <c r="BV16" s="3"/>
      <c r="BW16" s="3"/>
      <c r="BX16" s="3"/>
    </row>
    <row r="17" spans="1:76" ht="15">
      <c r="A17" s="64" t="s">
        <v>218</v>
      </c>
      <c r="B17" s="65"/>
      <c r="C17" s="65" t="s">
        <v>64</v>
      </c>
      <c r="D17" s="66">
        <v>162.49906561248588</v>
      </c>
      <c r="E17" s="68"/>
      <c r="F17" s="100" t="s">
        <v>1671</v>
      </c>
      <c r="G17" s="65"/>
      <c r="H17" s="69" t="s">
        <v>218</v>
      </c>
      <c r="I17" s="70"/>
      <c r="J17" s="70"/>
      <c r="K17" s="69" t="s">
        <v>1872</v>
      </c>
      <c r="L17" s="73">
        <v>26.405950510103413</v>
      </c>
      <c r="M17" s="74">
        <v>4387.65283203125</v>
      </c>
      <c r="N17" s="74">
        <v>2913.282958984375</v>
      </c>
      <c r="O17" s="75"/>
      <c r="P17" s="76"/>
      <c r="Q17" s="76"/>
      <c r="R17" s="86"/>
      <c r="S17" s="48">
        <v>0</v>
      </c>
      <c r="T17" s="48">
        <v>2</v>
      </c>
      <c r="U17" s="49">
        <v>24.117965</v>
      </c>
      <c r="V17" s="49">
        <v>0.003356</v>
      </c>
      <c r="W17" s="49">
        <v>0.009499</v>
      </c>
      <c r="X17" s="49">
        <v>0.616927</v>
      </c>
      <c r="Y17" s="49">
        <v>0</v>
      </c>
      <c r="Z17" s="49">
        <v>0</v>
      </c>
      <c r="AA17" s="71">
        <v>17</v>
      </c>
      <c r="AB17" s="71"/>
      <c r="AC17" s="72"/>
      <c r="AD17" s="78" t="s">
        <v>1122</v>
      </c>
      <c r="AE17" s="78">
        <v>14</v>
      </c>
      <c r="AF17" s="78">
        <v>30</v>
      </c>
      <c r="AG17" s="78">
        <v>1</v>
      </c>
      <c r="AH17" s="78">
        <v>0</v>
      </c>
      <c r="AI17" s="78"/>
      <c r="AJ17" s="78" t="s">
        <v>1257</v>
      </c>
      <c r="AK17" s="78" t="s">
        <v>1375</v>
      </c>
      <c r="AL17" s="78"/>
      <c r="AM17" s="78"/>
      <c r="AN17" s="80">
        <v>41482.263657407406</v>
      </c>
      <c r="AO17" s="82" t="s">
        <v>1541</v>
      </c>
      <c r="AP17" s="78" t="b">
        <v>1</v>
      </c>
      <c r="AQ17" s="78" t="b">
        <v>0</v>
      </c>
      <c r="AR17" s="78" t="b">
        <v>0</v>
      </c>
      <c r="AS17" s="78" t="s">
        <v>1048</v>
      </c>
      <c r="AT17" s="78">
        <v>0</v>
      </c>
      <c r="AU17" s="82" t="s">
        <v>1645</v>
      </c>
      <c r="AV17" s="78" t="b">
        <v>0</v>
      </c>
      <c r="AW17" s="78" t="s">
        <v>1717</v>
      </c>
      <c r="AX17" s="82" t="s">
        <v>1732</v>
      </c>
      <c r="AY17" s="78" t="s">
        <v>66</v>
      </c>
      <c r="AZ17" s="78" t="str">
        <f>REPLACE(INDEX(GroupVertices[Group],MATCH(Vertices[[#This Row],[Vertex]],GroupVertices[Vertex],0)),1,1,"")</f>
        <v>3</v>
      </c>
      <c r="BA17" s="48"/>
      <c r="BB17" s="48"/>
      <c r="BC17" s="48"/>
      <c r="BD17" s="48"/>
      <c r="BE17" s="48"/>
      <c r="BF17" s="48"/>
      <c r="BG17" s="120" t="s">
        <v>2431</v>
      </c>
      <c r="BH17" s="120" t="s">
        <v>2431</v>
      </c>
      <c r="BI17" s="120" t="s">
        <v>2519</v>
      </c>
      <c r="BJ17" s="120" t="s">
        <v>2519</v>
      </c>
      <c r="BK17" s="120">
        <v>0</v>
      </c>
      <c r="BL17" s="123">
        <v>0</v>
      </c>
      <c r="BM17" s="120">
        <v>0</v>
      </c>
      <c r="BN17" s="123">
        <v>0</v>
      </c>
      <c r="BO17" s="120">
        <v>0</v>
      </c>
      <c r="BP17" s="123">
        <v>0</v>
      </c>
      <c r="BQ17" s="120">
        <v>21</v>
      </c>
      <c r="BR17" s="123">
        <v>100</v>
      </c>
      <c r="BS17" s="120">
        <v>21</v>
      </c>
      <c r="BT17" s="2"/>
      <c r="BU17" s="3"/>
      <c r="BV17" s="3"/>
      <c r="BW17" s="3"/>
      <c r="BX17" s="3"/>
    </row>
    <row r="18" spans="1:76" ht="15">
      <c r="A18" s="64" t="s">
        <v>333</v>
      </c>
      <c r="B18" s="65"/>
      <c r="C18" s="65" t="s">
        <v>64</v>
      </c>
      <c r="D18" s="66">
        <v>183.61470376835405</v>
      </c>
      <c r="E18" s="68"/>
      <c r="F18" s="100" t="s">
        <v>1672</v>
      </c>
      <c r="G18" s="65"/>
      <c r="H18" s="69" t="s">
        <v>333</v>
      </c>
      <c r="I18" s="70"/>
      <c r="J18" s="70"/>
      <c r="K18" s="69" t="s">
        <v>1873</v>
      </c>
      <c r="L18" s="73">
        <v>48.28611607105016</v>
      </c>
      <c r="M18" s="74">
        <v>4930.08740234375</v>
      </c>
      <c r="N18" s="74">
        <v>2195.033447265625</v>
      </c>
      <c r="O18" s="75"/>
      <c r="P18" s="76"/>
      <c r="Q18" s="76"/>
      <c r="R18" s="86"/>
      <c r="S18" s="48">
        <v>7</v>
      </c>
      <c r="T18" s="48">
        <v>0</v>
      </c>
      <c r="U18" s="49">
        <v>44.888889</v>
      </c>
      <c r="V18" s="49">
        <v>0.002597</v>
      </c>
      <c r="W18" s="49">
        <v>0.010582</v>
      </c>
      <c r="X18" s="49">
        <v>1.762044</v>
      </c>
      <c r="Y18" s="49">
        <v>0.11904761904761904</v>
      </c>
      <c r="Z18" s="49">
        <v>0</v>
      </c>
      <c r="AA18" s="71">
        <v>18</v>
      </c>
      <c r="AB18" s="71"/>
      <c r="AC18" s="72"/>
      <c r="AD18" s="78" t="s">
        <v>1123</v>
      </c>
      <c r="AE18" s="78">
        <v>62</v>
      </c>
      <c r="AF18" s="78">
        <v>1257</v>
      </c>
      <c r="AG18" s="78">
        <v>1995</v>
      </c>
      <c r="AH18" s="78">
        <v>3</v>
      </c>
      <c r="AI18" s="78">
        <v>-25200</v>
      </c>
      <c r="AJ18" s="78" t="s">
        <v>1258</v>
      </c>
      <c r="AK18" s="78" t="s">
        <v>1376</v>
      </c>
      <c r="AL18" s="82" t="s">
        <v>1454</v>
      </c>
      <c r="AM18" s="78" t="s">
        <v>1527</v>
      </c>
      <c r="AN18" s="80">
        <v>40250.16486111111</v>
      </c>
      <c r="AO18" s="78"/>
      <c r="AP18" s="78" t="b">
        <v>1</v>
      </c>
      <c r="AQ18" s="78" t="b">
        <v>0</v>
      </c>
      <c r="AR18" s="78" t="b">
        <v>0</v>
      </c>
      <c r="AS18" s="78" t="s">
        <v>1048</v>
      </c>
      <c r="AT18" s="78">
        <v>41</v>
      </c>
      <c r="AU18" s="82" t="s">
        <v>1645</v>
      </c>
      <c r="AV18" s="78" t="b">
        <v>0</v>
      </c>
      <c r="AW18" s="78" t="s">
        <v>1717</v>
      </c>
      <c r="AX18" s="82" t="s">
        <v>1733</v>
      </c>
      <c r="AY18" s="78" t="s">
        <v>65</v>
      </c>
      <c r="AZ18" s="78" t="str">
        <f>REPLACE(INDEX(GroupVertices[Group],MATCH(Vertices[[#This Row],[Vertex]],GroupVertices[Vertex],0)),1,1,"")</f>
        <v>3</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219</v>
      </c>
      <c r="B19" s="65"/>
      <c r="C19" s="65" t="s">
        <v>64</v>
      </c>
      <c r="D19" s="66">
        <v>162.70557552110074</v>
      </c>
      <c r="E19" s="68"/>
      <c r="F19" s="100" t="s">
        <v>1673</v>
      </c>
      <c r="G19" s="65"/>
      <c r="H19" s="69" t="s">
        <v>219</v>
      </c>
      <c r="I19" s="70"/>
      <c r="J19" s="70"/>
      <c r="K19" s="69" t="s">
        <v>1874</v>
      </c>
      <c r="L19" s="73">
        <v>1</v>
      </c>
      <c r="M19" s="74">
        <v>6510.0703125</v>
      </c>
      <c r="N19" s="74">
        <v>6207.06396484375</v>
      </c>
      <c r="O19" s="75"/>
      <c r="P19" s="76"/>
      <c r="Q19" s="76"/>
      <c r="R19" s="86"/>
      <c r="S19" s="48">
        <v>0</v>
      </c>
      <c r="T19" s="48">
        <v>1</v>
      </c>
      <c r="U19" s="49">
        <v>0</v>
      </c>
      <c r="V19" s="49">
        <v>0.003333</v>
      </c>
      <c r="W19" s="49">
        <v>0.008299</v>
      </c>
      <c r="X19" s="49">
        <v>0.402964</v>
      </c>
      <c r="Y19" s="49">
        <v>0</v>
      </c>
      <c r="Z19" s="49">
        <v>0</v>
      </c>
      <c r="AA19" s="71">
        <v>19</v>
      </c>
      <c r="AB19" s="71"/>
      <c r="AC19" s="72"/>
      <c r="AD19" s="78" t="s">
        <v>1124</v>
      </c>
      <c r="AE19" s="78">
        <v>104</v>
      </c>
      <c r="AF19" s="78">
        <v>42</v>
      </c>
      <c r="AG19" s="78">
        <v>125</v>
      </c>
      <c r="AH19" s="78">
        <v>740</v>
      </c>
      <c r="AI19" s="78"/>
      <c r="AJ19" s="78" t="s">
        <v>1259</v>
      </c>
      <c r="AK19" s="78"/>
      <c r="AL19" s="82" t="s">
        <v>1455</v>
      </c>
      <c r="AM19" s="78"/>
      <c r="AN19" s="80">
        <v>42037.70447916666</v>
      </c>
      <c r="AO19" s="82" t="s">
        <v>1542</v>
      </c>
      <c r="AP19" s="78" t="b">
        <v>1</v>
      </c>
      <c r="AQ19" s="78" t="b">
        <v>0</v>
      </c>
      <c r="AR19" s="78" t="b">
        <v>1</v>
      </c>
      <c r="AS19" s="78" t="s">
        <v>1048</v>
      </c>
      <c r="AT19" s="78">
        <v>4</v>
      </c>
      <c r="AU19" s="82" t="s">
        <v>1645</v>
      </c>
      <c r="AV19" s="78" t="b">
        <v>0</v>
      </c>
      <c r="AW19" s="78" t="s">
        <v>1717</v>
      </c>
      <c r="AX19" s="82" t="s">
        <v>1734</v>
      </c>
      <c r="AY19" s="78" t="s">
        <v>66</v>
      </c>
      <c r="AZ19" s="78" t="str">
        <f>REPLACE(INDEX(GroupVertices[Group],MATCH(Vertices[[#This Row],[Vertex]],GroupVertices[Vertex],0)),1,1,"")</f>
        <v>2</v>
      </c>
      <c r="BA19" s="48"/>
      <c r="BB19" s="48"/>
      <c r="BC19" s="48"/>
      <c r="BD19" s="48"/>
      <c r="BE19" s="48"/>
      <c r="BF19" s="48"/>
      <c r="BG19" s="120" t="s">
        <v>2432</v>
      </c>
      <c r="BH19" s="120" t="s">
        <v>2432</v>
      </c>
      <c r="BI19" s="120" t="s">
        <v>2520</v>
      </c>
      <c r="BJ19" s="120" t="s">
        <v>2520</v>
      </c>
      <c r="BK19" s="120">
        <v>6</v>
      </c>
      <c r="BL19" s="123">
        <v>21.428571428571427</v>
      </c>
      <c r="BM19" s="120">
        <v>0</v>
      </c>
      <c r="BN19" s="123">
        <v>0</v>
      </c>
      <c r="BO19" s="120">
        <v>0</v>
      </c>
      <c r="BP19" s="123">
        <v>0</v>
      </c>
      <c r="BQ19" s="120">
        <v>22</v>
      </c>
      <c r="BR19" s="123">
        <v>78.57142857142857</v>
      </c>
      <c r="BS19" s="120">
        <v>28</v>
      </c>
      <c r="BT19" s="2"/>
      <c r="BU19" s="3"/>
      <c r="BV19" s="3"/>
      <c r="BW19" s="3"/>
      <c r="BX19" s="3"/>
    </row>
    <row r="20" spans="1:76" ht="15">
      <c r="A20" s="64" t="s">
        <v>334</v>
      </c>
      <c r="B20" s="65"/>
      <c r="C20" s="65" t="s">
        <v>64</v>
      </c>
      <c r="D20" s="66">
        <v>185.80026696786118</v>
      </c>
      <c r="E20" s="68"/>
      <c r="F20" s="100" t="s">
        <v>1674</v>
      </c>
      <c r="G20" s="65"/>
      <c r="H20" s="69" t="s">
        <v>334</v>
      </c>
      <c r="I20" s="70"/>
      <c r="J20" s="70"/>
      <c r="K20" s="69" t="s">
        <v>1875</v>
      </c>
      <c r="L20" s="73">
        <v>1</v>
      </c>
      <c r="M20" s="74">
        <v>5286.4541015625</v>
      </c>
      <c r="N20" s="74">
        <v>352.9058837890625</v>
      </c>
      <c r="O20" s="75"/>
      <c r="P20" s="76"/>
      <c r="Q20" s="76"/>
      <c r="R20" s="86"/>
      <c r="S20" s="48">
        <v>1</v>
      </c>
      <c r="T20" s="48">
        <v>0</v>
      </c>
      <c r="U20" s="49">
        <v>0</v>
      </c>
      <c r="V20" s="49">
        <v>0.002506</v>
      </c>
      <c r="W20" s="49">
        <v>0.002058</v>
      </c>
      <c r="X20" s="49">
        <v>0.367942</v>
      </c>
      <c r="Y20" s="49">
        <v>0</v>
      </c>
      <c r="Z20" s="49">
        <v>0</v>
      </c>
      <c r="AA20" s="71">
        <v>20</v>
      </c>
      <c r="AB20" s="71"/>
      <c r="AC20" s="72"/>
      <c r="AD20" s="78" t="s">
        <v>1125</v>
      </c>
      <c r="AE20" s="78">
        <v>10</v>
      </c>
      <c r="AF20" s="78">
        <v>1384</v>
      </c>
      <c r="AG20" s="78">
        <v>492</v>
      </c>
      <c r="AH20" s="78">
        <v>0</v>
      </c>
      <c r="AI20" s="78">
        <v>-25200</v>
      </c>
      <c r="AJ20" s="78" t="s">
        <v>1260</v>
      </c>
      <c r="AK20" s="78" t="s">
        <v>1377</v>
      </c>
      <c r="AL20" s="82" t="s">
        <v>1456</v>
      </c>
      <c r="AM20" s="78" t="s">
        <v>1082</v>
      </c>
      <c r="AN20" s="80">
        <v>40815.63701388889</v>
      </c>
      <c r="AO20" s="82" t="s">
        <v>1543</v>
      </c>
      <c r="AP20" s="78" t="b">
        <v>1</v>
      </c>
      <c r="AQ20" s="78" t="b">
        <v>0</v>
      </c>
      <c r="AR20" s="78" t="b">
        <v>1</v>
      </c>
      <c r="AS20" s="78" t="s">
        <v>1048</v>
      </c>
      <c r="AT20" s="78">
        <v>50</v>
      </c>
      <c r="AU20" s="82" t="s">
        <v>1645</v>
      </c>
      <c r="AV20" s="78" t="b">
        <v>0</v>
      </c>
      <c r="AW20" s="78" t="s">
        <v>1717</v>
      </c>
      <c r="AX20" s="82" t="s">
        <v>1735</v>
      </c>
      <c r="AY20" s="78" t="s">
        <v>65</v>
      </c>
      <c r="AZ20" s="78" t="str">
        <f>REPLACE(INDEX(GroupVertices[Group],MATCH(Vertices[[#This Row],[Vertex]],GroupVertices[Vertex],0)),1,1,"")</f>
        <v>3</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221</v>
      </c>
      <c r="B21" s="65"/>
      <c r="C21" s="65" t="s">
        <v>64</v>
      </c>
      <c r="D21" s="66">
        <v>1000</v>
      </c>
      <c r="E21" s="68"/>
      <c r="F21" s="100" t="s">
        <v>600</v>
      </c>
      <c r="G21" s="65"/>
      <c r="H21" s="69" t="s">
        <v>221</v>
      </c>
      <c r="I21" s="70"/>
      <c r="J21" s="70"/>
      <c r="K21" s="69" t="s">
        <v>1876</v>
      </c>
      <c r="L21" s="73">
        <v>190.05711711331173</v>
      </c>
      <c r="M21" s="74">
        <v>5152.2080078125</v>
      </c>
      <c r="N21" s="74">
        <v>1675.5008544921875</v>
      </c>
      <c r="O21" s="75"/>
      <c r="P21" s="76"/>
      <c r="Q21" s="76"/>
      <c r="R21" s="86"/>
      <c r="S21" s="48">
        <v>1</v>
      </c>
      <c r="T21" s="48">
        <v>6</v>
      </c>
      <c r="U21" s="49">
        <v>179.472637</v>
      </c>
      <c r="V21" s="49">
        <v>0.003448</v>
      </c>
      <c r="W21" s="49">
        <v>0.014403</v>
      </c>
      <c r="X21" s="49">
        <v>1.50642</v>
      </c>
      <c r="Y21" s="49">
        <v>0.13333333333333333</v>
      </c>
      <c r="Z21" s="49">
        <v>0.16666666666666666</v>
      </c>
      <c r="AA21" s="71">
        <v>21</v>
      </c>
      <c r="AB21" s="71"/>
      <c r="AC21" s="72"/>
      <c r="AD21" s="78" t="s">
        <v>1126</v>
      </c>
      <c r="AE21" s="78">
        <v>597</v>
      </c>
      <c r="AF21" s="78">
        <v>235888</v>
      </c>
      <c r="AG21" s="78">
        <v>208423</v>
      </c>
      <c r="AH21" s="78">
        <v>5746</v>
      </c>
      <c r="AI21" s="78"/>
      <c r="AJ21" s="78" t="s">
        <v>1261</v>
      </c>
      <c r="AK21" s="78" t="s">
        <v>1082</v>
      </c>
      <c r="AL21" s="82" t="s">
        <v>1457</v>
      </c>
      <c r="AM21" s="78"/>
      <c r="AN21" s="80">
        <v>39701.6071875</v>
      </c>
      <c r="AO21" s="82" t="s">
        <v>1544</v>
      </c>
      <c r="AP21" s="78" t="b">
        <v>0</v>
      </c>
      <c r="AQ21" s="78" t="b">
        <v>0</v>
      </c>
      <c r="AR21" s="78" t="b">
        <v>1</v>
      </c>
      <c r="AS21" s="78" t="s">
        <v>1048</v>
      </c>
      <c r="AT21" s="78">
        <v>1785</v>
      </c>
      <c r="AU21" s="82" t="s">
        <v>1645</v>
      </c>
      <c r="AV21" s="78" t="b">
        <v>1</v>
      </c>
      <c r="AW21" s="78" t="s">
        <v>1717</v>
      </c>
      <c r="AX21" s="82" t="s">
        <v>1736</v>
      </c>
      <c r="AY21" s="78" t="s">
        <v>66</v>
      </c>
      <c r="AZ21" s="78" t="str">
        <f>REPLACE(INDEX(GroupVertices[Group],MATCH(Vertices[[#This Row],[Vertex]],GroupVertices[Vertex],0)),1,1,"")</f>
        <v>3</v>
      </c>
      <c r="BA21" s="48"/>
      <c r="BB21" s="48"/>
      <c r="BC21" s="48"/>
      <c r="BD21" s="48"/>
      <c r="BE21" s="48"/>
      <c r="BF21" s="48"/>
      <c r="BG21" s="120" t="s">
        <v>2433</v>
      </c>
      <c r="BH21" s="120" t="s">
        <v>2433</v>
      </c>
      <c r="BI21" s="120" t="s">
        <v>2521</v>
      </c>
      <c r="BJ21" s="120" t="s">
        <v>2521</v>
      </c>
      <c r="BK21" s="120">
        <v>0</v>
      </c>
      <c r="BL21" s="123">
        <v>0</v>
      </c>
      <c r="BM21" s="120">
        <v>2</v>
      </c>
      <c r="BN21" s="123">
        <v>10.526315789473685</v>
      </c>
      <c r="BO21" s="120">
        <v>0</v>
      </c>
      <c r="BP21" s="123">
        <v>0</v>
      </c>
      <c r="BQ21" s="120">
        <v>17</v>
      </c>
      <c r="BR21" s="123">
        <v>89.47368421052632</v>
      </c>
      <c r="BS21" s="120">
        <v>19</v>
      </c>
      <c r="BT21" s="2"/>
      <c r="BU21" s="3"/>
      <c r="BV21" s="3"/>
      <c r="BW21" s="3"/>
      <c r="BX21" s="3"/>
    </row>
    <row r="22" spans="1:76" ht="15">
      <c r="A22" s="64" t="s">
        <v>335</v>
      </c>
      <c r="B22" s="65"/>
      <c r="C22" s="65" t="s">
        <v>64</v>
      </c>
      <c r="D22" s="66">
        <v>163.46277851935517</v>
      </c>
      <c r="E22" s="68"/>
      <c r="F22" s="100" t="s">
        <v>1675</v>
      </c>
      <c r="G22" s="65"/>
      <c r="H22" s="69" t="s">
        <v>335</v>
      </c>
      <c r="I22" s="70"/>
      <c r="J22" s="70"/>
      <c r="K22" s="69" t="s">
        <v>1877</v>
      </c>
      <c r="L22" s="73">
        <v>3.4579413197419897</v>
      </c>
      <c r="M22" s="74">
        <v>4031.431396484375</v>
      </c>
      <c r="N22" s="74">
        <v>1887.1805419921875</v>
      </c>
      <c r="O22" s="75"/>
      <c r="P22" s="76"/>
      <c r="Q22" s="76"/>
      <c r="R22" s="86"/>
      <c r="S22" s="48">
        <v>3</v>
      </c>
      <c r="T22" s="48">
        <v>0</v>
      </c>
      <c r="U22" s="49">
        <v>2.333333</v>
      </c>
      <c r="V22" s="49">
        <v>0.002519</v>
      </c>
      <c r="W22" s="49">
        <v>0.004944</v>
      </c>
      <c r="X22" s="49">
        <v>0.805225</v>
      </c>
      <c r="Y22" s="49">
        <v>0</v>
      </c>
      <c r="Z22" s="49">
        <v>0</v>
      </c>
      <c r="AA22" s="71">
        <v>22</v>
      </c>
      <c r="AB22" s="71"/>
      <c r="AC22" s="72"/>
      <c r="AD22" s="78" t="s">
        <v>1127</v>
      </c>
      <c r="AE22" s="78">
        <v>0</v>
      </c>
      <c r="AF22" s="78">
        <v>86</v>
      </c>
      <c r="AG22" s="78">
        <v>2</v>
      </c>
      <c r="AH22" s="78">
        <v>0</v>
      </c>
      <c r="AI22" s="78">
        <v>7200</v>
      </c>
      <c r="AJ22" s="78"/>
      <c r="AK22" s="78"/>
      <c r="AL22" s="78"/>
      <c r="AM22" s="78" t="s">
        <v>1528</v>
      </c>
      <c r="AN22" s="80">
        <v>39090.65568287037</v>
      </c>
      <c r="AO22" s="78"/>
      <c r="AP22" s="78" t="b">
        <v>0</v>
      </c>
      <c r="AQ22" s="78" t="b">
        <v>1</v>
      </c>
      <c r="AR22" s="78" t="b">
        <v>0</v>
      </c>
      <c r="AS22" s="78" t="s">
        <v>1048</v>
      </c>
      <c r="AT22" s="78">
        <v>3</v>
      </c>
      <c r="AU22" s="82" t="s">
        <v>1645</v>
      </c>
      <c r="AV22" s="78" t="b">
        <v>0</v>
      </c>
      <c r="AW22" s="78" t="s">
        <v>1717</v>
      </c>
      <c r="AX22" s="82" t="s">
        <v>1737</v>
      </c>
      <c r="AY22" s="78" t="s">
        <v>65</v>
      </c>
      <c r="AZ22" s="78" t="str">
        <f>REPLACE(INDEX(GroupVertices[Group],MATCH(Vertices[[#This Row],[Vertex]],GroupVertices[Vertex],0)),1,1,"")</f>
        <v>3</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336</v>
      </c>
      <c r="B23" s="65"/>
      <c r="C23" s="65" t="s">
        <v>64</v>
      </c>
      <c r="D23" s="66">
        <v>193.6132251771229</v>
      </c>
      <c r="E23" s="68"/>
      <c r="F23" s="100" t="s">
        <v>1676</v>
      </c>
      <c r="G23" s="65"/>
      <c r="H23" s="69" t="s">
        <v>336</v>
      </c>
      <c r="I23" s="70"/>
      <c r="J23" s="70"/>
      <c r="K23" s="69" t="s">
        <v>1878</v>
      </c>
      <c r="L23" s="73">
        <v>445.86030956167883</v>
      </c>
      <c r="M23" s="74">
        <v>4517.0888671875</v>
      </c>
      <c r="N23" s="74">
        <v>901.2210083007812</v>
      </c>
      <c r="O23" s="75"/>
      <c r="P23" s="76"/>
      <c r="Q23" s="76"/>
      <c r="R23" s="86"/>
      <c r="S23" s="48">
        <v>5</v>
      </c>
      <c r="T23" s="48">
        <v>0</v>
      </c>
      <c r="U23" s="49">
        <v>422.307576</v>
      </c>
      <c r="V23" s="49">
        <v>0.003401</v>
      </c>
      <c r="W23" s="49">
        <v>0.013142</v>
      </c>
      <c r="X23" s="49">
        <v>1.329306</v>
      </c>
      <c r="Y23" s="49">
        <v>0.2</v>
      </c>
      <c r="Z23" s="49">
        <v>0</v>
      </c>
      <c r="AA23" s="71">
        <v>23</v>
      </c>
      <c r="AB23" s="71"/>
      <c r="AC23" s="72"/>
      <c r="AD23" s="78" t="s">
        <v>1128</v>
      </c>
      <c r="AE23" s="78">
        <v>961</v>
      </c>
      <c r="AF23" s="78">
        <v>1838</v>
      </c>
      <c r="AG23" s="78">
        <v>1260</v>
      </c>
      <c r="AH23" s="78">
        <v>1065</v>
      </c>
      <c r="AI23" s="78"/>
      <c r="AJ23" s="78" t="s">
        <v>1262</v>
      </c>
      <c r="AK23" s="78" t="s">
        <v>1211</v>
      </c>
      <c r="AL23" s="82" t="s">
        <v>1458</v>
      </c>
      <c r="AM23" s="78"/>
      <c r="AN23" s="80">
        <v>40087.17047453704</v>
      </c>
      <c r="AO23" s="82" t="s">
        <v>1545</v>
      </c>
      <c r="AP23" s="78" t="b">
        <v>0</v>
      </c>
      <c r="AQ23" s="78" t="b">
        <v>0</v>
      </c>
      <c r="AR23" s="78" t="b">
        <v>1</v>
      </c>
      <c r="AS23" s="78" t="s">
        <v>1048</v>
      </c>
      <c r="AT23" s="78">
        <v>55</v>
      </c>
      <c r="AU23" s="82" t="s">
        <v>1651</v>
      </c>
      <c r="AV23" s="78" t="b">
        <v>0</v>
      </c>
      <c r="AW23" s="78" t="s">
        <v>1717</v>
      </c>
      <c r="AX23" s="82" t="s">
        <v>1738</v>
      </c>
      <c r="AY23" s="78" t="s">
        <v>65</v>
      </c>
      <c r="AZ23" s="78" t="str">
        <f>REPLACE(INDEX(GroupVertices[Group],MATCH(Vertices[[#This Row],[Vertex]],GroupVertices[Vertex],0)),1,1,"")</f>
        <v>3</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337</v>
      </c>
      <c r="B24" s="65"/>
      <c r="C24" s="65" t="s">
        <v>64</v>
      </c>
      <c r="D24" s="66">
        <v>166.3883355580655</v>
      </c>
      <c r="E24" s="68"/>
      <c r="F24" s="100" t="s">
        <v>1677</v>
      </c>
      <c r="G24" s="65"/>
      <c r="H24" s="69" t="s">
        <v>337</v>
      </c>
      <c r="I24" s="70"/>
      <c r="J24" s="70"/>
      <c r="K24" s="69" t="s">
        <v>1879</v>
      </c>
      <c r="L24" s="73">
        <v>3.4579413197419897</v>
      </c>
      <c r="M24" s="74">
        <v>4821.08984375</v>
      </c>
      <c r="N24" s="74">
        <v>877.7528686523438</v>
      </c>
      <c r="O24" s="75"/>
      <c r="P24" s="76"/>
      <c r="Q24" s="76"/>
      <c r="R24" s="86"/>
      <c r="S24" s="48">
        <v>4</v>
      </c>
      <c r="T24" s="48">
        <v>0</v>
      </c>
      <c r="U24" s="49">
        <v>2.333333</v>
      </c>
      <c r="V24" s="49">
        <v>0.002545</v>
      </c>
      <c r="W24" s="49">
        <v>0.007002</v>
      </c>
      <c r="X24" s="49">
        <v>1.023167</v>
      </c>
      <c r="Y24" s="49">
        <v>0.3333333333333333</v>
      </c>
      <c r="Z24" s="49">
        <v>0</v>
      </c>
      <c r="AA24" s="71">
        <v>24</v>
      </c>
      <c r="AB24" s="71"/>
      <c r="AC24" s="72"/>
      <c r="AD24" s="78" t="s">
        <v>1129</v>
      </c>
      <c r="AE24" s="78">
        <v>0</v>
      </c>
      <c r="AF24" s="78">
        <v>256</v>
      </c>
      <c r="AG24" s="78">
        <v>817</v>
      </c>
      <c r="AH24" s="78">
        <v>0</v>
      </c>
      <c r="AI24" s="78"/>
      <c r="AJ24" s="78"/>
      <c r="AK24" s="78"/>
      <c r="AL24" s="78"/>
      <c r="AM24" s="78"/>
      <c r="AN24" s="80">
        <v>42425.84130787037</v>
      </c>
      <c r="AO24" s="82" t="s">
        <v>1546</v>
      </c>
      <c r="AP24" s="78" t="b">
        <v>0</v>
      </c>
      <c r="AQ24" s="78" t="b">
        <v>0</v>
      </c>
      <c r="AR24" s="78" t="b">
        <v>0</v>
      </c>
      <c r="AS24" s="78" t="s">
        <v>1048</v>
      </c>
      <c r="AT24" s="78">
        <v>10</v>
      </c>
      <c r="AU24" s="82" t="s">
        <v>1645</v>
      </c>
      <c r="AV24" s="78" t="b">
        <v>0</v>
      </c>
      <c r="AW24" s="78" t="s">
        <v>1717</v>
      </c>
      <c r="AX24" s="82" t="s">
        <v>1739</v>
      </c>
      <c r="AY24" s="78" t="s">
        <v>65</v>
      </c>
      <c r="AZ24" s="78" t="str">
        <f>REPLACE(INDEX(GroupVertices[Group],MATCH(Vertices[[#This Row],[Vertex]],GroupVertices[Vertex],0)),1,1,"")</f>
        <v>3</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222</v>
      </c>
      <c r="B25" s="65"/>
      <c r="C25" s="65" t="s">
        <v>64</v>
      </c>
      <c r="D25" s="66">
        <v>172.7040969298696</v>
      </c>
      <c r="E25" s="68"/>
      <c r="F25" s="100" t="s">
        <v>601</v>
      </c>
      <c r="G25" s="65"/>
      <c r="H25" s="69" t="s">
        <v>222</v>
      </c>
      <c r="I25" s="70"/>
      <c r="J25" s="70"/>
      <c r="K25" s="69" t="s">
        <v>1880</v>
      </c>
      <c r="L25" s="73">
        <v>190.05711711331173</v>
      </c>
      <c r="M25" s="74">
        <v>4764.31787109375</v>
      </c>
      <c r="N25" s="74">
        <v>1686.63916015625</v>
      </c>
      <c r="O25" s="75"/>
      <c r="P25" s="76"/>
      <c r="Q25" s="76"/>
      <c r="R25" s="86"/>
      <c r="S25" s="48">
        <v>0</v>
      </c>
      <c r="T25" s="48">
        <v>6</v>
      </c>
      <c r="U25" s="49">
        <v>179.472637</v>
      </c>
      <c r="V25" s="49">
        <v>0.003448</v>
      </c>
      <c r="W25" s="49">
        <v>0.014403</v>
      </c>
      <c r="X25" s="49">
        <v>1.50642</v>
      </c>
      <c r="Y25" s="49">
        <v>0.13333333333333333</v>
      </c>
      <c r="Z25" s="49">
        <v>0</v>
      </c>
      <c r="AA25" s="71">
        <v>25</v>
      </c>
      <c r="AB25" s="71"/>
      <c r="AC25" s="72"/>
      <c r="AD25" s="78" t="s">
        <v>1130</v>
      </c>
      <c r="AE25" s="78">
        <v>455</v>
      </c>
      <c r="AF25" s="78">
        <v>623</v>
      </c>
      <c r="AG25" s="78">
        <v>6159</v>
      </c>
      <c r="AH25" s="78">
        <v>216</v>
      </c>
      <c r="AI25" s="78"/>
      <c r="AJ25" s="78" t="s">
        <v>1263</v>
      </c>
      <c r="AK25" s="78" t="s">
        <v>1378</v>
      </c>
      <c r="AL25" s="82" t="s">
        <v>1459</v>
      </c>
      <c r="AM25" s="78"/>
      <c r="AN25" s="80">
        <v>40546.39355324074</v>
      </c>
      <c r="AO25" s="82" t="s">
        <v>1547</v>
      </c>
      <c r="AP25" s="78" t="b">
        <v>0</v>
      </c>
      <c r="AQ25" s="78" t="b">
        <v>0</v>
      </c>
      <c r="AR25" s="78" t="b">
        <v>0</v>
      </c>
      <c r="AS25" s="78" t="s">
        <v>1048</v>
      </c>
      <c r="AT25" s="78">
        <v>30</v>
      </c>
      <c r="AU25" s="82" t="s">
        <v>1645</v>
      </c>
      <c r="AV25" s="78" t="b">
        <v>0</v>
      </c>
      <c r="AW25" s="78" t="s">
        <v>1717</v>
      </c>
      <c r="AX25" s="82" t="s">
        <v>1740</v>
      </c>
      <c r="AY25" s="78" t="s">
        <v>66</v>
      </c>
      <c r="AZ25" s="78" t="str">
        <f>REPLACE(INDEX(GroupVertices[Group],MATCH(Vertices[[#This Row],[Vertex]],GroupVertices[Vertex],0)),1,1,"")</f>
        <v>3</v>
      </c>
      <c r="BA25" s="48"/>
      <c r="BB25" s="48"/>
      <c r="BC25" s="48"/>
      <c r="BD25" s="48"/>
      <c r="BE25" s="48"/>
      <c r="BF25" s="48"/>
      <c r="BG25" s="120" t="s">
        <v>2433</v>
      </c>
      <c r="BH25" s="120" t="s">
        <v>2433</v>
      </c>
      <c r="BI25" s="120" t="s">
        <v>2521</v>
      </c>
      <c r="BJ25" s="120" t="s">
        <v>2521</v>
      </c>
      <c r="BK25" s="120">
        <v>0</v>
      </c>
      <c r="BL25" s="123">
        <v>0</v>
      </c>
      <c r="BM25" s="120">
        <v>2</v>
      </c>
      <c r="BN25" s="123">
        <v>10.526315789473685</v>
      </c>
      <c r="BO25" s="120">
        <v>0</v>
      </c>
      <c r="BP25" s="123">
        <v>0</v>
      </c>
      <c r="BQ25" s="120">
        <v>17</v>
      </c>
      <c r="BR25" s="123">
        <v>89.47368421052632</v>
      </c>
      <c r="BS25" s="120">
        <v>19</v>
      </c>
      <c r="BT25" s="2"/>
      <c r="BU25" s="3"/>
      <c r="BV25" s="3"/>
      <c r="BW25" s="3"/>
      <c r="BX25" s="3"/>
    </row>
    <row r="26" spans="1:76" ht="15">
      <c r="A26" s="64" t="s">
        <v>223</v>
      </c>
      <c r="B26" s="65"/>
      <c r="C26" s="65" t="s">
        <v>64</v>
      </c>
      <c r="D26" s="66">
        <v>808.6169421911901</v>
      </c>
      <c r="E26" s="68"/>
      <c r="F26" s="100" t="s">
        <v>1678</v>
      </c>
      <c r="G26" s="65"/>
      <c r="H26" s="69" t="s">
        <v>223</v>
      </c>
      <c r="I26" s="70"/>
      <c r="J26" s="70"/>
      <c r="K26" s="69" t="s">
        <v>1881</v>
      </c>
      <c r="L26" s="73">
        <v>1</v>
      </c>
      <c r="M26" s="74">
        <v>5044.10888671875</v>
      </c>
      <c r="N26" s="74">
        <v>3917.25537109375</v>
      </c>
      <c r="O26" s="75"/>
      <c r="P26" s="76"/>
      <c r="Q26" s="76"/>
      <c r="R26" s="86"/>
      <c r="S26" s="48">
        <v>0</v>
      </c>
      <c r="T26" s="48">
        <v>1</v>
      </c>
      <c r="U26" s="49">
        <v>0</v>
      </c>
      <c r="V26" s="49">
        <v>0.003333</v>
      </c>
      <c r="W26" s="49">
        <v>0.008299</v>
      </c>
      <c r="X26" s="49">
        <v>0.402964</v>
      </c>
      <c r="Y26" s="49">
        <v>0</v>
      </c>
      <c r="Z26" s="49">
        <v>0</v>
      </c>
      <c r="AA26" s="71">
        <v>26</v>
      </c>
      <c r="AB26" s="71"/>
      <c r="AC26" s="72"/>
      <c r="AD26" s="78" t="s">
        <v>1131</v>
      </c>
      <c r="AE26" s="78">
        <v>23968</v>
      </c>
      <c r="AF26" s="78">
        <v>37575</v>
      </c>
      <c r="AG26" s="78">
        <v>48264</v>
      </c>
      <c r="AH26" s="78">
        <v>75013</v>
      </c>
      <c r="AI26" s="78"/>
      <c r="AJ26" s="78" t="s">
        <v>1264</v>
      </c>
      <c r="AK26" s="78" t="s">
        <v>1379</v>
      </c>
      <c r="AL26" s="82" t="s">
        <v>1460</v>
      </c>
      <c r="AM26" s="78"/>
      <c r="AN26" s="80">
        <v>40220.55451388889</v>
      </c>
      <c r="AO26" s="82" t="s">
        <v>1548</v>
      </c>
      <c r="AP26" s="78" t="b">
        <v>0</v>
      </c>
      <c r="AQ26" s="78" t="b">
        <v>0</v>
      </c>
      <c r="AR26" s="78" t="b">
        <v>1</v>
      </c>
      <c r="AS26" s="78" t="s">
        <v>1048</v>
      </c>
      <c r="AT26" s="78">
        <v>600</v>
      </c>
      <c r="AU26" s="82" t="s">
        <v>1647</v>
      </c>
      <c r="AV26" s="78" t="b">
        <v>0</v>
      </c>
      <c r="AW26" s="78" t="s">
        <v>1717</v>
      </c>
      <c r="AX26" s="82" t="s">
        <v>1741</v>
      </c>
      <c r="AY26" s="78" t="s">
        <v>66</v>
      </c>
      <c r="AZ26" s="78" t="str">
        <f>REPLACE(INDEX(GroupVertices[Group],MATCH(Vertices[[#This Row],[Vertex]],GroupVertices[Vertex],0)),1,1,"")</f>
        <v>2</v>
      </c>
      <c r="BA26" s="48" t="s">
        <v>462</v>
      </c>
      <c r="BB26" s="48" t="s">
        <v>462</v>
      </c>
      <c r="BC26" s="48" t="s">
        <v>498</v>
      </c>
      <c r="BD26" s="48" t="s">
        <v>498</v>
      </c>
      <c r="BE26" s="48" t="s">
        <v>521</v>
      </c>
      <c r="BF26" s="48" t="s">
        <v>521</v>
      </c>
      <c r="BG26" s="120" t="s">
        <v>2434</v>
      </c>
      <c r="BH26" s="120" t="s">
        <v>2434</v>
      </c>
      <c r="BI26" s="120" t="s">
        <v>2522</v>
      </c>
      <c r="BJ26" s="120" t="s">
        <v>2522</v>
      </c>
      <c r="BK26" s="120">
        <v>0</v>
      </c>
      <c r="BL26" s="123">
        <v>0</v>
      </c>
      <c r="BM26" s="120">
        <v>0</v>
      </c>
      <c r="BN26" s="123">
        <v>0</v>
      </c>
      <c r="BO26" s="120">
        <v>0</v>
      </c>
      <c r="BP26" s="123">
        <v>0</v>
      </c>
      <c r="BQ26" s="120">
        <v>10</v>
      </c>
      <c r="BR26" s="123">
        <v>100</v>
      </c>
      <c r="BS26" s="120">
        <v>10</v>
      </c>
      <c r="BT26" s="2"/>
      <c r="BU26" s="3"/>
      <c r="BV26" s="3"/>
      <c r="BW26" s="3"/>
      <c r="BX26" s="3"/>
    </row>
    <row r="27" spans="1:76" ht="15">
      <c r="A27" s="64" t="s">
        <v>224</v>
      </c>
      <c r="B27" s="65"/>
      <c r="C27" s="65" t="s">
        <v>64</v>
      </c>
      <c r="D27" s="66">
        <v>217.56837457644522</v>
      </c>
      <c r="E27" s="68"/>
      <c r="F27" s="100" t="s">
        <v>602</v>
      </c>
      <c r="G27" s="65"/>
      <c r="H27" s="69" t="s">
        <v>224</v>
      </c>
      <c r="I27" s="70"/>
      <c r="J27" s="70"/>
      <c r="K27" s="69" t="s">
        <v>1882</v>
      </c>
      <c r="L27" s="73">
        <v>64.29826858540717</v>
      </c>
      <c r="M27" s="74">
        <v>2114.05810546875</v>
      </c>
      <c r="N27" s="74">
        <v>5364.32275390625</v>
      </c>
      <c r="O27" s="75"/>
      <c r="P27" s="76"/>
      <c r="Q27" s="76"/>
      <c r="R27" s="86"/>
      <c r="S27" s="48">
        <v>0</v>
      </c>
      <c r="T27" s="48">
        <v>4</v>
      </c>
      <c r="U27" s="49">
        <v>60.089286</v>
      </c>
      <c r="V27" s="49">
        <v>0.003984</v>
      </c>
      <c r="W27" s="49">
        <v>0.0172</v>
      </c>
      <c r="X27" s="49">
        <v>1.23931</v>
      </c>
      <c r="Y27" s="49">
        <v>0.3333333333333333</v>
      </c>
      <c r="Z27" s="49">
        <v>0</v>
      </c>
      <c r="AA27" s="71">
        <v>27</v>
      </c>
      <c r="AB27" s="71"/>
      <c r="AC27" s="72"/>
      <c r="AD27" s="78" t="s">
        <v>1132</v>
      </c>
      <c r="AE27" s="78">
        <v>3977</v>
      </c>
      <c r="AF27" s="78">
        <v>3230</v>
      </c>
      <c r="AG27" s="78">
        <v>25372</v>
      </c>
      <c r="AH27" s="78">
        <v>1576</v>
      </c>
      <c r="AI27" s="78"/>
      <c r="AJ27" s="78" t="s">
        <v>1265</v>
      </c>
      <c r="AK27" s="78" t="s">
        <v>1380</v>
      </c>
      <c r="AL27" s="82" t="s">
        <v>1461</v>
      </c>
      <c r="AM27" s="78"/>
      <c r="AN27" s="80">
        <v>41829.10292824074</v>
      </c>
      <c r="AO27" s="82" t="s">
        <v>1549</v>
      </c>
      <c r="AP27" s="78" t="b">
        <v>1</v>
      </c>
      <c r="AQ27" s="78" t="b">
        <v>0</v>
      </c>
      <c r="AR27" s="78" t="b">
        <v>0</v>
      </c>
      <c r="AS27" s="78" t="s">
        <v>1048</v>
      </c>
      <c r="AT27" s="78">
        <v>36</v>
      </c>
      <c r="AU27" s="82" t="s">
        <v>1645</v>
      </c>
      <c r="AV27" s="78" t="b">
        <v>0</v>
      </c>
      <c r="AW27" s="78" t="s">
        <v>1717</v>
      </c>
      <c r="AX27" s="82" t="s">
        <v>1742</v>
      </c>
      <c r="AY27" s="78" t="s">
        <v>66</v>
      </c>
      <c r="AZ27" s="78" t="str">
        <f>REPLACE(INDEX(GroupVertices[Group],MATCH(Vertices[[#This Row],[Vertex]],GroupVertices[Vertex],0)),1,1,"")</f>
        <v>1</v>
      </c>
      <c r="BA27" s="48"/>
      <c r="BB27" s="48"/>
      <c r="BC27" s="48"/>
      <c r="BD27" s="48"/>
      <c r="BE27" s="48"/>
      <c r="BF27" s="48"/>
      <c r="BG27" s="120" t="s">
        <v>2435</v>
      </c>
      <c r="BH27" s="120" t="s">
        <v>2493</v>
      </c>
      <c r="BI27" s="120" t="s">
        <v>2523</v>
      </c>
      <c r="BJ27" s="120" t="s">
        <v>2523</v>
      </c>
      <c r="BK27" s="120">
        <v>1</v>
      </c>
      <c r="BL27" s="123">
        <v>3.125</v>
      </c>
      <c r="BM27" s="120">
        <v>2</v>
      </c>
      <c r="BN27" s="123">
        <v>6.25</v>
      </c>
      <c r="BO27" s="120">
        <v>0</v>
      </c>
      <c r="BP27" s="123">
        <v>0</v>
      </c>
      <c r="BQ27" s="120">
        <v>29</v>
      </c>
      <c r="BR27" s="123">
        <v>90.625</v>
      </c>
      <c r="BS27" s="120">
        <v>32</v>
      </c>
      <c r="BT27" s="2"/>
      <c r="BU27" s="3"/>
      <c r="BV27" s="3"/>
      <c r="BW27" s="3"/>
      <c r="BX27" s="3"/>
    </row>
    <row r="28" spans="1:76" ht="15">
      <c r="A28" s="64" t="s">
        <v>338</v>
      </c>
      <c r="B28" s="65"/>
      <c r="C28" s="65" t="s">
        <v>64</v>
      </c>
      <c r="D28" s="66">
        <v>233.5212650169422</v>
      </c>
      <c r="E28" s="68"/>
      <c r="F28" s="100" t="s">
        <v>1679</v>
      </c>
      <c r="G28" s="65"/>
      <c r="H28" s="69" t="s">
        <v>338</v>
      </c>
      <c r="I28" s="70"/>
      <c r="J28" s="70"/>
      <c r="K28" s="69" t="s">
        <v>1883</v>
      </c>
      <c r="L28" s="73">
        <v>3.6335089330819796</v>
      </c>
      <c r="M28" s="74">
        <v>2158.687744140625</v>
      </c>
      <c r="N28" s="74">
        <v>6980.83642578125</v>
      </c>
      <c r="O28" s="75"/>
      <c r="P28" s="76"/>
      <c r="Q28" s="76"/>
      <c r="R28" s="86"/>
      <c r="S28" s="48">
        <v>4</v>
      </c>
      <c r="T28" s="48">
        <v>0</v>
      </c>
      <c r="U28" s="49">
        <v>2.5</v>
      </c>
      <c r="V28" s="49">
        <v>0.003205</v>
      </c>
      <c r="W28" s="49">
        <v>0.01217</v>
      </c>
      <c r="X28" s="49">
        <v>1.247548</v>
      </c>
      <c r="Y28" s="49">
        <v>0.25</v>
      </c>
      <c r="Z28" s="49">
        <v>0</v>
      </c>
      <c r="AA28" s="71">
        <v>28</v>
      </c>
      <c r="AB28" s="71"/>
      <c r="AC28" s="72"/>
      <c r="AD28" s="78" t="s">
        <v>1133</v>
      </c>
      <c r="AE28" s="78">
        <v>3058</v>
      </c>
      <c r="AF28" s="78">
        <v>4157</v>
      </c>
      <c r="AG28" s="78">
        <v>9230</v>
      </c>
      <c r="AH28" s="78">
        <v>5706</v>
      </c>
      <c r="AI28" s="78"/>
      <c r="AJ28" s="78" t="s">
        <v>1266</v>
      </c>
      <c r="AK28" s="78" t="s">
        <v>1381</v>
      </c>
      <c r="AL28" s="82" t="s">
        <v>1462</v>
      </c>
      <c r="AM28" s="78"/>
      <c r="AN28" s="80">
        <v>40045.820381944446</v>
      </c>
      <c r="AO28" s="82" t="s">
        <v>1550</v>
      </c>
      <c r="AP28" s="78" t="b">
        <v>0</v>
      </c>
      <c r="AQ28" s="78" t="b">
        <v>0</v>
      </c>
      <c r="AR28" s="78" t="b">
        <v>1</v>
      </c>
      <c r="AS28" s="78" t="s">
        <v>1048</v>
      </c>
      <c r="AT28" s="78">
        <v>123</v>
      </c>
      <c r="AU28" s="82" t="s">
        <v>1645</v>
      </c>
      <c r="AV28" s="78" t="b">
        <v>0</v>
      </c>
      <c r="AW28" s="78" t="s">
        <v>1717</v>
      </c>
      <c r="AX28" s="82" t="s">
        <v>1743</v>
      </c>
      <c r="AY28" s="78" t="s">
        <v>65</v>
      </c>
      <c r="AZ28" s="78" t="str">
        <f>REPLACE(INDEX(GroupVertices[Group],MATCH(Vertices[[#This Row],[Vertex]],GroupVertices[Vertex],0)),1,1,"")</f>
        <v>1</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339</v>
      </c>
      <c r="B29" s="65"/>
      <c r="C29" s="65" t="s">
        <v>64</v>
      </c>
      <c r="D29" s="66">
        <v>187.59001950918986</v>
      </c>
      <c r="E29" s="68"/>
      <c r="F29" s="100" t="s">
        <v>1680</v>
      </c>
      <c r="G29" s="65"/>
      <c r="H29" s="69" t="s">
        <v>339</v>
      </c>
      <c r="I29" s="70"/>
      <c r="J29" s="70"/>
      <c r="K29" s="69" t="s">
        <v>1884</v>
      </c>
      <c r="L29" s="73">
        <v>3.6335089330819796</v>
      </c>
      <c r="M29" s="74">
        <v>2368.3564453125</v>
      </c>
      <c r="N29" s="74">
        <v>6345.0869140625</v>
      </c>
      <c r="O29" s="75"/>
      <c r="P29" s="76"/>
      <c r="Q29" s="76"/>
      <c r="R29" s="86"/>
      <c r="S29" s="48">
        <v>4</v>
      </c>
      <c r="T29" s="48">
        <v>0</v>
      </c>
      <c r="U29" s="49">
        <v>2.5</v>
      </c>
      <c r="V29" s="49">
        <v>0.003205</v>
      </c>
      <c r="W29" s="49">
        <v>0.01217</v>
      </c>
      <c r="X29" s="49">
        <v>1.247548</v>
      </c>
      <c r="Y29" s="49">
        <v>0.25</v>
      </c>
      <c r="Z29" s="49">
        <v>0</v>
      </c>
      <c r="AA29" s="71">
        <v>29</v>
      </c>
      <c r="AB29" s="71"/>
      <c r="AC29" s="72"/>
      <c r="AD29" s="78" t="s">
        <v>1134</v>
      </c>
      <c r="AE29" s="78">
        <v>255</v>
      </c>
      <c r="AF29" s="78">
        <v>1488</v>
      </c>
      <c r="AG29" s="78">
        <v>990</v>
      </c>
      <c r="AH29" s="78">
        <v>114</v>
      </c>
      <c r="AI29" s="78"/>
      <c r="AJ29" s="78" t="s">
        <v>1267</v>
      </c>
      <c r="AK29" s="78" t="s">
        <v>1382</v>
      </c>
      <c r="AL29" s="82" t="s">
        <v>1463</v>
      </c>
      <c r="AM29" s="78"/>
      <c r="AN29" s="80">
        <v>40127.68461805556</v>
      </c>
      <c r="AO29" s="82" t="s">
        <v>1551</v>
      </c>
      <c r="AP29" s="78" t="b">
        <v>0</v>
      </c>
      <c r="AQ29" s="78" t="b">
        <v>0</v>
      </c>
      <c r="AR29" s="78" t="b">
        <v>1</v>
      </c>
      <c r="AS29" s="78" t="s">
        <v>1048</v>
      </c>
      <c r="AT29" s="78">
        <v>26</v>
      </c>
      <c r="AU29" s="82" t="s">
        <v>1648</v>
      </c>
      <c r="AV29" s="78" t="b">
        <v>0</v>
      </c>
      <c r="AW29" s="78" t="s">
        <v>1717</v>
      </c>
      <c r="AX29" s="82" t="s">
        <v>1744</v>
      </c>
      <c r="AY29" s="78" t="s">
        <v>65</v>
      </c>
      <c r="AZ29" s="78" t="str">
        <f>REPLACE(INDEX(GroupVertices[Group],MATCH(Vertices[[#This Row],[Vertex]],GroupVertices[Vertex],0)),1,1,"")</f>
        <v>1</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225</v>
      </c>
      <c r="B30" s="65"/>
      <c r="C30" s="65" t="s">
        <v>64</v>
      </c>
      <c r="D30" s="66">
        <v>164.94276619776159</v>
      </c>
      <c r="E30" s="68"/>
      <c r="F30" s="100" t="s">
        <v>603</v>
      </c>
      <c r="G30" s="65"/>
      <c r="H30" s="69" t="s">
        <v>225</v>
      </c>
      <c r="I30" s="70"/>
      <c r="J30" s="70"/>
      <c r="K30" s="69" t="s">
        <v>1885</v>
      </c>
      <c r="L30" s="73">
        <v>1</v>
      </c>
      <c r="M30" s="74">
        <v>1875.60400390625</v>
      </c>
      <c r="N30" s="74">
        <v>7963.7890625</v>
      </c>
      <c r="O30" s="75"/>
      <c r="P30" s="76"/>
      <c r="Q30" s="76"/>
      <c r="R30" s="86"/>
      <c r="S30" s="48">
        <v>0</v>
      </c>
      <c r="T30" s="48">
        <v>1</v>
      </c>
      <c r="U30" s="49">
        <v>0</v>
      </c>
      <c r="V30" s="49">
        <v>0.003165</v>
      </c>
      <c r="W30" s="49">
        <v>0.00614</v>
      </c>
      <c r="X30" s="49">
        <v>0.456138</v>
      </c>
      <c r="Y30" s="49">
        <v>0</v>
      </c>
      <c r="Z30" s="49">
        <v>0</v>
      </c>
      <c r="AA30" s="71">
        <v>30</v>
      </c>
      <c r="AB30" s="71"/>
      <c r="AC30" s="72"/>
      <c r="AD30" s="78" t="s">
        <v>1135</v>
      </c>
      <c r="AE30" s="78">
        <v>160</v>
      </c>
      <c r="AF30" s="78">
        <v>172</v>
      </c>
      <c r="AG30" s="78">
        <v>3707</v>
      </c>
      <c r="AH30" s="78">
        <v>772</v>
      </c>
      <c r="AI30" s="78"/>
      <c r="AJ30" s="78" t="s">
        <v>1268</v>
      </c>
      <c r="AK30" s="78" t="s">
        <v>1383</v>
      </c>
      <c r="AL30" s="78"/>
      <c r="AM30" s="78"/>
      <c r="AN30" s="80">
        <v>43192.884675925925</v>
      </c>
      <c r="AO30" s="82" t="s">
        <v>1552</v>
      </c>
      <c r="AP30" s="78" t="b">
        <v>1</v>
      </c>
      <c r="AQ30" s="78" t="b">
        <v>0</v>
      </c>
      <c r="AR30" s="78" t="b">
        <v>0</v>
      </c>
      <c r="AS30" s="78" t="s">
        <v>1048</v>
      </c>
      <c r="AT30" s="78">
        <v>0</v>
      </c>
      <c r="AU30" s="78"/>
      <c r="AV30" s="78" t="b">
        <v>0</v>
      </c>
      <c r="AW30" s="78" t="s">
        <v>1717</v>
      </c>
      <c r="AX30" s="82" t="s">
        <v>1745</v>
      </c>
      <c r="AY30" s="78" t="s">
        <v>66</v>
      </c>
      <c r="AZ30" s="78" t="str">
        <f>REPLACE(INDEX(GroupVertices[Group],MATCH(Vertices[[#This Row],[Vertex]],GroupVertices[Vertex],0)),1,1,"")</f>
        <v>1</v>
      </c>
      <c r="BA30" s="48"/>
      <c r="BB30" s="48"/>
      <c r="BC30" s="48"/>
      <c r="BD30" s="48"/>
      <c r="BE30" s="48"/>
      <c r="BF30" s="48"/>
      <c r="BG30" s="120" t="s">
        <v>2436</v>
      </c>
      <c r="BH30" s="120" t="s">
        <v>2436</v>
      </c>
      <c r="BI30" s="120" t="s">
        <v>2524</v>
      </c>
      <c r="BJ30" s="120" t="s">
        <v>2524</v>
      </c>
      <c r="BK30" s="120">
        <v>0</v>
      </c>
      <c r="BL30" s="123">
        <v>0</v>
      </c>
      <c r="BM30" s="120">
        <v>2</v>
      </c>
      <c r="BN30" s="123">
        <v>7.6923076923076925</v>
      </c>
      <c r="BO30" s="120">
        <v>0</v>
      </c>
      <c r="BP30" s="123">
        <v>0</v>
      </c>
      <c r="BQ30" s="120">
        <v>24</v>
      </c>
      <c r="BR30" s="123">
        <v>92.3076923076923</v>
      </c>
      <c r="BS30" s="120">
        <v>26</v>
      </c>
      <c r="BT30" s="2"/>
      <c r="BU30" s="3"/>
      <c r="BV30" s="3"/>
      <c r="BW30" s="3"/>
      <c r="BX30" s="3"/>
    </row>
    <row r="31" spans="1:76" ht="15">
      <c r="A31" s="64" t="s">
        <v>226</v>
      </c>
      <c r="B31" s="65"/>
      <c r="C31" s="65" t="s">
        <v>64</v>
      </c>
      <c r="D31" s="66">
        <v>162.48185645343463</v>
      </c>
      <c r="E31" s="68"/>
      <c r="F31" s="100" t="s">
        <v>604</v>
      </c>
      <c r="G31" s="65"/>
      <c r="H31" s="69" t="s">
        <v>226</v>
      </c>
      <c r="I31" s="70"/>
      <c r="J31" s="70"/>
      <c r="K31" s="69" t="s">
        <v>1886</v>
      </c>
      <c r="L31" s="73">
        <v>1</v>
      </c>
      <c r="M31" s="74">
        <v>1850.551513671875</v>
      </c>
      <c r="N31" s="74">
        <v>3493.97509765625</v>
      </c>
      <c r="O31" s="75"/>
      <c r="P31" s="76"/>
      <c r="Q31" s="76"/>
      <c r="R31" s="86"/>
      <c r="S31" s="48">
        <v>0</v>
      </c>
      <c r="T31" s="48">
        <v>1</v>
      </c>
      <c r="U31" s="49">
        <v>0</v>
      </c>
      <c r="V31" s="49">
        <v>0.003165</v>
      </c>
      <c r="W31" s="49">
        <v>0.00614</v>
      </c>
      <c r="X31" s="49">
        <v>0.456138</v>
      </c>
      <c r="Y31" s="49">
        <v>0</v>
      </c>
      <c r="Z31" s="49">
        <v>0</v>
      </c>
      <c r="AA31" s="71">
        <v>31</v>
      </c>
      <c r="AB31" s="71"/>
      <c r="AC31" s="72"/>
      <c r="AD31" s="78" t="s">
        <v>1136</v>
      </c>
      <c r="AE31" s="78">
        <v>252</v>
      </c>
      <c r="AF31" s="78">
        <v>29</v>
      </c>
      <c r="AG31" s="78">
        <v>142</v>
      </c>
      <c r="AH31" s="78">
        <v>1193</v>
      </c>
      <c r="AI31" s="78"/>
      <c r="AJ31" s="78" t="s">
        <v>1269</v>
      </c>
      <c r="AK31" s="78" t="s">
        <v>1373</v>
      </c>
      <c r="AL31" s="82" t="s">
        <v>1464</v>
      </c>
      <c r="AM31" s="78"/>
      <c r="AN31" s="80">
        <v>43262.904699074075</v>
      </c>
      <c r="AO31" s="82" t="s">
        <v>1553</v>
      </c>
      <c r="AP31" s="78" t="b">
        <v>0</v>
      </c>
      <c r="AQ31" s="78" t="b">
        <v>0</v>
      </c>
      <c r="AR31" s="78" t="b">
        <v>0</v>
      </c>
      <c r="AS31" s="78" t="s">
        <v>1048</v>
      </c>
      <c r="AT31" s="78">
        <v>0</v>
      </c>
      <c r="AU31" s="82" t="s">
        <v>1645</v>
      </c>
      <c r="AV31" s="78" t="b">
        <v>0</v>
      </c>
      <c r="AW31" s="78" t="s">
        <v>1717</v>
      </c>
      <c r="AX31" s="82" t="s">
        <v>1746</v>
      </c>
      <c r="AY31" s="78" t="s">
        <v>66</v>
      </c>
      <c r="AZ31" s="78" t="str">
        <f>REPLACE(INDEX(GroupVertices[Group],MATCH(Vertices[[#This Row],[Vertex]],GroupVertices[Vertex],0)),1,1,"")</f>
        <v>1</v>
      </c>
      <c r="BA31" s="48"/>
      <c r="BB31" s="48"/>
      <c r="BC31" s="48"/>
      <c r="BD31" s="48"/>
      <c r="BE31" s="48"/>
      <c r="BF31" s="48"/>
      <c r="BG31" s="120" t="s">
        <v>2436</v>
      </c>
      <c r="BH31" s="120" t="s">
        <v>2436</v>
      </c>
      <c r="BI31" s="120" t="s">
        <v>2524</v>
      </c>
      <c r="BJ31" s="120" t="s">
        <v>2524</v>
      </c>
      <c r="BK31" s="120">
        <v>0</v>
      </c>
      <c r="BL31" s="123">
        <v>0</v>
      </c>
      <c r="BM31" s="120">
        <v>2</v>
      </c>
      <c r="BN31" s="123">
        <v>7.6923076923076925</v>
      </c>
      <c r="BO31" s="120">
        <v>0</v>
      </c>
      <c r="BP31" s="123">
        <v>0</v>
      </c>
      <c r="BQ31" s="120">
        <v>24</v>
      </c>
      <c r="BR31" s="123">
        <v>92.3076923076923</v>
      </c>
      <c r="BS31" s="120">
        <v>26</v>
      </c>
      <c r="BT31" s="2"/>
      <c r="BU31" s="3"/>
      <c r="BV31" s="3"/>
      <c r="BW31" s="3"/>
      <c r="BX31" s="3"/>
    </row>
    <row r="32" spans="1:76" ht="15">
      <c r="A32" s="64" t="s">
        <v>227</v>
      </c>
      <c r="B32" s="65"/>
      <c r="C32" s="65" t="s">
        <v>64</v>
      </c>
      <c r="D32" s="66">
        <v>229.42548516274772</v>
      </c>
      <c r="E32" s="68"/>
      <c r="F32" s="100" t="s">
        <v>605</v>
      </c>
      <c r="G32" s="65"/>
      <c r="H32" s="69" t="s">
        <v>227</v>
      </c>
      <c r="I32" s="70"/>
      <c r="J32" s="70"/>
      <c r="K32" s="69" t="s">
        <v>1887</v>
      </c>
      <c r="L32" s="73">
        <v>1</v>
      </c>
      <c r="M32" s="74">
        <v>832.7806396484375</v>
      </c>
      <c r="N32" s="74">
        <v>9065.8017578125</v>
      </c>
      <c r="O32" s="75"/>
      <c r="P32" s="76"/>
      <c r="Q32" s="76"/>
      <c r="R32" s="86"/>
      <c r="S32" s="48">
        <v>0</v>
      </c>
      <c r="T32" s="48">
        <v>1</v>
      </c>
      <c r="U32" s="49">
        <v>0</v>
      </c>
      <c r="V32" s="49">
        <v>0.003165</v>
      </c>
      <c r="W32" s="49">
        <v>0.00614</v>
      </c>
      <c r="X32" s="49">
        <v>0.456138</v>
      </c>
      <c r="Y32" s="49">
        <v>0</v>
      </c>
      <c r="Z32" s="49">
        <v>0</v>
      </c>
      <c r="AA32" s="71">
        <v>32</v>
      </c>
      <c r="AB32" s="71"/>
      <c r="AC32" s="72"/>
      <c r="AD32" s="78" t="s">
        <v>1137</v>
      </c>
      <c r="AE32" s="78">
        <v>4068</v>
      </c>
      <c r="AF32" s="78">
        <v>3919</v>
      </c>
      <c r="AG32" s="78">
        <v>42185</v>
      </c>
      <c r="AH32" s="78">
        <v>8238</v>
      </c>
      <c r="AI32" s="78"/>
      <c r="AJ32" s="78" t="s">
        <v>1270</v>
      </c>
      <c r="AK32" s="78" t="s">
        <v>1384</v>
      </c>
      <c r="AL32" s="82" t="s">
        <v>1465</v>
      </c>
      <c r="AM32" s="78"/>
      <c r="AN32" s="80">
        <v>39715.035208333335</v>
      </c>
      <c r="AO32" s="82" t="s">
        <v>1554</v>
      </c>
      <c r="AP32" s="78" t="b">
        <v>0</v>
      </c>
      <c r="AQ32" s="78" t="b">
        <v>0</v>
      </c>
      <c r="AR32" s="78" t="b">
        <v>1</v>
      </c>
      <c r="AS32" s="78" t="s">
        <v>1048</v>
      </c>
      <c r="AT32" s="78">
        <v>216</v>
      </c>
      <c r="AU32" s="82" t="s">
        <v>1647</v>
      </c>
      <c r="AV32" s="78" t="b">
        <v>0</v>
      </c>
      <c r="AW32" s="78" t="s">
        <v>1717</v>
      </c>
      <c r="AX32" s="82" t="s">
        <v>1747</v>
      </c>
      <c r="AY32" s="78" t="s">
        <v>66</v>
      </c>
      <c r="AZ32" s="78" t="str">
        <f>REPLACE(INDEX(GroupVertices[Group],MATCH(Vertices[[#This Row],[Vertex]],GroupVertices[Vertex],0)),1,1,"")</f>
        <v>1</v>
      </c>
      <c r="BA32" s="48"/>
      <c r="BB32" s="48"/>
      <c r="BC32" s="48"/>
      <c r="BD32" s="48"/>
      <c r="BE32" s="48"/>
      <c r="BF32" s="48"/>
      <c r="BG32" s="120" t="s">
        <v>2436</v>
      </c>
      <c r="BH32" s="120" t="s">
        <v>2436</v>
      </c>
      <c r="BI32" s="120" t="s">
        <v>2524</v>
      </c>
      <c r="BJ32" s="120" t="s">
        <v>2524</v>
      </c>
      <c r="BK32" s="120">
        <v>0</v>
      </c>
      <c r="BL32" s="123">
        <v>0</v>
      </c>
      <c r="BM32" s="120">
        <v>2</v>
      </c>
      <c r="BN32" s="123">
        <v>7.6923076923076925</v>
      </c>
      <c r="BO32" s="120">
        <v>0</v>
      </c>
      <c r="BP32" s="123">
        <v>0</v>
      </c>
      <c r="BQ32" s="120">
        <v>24</v>
      </c>
      <c r="BR32" s="123">
        <v>92.3076923076923</v>
      </c>
      <c r="BS32" s="120">
        <v>26</v>
      </c>
      <c r="BT32" s="2"/>
      <c r="BU32" s="3"/>
      <c r="BV32" s="3"/>
      <c r="BW32" s="3"/>
      <c r="BX32" s="3"/>
    </row>
    <row r="33" spans="1:76" ht="15">
      <c r="A33" s="64" t="s">
        <v>228</v>
      </c>
      <c r="B33" s="65"/>
      <c r="C33" s="65" t="s">
        <v>64</v>
      </c>
      <c r="D33" s="66">
        <v>202.06292227128043</v>
      </c>
      <c r="E33" s="68"/>
      <c r="F33" s="100" t="s">
        <v>606</v>
      </c>
      <c r="G33" s="65"/>
      <c r="H33" s="69" t="s">
        <v>228</v>
      </c>
      <c r="I33" s="70"/>
      <c r="J33" s="70"/>
      <c r="K33" s="69" t="s">
        <v>1888</v>
      </c>
      <c r="L33" s="73">
        <v>1</v>
      </c>
      <c r="M33" s="74">
        <v>1305.5999755859375</v>
      </c>
      <c r="N33" s="74">
        <v>352.9058837890625</v>
      </c>
      <c r="O33" s="75"/>
      <c r="P33" s="76"/>
      <c r="Q33" s="76"/>
      <c r="R33" s="86"/>
      <c r="S33" s="48">
        <v>0</v>
      </c>
      <c r="T33" s="48">
        <v>1</v>
      </c>
      <c r="U33" s="49">
        <v>0</v>
      </c>
      <c r="V33" s="49">
        <v>0.003165</v>
      </c>
      <c r="W33" s="49">
        <v>0.00614</v>
      </c>
      <c r="X33" s="49">
        <v>0.456138</v>
      </c>
      <c r="Y33" s="49">
        <v>0</v>
      </c>
      <c r="Z33" s="49">
        <v>0</v>
      </c>
      <c r="AA33" s="71">
        <v>33</v>
      </c>
      <c r="AB33" s="71"/>
      <c r="AC33" s="72"/>
      <c r="AD33" s="78" t="s">
        <v>1138</v>
      </c>
      <c r="AE33" s="78">
        <v>2630</v>
      </c>
      <c r="AF33" s="78">
        <v>2329</v>
      </c>
      <c r="AG33" s="78">
        <v>177584</v>
      </c>
      <c r="AH33" s="78">
        <v>49415</v>
      </c>
      <c r="AI33" s="78"/>
      <c r="AJ33" s="78" t="s">
        <v>1271</v>
      </c>
      <c r="AK33" s="78" t="s">
        <v>1385</v>
      </c>
      <c r="AL33" s="78"/>
      <c r="AM33" s="78"/>
      <c r="AN33" s="80">
        <v>41169.999444444446</v>
      </c>
      <c r="AO33" s="82" t="s">
        <v>1555</v>
      </c>
      <c r="AP33" s="78" t="b">
        <v>1</v>
      </c>
      <c r="AQ33" s="78" t="b">
        <v>0</v>
      </c>
      <c r="AR33" s="78" t="b">
        <v>1</v>
      </c>
      <c r="AS33" s="78" t="s">
        <v>1048</v>
      </c>
      <c r="AT33" s="78">
        <v>436</v>
      </c>
      <c r="AU33" s="82" t="s">
        <v>1645</v>
      </c>
      <c r="AV33" s="78" t="b">
        <v>0</v>
      </c>
      <c r="AW33" s="78" t="s">
        <v>1717</v>
      </c>
      <c r="AX33" s="82" t="s">
        <v>1748</v>
      </c>
      <c r="AY33" s="78" t="s">
        <v>66</v>
      </c>
      <c r="AZ33" s="78" t="str">
        <f>REPLACE(INDEX(GroupVertices[Group],MATCH(Vertices[[#This Row],[Vertex]],GroupVertices[Vertex],0)),1,1,"")</f>
        <v>1</v>
      </c>
      <c r="BA33" s="48"/>
      <c r="BB33" s="48"/>
      <c r="BC33" s="48"/>
      <c r="BD33" s="48"/>
      <c r="BE33" s="48"/>
      <c r="BF33" s="48"/>
      <c r="BG33" s="120" t="s">
        <v>2436</v>
      </c>
      <c r="BH33" s="120" t="s">
        <v>2436</v>
      </c>
      <c r="BI33" s="120" t="s">
        <v>2524</v>
      </c>
      <c r="BJ33" s="120" t="s">
        <v>2524</v>
      </c>
      <c r="BK33" s="120">
        <v>0</v>
      </c>
      <c r="BL33" s="123">
        <v>0</v>
      </c>
      <c r="BM33" s="120">
        <v>2</v>
      </c>
      <c r="BN33" s="123">
        <v>7.6923076923076925</v>
      </c>
      <c r="BO33" s="120">
        <v>0</v>
      </c>
      <c r="BP33" s="123">
        <v>0</v>
      </c>
      <c r="BQ33" s="120">
        <v>24</v>
      </c>
      <c r="BR33" s="123">
        <v>92.3076923076923</v>
      </c>
      <c r="BS33" s="120">
        <v>26</v>
      </c>
      <c r="BT33" s="2"/>
      <c r="BU33" s="3"/>
      <c r="BV33" s="3"/>
      <c r="BW33" s="3"/>
      <c r="BX33" s="3"/>
    </row>
    <row r="34" spans="1:76" ht="15">
      <c r="A34" s="64" t="s">
        <v>229</v>
      </c>
      <c r="B34" s="65"/>
      <c r="C34" s="65" t="s">
        <v>64</v>
      </c>
      <c r="D34" s="66">
        <v>162.6023205667933</v>
      </c>
      <c r="E34" s="68"/>
      <c r="F34" s="100" t="s">
        <v>607</v>
      </c>
      <c r="G34" s="65"/>
      <c r="H34" s="69" t="s">
        <v>229</v>
      </c>
      <c r="I34" s="70"/>
      <c r="J34" s="70"/>
      <c r="K34" s="69" t="s">
        <v>1889</v>
      </c>
      <c r="L34" s="73">
        <v>1</v>
      </c>
      <c r="M34" s="74">
        <v>944.2855224609375</v>
      </c>
      <c r="N34" s="74">
        <v>3162.239013671875</v>
      </c>
      <c r="O34" s="75"/>
      <c r="P34" s="76"/>
      <c r="Q34" s="76"/>
      <c r="R34" s="86"/>
      <c r="S34" s="48">
        <v>0</v>
      </c>
      <c r="T34" s="48">
        <v>1</v>
      </c>
      <c r="U34" s="49">
        <v>0</v>
      </c>
      <c r="V34" s="49">
        <v>0.003165</v>
      </c>
      <c r="W34" s="49">
        <v>0.00614</v>
      </c>
      <c r="X34" s="49">
        <v>0.456138</v>
      </c>
      <c r="Y34" s="49">
        <v>0</v>
      </c>
      <c r="Z34" s="49">
        <v>0</v>
      </c>
      <c r="AA34" s="71">
        <v>34</v>
      </c>
      <c r="AB34" s="71"/>
      <c r="AC34" s="72"/>
      <c r="AD34" s="78" t="s">
        <v>1139</v>
      </c>
      <c r="AE34" s="78">
        <v>267</v>
      </c>
      <c r="AF34" s="78">
        <v>36</v>
      </c>
      <c r="AG34" s="78">
        <v>208</v>
      </c>
      <c r="AH34" s="78">
        <v>1104</v>
      </c>
      <c r="AI34" s="78"/>
      <c r="AJ34" s="78" t="s">
        <v>1272</v>
      </c>
      <c r="AK34" s="78" t="s">
        <v>1386</v>
      </c>
      <c r="AL34" s="78"/>
      <c r="AM34" s="78"/>
      <c r="AN34" s="80">
        <v>43387.31270833333</v>
      </c>
      <c r="AO34" s="78"/>
      <c r="AP34" s="78" t="b">
        <v>1</v>
      </c>
      <c r="AQ34" s="78" t="b">
        <v>0</v>
      </c>
      <c r="AR34" s="78" t="b">
        <v>0</v>
      </c>
      <c r="AS34" s="78" t="s">
        <v>1048</v>
      </c>
      <c r="AT34" s="78">
        <v>0</v>
      </c>
      <c r="AU34" s="78"/>
      <c r="AV34" s="78" t="b">
        <v>0</v>
      </c>
      <c r="AW34" s="78" t="s">
        <v>1717</v>
      </c>
      <c r="AX34" s="82" t="s">
        <v>1749</v>
      </c>
      <c r="AY34" s="78" t="s">
        <v>66</v>
      </c>
      <c r="AZ34" s="78" t="str">
        <f>REPLACE(INDEX(GroupVertices[Group],MATCH(Vertices[[#This Row],[Vertex]],GroupVertices[Vertex],0)),1,1,"")</f>
        <v>1</v>
      </c>
      <c r="BA34" s="48"/>
      <c r="BB34" s="48"/>
      <c r="BC34" s="48"/>
      <c r="BD34" s="48"/>
      <c r="BE34" s="48"/>
      <c r="BF34" s="48"/>
      <c r="BG34" s="120" t="s">
        <v>2436</v>
      </c>
      <c r="BH34" s="120" t="s">
        <v>2436</v>
      </c>
      <c r="BI34" s="120" t="s">
        <v>2524</v>
      </c>
      <c r="BJ34" s="120" t="s">
        <v>2524</v>
      </c>
      <c r="BK34" s="120">
        <v>0</v>
      </c>
      <c r="BL34" s="123">
        <v>0</v>
      </c>
      <c r="BM34" s="120">
        <v>2</v>
      </c>
      <c r="BN34" s="123">
        <v>7.6923076923076925</v>
      </c>
      <c r="BO34" s="120">
        <v>0</v>
      </c>
      <c r="BP34" s="123">
        <v>0</v>
      </c>
      <c r="BQ34" s="120">
        <v>24</v>
      </c>
      <c r="BR34" s="123">
        <v>92.3076923076923</v>
      </c>
      <c r="BS34" s="120">
        <v>26</v>
      </c>
      <c r="BT34" s="2"/>
      <c r="BU34" s="3"/>
      <c r="BV34" s="3"/>
      <c r="BW34" s="3"/>
      <c r="BX34" s="3"/>
    </row>
    <row r="35" spans="1:76" ht="15">
      <c r="A35" s="64" t="s">
        <v>230</v>
      </c>
      <c r="B35" s="65"/>
      <c r="C35" s="65" t="s">
        <v>64</v>
      </c>
      <c r="D35" s="66">
        <v>170.69062532087483</v>
      </c>
      <c r="E35" s="68"/>
      <c r="F35" s="100" t="s">
        <v>1681</v>
      </c>
      <c r="G35" s="65"/>
      <c r="H35" s="69" t="s">
        <v>230</v>
      </c>
      <c r="I35" s="70"/>
      <c r="J35" s="70"/>
      <c r="K35" s="69" t="s">
        <v>1890</v>
      </c>
      <c r="L35" s="73">
        <v>1</v>
      </c>
      <c r="M35" s="74">
        <v>7988.15478515625</v>
      </c>
      <c r="N35" s="74">
        <v>1146.944091796875</v>
      </c>
      <c r="O35" s="75"/>
      <c r="P35" s="76"/>
      <c r="Q35" s="76"/>
      <c r="R35" s="86"/>
      <c r="S35" s="48">
        <v>2</v>
      </c>
      <c r="T35" s="48">
        <v>1</v>
      </c>
      <c r="U35" s="49">
        <v>0</v>
      </c>
      <c r="V35" s="49">
        <v>1</v>
      </c>
      <c r="W35" s="49">
        <v>0</v>
      </c>
      <c r="X35" s="49">
        <v>1.298241</v>
      </c>
      <c r="Y35" s="49">
        <v>0</v>
      </c>
      <c r="Z35" s="49">
        <v>0</v>
      </c>
      <c r="AA35" s="71">
        <v>35</v>
      </c>
      <c r="AB35" s="71"/>
      <c r="AC35" s="72"/>
      <c r="AD35" s="78" t="s">
        <v>1140</v>
      </c>
      <c r="AE35" s="78">
        <v>594</v>
      </c>
      <c r="AF35" s="78">
        <v>506</v>
      </c>
      <c r="AG35" s="78">
        <v>6193</v>
      </c>
      <c r="AH35" s="78">
        <v>16</v>
      </c>
      <c r="AI35" s="78"/>
      <c r="AJ35" s="78" t="s">
        <v>1273</v>
      </c>
      <c r="AK35" s="78" t="s">
        <v>1373</v>
      </c>
      <c r="AL35" s="82" t="s">
        <v>1466</v>
      </c>
      <c r="AM35" s="78"/>
      <c r="AN35" s="80">
        <v>40345.837916666664</v>
      </c>
      <c r="AO35" s="82" t="s">
        <v>1556</v>
      </c>
      <c r="AP35" s="78" t="b">
        <v>0</v>
      </c>
      <c r="AQ35" s="78" t="b">
        <v>0</v>
      </c>
      <c r="AR35" s="78" t="b">
        <v>0</v>
      </c>
      <c r="AS35" s="78" t="s">
        <v>1048</v>
      </c>
      <c r="AT35" s="78">
        <v>20</v>
      </c>
      <c r="AU35" s="82" t="s">
        <v>1649</v>
      </c>
      <c r="AV35" s="78" t="b">
        <v>0</v>
      </c>
      <c r="AW35" s="78" t="s">
        <v>1717</v>
      </c>
      <c r="AX35" s="82" t="s">
        <v>1750</v>
      </c>
      <c r="AY35" s="78" t="s">
        <v>66</v>
      </c>
      <c r="AZ35" s="78" t="str">
        <f>REPLACE(INDEX(GroupVertices[Group],MATCH(Vertices[[#This Row],[Vertex]],GroupVertices[Vertex],0)),1,1,"")</f>
        <v>14</v>
      </c>
      <c r="BA35" s="48" t="s">
        <v>463</v>
      </c>
      <c r="BB35" s="48" t="s">
        <v>463</v>
      </c>
      <c r="BC35" s="48" t="s">
        <v>499</v>
      </c>
      <c r="BD35" s="48" t="s">
        <v>499</v>
      </c>
      <c r="BE35" s="48" t="s">
        <v>522</v>
      </c>
      <c r="BF35" s="48" t="s">
        <v>522</v>
      </c>
      <c r="BG35" s="120" t="s">
        <v>2245</v>
      </c>
      <c r="BH35" s="120" t="s">
        <v>2245</v>
      </c>
      <c r="BI35" s="120" t="s">
        <v>2336</v>
      </c>
      <c r="BJ35" s="120" t="s">
        <v>2336</v>
      </c>
      <c r="BK35" s="120">
        <v>1</v>
      </c>
      <c r="BL35" s="123">
        <v>8.333333333333334</v>
      </c>
      <c r="BM35" s="120">
        <v>0</v>
      </c>
      <c r="BN35" s="123">
        <v>0</v>
      </c>
      <c r="BO35" s="120">
        <v>0</v>
      </c>
      <c r="BP35" s="123">
        <v>0</v>
      </c>
      <c r="BQ35" s="120">
        <v>11</v>
      </c>
      <c r="BR35" s="123">
        <v>91.66666666666667</v>
      </c>
      <c r="BS35" s="120">
        <v>12</v>
      </c>
      <c r="BT35" s="2"/>
      <c r="BU35" s="3"/>
      <c r="BV35" s="3"/>
      <c r="BW35" s="3"/>
      <c r="BX35" s="3"/>
    </row>
    <row r="36" spans="1:76" ht="15">
      <c r="A36" s="64" t="s">
        <v>231</v>
      </c>
      <c r="B36" s="65"/>
      <c r="C36" s="65" t="s">
        <v>64</v>
      </c>
      <c r="D36" s="66">
        <v>162.05162747715372</v>
      </c>
      <c r="E36" s="68"/>
      <c r="F36" s="100" t="s">
        <v>608</v>
      </c>
      <c r="G36" s="65"/>
      <c r="H36" s="69" t="s">
        <v>231</v>
      </c>
      <c r="I36" s="70"/>
      <c r="J36" s="70"/>
      <c r="K36" s="69" t="s">
        <v>1891</v>
      </c>
      <c r="L36" s="73">
        <v>1</v>
      </c>
      <c r="M36" s="74">
        <v>7988.15478515625</v>
      </c>
      <c r="N36" s="74">
        <v>617.5852661132812</v>
      </c>
      <c r="O36" s="75"/>
      <c r="P36" s="76"/>
      <c r="Q36" s="76"/>
      <c r="R36" s="86"/>
      <c r="S36" s="48">
        <v>0</v>
      </c>
      <c r="T36" s="48">
        <v>1</v>
      </c>
      <c r="U36" s="49">
        <v>0</v>
      </c>
      <c r="V36" s="49">
        <v>1</v>
      </c>
      <c r="W36" s="49">
        <v>0</v>
      </c>
      <c r="X36" s="49">
        <v>0.701752</v>
      </c>
      <c r="Y36" s="49">
        <v>0</v>
      </c>
      <c r="Z36" s="49">
        <v>0</v>
      </c>
      <c r="AA36" s="71">
        <v>36</v>
      </c>
      <c r="AB36" s="71"/>
      <c r="AC36" s="72"/>
      <c r="AD36" s="78" t="s">
        <v>1141</v>
      </c>
      <c r="AE36" s="78">
        <v>379</v>
      </c>
      <c r="AF36" s="78">
        <v>4</v>
      </c>
      <c r="AG36" s="78">
        <v>917</v>
      </c>
      <c r="AH36" s="78">
        <v>876</v>
      </c>
      <c r="AI36" s="78"/>
      <c r="AJ36" s="78" t="s">
        <v>1274</v>
      </c>
      <c r="AK36" s="78" t="s">
        <v>1387</v>
      </c>
      <c r="AL36" s="82" t="s">
        <v>1467</v>
      </c>
      <c r="AM36" s="78"/>
      <c r="AN36" s="80">
        <v>43583.361238425925</v>
      </c>
      <c r="AO36" s="82" t="s">
        <v>1557</v>
      </c>
      <c r="AP36" s="78" t="b">
        <v>1</v>
      </c>
      <c r="AQ36" s="78" t="b">
        <v>0</v>
      </c>
      <c r="AR36" s="78" t="b">
        <v>0</v>
      </c>
      <c r="AS36" s="78" t="s">
        <v>1048</v>
      </c>
      <c r="AT36" s="78">
        <v>0</v>
      </c>
      <c r="AU36" s="78"/>
      <c r="AV36" s="78" t="b">
        <v>0</v>
      </c>
      <c r="AW36" s="78" t="s">
        <v>1717</v>
      </c>
      <c r="AX36" s="82" t="s">
        <v>1751</v>
      </c>
      <c r="AY36" s="78" t="s">
        <v>66</v>
      </c>
      <c r="AZ36" s="78" t="str">
        <f>REPLACE(INDEX(GroupVertices[Group],MATCH(Vertices[[#This Row],[Vertex]],GroupVertices[Vertex],0)),1,1,"")</f>
        <v>14</v>
      </c>
      <c r="BA36" s="48"/>
      <c r="BB36" s="48"/>
      <c r="BC36" s="48"/>
      <c r="BD36" s="48"/>
      <c r="BE36" s="48" t="s">
        <v>522</v>
      </c>
      <c r="BF36" s="48" t="s">
        <v>522</v>
      </c>
      <c r="BG36" s="120" t="s">
        <v>2437</v>
      </c>
      <c r="BH36" s="120" t="s">
        <v>2437</v>
      </c>
      <c r="BI36" s="120" t="s">
        <v>2525</v>
      </c>
      <c r="BJ36" s="120" t="s">
        <v>2525</v>
      </c>
      <c r="BK36" s="120">
        <v>1</v>
      </c>
      <c r="BL36" s="123">
        <v>7.142857142857143</v>
      </c>
      <c r="BM36" s="120">
        <v>0</v>
      </c>
      <c r="BN36" s="123">
        <v>0</v>
      </c>
      <c r="BO36" s="120">
        <v>0</v>
      </c>
      <c r="BP36" s="123">
        <v>0</v>
      </c>
      <c r="BQ36" s="120">
        <v>13</v>
      </c>
      <c r="BR36" s="123">
        <v>92.85714285714286</v>
      </c>
      <c r="BS36" s="120">
        <v>14</v>
      </c>
      <c r="BT36" s="2"/>
      <c r="BU36" s="3"/>
      <c r="BV36" s="3"/>
      <c r="BW36" s="3"/>
      <c r="BX36" s="3"/>
    </row>
    <row r="37" spans="1:76" ht="15">
      <c r="A37" s="64" t="s">
        <v>232</v>
      </c>
      <c r="B37" s="65"/>
      <c r="C37" s="65" t="s">
        <v>64</v>
      </c>
      <c r="D37" s="66">
        <v>189.05279802854503</v>
      </c>
      <c r="E37" s="68"/>
      <c r="F37" s="100" t="s">
        <v>609</v>
      </c>
      <c r="G37" s="65"/>
      <c r="H37" s="69" t="s">
        <v>232</v>
      </c>
      <c r="I37" s="70"/>
      <c r="J37" s="70"/>
      <c r="K37" s="69" t="s">
        <v>1892</v>
      </c>
      <c r="L37" s="73">
        <v>1</v>
      </c>
      <c r="M37" s="74">
        <v>312.9707336425781</v>
      </c>
      <c r="N37" s="74">
        <v>2692.93505859375</v>
      </c>
      <c r="O37" s="75"/>
      <c r="P37" s="76"/>
      <c r="Q37" s="76"/>
      <c r="R37" s="86"/>
      <c r="S37" s="48">
        <v>0</v>
      </c>
      <c r="T37" s="48">
        <v>1</v>
      </c>
      <c r="U37" s="49">
        <v>0</v>
      </c>
      <c r="V37" s="49">
        <v>0.003165</v>
      </c>
      <c r="W37" s="49">
        <v>0.00614</v>
      </c>
      <c r="X37" s="49">
        <v>0.456138</v>
      </c>
      <c r="Y37" s="49">
        <v>0</v>
      </c>
      <c r="Z37" s="49">
        <v>0</v>
      </c>
      <c r="AA37" s="71">
        <v>37</v>
      </c>
      <c r="AB37" s="71"/>
      <c r="AC37" s="72"/>
      <c r="AD37" s="78" t="s">
        <v>1142</v>
      </c>
      <c r="AE37" s="78">
        <v>783</v>
      </c>
      <c r="AF37" s="78">
        <v>1573</v>
      </c>
      <c r="AG37" s="78">
        <v>17001</v>
      </c>
      <c r="AH37" s="78">
        <v>13087</v>
      </c>
      <c r="AI37" s="78"/>
      <c r="AJ37" s="78" t="s">
        <v>1275</v>
      </c>
      <c r="AK37" s="78" t="s">
        <v>1388</v>
      </c>
      <c r="AL37" s="78"/>
      <c r="AM37" s="78"/>
      <c r="AN37" s="80">
        <v>41649.24755787037</v>
      </c>
      <c r="AO37" s="82" t="s">
        <v>1558</v>
      </c>
      <c r="AP37" s="78" t="b">
        <v>0</v>
      </c>
      <c r="AQ37" s="78" t="b">
        <v>0</v>
      </c>
      <c r="AR37" s="78" t="b">
        <v>1</v>
      </c>
      <c r="AS37" s="78" t="s">
        <v>1048</v>
      </c>
      <c r="AT37" s="78">
        <v>29</v>
      </c>
      <c r="AU37" s="82" t="s">
        <v>1652</v>
      </c>
      <c r="AV37" s="78" t="b">
        <v>0</v>
      </c>
      <c r="AW37" s="78" t="s">
        <v>1717</v>
      </c>
      <c r="AX37" s="82" t="s">
        <v>1752</v>
      </c>
      <c r="AY37" s="78" t="s">
        <v>66</v>
      </c>
      <c r="AZ37" s="78" t="str">
        <f>REPLACE(INDEX(GroupVertices[Group],MATCH(Vertices[[#This Row],[Vertex]],GroupVertices[Vertex],0)),1,1,"")</f>
        <v>1</v>
      </c>
      <c r="BA37" s="48"/>
      <c r="BB37" s="48"/>
      <c r="BC37" s="48"/>
      <c r="BD37" s="48"/>
      <c r="BE37" s="48"/>
      <c r="BF37" s="48"/>
      <c r="BG37" s="120" t="s">
        <v>2436</v>
      </c>
      <c r="BH37" s="120" t="s">
        <v>2436</v>
      </c>
      <c r="BI37" s="120" t="s">
        <v>2524</v>
      </c>
      <c r="BJ37" s="120" t="s">
        <v>2524</v>
      </c>
      <c r="BK37" s="120">
        <v>0</v>
      </c>
      <c r="BL37" s="123">
        <v>0</v>
      </c>
      <c r="BM37" s="120">
        <v>2</v>
      </c>
      <c r="BN37" s="123">
        <v>7.6923076923076925</v>
      </c>
      <c r="BO37" s="120">
        <v>0</v>
      </c>
      <c r="BP37" s="123">
        <v>0</v>
      </c>
      <c r="BQ37" s="120">
        <v>24</v>
      </c>
      <c r="BR37" s="123">
        <v>92.3076923076923</v>
      </c>
      <c r="BS37" s="120">
        <v>26</v>
      </c>
      <c r="BT37" s="2"/>
      <c r="BU37" s="3"/>
      <c r="BV37" s="3"/>
      <c r="BW37" s="3"/>
      <c r="BX37" s="3"/>
    </row>
    <row r="38" spans="1:76" ht="15">
      <c r="A38" s="64" t="s">
        <v>233</v>
      </c>
      <c r="B38" s="65"/>
      <c r="C38" s="65" t="s">
        <v>64</v>
      </c>
      <c r="D38" s="66">
        <v>314.4903583530137</v>
      </c>
      <c r="E38" s="68"/>
      <c r="F38" s="100" t="s">
        <v>1682</v>
      </c>
      <c r="G38" s="65"/>
      <c r="H38" s="69" t="s">
        <v>233</v>
      </c>
      <c r="I38" s="70"/>
      <c r="J38" s="70"/>
      <c r="K38" s="69" t="s">
        <v>1893</v>
      </c>
      <c r="L38" s="73">
        <v>306.5810904289493</v>
      </c>
      <c r="M38" s="74">
        <v>2436.3701171875</v>
      </c>
      <c r="N38" s="74">
        <v>7490.244140625</v>
      </c>
      <c r="O38" s="75"/>
      <c r="P38" s="76"/>
      <c r="Q38" s="76"/>
      <c r="R38" s="86"/>
      <c r="S38" s="48">
        <v>0</v>
      </c>
      <c r="T38" s="48">
        <v>5</v>
      </c>
      <c r="U38" s="49">
        <v>290.089286</v>
      </c>
      <c r="V38" s="49">
        <v>0.004016</v>
      </c>
      <c r="W38" s="49">
        <v>0.017424</v>
      </c>
      <c r="X38" s="49">
        <v>1.597674</v>
      </c>
      <c r="Y38" s="49">
        <v>0.2</v>
      </c>
      <c r="Z38" s="49">
        <v>0</v>
      </c>
      <c r="AA38" s="71">
        <v>38</v>
      </c>
      <c r="AB38" s="71"/>
      <c r="AC38" s="72"/>
      <c r="AD38" s="78" t="s">
        <v>1143</v>
      </c>
      <c r="AE38" s="78">
        <v>647</v>
      </c>
      <c r="AF38" s="78">
        <v>8862</v>
      </c>
      <c r="AG38" s="78">
        <v>830</v>
      </c>
      <c r="AH38" s="78">
        <v>182</v>
      </c>
      <c r="AI38" s="78"/>
      <c r="AJ38" s="78" t="s">
        <v>1276</v>
      </c>
      <c r="AK38" s="78" t="s">
        <v>1389</v>
      </c>
      <c r="AL38" s="82" t="s">
        <v>1468</v>
      </c>
      <c r="AM38" s="78"/>
      <c r="AN38" s="80">
        <v>43060.80060185185</v>
      </c>
      <c r="AO38" s="82" t="s">
        <v>1559</v>
      </c>
      <c r="AP38" s="78" t="b">
        <v>0</v>
      </c>
      <c r="AQ38" s="78" t="b">
        <v>0</v>
      </c>
      <c r="AR38" s="78" t="b">
        <v>0</v>
      </c>
      <c r="AS38" s="78" t="s">
        <v>1048</v>
      </c>
      <c r="AT38" s="78">
        <v>12</v>
      </c>
      <c r="AU38" s="82" t="s">
        <v>1645</v>
      </c>
      <c r="AV38" s="78" t="b">
        <v>0</v>
      </c>
      <c r="AW38" s="78" t="s">
        <v>1717</v>
      </c>
      <c r="AX38" s="82" t="s">
        <v>1753</v>
      </c>
      <c r="AY38" s="78" t="s">
        <v>66</v>
      </c>
      <c r="AZ38" s="78" t="str">
        <f>REPLACE(INDEX(GroupVertices[Group],MATCH(Vertices[[#This Row],[Vertex]],GroupVertices[Vertex],0)),1,1,"")</f>
        <v>1</v>
      </c>
      <c r="BA38" s="48" t="s">
        <v>464</v>
      </c>
      <c r="BB38" s="48" t="s">
        <v>464</v>
      </c>
      <c r="BC38" s="48" t="s">
        <v>500</v>
      </c>
      <c r="BD38" s="48" t="s">
        <v>500</v>
      </c>
      <c r="BE38" s="48" t="s">
        <v>523</v>
      </c>
      <c r="BF38" s="48" t="s">
        <v>523</v>
      </c>
      <c r="BG38" s="120" t="s">
        <v>2438</v>
      </c>
      <c r="BH38" s="120" t="s">
        <v>2494</v>
      </c>
      <c r="BI38" s="120" t="s">
        <v>2526</v>
      </c>
      <c r="BJ38" s="120" t="s">
        <v>2576</v>
      </c>
      <c r="BK38" s="120">
        <v>2</v>
      </c>
      <c r="BL38" s="123">
        <v>6.896551724137931</v>
      </c>
      <c r="BM38" s="120">
        <v>0</v>
      </c>
      <c r="BN38" s="123">
        <v>0</v>
      </c>
      <c r="BO38" s="120">
        <v>0</v>
      </c>
      <c r="BP38" s="123">
        <v>0</v>
      </c>
      <c r="BQ38" s="120">
        <v>27</v>
      </c>
      <c r="BR38" s="123">
        <v>93.10344827586206</v>
      </c>
      <c r="BS38" s="120">
        <v>29</v>
      </c>
      <c r="BT38" s="2"/>
      <c r="BU38" s="3"/>
      <c r="BV38" s="3"/>
      <c r="BW38" s="3"/>
      <c r="BX38" s="3"/>
    </row>
    <row r="39" spans="1:76" ht="15">
      <c r="A39" s="64" t="s">
        <v>340</v>
      </c>
      <c r="B39" s="65"/>
      <c r="C39" s="65" t="s">
        <v>64</v>
      </c>
      <c r="D39" s="66">
        <v>201.71873909025567</v>
      </c>
      <c r="E39" s="68"/>
      <c r="F39" s="100" t="s">
        <v>1683</v>
      </c>
      <c r="G39" s="65"/>
      <c r="H39" s="69" t="s">
        <v>340</v>
      </c>
      <c r="I39" s="70"/>
      <c r="J39" s="70"/>
      <c r="K39" s="69" t="s">
        <v>1894</v>
      </c>
      <c r="L39" s="73">
        <v>1</v>
      </c>
      <c r="M39" s="74">
        <v>3294.017578125</v>
      </c>
      <c r="N39" s="74">
        <v>9383.0546875</v>
      </c>
      <c r="O39" s="75"/>
      <c r="P39" s="76"/>
      <c r="Q39" s="76"/>
      <c r="R39" s="86"/>
      <c r="S39" s="48">
        <v>1</v>
      </c>
      <c r="T39" s="48">
        <v>0</v>
      </c>
      <c r="U39" s="49">
        <v>0</v>
      </c>
      <c r="V39" s="49">
        <v>0.002747</v>
      </c>
      <c r="W39" s="49">
        <v>0.001976</v>
      </c>
      <c r="X39" s="49">
        <v>0.421604</v>
      </c>
      <c r="Y39" s="49">
        <v>0</v>
      </c>
      <c r="Z39" s="49">
        <v>0</v>
      </c>
      <c r="AA39" s="71">
        <v>39</v>
      </c>
      <c r="AB39" s="71"/>
      <c r="AC39" s="72"/>
      <c r="AD39" s="78" t="s">
        <v>1144</v>
      </c>
      <c r="AE39" s="78">
        <v>1346</v>
      </c>
      <c r="AF39" s="78">
        <v>2309</v>
      </c>
      <c r="AG39" s="78">
        <v>4419</v>
      </c>
      <c r="AH39" s="78">
        <v>10792</v>
      </c>
      <c r="AI39" s="78"/>
      <c r="AJ39" s="78" t="s">
        <v>1277</v>
      </c>
      <c r="AK39" s="78" t="s">
        <v>1390</v>
      </c>
      <c r="AL39" s="82" t="s">
        <v>1469</v>
      </c>
      <c r="AM39" s="78"/>
      <c r="AN39" s="80">
        <v>42703.88434027778</v>
      </c>
      <c r="AO39" s="82" t="s">
        <v>1560</v>
      </c>
      <c r="AP39" s="78" t="b">
        <v>0</v>
      </c>
      <c r="AQ39" s="78" t="b">
        <v>0</v>
      </c>
      <c r="AR39" s="78" t="b">
        <v>1</v>
      </c>
      <c r="AS39" s="78" t="s">
        <v>1048</v>
      </c>
      <c r="AT39" s="78">
        <v>50</v>
      </c>
      <c r="AU39" s="82" t="s">
        <v>1645</v>
      </c>
      <c r="AV39" s="78" t="b">
        <v>0</v>
      </c>
      <c r="AW39" s="78" t="s">
        <v>1717</v>
      </c>
      <c r="AX39" s="82" t="s">
        <v>1754</v>
      </c>
      <c r="AY39" s="78" t="s">
        <v>65</v>
      </c>
      <c r="AZ39" s="78" t="str">
        <f>REPLACE(INDEX(GroupVertices[Group],MATCH(Vertices[[#This Row],[Vertex]],GroupVertices[Vertex],0)),1,1,"")</f>
        <v>1</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234</v>
      </c>
      <c r="B40" s="65"/>
      <c r="C40" s="65" t="s">
        <v>64</v>
      </c>
      <c r="D40" s="66">
        <v>163.015340384023</v>
      </c>
      <c r="E40" s="68"/>
      <c r="F40" s="100" t="s">
        <v>1684</v>
      </c>
      <c r="G40" s="65"/>
      <c r="H40" s="69" t="s">
        <v>234</v>
      </c>
      <c r="I40" s="70"/>
      <c r="J40" s="70"/>
      <c r="K40" s="69" t="s">
        <v>1895</v>
      </c>
      <c r="L40" s="73">
        <v>3.1068071464655835</v>
      </c>
      <c r="M40" s="74">
        <v>7059.0732421875</v>
      </c>
      <c r="N40" s="74">
        <v>670.5211791992188</v>
      </c>
      <c r="O40" s="75"/>
      <c r="P40" s="76"/>
      <c r="Q40" s="76"/>
      <c r="R40" s="86"/>
      <c r="S40" s="48">
        <v>0</v>
      </c>
      <c r="T40" s="48">
        <v>2</v>
      </c>
      <c r="U40" s="49">
        <v>2</v>
      </c>
      <c r="V40" s="49">
        <v>0.5</v>
      </c>
      <c r="W40" s="49">
        <v>0</v>
      </c>
      <c r="X40" s="49">
        <v>1.459454</v>
      </c>
      <c r="Y40" s="49">
        <v>0</v>
      </c>
      <c r="Z40" s="49">
        <v>0</v>
      </c>
      <c r="AA40" s="71">
        <v>40</v>
      </c>
      <c r="AB40" s="71"/>
      <c r="AC40" s="72"/>
      <c r="AD40" s="78" t="s">
        <v>1145</v>
      </c>
      <c r="AE40" s="78">
        <v>52</v>
      </c>
      <c r="AF40" s="78">
        <v>60</v>
      </c>
      <c r="AG40" s="78">
        <v>466</v>
      </c>
      <c r="AH40" s="78">
        <v>67</v>
      </c>
      <c r="AI40" s="78"/>
      <c r="AJ40" s="78" t="s">
        <v>1278</v>
      </c>
      <c r="AK40" s="78"/>
      <c r="AL40" s="82" t="s">
        <v>1470</v>
      </c>
      <c r="AM40" s="78"/>
      <c r="AN40" s="80">
        <v>42499.92741898148</v>
      </c>
      <c r="AO40" s="82" t="s">
        <v>1561</v>
      </c>
      <c r="AP40" s="78" t="b">
        <v>0</v>
      </c>
      <c r="AQ40" s="78" t="b">
        <v>0</v>
      </c>
      <c r="AR40" s="78" t="b">
        <v>0</v>
      </c>
      <c r="AS40" s="78" t="s">
        <v>1048</v>
      </c>
      <c r="AT40" s="78">
        <v>7</v>
      </c>
      <c r="AU40" s="82" t="s">
        <v>1645</v>
      </c>
      <c r="AV40" s="78" t="b">
        <v>0</v>
      </c>
      <c r="AW40" s="78" t="s">
        <v>1717</v>
      </c>
      <c r="AX40" s="82" t="s">
        <v>1755</v>
      </c>
      <c r="AY40" s="78" t="s">
        <v>66</v>
      </c>
      <c r="AZ40" s="78" t="str">
        <f>REPLACE(INDEX(GroupVertices[Group],MATCH(Vertices[[#This Row],[Vertex]],GroupVertices[Vertex],0)),1,1,"")</f>
        <v>9</v>
      </c>
      <c r="BA40" s="48" t="s">
        <v>465</v>
      </c>
      <c r="BB40" s="48" t="s">
        <v>465</v>
      </c>
      <c r="BC40" s="48" t="s">
        <v>501</v>
      </c>
      <c r="BD40" s="48" t="s">
        <v>501</v>
      </c>
      <c r="BE40" s="48" t="s">
        <v>524</v>
      </c>
      <c r="BF40" s="48" t="s">
        <v>524</v>
      </c>
      <c r="BG40" s="120" t="s">
        <v>2439</v>
      </c>
      <c r="BH40" s="120" t="s">
        <v>2439</v>
      </c>
      <c r="BI40" s="120" t="s">
        <v>2527</v>
      </c>
      <c r="BJ40" s="120" t="s">
        <v>2527</v>
      </c>
      <c r="BK40" s="120">
        <v>2</v>
      </c>
      <c r="BL40" s="123">
        <v>5.714285714285714</v>
      </c>
      <c r="BM40" s="120">
        <v>0</v>
      </c>
      <c r="BN40" s="123">
        <v>0</v>
      </c>
      <c r="BO40" s="120">
        <v>0</v>
      </c>
      <c r="BP40" s="123">
        <v>0</v>
      </c>
      <c r="BQ40" s="120">
        <v>33</v>
      </c>
      <c r="BR40" s="123">
        <v>94.28571428571429</v>
      </c>
      <c r="BS40" s="120">
        <v>35</v>
      </c>
      <c r="BT40" s="2"/>
      <c r="BU40" s="3"/>
      <c r="BV40" s="3"/>
      <c r="BW40" s="3"/>
      <c r="BX40" s="3"/>
    </row>
    <row r="41" spans="1:76" ht="15">
      <c r="A41" s="64" t="s">
        <v>341</v>
      </c>
      <c r="B41" s="65"/>
      <c r="C41" s="65" t="s">
        <v>64</v>
      </c>
      <c r="D41" s="66">
        <v>164.75346544819797</v>
      </c>
      <c r="E41" s="68"/>
      <c r="F41" s="100" t="s">
        <v>1685</v>
      </c>
      <c r="G41" s="65"/>
      <c r="H41" s="69" t="s">
        <v>341</v>
      </c>
      <c r="I41" s="70"/>
      <c r="J41" s="70"/>
      <c r="K41" s="69" t="s">
        <v>1896</v>
      </c>
      <c r="L41" s="73">
        <v>1</v>
      </c>
      <c r="M41" s="74">
        <v>7059.0732421875</v>
      </c>
      <c r="N41" s="74">
        <v>1940.9822998046875</v>
      </c>
      <c r="O41" s="75"/>
      <c r="P41" s="76"/>
      <c r="Q41" s="76"/>
      <c r="R41" s="86"/>
      <c r="S41" s="48">
        <v>1</v>
      </c>
      <c r="T41" s="48">
        <v>0</v>
      </c>
      <c r="U41" s="49">
        <v>0</v>
      </c>
      <c r="V41" s="49">
        <v>0.333333</v>
      </c>
      <c r="W41" s="49">
        <v>0</v>
      </c>
      <c r="X41" s="49">
        <v>0.770268</v>
      </c>
      <c r="Y41" s="49">
        <v>0</v>
      </c>
      <c r="Z41" s="49">
        <v>0</v>
      </c>
      <c r="AA41" s="71">
        <v>41</v>
      </c>
      <c r="AB41" s="71"/>
      <c r="AC41" s="72"/>
      <c r="AD41" s="78" t="s">
        <v>1146</v>
      </c>
      <c r="AE41" s="78">
        <v>915</v>
      </c>
      <c r="AF41" s="78">
        <v>161</v>
      </c>
      <c r="AG41" s="78">
        <v>373</v>
      </c>
      <c r="AH41" s="78">
        <v>278</v>
      </c>
      <c r="AI41" s="78"/>
      <c r="AJ41" s="78" t="s">
        <v>1279</v>
      </c>
      <c r="AK41" s="78" t="s">
        <v>1391</v>
      </c>
      <c r="AL41" s="82" t="s">
        <v>1471</v>
      </c>
      <c r="AM41" s="78"/>
      <c r="AN41" s="80">
        <v>42622.64103009259</v>
      </c>
      <c r="AO41" s="82" t="s">
        <v>1562</v>
      </c>
      <c r="AP41" s="78" t="b">
        <v>1</v>
      </c>
      <c r="AQ41" s="78" t="b">
        <v>0</v>
      </c>
      <c r="AR41" s="78" t="b">
        <v>0</v>
      </c>
      <c r="AS41" s="78" t="s">
        <v>1048</v>
      </c>
      <c r="AT41" s="78">
        <v>4</v>
      </c>
      <c r="AU41" s="78"/>
      <c r="AV41" s="78" t="b">
        <v>0</v>
      </c>
      <c r="AW41" s="78" t="s">
        <v>1717</v>
      </c>
      <c r="AX41" s="82" t="s">
        <v>1756</v>
      </c>
      <c r="AY41" s="78" t="s">
        <v>65</v>
      </c>
      <c r="AZ41" s="78" t="str">
        <f>REPLACE(INDEX(GroupVertices[Group],MATCH(Vertices[[#This Row],[Vertex]],GroupVertices[Vertex],0)),1,1,"")</f>
        <v>9</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342</v>
      </c>
      <c r="B42" s="65"/>
      <c r="C42" s="65" t="s">
        <v>64</v>
      </c>
      <c r="D42" s="66">
        <v>170.36365129890132</v>
      </c>
      <c r="E42" s="68"/>
      <c r="F42" s="100" t="s">
        <v>1686</v>
      </c>
      <c r="G42" s="65"/>
      <c r="H42" s="69" t="s">
        <v>342</v>
      </c>
      <c r="I42" s="70"/>
      <c r="J42" s="70"/>
      <c r="K42" s="69" t="s">
        <v>1897</v>
      </c>
      <c r="L42" s="73">
        <v>1</v>
      </c>
      <c r="M42" s="74">
        <v>7059.0732421875</v>
      </c>
      <c r="N42" s="74">
        <v>1305.751708984375</v>
      </c>
      <c r="O42" s="75"/>
      <c r="P42" s="76"/>
      <c r="Q42" s="76"/>
      <c r="R42" s="86"/>
      <c r="S42" s="48">
        <v>1</v>
      </c>
      <c r="T42" s="48">
        <v>0</v>
      </c>
      <c r="U42" s="49">
        <v>0</v>
      </c>
      <c r="V42" s="49">
        <v>0.333333</v>
      </c>
      <c r="W42" s="49">
        <v>0</v>
      </c>
      <c r="X42" s="49">
        <v>0.770268</v>
      </c>
      <c r="Y42" s="49">
        <v>0</v>
      </c>
      <c r="Z42" s="49">
        <v>0</v>
      </c>
      <c r="AA42" s="71">
        <v>42</v>
      </c>
      <c r="AB42" s="71"/>
      <c r="AC42" s="72"/>
      <c r="AD42" s="78" t="s">
        <v>1147</v>
      </c>
      <c r="AE42" s="78">
        <v>228</v>
      </c>
      <c r="AF42" s="78">
        <v>487</v>
      </c>
      <c r="AG42" s="78">
        <v>1380</v>
      </c>
      <c r="AH42" s="78">
        <v>184</v>
      </c>
      <c r="AI42" s="78">
        <v>-25200</v>
      </c>
      <c r="AJ42" s="78" t="s">
        <v>1280</v>
      </c>
      <c r="AK42" s="78" t="s">
        <v>1392</v>
      </c>
      <c r="AL42" s="82" t="s">
        <v>1472</v>
      </c>
      <c r="AM42" s="78" t="s">
        <v>1082</v>
      </c>
      <c r="AN42" s="80">
        <v>40161.98446759259</v>
      </c>
      <c r="AO42" s="82" t="s">
        <v>1563</v>
      </c>
      <c r="AP42" s="78" t="b">
        <v>0</v>
      </c>
      <c r="AQ42" s="78" t="b">
        <v>0</v>
      </c>
      <c r="AR42" s="78" t="b">
        <v>0</v>
      </c>
      <c r="AS42" s="78" t="s">
        <v>1048</v>
      </c>
      <c r="AT42" s="78">
        <v>16</v>
      </c>
      <c r="AU42" s="82" t="s">
        <v>1653</v>
      </c>
      <c r="AV42" s="78" t="b">
        <v>0</v>
      </c>
      <c r="AW42" s="78" t="s">
        <v>1717</v>
      </c>
      <c r="AX42" s="82" t="s">
        <v>1757</v>
      </c>
      <c r="AY42" s="78" t="s">
        <v>65</v>
      </c>
      <c r="AZ42" s="78" t="str">
        <f>REPLACE(INDEX(GroupVertices[Group],MATCH(Vertices[[#This Row],[Vertex]],GroupVertices[Vertex],0)),1,1,"")</f>
        <v>9</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235</v>
      </c>
      <c r="B43" s="65"/>
      <c r="C43" s="65" t="s">
        <v>64</v>
      </c>
      <c r="D43" s="66">
        <v>177.76358969093337</v>
      </c>
      <c r="E43" s="68"/>
      <c r="F43" s="100" t="s">
        <v>610</v>
      </c>
      <c r="G43" s="65"/>
      <c r="H43" s="69" t="s">
        <v>235</v>
      </c>
      <c r="I43" s="70"/>
      <c r="J43" s="70"/>
      <c r="K43" s="69" t="s">
        <v>1898</v>
      </c>
      <c r="L43" s="73">
        <v>121.08800734853827</v>
      </c>
      <c r="M43" s="74">
        <v>7059.0732421875</v>
      </c>
      <c r="N43" s="74">
        <v>2929.118896484375</v>
      </c>
      <c r="O43" s="75"/>
      <c r="P43" s="76"/>
      <c r="Q43" s="76"/>
      <c r="R43" s="86"/>
      <c r="S43" s="48">
        <v>1</v>
      </c>
      <c r="T43" s="48">
        <v>2</v>
      </c>
      <c r="U43" s="49">
        <v>114</v>
      </c>
      <c r="V43" s="49">
        <v>0.003367</v>
      </c>
      <c r="W43" s="49">
        <v>0.00964</v>
      </c>
      <c r="X43" s="49">
        <v>0.980834</v>
      </c>
      <c r="Y43" s="49">
        <v>0.3333333333333333</v>
      </c>
      <c r="Z43" s="49">
        <v>0</v>
      </c>
      <c r="AA43" s="71">
        <v>43</v>
      </c>
      <c r="AB43" s="71"/>
      <c r="AC43" s="72"/>
      <c r="AD43" s="78" t="s">
        <v>1148</v>
      </c>
      <c r="AE43" s="78">
        <v>865</v>
      </c>
      <c r="AF43" s="78">
        <v>917</v>
      </c>
      <c r="AG43" s="78">
        <v>409</v>
      </c>
      <c r="AH43" s="78">
        <v>128</v>
      </c>
      <c r="AI43" s="78"/>
      <c r="AJ43" s="78" t="s">
        <v>1281</v>
      </c>
      <c r="AK43" s="78" t="s">
        <v>1393</v>
      </c>
      <c r="AL43" s="78"/>
      <c r="AM43" s="78"/>
      <c r="AN43" s="80">
        <v>41701.918125</v>
      </c>
      <c r="AO43" s="82" t="s">
        <v>1564</v>
      </c>
      <c r="AP43" s="78" t="b">
        <v>0</v>
      </c>
      <c r="AQ43" s="78" t="b">
        <v>0</v>
      </c>
      <c r="AR43" s="78" t="b">
        <v>0</v>
      </c>
      <c r="AS43" s="78" t="s">
        <v>1048</v>
      </c>
      <c r="AT43" s="78">
        <v>29</v>
      </c>
      <c r="AU43" s="82" t="s">
        <v>1645</v>
      </c>
      <c r="AV43" s="78" t="b">
        <v>0</v>
      </c>
      <c r="AW43" s="78" t="s">
        <v>1717</v>
      </c>
      <c r="AX43" s="82" t="s">
        <v>1758</v>
      </c>
      <c r="AY43" s="78" t="s">
        <v>66</v>
      </c>
      <c r="AZ43" s="78" t="str">
        <f>REPLACE(INDEX(GroupVertices[Group],MATCH(Vertices[[#This Row],[Vertex]],GroupVertices[Vertex],0)),1,1,"")</f>
        <v>8</v>
      </c>
      <c r="BA43" s="48" t="s">
        <v>466</v>
      </c>
      <c r="BB43" s="48" t="s">
        <v>466</v>
      </c>
      <c r="BC43" s="48" t="s">
        <v>502</v>
      </c>
      <c r="BD43" s="48" t="s">
        <v>502</v>
      </c>
      <c r="BE43" s="48"/>
      <c r="BF43" s="48"/>
      <c r="BG43" s="120" t="s">
        <v>2241</v>
      </c>
      <c r="BH43" s="120" t="s">
        <v>2241</v>
      </c>
      <c r="BI43" s="120" t="s">
        <v>2333</v>
      </c>
      <c r="BJ43" s="120" t="s">
        <v>2333</v>
      </c>
      <c r="BK43" s="120">
        <v>1</v>
      </c>
      <c r="BL43" s="123">
        <v>7.142857142857143</v>
      </c>
      <c r="BM43" s="120">
        <v>0</v>
      </c>
      <c r="BN43" s="123">
        <v>0</v>
      </c>
      <c r="BO43" s="120">
        <v>0</v>
      </c>
      <c r="BP43" s="123">
        <v>0</v>
      </c>
      <c r="BQ43" s="120">
        <v>13</v>
      </c>
      <c r="BR43" s="123">
        <v>92.85714285714286</v>
      </c>
      <c r="BS43" s="120">
        <v>14</v>
      </c>
      <c r="BT43" s="2"/>
      <c r="BU43" s="3"/>
      <c r="BV43" s="3"/>
      <c r="BW43" s="3"/>
      <c r="BX43" s="3"/>
    </row>
    <row r="44" spans="1:76" ht="15">
      <c r="A44" s="64" t="s">
        <v>343</v>
      </c>
      <c r="B44" s="65"/>
      <c r="C44" s="65" t="s">
        <v>64</v>
      </c>
      <c r="D44" s="66">
        <v>949.4739090255673</v>
      </c>
      <c r="E44" s="68"/>
      <c r="F44" s="100" t="s">
        <v>1687</v>
      </c>
      <c r="G44" s="65"/>
      <c r="H44" s="69" t="s">
        <v>343</v>
      </c>
      <c r="I44" s="70"/>
      <c r="J44" s="70"/>
      <c r="K44" s="69" t="s">
        <v>1899</v>
      </c>
      <c r="L44" s="73">
        <v>1</v>
      </c>
      <c r="M44" s="74">
        <v>7059.0732421875</v>
      </c>
      <c r="N44" s="74">
        <v>4199.580078125</v>
      </c>
      <c r="O44" s="75"/>
      <c r="P44" s="76"/>
      <c r="Q44" s="76"/>
      <c r="R44" s="86"/>
      <c r="S44" s="48">
        <v>2</v>
      </c>
      <c r="T44" s="48">
        <v>0</v>
      </c>
      <c r="U44" s="49">
        <v>0</v>
      </c>
      <c r="V44" s="49">
        <v>0.002433</v>
      </c>
      <c r="W44" s="49">
        <v>0.002187</v>
      </c>
      <c r="X44" s="49">
        <v>0.705806</v>
      </c>
      <c r="Y44" s="49">
        <v>0.5</v>
      </c>
      <c r="Z44" s="49">
        <v>0</v>
      </c>
      <c r="AA44" s="71">
        <v>44</v>
      </c>
      <c r="AB44" s="71"/>
      <c r="AC44" s="72"/>
      <c r="AD44" s="78" t="s">
        <v>1149</v>
      </c>
      <c r="AE44" s="78">
        <v>3112</v>
      </c>
      <c r="AF44" s="78">
        <v>45760</v>
      </c>
      <c r="AG44" s="78">
        <v>46846</v>
      </c>
      <c r="AH44" s="78">
        <v>15214</v>
      </c>
      <c r="AI44" s="78"/>
      <c r="AJ44" s="78" t="s">
        <v>1282</v>
      </c>
      <c r="AK44" s="78" t="s">
        <v>1394</v>
      </c>
      <c r="AL44" s="82" t="s">
        <v>1473</v>
      </c>
      <c r="AM44" s="78"/>
      <c r="AN44" s="80">
        <v>39777.08728009259</v>
      </c>
      <c r="AO44" s="82" t="s">
        <v>1565</v>
      </c>
      <c r="AP44" s="78" t="b">
        <v>0</v>
      </c>
      <c r="AQ44" s="78" t="b">
        <v>0</v>
      </c>
      <c r="AR44" s="78" t="b">
        <v>0</v>
      </c>
      <c r="AS44" s="78" t="s">
        <v>1048</v>
      </c>
      <c r="AT44" s="78">
        <v>1809</v>
      </c>
      <c r="AU44" s="82" t="s">
        <v>1645</v>
      </c>
      <c r="AV44" s="78" t="b">
        <v>0</v>
      </c>
      <c r="AW44" s="78" t="s">
        <v>1717</v>
      </c>
      <c r="AX44" s="82" t="s">
        <v>1759</v>
      </c>
      <c r="AY44" s="78" t="s">
        <v>65</v>
      </c>
      <c r="AZ44" s="78" t="str">
        <f>REPLACE(INDEX(GroupVertices[Group],MATCH(Vertices[[#This Row],[Vertex]],GroupVertices[Vertex],0)),1,1,"")</f>
        <v>8</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236</v>
      </c>
      <c r="B45" s="65"/>
      <c r="C45" s="65" t="s">
        <v>64</v>
      </c>
      <c r="D45" s="66">
        <v>356.13652325700787</v>
      </c>
      <c r="E45" s="68"/>
      <c r="F45" s="100" t="s">
        <v>611</v>
      </c>
      <c r="G45" s="65"/>
      <c r="H45" s="69" t="s">
        <v>236</v>
      </c>
      <c r="I45" s="70"/>
      <c r="J45" s="70"/>
      <c r="K45" s="69" t="s">
        <v>1900</v>
      </c>
      <c r="L45" s="73">
        <v>121.08800734853827</v>
      </c>
      <c r="M45" s="74">
        <v>7059.0732421875</v>
      </c>
      <c r="N45" s="74">
        <v>3564.349365234375</v>
      </c>
      <c r="O45" s="75"/>
      <c r="P45" s="76"/>
      <c r="Q45" s="76"/>
      <c r="R45" s="86"/>
      <c r="S45" s="48">
        <v>0</v>
      </c>
      <c r="T45" s="48">
        <v>3</v>
      </c>
      <c r="U45" s="49">
        <v>114</v>
      </c>
      <c r="V45" s="49">
        <v>0.003367</v>
      </c>
      <c r="W45" s="49">
        <v>0.00964</v>
      </c>
      <c r="X45" s="49">
        <v>0.980834</v>
      </c>
      <c r="Y45" s="49">
        <v>0.3333333333333333</v>
      </c>
      <c r="Z45" s="49">
        <v>0</v>
      </c>
      <c r="AA45" s="71">
        <v>45</v>
      </c>
      <c r="AB45" s="71"/>
      <c r="AC45" s="72"/>
      <c r="AD45" s="78" t="s">
        <v>1150</v>
      </c>
      <c r="AE45" s="78">
        <v>7441</v>
      </c>
      <c r="AF45" s="78">
        <v>11282</v>
      </c>
      <c r="AG45" s="78">
        <v>17541</v>
      </c>
      <c r="AH45" s="78">
        <v>8358</v>
      </c>
      <c r="AI45" s="78"/>
      <c r="AJ45" s="78" t="s">
        <v>1283</v>
      </c>
      <c r="AK45" s="78" t="s">
        <v>1395</v>
      </c>
      <c r="AL45" s="82" t="s">
        <v>1474</v>
      </c>
      <c r="AM45" s="78"/>
      <c r="AN45" s="80">
        <v>39917.95755787037</v>
      </c>
      <c r="AO45" s="82" t="s">
        <v>1566</v>
      </c>
      <c r="AP45" s="78" t="b">
        <v>0</v>
      </c>
      <c r="AQ45" s="78" t="b">
        <v>0</v>
      </c>
      <c r="AR45" s="78" t="b">
        <v>0</v>
      </c>
      <c r="AS45" s="78" t="s">
        <v>1048</v>
      </c>
      <c r="AT45" s="78">
        <v>508</v>
      </c>
      <c r="AU45" s="82" t="s">
        <v>1654</v>
      </c>
      <c r="AV45" s="78" t="b">
        <v>0</v>
      </c>
      <c r="AW45" s="78" t="s">
        <v>1717</v>
      </c>
      <c r="AX45" s="82" t="s">
        <v>1760</v>
      </c>
      <c r="AY45" s="78" t="s">
        <v>66</v>
      </c>
      <c r="AZ45" s="78" t="str">
        <f>REPLACE(INDEX(GroupVertices[Group],MATCH(Vertices[[#This Row],[Vertex]],GroupVertices[Vertex],0)),1,1,"")</f>
        <v>8</v>
      </c>
      <c r="BA45" s="48" t="s">
        <v>466</v>
      </c>
      <c r="BB45" s="48" t="s">
        <v>466</v>
      </c>
      <c r="BC45" s="48" t="s">
        <v>502</v>
      </c>
      <c r="BD45" s="48" t="s">
        <v>502</v>
      </c>
      <c r="BE45" s="48"/>
      <c r="BF45" s="48"/>
      <c r="BG45" s="120" t="s">
        <v>2440</v>
      </c>
      <c r="BH45" s="120" t="s">
        <v>2440</v>
      </c>
      <c r="BI45" s="120" t="s">
        <v>2528</v>
      </c>
      <c r="BJ45" s="120" t="s">
        <v>2528</v>
      </c>
      <c r="BK45" s="120">
        <v>1</v>
      </c>
      <c r="BL45" s="123">
        <v>6.25</v>
      </c>
      <c r="BM45" s="120">
        <v>0</v>
      </c>
      <c r="BN45" s="123">
        <v>0</v>
      </c>
      <c r="BO45" s="120">
        <v>0</v>
      </c>
      <c r="BP45" s="123">
        <v>0</v>
      </c>
      <c r="BQ45" s="120">
        <v>15</v>
      </c>
      <c r="BR45" s="123">
        <v>93.75</v>
      </c>
      <c r="BS45" s="120">
        <v>16</v>
      </c>
      <c r="BT45" s="2"/>
      <c r="BU45" s="3"/>
      <c r="BV45" s="3"/>
      <c r="BW45" s="3"/>
      <c r="BX45" s="3"/>
    </row>
    <row r="46" spans="1:76" ht="15">
      <c r="A46" s="64" t="s">
        <v>237</v>
      </c>
      <c r="B46" s="65"/>
      <c r="C46" s="65" t="s">
        <v>64</v>
      </c>
      <c r="D46" s="66">
        <v>169.8990040045179</v>
      </c>
      <c r="E46" s="68"/>
      <c r="F46" s="100" t="s">
        <v>612</v>
      </c>
      <c r="G46" s="65"/>
      <c r="H46" s="69" t="s">
        <v>237</v>
      </c>
      <c r="I46" s="70"/>
      <c r="J46" s="70"/>
      <c r="K46" s="69" t="s">
        <v>1901</v>
      </c>
      <c r="L46" s="73">
        <v>1</v>
      </c>
      <c r="M46" s="74">
        <v>5495.302734375</v>
      </c>
      <c r="N46" s="74">
        <v>4191.58740234375</v>
      </c>
      <c r="O46" s="75"/>
      <c r="P46" s="76"/>
      <c r="Q46" s="76"/>
      <c r="R46" s="86"/>
      <c r="S46" s="48">
        <v>0</v>
      </c>
      <c r="T46" s="48">
        <v>1</v>
      </c>
      <c r="U46" s="49">
        <v>0</v>
      </c>
      <c r="V46" s="49">
        <v>0.003333</v>
      </c>
      <c r="W46" s="49">
        <v>0.008299</v>
      </c>
      <c r="X46" s="49">
        <v>0.402964</v>
      </c>
      <c r="Y46" s="49">
        <v>0</v>
      </c>
      <c r="Z46" s="49">
        <v>0</v>
      </c>
      <c r="AA46" s="71">
        <v>46</v>
      </c>
      <c r="AB46" s="71"/>
      <c r="AC46" s="72"/>
      <c r="AD46" s="78" t="s">
        <v>1151</v>
      </c>
      <c r="AE46" s="78">
        <v>466</v>
      </c>
      <c r="AF46" s="78">
        <v>460</v>
      </c>
      <c r="AG46" s="78">
        <v>6317</v>
      </c>
      <c r="AH46" s="78">
        <v>78108</v>
      </c>
      <c r="AI46" s="78"/>
      <c r="AJ46" s="78"/>
      <c r="AK46" s="78"/>
      <c r="AL46" s="78"/>
      <c r="AM46" s="78"/>
      <c r="AN46" s="80">
        <v>43171.11318287037</v>
      </c>
      <c r="AO46" s="78"/>
      <c r="AP46" s="78" t="b">
        <v>1</v>
      </c>
      <c r="AQ46" s="78" t="b">
        <v>0</v>
      </c>
      <c r="AR46" s="78" t="b">
        <v>0</v>
      </c>
      <c r="AS46" s="78" t="s">
        <v>1048</v>
      </c>
      <c r="AT46" s="78">
        <v>1</v>
      </c>
      <c r="AU46" s="78"/>
      <c r="AV46" s="78" t="b">
        <v>0</v>
      </c>
      <c r="AW46" s="78" t="s">
        <v>1717</v>
      </c>
      <c r="AX46" s="82" t="s">
        <v>1761</v>
      </c>
      <c r="AY46" s="78" t="s">
        <v>66</v>
      </c>
      <c r="AZ46" s="78" t="str">
        <f>REPLACE(INDEX(GroupVertices[Group],MATCH(Vertices[[#This Row],[Vertex]],GroupVertices[Vertex],0)),1,1,"")</f>
        <v>2</v>
      </c>
      <c r="BA46" s="48"/>
      <c r="BB46" s="48"/>
      <c r="BC46" s="48"/>
      <c r="BD46" s="48"/>
      <c r="BE46" s="48"/>
      <c r="BF46" s="48"/>
      <c r="BG46" s="120" t="s">
        <v>2441</v>
      </c>
      <c r="BH46" s="120" t="s">
        <v>2441</v>
      </c>
      <c r="BI46" s="120" t="s">
        <v>2529</v>
      </c>
      <c r="BJ46" s="120" t="s">
        <v>2529</v>
      </c>
      <c r="BK46" s="120">
        <v>0</v>
      </c>
      <c r="BL46" s="123">
        <v>0</v>
      </c>
      <c r="BM46" s="120">
        <v>0</v>
      </c>
      <c r="BN46" s="123">
        <v>0</v>
      </c>
      <c r="BO46" s="120">
        <v>0</v>
      </c>
      <c r="BP46" s="123">
        <v>0</v>
      </c>
      <c r="BQ46" s="120">
        <v>10</v>
      </c>
      <c r="BR46" s="123">
        <v>100</v>
      </c>
      <c r="BS46" s="120">
        <v>10</v>
      </c>
      <c r="BT46" s="2"/>
      <c r="BU46" s="3"/>
      <c r="BV46" s="3"/>
      <c r="BW46" s="3"/>
      <c r="BX46" s="3"/>
    </row>
    <row r="47" spans="1:76" ht="15">
      <c r="A47" s="64" t="s">
        <v>238</v>
      </c>
      <c r="B47" s="65"/>
      <c r="C47" s="65" t="s">
        <v>64</v>
      </c>
      <c r="D47" s="66">
        <v>162</v>
      </c>
      <c r="E47" s="68"/>
      <c r="F47" s="100" t="s">
        <v>613</v>
      </c>
      <c r="G47" s="65"/>
      <c r="H47" s="69" t="s">
        <v>238</v>
      </c>
      <c r="I47" s="70"/>
      <c r="J47" s="70"/>
      <c r="K47" s="69" t="s">
        <v>1902</v>
      </c>
      <c r="L47" s="73">
        <v>1</v>
      </c>
      <c r="M47" s="74">
        <v>6722.04345703125</v>
      </c>
      <c r="N47" s="74">
        <v>7071.0224609375</v>
      </c>
      <c r="O47" s="75"/>
      <c r="P47" s="76"/>
      <c r="Q47" s="76"/>
      <c r="R47" s="86"/>
      <c r="S47" s="48">
        <v>0</v>
      </c>
      <c r="T47" s="48">
        <v>1</v>
      </c>
      <c r="U47" s="49">
        <v>0</v>
      </c>
      <c r="V47" s="49">
        <v>0.002481</v>
      </c>
      <c r="W47" s="49">
        <v>0.001305</v>
      </c>
      <c r="X47" s="49">
        <v>0.443688</v>
      </c>
      <c r="Y47" s="49">
        <v>0</v>
      </c>
      <c r="Z47" s="49">
        <v>0</v>
      </c>
      <c r="AA47" s="71">
        <v>47</v>
      </c>
      <c r="AB47" s="71"/>
      <c r="AC47" s="72"/>
      <c r="AD47" s="78" t="s">
        <v>1152</v>
      </c>
      <c r="AE47" s="78">
        <v>16</v>
      </c>
      <c r="AF47" s="78">
        <v>1</v>
      </c>
      <c r="AG47" s="78">
        <v>35</v>
      </c>
      <c r="AH47" s="78">
        <v>41</v>
      </c>
      <c r="AI47" s="78"/>
      <c r="AJ47" s="78"/>
      <c r="AK47" s="78"/>
      <c r="AL47" s="78"/>
      <c r="AM47" s="78"/>
      <c r="AN47" s="80">
        <v>43577.14627314815</v>
      </c>
      <c r="AO47" s="78"/>
      <c r="AP47" s="78" t="b">
        <v>1</v>
      </c>
      <c r="AQ47" s="78" t="b">
        <v>0</v>
      </c>
      <c r="AR47" s="78" t="b">
        <v>0</v>
      </c>
      <c r="AS47" s="78" t="s">
        <v>1048</v>
      </c>
      <c r="AT47" s="78">
        <v>0</v>
      </c>
      <c r="AU47" s="78"/>
      <c r="AV47" s="78" t="b">
        <v>0</v>
      </c>
      <c r="AW47" s="78" t="s">
        <v>1717</v>
      </c>
      <c r="AX47" s="82" t="s">
        <v>1762</v>
      </c>
      <c r="AY47" s="78" t="s">
        <v>66</v>
      </c>
      <c r="AZ47" s="78" t="str">
        <f>REPLACE(INDEX(GroupVertices[Group],MATCH(Vertices[[#This Row],[Vertex]],GroupVertices[Vertex],0)),1,1,"")</f>
        <v>4</v>
      </c>
      <c r="BA47" s="48"/>
      <c r="BB47" s="48"/>
      <c r="BC47" s="48"/>
      <c r="BD47" s="48"/>
      <c r="BE47" s="48"/>
      <c r="BF47" s="48"/>
      <c r="BG47" s="120" t="s">
        <v>2442</v>
      </c>
      <c r="BH47" s="120" t="s">
        <v>2442</v>
      </c>
      <c r="BI47" s="120" t="s">
        <v>2530</v>
      </c>
      <c r="BJ47" s="120" t="s">
        <v>2530</v>
      </c>
      <c r="BK47" s="120">
        <v>0</v>
      </c>
      <c r="BL47" s="123">
        <v>0</v>
      </c>
      <c r="BM47" s="120">
        <v>0</v>
      </c>
      <c r="BN47" s="123">
        <v>0</v>
      </c>
      <c r="BO47" s="120">
        <v>0</v>
      </c>
      <c r="BP47" s="123">
        <v>0</v>
      </c>
      <c r="BQ47" s="120">
        <v>23</v>
      </c>
      <c r="BR47" s="123">
        <v>100</v>
      </c>
      <c r="BS47" s="120">
        <v>23</v>
      </c>
      <c r="BT47" s="2"/>
      <c r="BU47" s="3"/>
      <c r="BV47" s="3"/>
      <c r="BW47" s="3"/>
      <c r="BX47" s="3"/>
    </row>
    <row r="48" spans="1:76" ht="15">
      <c r="A48" s="64" t="s">
        <v>315</v>
      </c>
      <c r="B48" s="65"/>
      <c r="C48" s="65" t="s">
        <v>64</v>
      </c>
      <c r="D48" s="66">
        <v>181.17100318307834</v>
      </c>
      <c r="E48" s="68"/>
      <c r="F48" s="100" t="s">
        <v>1688</v>
      </c>
      <c r="G48" s="65"/>
      <c r="H48" s="69" t="s">
        <v>315</v>
      </c>
      <c r="I48" s="70"/>
      <c r="J48" s="70"/>
      <c r="K48" s="69" t="s">
        <v>1903</v>
      </c>
      <c r="L48" s="73">
        <v>777.7329774334519</v>
      </c>
      <c r="M48" s="74">
        <v>7149.83544921875</v>
      </c>
      <c r="N48" s="74">
        <v>6326.5947265625</v>
      </c>
      <c r="O48" s="75"/>
      <c r="P48" s="76"/>
      <c r="Q48" s="76"/>
      <c r="R48" s="86"/>
      <c r="S48" s="48">
        <v>6</v>
      </c>
      <c r="T48" s="48">
        <v>2</v>
      </c>
      <c r="U48" s="49">
        <v>737.355556</v>
      </c>
      <c r="V48" s="49">
        <v>0.003472</v>
      </c>
      <c r="W48" s="49">
        <v>0.011505</v>
      </c>
      <c r="X48" s="49">
        <v>2.41861</v>
      </c>
      <c r="Y48" s="49">
        <v>0</v>
      </c>
      <c r="Z48" s="49">
        <v>0.14285714285714285</v>
      </c>
      <c r="AA48" s="71">
        <v>48</v>
      </c>
      <c r="AB48" s="71"/>
      <c r="AC48" s="72"/>
      <c r="AD48" s="78" t="s">
        <v>1153</v>
      </c>
      <c r="AE48" s="78">
        <v>320</v>
      </c>
      <c r="AF48" s="78">
        <v>1115</v>
      </c>
      <c r="AG48" s="78">
        <v>2341</v>
      </c>
      <c r="AH48" s="78">
        <v>1002</v>
      </c>
      <c r="AI48" s="78"/>
      <c r="AJ48" s="78" t="s">
        <v>1284</v>
      </c>
      <c r="AK48" s="78" t="s">
        <v>1396</v>
      </c>
      <c r="AL48" s="82" t="s">
        <v>1475</v>
      </c>
      <c r="AM48" s="78"/>
      <c r="AN48" s="80">
        <v>40751.75944444445</v>
      </c>
      <c r="AO48" s="82" t="s">
        <v>1567</v>
      </c>
      <c r="AP48" s="78" t="b">
        <v>0</v>
      </c>
      <c r="AQ48" s="78" t="b">
        <v>0</v>
      </c>
      <c r="AR48" s="78" t="b">
        <v>0</v>
      </c>
      <c r="AS48" s="78" t="s">
        <v>1048</v>
      </c>
      <c r="AT48" s="78">
        <v>35</v>
      </c>
      <c r="AU48" s="82" t="s">
        <v>1655</v>
      </c>
      <c r="AV48" s="78" t="b">
        <v>0</v>
      </c>
      <c r="AW48" s="78" t="s">
        <v>1717</v>
      </c>
      <c r="AX48" s="82" t="s">
        <v>1763</v>
      </c>
      <c r="AY48" s="78" t="s">
        <v>66</v>
      </c>
      <c r="AZ48" s="78" t="str">
        <f>REPLACE(INDEX(GroupVertices[Group],MATCH(Vertices[[#This Row],[Vertex]],GroupVertices[Vertex],0)),1,1,"")</f>
        <v>4</v>
      </c>
      <c r="BA48" s="48"/>
      <c r="BB48" s="48"/>
      <c r="BC48" s="48"/>
      <c r="BD48" s="48"/>
      <c r="BE48" s="48" t="s">
        <v>537</v>
      </c>
      <c r="BF48" s="48" t="s">
        <v>537</v>
      </c>
      <c r="BG48" s="120" t="s">
        <v>2443</v>
      </c>
      <c r="BH48" s="120" t="s">
        <v>2443</v>
      </c>
      <c r="BI48" s="120" t="s">
        <v>2330</v>
      </c>
      <c r="BJ48" s="120" t="s">
        <v>2330</v>
      </c>
      <c r="BK48" s="120">
        <v>0</v>
      </c>
      <c r="BL48" s="123">
        <v>0</v>
      </c>
      <c r="BM48" s="120">
        <v>0</v>
      </c>
      <c r="BN48" s="123">
        <v>0</v>
      </c>
      <c r="BO48" s="120">
        <v>0</v>
      </c>
      <c r="BP48" s="123">
        <v>0</v>
      </c>
      <c r="BQ48" s="120">
        <v>34</v>
      </c>
      <c r="BR48" s="123">
        <v>100</v>
      </c>
      <c r="BS48" s="120">
        <v>34</v>
      </c>
      <c r="BT48" s="2"/>
      <c r="BU48" s="3"/>
      <c r="BV48" s="3"/>
      <c r="BW48" s="3"/>
      <c r="BX48" s="3"/>
    </row>
    <row r="49" spans="1:76" ht="15">
      <c r="A49" s="64" t="s">
        <v>239</v>
      </c>
      <c r="B49" s="65"/>
      <c r="C49" s="65" t="s">
        <v>64</v>
      </c>
      <c r="D49" s="66">
        <v>162.77441215730568</v>
      </c>
      <c r="E49" s="68"/>
      <c r="F49" s="100" t="s">
        <v>1689</v>
      </c>
      <c r="G49" s="65"/>
      <c r="H49" s="69" t="s">
        <v>239</v>
      </c>
      <c r="I49" s="70"/>
      <c r="J49" s="70"/>
      <c r="K49" s="69" t="s">
        <v>1904</v>
      </c>
      <c r="L49" s="73">
        <v>1</v>
      </c>
      <c r="M49" s="74">
        <v>4815.2880859375</v>
      </c>
      <c r="N49" s="74">
        <v>9518.8916015625</v>
      </c>
      <c r="O49" s="75"/>
      <c r="P49" s="76"/>
      <c r="Q49" s="76"/>
      <c r="R49" s="86"/>
      <c r="S49" s="48">
        <v>1</v>
      </c>
      <c r="T49" s="48">
        <v>1</v>
      </c>
      <c r="U49" s="49">
        <v>0</v>
      </c>
      <c r="V49" s="49">
        <v>0.003344</v>
      </c>
      <c r="W49" s="49">
        <v>0.009361</v>
      </c>
      <c r="X49" s="49">
        <v>0.700807</v>
      </c>
      <c r="Y49" s="49">
        <v>0.5</v>
      </c>
      <c r="Z49" s="49">
        <v>0</v>
      </c>
      <c r="AA49" s="71">
        <v>49</v>
      </c>
      <c r="AB49" s="71"/>
      <c r="AC49" s="72"/>
      <c r="AD49" s="78" t="s">
        <v>1154</v>
      </c>
      <c r="AE49" s="78">
        <v>49</v>
      </c>
      <c r="AF49" s="78">
        <v>46</v>
      </c>
      <c r="AG49" s="78">
        <v>107</v>
      </c>
      <c r="AH49" s="78">
        <v>504</v>
      </c>
      <c r="AI49" s="78"/>
      <c r="AJ49" s="78" t="s">
        <v>1285</v>
      </c>
      <c r="AK49" s="78" t="s">
        <v>1074</v>
      </c>
      <c r="AL49" s="78"/>
      <c r="AM49" s="78"/>
      <c r="AN49" s="80">
        <v>41100.97491898148</v>
      </c>
      <c r="AO49" s="82" t="s">
        <v>1568</v>
      </c>
      <c r="AP49" s="78" t="b">
        <v>0</v>
      </c>
      <c r="AQ49" s="78" t="b">
        <v>0</v>
      </c>
      <c r="AR49" s="78" t="b">
        <v>1</v>
      </c>
      <c r="AS49" s="78" t="s">
        <v>1048</v>
      </c>
      <c r="AT49" s="78">
        <v>0</v>
      </c>
      <c r="AU49" s="82" t="s">
        <v>1645</v>
      </c>
      <c r="AV49" s="78" t="b">
        <v>0</v>
      </c>
      <c r="AW49" s="78" t="s">
        <v>1717</v>
      </c>
      <c r="AX49" s="82" t="s">
        <v>1764</v>
      </c>
      <c r="AY49" s="78" t="s">
        <v>66</v>
      </c>
      <c r="AZ49" s="78" t="str">
        <f>REPLACE(INDEX(GroupVertices[Group],MATCH(Vertices[[#This Row],[Vertex]],GroupVertices[Vertex],0)),1,1,"")</f>
        <v>2</v>
      </c>
      <c r="BA49" s="48"/>
      <c r="BB49" s="48"/>
      <c r="BC49" s="48"/>
      <c r="BD49" s="48"/>
      <c r="BE49" s="48" t="s">
        <v>525</v>
      </c>
      <c r="BF49" s="48" t="s">
        <v>525</v>
      </c>
      <c r="BG49" s="120" t="s">
        <v>2444</v>
      </c>
      <c r="BH49" s="120" t="s">
        <v>2444</v>
      </c>
      <c r="BI49" s="120" t="s">
        <v>2531</v>
      </c>
      <c r="BJ49" s="120" t="s">
        <v>2531</v>
      </c>
      <c r="BK49" s="120">
        <v>0</v>
      </c>
      <c r="BL49" s="123">
        <v>0</v>
      </c>
      <c r="BM49" s="120">
        <v>0</v>
      </c>
      <c r="BN49" s="123">
        <v>0</v>
      </c>
      <c r="BO49" s="120">
        <v>0</v>
      </c>
      <c r="BP49" s="123">
        <v>0</v>
      </c>
      <c r="BQ49" s="120">
        <v>3</v>
      </c>
      <c r="BR49" s="123">
        <v>100</v>
      </c>
      <c r="BS49" s="120">
        <v>3</v>
      </c>
      <c r="BT49" s="2"/>
      <c r="BU49" s="3"/>
      <c r="BV49" s="3"/>
      <c r="BW49" s="3"/>
      <c r="BX49" s="3"/>
    </row>
    <row r="50" spans="1:76" ht="15">
      <c r="A50" s="64" t="s">
        <v>240</v>
      </c>
      <c r="B50" s="65"/>
      <c r="C50" s="65" t="s">
        <v>64</v>
      </c>
      <c r="D50" s="66">
        <v>162.15488243146115</v>
      </c>
      <c r="E50" s="68"/>
      <c r="F50" s="100" t="s">
        <v>1690</v>
      </c>
      <c r="G50" s="65"/>
      <c r="H50" s="69" t="s">
        <v>240</v>
      </c>
      <c r="I50" s="70"/>
      <c r="J50" s="70"/>
      <c r="K50" s="69" t="s">
        <v>1905</v>
      </c>
      <c r="L50" s="73">
        <v>1</v>
      </c>
      <c r="M50" s="74">
        <v>5135.53662109375</v>
      </c>
      <c r="N50" s="74">
        <v>9646.09375</v>
      </c>
      <c r="O50" s="75"/>
      <c r="P50" s="76"/>
      <c r="Q50" s="76"/>
      <c r="R50" s="86"/>
      <c r="S50" s="48">
        <v>0</v>
      </c>
      <c r="T50" s="48">
        <v>2</v>
      </c>
      <c r="U50" s="49">
        <v>0</v>
      </c>
      <c r="V50" s="49">
        <v>0.003344</v>
      </c>
      <c r="W50" s="49">
        <v>0.009361</v>
      </c>
      <c r="X50" s="49">
        <v>0.700807</v>
      </c>
      <c r="Y50" s="49">
        <v>0.5</v>
      </c>
      <c r="Z50" s="49">
        <v>0</v>
      </c>
      <c r="AA50" s="71">
        <v>50</v>
      </c>
      <c r="AB50" s="71"/>
      <c r="AC50" s="72"/>
      <c r="AD50" s="78" t="s">
        <v>1155</v>
      </c>
      <c r="AE50" s="78">
        <v>19</v>
      </c>
      <c r="AF50" s="78">
        <v>10</v>
      </c>
      <c r="AG50" s="78">
        <v>98</v>
      </c>
      <c r="AH50" s="78">
        <v>158</v>
      </c>
      <c r="AI50" s="78"/>
      <c r="AJ50" s="78" t="s">
        <v>1286</v>
      </c>
      <c r="AK50" s="78" t="s">
        <v>1397</v>
      </c>
      <c r="AL50" s="78"/>
      <c r="AM50" s="78"/>
      <c r="AN50" s="80">
        <v>43389.113854166666</v>
      </c>
      <c r="AO50" s="78"/>
      <c r="AP50" s="78" t="b">
        <v>1</v>
      </c>
      <c r="AQ50" s="78" t="b">
        <v>0</v>
      </c>
      <c r="AR50" s="78" t="b">
        <v>0</v>
      </c>
      <c r="AS50" s="78" t="s">
        <v>1048</v>
      </c>
      <c r="AT50" s="78">
        <v>0</v>
      </c>
      <c r="AU50" s="78"/>
      <c r="AV50" s="78" t="b">
        <v>0</v>
      </c>
      <c r="AW50" s="78" t="s">
        <v>1717</v>
      </c>
      <c r="AX50" s="82" t="s">
        <v>1765</v>
      </c>
      <c r="AY50" s="78" t="s">
        <v>66</v>
      </c>
      <c r="AZ50" s="78" t="str">
        <f>REPLACE(INDEX(GroupVertices[Group],MATCH(Vertices[[#This Row],[Vertex]],GroupVertices[Vertex],0)),1,1,"")</f>
        <v>2</v>
      </c>
      <c r="BA50" s="48" t="s">
        <v>467</v>
      </c>
      <c r="BB50" s="48" t="s">
        <v>467</v>
      </c>
      <c r="BC50" s="48" t="s">
        <v>503</v>
      </c>
      <c r="BD50" s="48" t="s">
        <v>503</v>
      </c>
      <c r="BE50" s="48" t="s">
        <v>525</v>
      </c>
      <c r="BF50" s="48" t="s">
        <v>525</v>
      </c>
      <c r="BG50" s="120" t="s">
        <v>2445</v>
      </c>
      <c r="BH50" s="120" t="s">
        <v>2445</v>
      </c>
      <c r="BI50" s="120" t="s">
        <v>2532</v>
      </c>
      <c r="BJ50" s="120" t="s">
        <v>2532</v>
      </c>
      <c r="BK50" s="120">
        <v>0</v>
      </c>
      <c r="BL50" s="123">
        <v>0</v>
      </c>
      <c r="BM50" s="120">
        <v>0</v>
      </c>
      <c r="BN50" s="123">
        <v>0</v>
      </c>
      <c r="BO50" s="120">
        <v>0</v>
      </c>
      <c r="BP50" s="123">
        <v>0</v>
      </c>
      <c r="BQ50" s="120">
        <v>15</v>
      </c>
      <c r="BR50" s="123">
        <v>100</v>
      </c>
      <c r="BS50" s="120">
        <v>15</v>
      </c>
      <c r="BT50" s="2"/>
      <c r="BU50" s="3"/>
      <c r="BV50" s="3"/>
      <c r="BW50" s="3"/>
      <c r="BX50" s="3"/>
    </row>
    <row r="51" spans="1:76" ht="15">
      <c r="A51" s="64" t="s">
        <v>241</v>
      </c>
      <c r="B51" s="65"/>
      <c r="C51" s="65" t="s">
        <v>64</v>
      </c>
      <c r="D51" s="66">
        <v>163.4283602012527</v>
      </c>
      <c r="E51" s="68"/>
      <c r="F51" s="100" t="s">
        <v>614</v>
      </c>
      <c r="G51" s="65"/>
      <c r="H51" s="69" t="s">
        <v>241</v>
      </c>
      <c r="I51" s="70"/>
      <c r="J51" s="70"/>
      <c r="K51" s="69" t="s">
        <v>1906</v>
      </c>
      <c r="L51" s="73">
        <v>1</v>
      </c>
      <c r="M51" s="74">
        <v>4243.72705078125</v>
      </c>
      <c r="N51" s="74">
        <v>4781.94140625</v>
      </c>
      <c r="O51" s="75"/>
      <c r="P51" s="76"/>
      <c r="Q51" s="76"/>
      <c r="R51" s="86"/>
      <c r="S51" s="48">
        <v>0</v>
      </c>
      <c r="T51" s="48">
        <v>1</v>
      </c>
      <c r="U51" s="49">
        <v>0</v>
      </c>
      <c r="V51" s="49">
        <v>0.003333</v>
      </c>
      <c r="W51" s="49">
        <v>0.008299</v>
      </c>
      <c r="X51" s="49">
        <v>0.402964</v>
      </c>
      <c r="Y51" s="49">
        <v>0</v>
      </c>
      <c r="Z51" s="49">
        <v>0</v>
      </c>
      <c r="AA51" s="71">
        <v>51</v>
      </c>
      <c r="AB51" s="71"/>
      <c r="AC51" s="72"/>
      <c r="AD51" s="78" t="s">
        <v>1156</v>
      </c>
      <c r="AE51" s="78">
        <v>203</v>
      </c>
      <c r="AF51" s="78">
        <v>84</v>
      </c>
      <c r="AG51" s="78">
        <v>15538</v>
      </c>
      <c r="AH51" s="78">
        <v>95</v>
      </c>
      <c r="AI51" s="78"/>
      <c r="AJ51" s="78" t="s">
        <v>1287</v>
      </c>
      <c r="AK51" s="78" t="s">
        <v>1082</v>
      </c>
      <c r="AL51" s="78"/>
      <c r="AM51" s="78"/>
      <c r="AN51" s="80">
        <v>40649.241064814814</v>
      </c>
      <c r="AO51" s="82" t="s">
        <v>1569</v>
      </c>
      <c r="AP51" s="78" t="b">
        <v>0</v>
      </c>
      <c r="AQ51" s="78" t="b">
        <v>0</v>
      </c>
      <c r="AR51" s="78" t="b">
        <v>1</v>
      </c>
      <c r="AS51" s="78" t="s">
        <v>1048</v>
      </c>
      <c r="AT51" s="78">
        <v>1</v>
      </c>
      <c r="AU51" s="82" t="s">
        <v>1647</v>
      </c>
      <c r="AV51" s="78" t="b">
        <v>0</v>
      </c>
      <c r="AW51" s="78" t="s">
        <v>1717</v>
      </c>
      <c r="AX51" s="82" t="s">
        <v>1766</v>
      </c>
      <c r="AY51" s="78" t="s">
        <v>66</v>
      </c>
      <c r="AZ51" s="78" t="str">
        <f>REPLACE(INDEX(GroupVertices[Group],MATCH(Vertices[[#This Row],[Vertex]],GroupVertices[Vertex],0)),1,1,"")</f>
        <v>2</v>
      </c>
      <c r="BA51" s="48"/>
      <c r="BB51" s="48"/>
      <c r="BC51" s="48"/>
      <c r="BD51" s="48"/>
      <c r="BE51" s="48"/>
      <c r="BF51" s="48"/>
      <c r="BG51" s="120" t="s">
        <v>2446</v>
      </c>
      <c r="BH51" s="120" t="s">
        <v>2446</v>
      </c>
      <c r="BI51" s="120" t="s">
        <v>2533</v>
      </c>
      <c r="BJ51" s="120" t="s">
        <v>2533</v>
      </c>
      <c r="BK51" s="120">
        <v>0</v>
      </c>
      <c r="BL51" s="123">
        <v>0</v>
      </c>
      <c r="BM51" s="120">
        <v>0</v>
      </c>
      <c r="BN51" s="123">
        <v>0</v>
      </c>
      <c r="BO51" s="120">
        <v>0</v>
      </c>
      <c r="BP51" s="123">
        <v>0</v>
      </c>
      <c r="BQ51" s="120">
        <v>16</v>
      </c>
      <c r="BR51" s="123">
        <v>100</v>
      </c>
      <c r="BS51" s="120">
        <v>16</v>
      </c>
      <c r="BT51" s="2"/>
      <c r="BU51" s="3"/>
      <c r="BV51" s="3"/>
      <c r="BW51" s="3"/>
      <c r="BX51" s="3"/>
    </row>
    <row r="52" spans="1:76" ht="15">
      <c r="A52" s="64" t="s">
        <v>242</v>
      </c>
      <c r="B52" s="65"/>
      <c r="C52" s="65" t="s">
        <v>64</v>
      </c>
      <c r="D52" s="66">
        <v>162.34418318102473</v>
      </c>
      <c r="E52" s="68"/>
      <c r="F52" s="100" t="s">
        <v>615</v>
      </c>
      <c r="G52" s="65"/>
      <c r="H52" s="69" t="s">
        <v>242</v>
      </c>
      <c r="I52" s="70"/>
      <c r="J52" s="70"/>
      <c r="K52" s="69" t="s">
        <v>1907</v>
      </c>
      <c r="L52" s="73">
        <v>1</v>
      </c>
      <c r="M52" s="74">
        <v>5877.8076171875</v>
      </c>
      <c r="N52" s="74">
        <v>4523.68798828125</v>
      </c>
      <c r="O52" s="75"/>
      <c r="P52" s="76"/>
      <c r="Q52" s="76"/>
      <c r="R52" s="86"/>
      <c r="S52" s="48">
        <v>0</v>
      </c>
      <c r="T52" s="48">
        <v>1</v>
      </c>
      <c r="U52" s="49">
        <v>0</v>
      </c>
      <c r="V52" s="49">
        <v>0.003333</v>
      </c>
      <c r="W52" s="49">
        <v>0.008299</v>
      </c>
      <c r="X52" s="49">
        <v>0.402964</v>
      </c>
      <c r="Y52" s="49">
        <v>0</v>
      </c>
      <c r="Z52" s="49">
        <v>0</v>
      </c>
      <c r="AA52" s="71">
        <v>52</v>
      </c>
      <c r="AB52" s="71"/>
      <c r="AC52" s="72"/>
      <c r="AD52" s="78" t="s">
        <v>1157</v>
      </c>
      <c r="AE52" s="78">
        <v>83</v>
      </c>
      <c r="AF52" s="78">
        <v>21</v>
      </c>
      <c r="AG52" s="78">
        <v>1424</v>
      </c>
      <c r="AH52" s="78">
        <v>1219</v>
      </c>
      <c r="AI52" s="78"/>
      <c r="AJ52" s="78" t="s">
        <v>1288</v>
      </c>
      <c r="AK52" s="78" t="s">
        <v>1398</v>
      </c>
      <c r="AL52" s="78"/>
      <c r="AM52" s="78"/>
      <c r="AN52" s="80">
        <v>42063.2371875</v>
      </c>
      <c r="AO52" s="82" t="s">
        <v>1570</v>
      </c>
      <c r="AP52" s="78" t="b">
        <v>1</v>
      </c>
      <c r="AQ52" s="78" t="b">
        <v>0</v>
      </c>
      <c r="AR52" s="78" t="b">
        <v>1</v>
      </c>
      <c r="AS52" s="78" t="s">
        <v>1048</v>
      </c>
      <c r="AT52" s="78">
        <v>0</v>
      </c>
      <c r="AU52" s="82" t="s">
        <v>1645</v>
      </c>
      <c r="AV52" s="78" t="b">
        <v>0</v>
      </c>
      <c r="AW52" s="78" t="s">
        <v>1717</v>
      </c>
      <c r="AX52" s="82" t="s">
        <v>1767</v>
      </c>
      <c r="AY52" s="78" t="s">
        <v>66</v>
      </c>
      <c r="AZ52" s="78" t="str">
        <f>REPLACE(INDEX(GroupVertices[Group],MATCH(Vertices[[#This Row],[Vertex]],GroupVertices[Vertex],0)),1,1,"")</f>
        <v>2</v>
      </c>
      <c r="BA52" s="48"/>
      <c r="BB52" s="48"/>
      <c r="BC52" s="48"/>
      <c r="BD52" s="48"/>
      <c r="BE52" s="48"/>
      <c r="BF52" s="48"/>
      <c r="BG52" s="120" t="s">
        <v>2447</v>
      </c>
      <c r="BH52" s="120" t="s">
        <v>2447</v>
      </c>
      <c r="BI52" s="120" t="s">
        <v>2534</v>
      </c>
      <c r="BJ52" s="120" t="s">
        <v>2534</v>
      </c>
      <c r="BK52" s="120">
        <v>2</v>
      </c>
      <c r="BL52" s="123">
        <v>5.2631578947368425</v>
      </c>
      <c r="BM52" s="120">
        <v>0</v>
      </c>
      <c r="BN52" s="123">
        <v>0</v>
      </c>
      <c r="BO52" s="120">
        <v>0</v>
      </c>
      <c r="BP52" s="123">
        <v>0</v>
      </c>
      <c r="BQ52" s="120">
        <v>36</v>
      </c>
      <c r="BR52" s="123">
        <v>94.73684210526316</v>
      </c>
      <c r="BS52" s="120">
        <v>38</v>
      </c>
      <c r="BT52" s="2"/>
      <c r="BU52" s="3"/>
      <c r="BV52" s="3"/>
      <c r="BW52" s="3"/>
      <c r="BX52" s="3"/>
    </row>
    <row r="53" spans="1:76" ht="15">
      <c r="A53" s="64" t="s">
        <v>243</v>
      </c>
      <c r="B53" s="65"/>
      <c r="C53" s="65" t="s">
        <v>64</v>
      </c>
      <c r="D53" s="66">
        <v>200.56572543382276</v>
      </c>
      <c r="E53" s="68"/>
      <c r="F53" s="100" t="s">
        <v>616</v>
      </c>
      <c r="G53" s="65"/>
      <c r="H53" s="69" t="s">
        <v>243</v>
      </c>
      <c r="I53" s="70"/>
      <c r="J53" s="70"/>
      <c r="K53" s="69" t="s">
        <v>1908</v>
      </c>
      <c r="L53" s="73">
        <v>1</v>
      </c>
      <c r="M53" s="74">
        <v>7440.755859375</v>
      </c>
      <c r="N53" s="74">
        <v>5131.365234375</v>
      </c>
      <c r="O53" s="75"/>
      <c r="P53" s="76"/>
      <c r="Q53" s="76"/>
      <c r="R53" s="86"/>
      <c r="S53" s="48">
        <v>0</v>
      </c>
      <c r="T53" s="48">
        <v>1</v>
      </c>
      <c r="U53" s="49">
        <v>0</v>
      </c>
      <c r="V53" s="49">
        <v>0.002481</v>
      </c>
      <c r="W53" s="49">
        <v>0.001305</v>
      </c>
      <c r="X53" s="49">
        <v>0.443688</v>
      </c>
      <c r="Y53" s="49">
        <v>0</v>
      </c>
      <c r="Z53" s="49">
        <v>0</v>
      </c>
      <c r="AA53" s="71">
        <v>53</v>
      </c>
      <c r="AB53" s="71"/>
      <c r="AC53" s="72"/>
      <c r="AD53" s="78" t="s">
        <v>1158</v>
      </c>
      <c r="AE53" s="78">
        <v>2328</v>
      </c>
      <c r="AF53" s="78">
        <v>2242</v>
      </c>
      <c r="AG53" s="78">
        <v>4534</v>
      </c>
      <c r="AH53" s="78">
        <v>132</v>
      </c>
      <c r="AI53" s="78"/>
      <c r="AJ53" s="78" t="s">
        <v>1289</v>
      </c>
      <c r="AK53" s="78" t="s">
        <v>1211</v>
      </c>
      <c r="AL53" s="82" t="s">
        <v>1476</v>
      </c>
      <c r="AM53" s="78"/>
      <c r="AN53" s="80">
        <v>39918.98532407408</v>
      </c>
      <c r="AO53" s="82" t="s">
        <v>1571</v>
      </c>
      <c r="AP53" s="78" t="b">
        <v>0</v>
      </c>
      <c r="AQ53" s="78" t="b">
        <v>0</v>
      </c>
      <c r="AR53" s="78" t="b">
        <v>0</v>
      </c>
      <c r="AS53" s="78" t="s">
        <v>1048</v>
      </c>
      <c r="AT53" s="78">
        <v>114</v>
      </c>
      <c r="AU53" s="82" t="s">
        <v>1656</v>
      </c>
      <c r="AV53" s="78" t="b">
        <v>0</v>
      </c>
      <c r="AW53" s="78" t="s">
        <v>1717</v>
      </c>
      <c r="AX53" s="82" t="s">
        <v>1768</v>
      </c>
      <c r="AY53" s="78" t="s">
        <v>66</v>
      </c>
      <c r="AZ53" s="78" t="str">
        <f>REPLACE(INDEX(GroupVertices[Group],MATCH(Vertices[[#This Row],[Vertex]],GroupVertices[Vertex],0)),1,1,"")</f>
        <v>4</v>
      </c>
      <c r="BA53" s="48"/>
      <c r="BB53" s="48"/>
      <c r="BC53" s="48"/>
      <c r="BD53" s="48"/>
      <c r="BE53" s="48"/>
      <c r="BF53" s="48"/>
      <c r="BG53" s="120" t="s">
        <v>2442</v>
      </c>
      <c r="BH53" s="120" t="s">
        <v>2442</v>
      </c>
      <c r="BI53" s="120" t="s">
        <v>2530</v>
      </c>
      <c r="BJ53" s="120" t="s">
        <v>2530</v>
      </c>
      <c r="BK53" s="120">
        <v>0</v>
      </c>
      <c r="BL53" s="123">
        <v>0</v>
      </c>
      <c r="BM53" s="120">
        <v>0</v>
      </c>
      <c r="BN53" s="123">
        <v>0</v>
      </c>
      <c r="BO53" s="120">
        <v>0</v>
      </c>
      <c r="BP53" s="123">
        <v>0</v>
      </c>
      <c r="BQ53" s="120">
        <v>23</v>
      </c>
      <c r="BR53" s="123">
        <v>100</v>
      </c>
      <c r="BS53" s="120">
        <v>23</v>
      </c>
      <c r="BT53" s="2"/>
      <c r="BU53" s="3"/>
      <c r="BV53" s="3"/>
      <c r="BW53" s="3"/>
      <c r="BX53" s="3"/>
    </row>
    <row r="54" spans="1:76" ht="15">
      <c r="A54" s="64" t="s">
        <v>244</v>
      </c>
      <c r="B54" s="65"/>
      <c r="C54" s="65" t="s">
        <v>64</v>
      </c>
      <c r="D54" s="66">
        <v>163.82417085943115</v>
      </c>
      <c r="E54" s="68"/>
      <c r="F54" s="100" t="s">
        <v>1691</v>
      </c>
      <c r="G54" s="65"/>
      <c r="H54" s="69" t="s">
        <v>244</v>
      </c>
      <c r="I54" s="70"/>
      <c r="J54" s="70"/>
      <c r="K54" s="69" t="s">
        <v>1909</v>
      </c>
      <c r="L54" s="73">
        <v>1</v>
      </c>
      <c r="M54" s="74">
        <v>4044.765869140625</v>
      </c>
      <c r="N54" s="74">
        <v>8978.22265625</v>
      </c>
      <c r="O54" s="75"/>
      <c r="P54" s="76"/>
      <c r="Q54" s="76"/>
      <c r="R54" s="86"/>
      <c r="S54" s="48">
        <v>0</v>
      </c>
      <c r="T54" s="48">
        <v>1</v>
      </c>
      <c r="U54" s="49">
        <v>0</v>
      </c>
      <c r="V54" s="49">
        <v>0.003333</v>
      </c>
      <c r="W54" s="49">
        <v>0.008299</v>
      </c>
      <c r="X54" s="49">
        <v>0.402964</v>
      </c>
      <c r="Y54" s="49">
        <v>0</v>
      </c>
      <c r="Z54" s="49">
        <v>0</v>
      </c>
      <c r="AA54" s="71">
        <v>54</v>
      </c>
      <c r="AB54" s="71"/>
      <c r="AC54" s="72"/>
      <c r="AD54" s="78" t="s">
        <v>1159</v>
      </c>
      <c r="AE54" s="78">
        <v>188</v>
      </c>
      <c r="AF54" s="78">
        <v>107</v>
      </c>
      <c r="AG54" s="78">
        <v>330</v>
      </c>
      <c r="AH54" s="78">
        <v>739</v>
      </c>
      <c r="AI54" s="78"/>
      <c r="AJ54" s="78" t="s">
        <v>1290</v>
      </c>
      <c r="AK54" s="78" t="s">
        <v>1399</v>
      </c>
      <c r="AL54" s="78"/>
      <c r="AM54" s="78"/>
      <c r="AN54" s="80">
        <v>43465.97493055555</v>
      </c>
      <c r="AO54" s="82" t="s">
        <v>1572</v>
      </c>
      <c r="AP54" s="78" t="b">
        <v>0</v>
      </c>
      <c r="AQ54" s="78" t="b">
        <v>0</v>
      </c>
      <c r="AR54" s="78" t="b">
        <v>0</v>
      </c>
      <c r="AS54" s="78" t="s">
        <v>1048</v>
      </c>
      <c r="AT54" s="78">
        <v>1</v>
      </c>
      <c r="AU54" s="82" t="s">
        <v>1645</v>
      </c>
      <c r="AV54" s="78" t="b">
        <v>0</v>
      </c>
      <c r="AW54" s="78" t="s">
        <v>1717</v>
      </c>
      <c r="AX54" s="82" t="s">
        <v>1769</v>
      </c>
      <c r="AY54" s="78" t="s">
        <v>66</v>
      </c>
      <c r="AZ54" s="78" t="str">
        <f>REPLACE(INDEX(GroupVertices[Group],MATCH(Vertices[[#This Row],[Vertex]],GroupVertices[Vertex],0)),1,1,"")</f>
        <v>2</v>
      </c>
      <c r="BA54" s="48" t="s">
        <v>467</v>
      </c>
      <c r="BB54" s="48" t="s">
        <v>467</v>
      </c>
      <c r="BC54" s="48" t="s">
        <v>503</v>
      </c>
      <c r="BD54" s="48" t="s">
        <v>503</v>
      </c>
      <c r="BE54" s="48"/>
      <c r="BF54" s="48"/>
      <c r="BG54" s="120" t="s">
        <v>2448</v>
      </c>
      <c r="BH54" s="120" t="s">
        <v>2448</v>
      </c>
      <c r="BI54" s="120" t="s">
        <v>2535</v>
      </c>
      <c r="BJ54" s="120" t="s">
        <v>2535</v>
      </c>
      <c r="BK54" s="120">
        <v>0</v>
      </c>
      <c r="BL54" s="123">
        <v>0</v>
      </c>
      <c r="BM54" s="120">
        <v>0</v>
      </c>
      <c r="BN54" s="123">
        <v>0</v>
      </c>
      <c r="BO54" s="120">
        <v>0</v>
      </c>
      <c r="BP54" s="123">
        <v>0</v>
      </c>
      <c r="BQ54" s="120">
        <v>10</v>
      </c>
      <c r="BR54" s="123">
        <v>100</v>
      </c>
      <c r="BS54" s="120">
        <v>10</v>
      </c>
      <c r="BT54" s="2"/>
      <c r="BU54" s="3"/>
      <c r="BV54" s="3"/>
      <c r="BW54" s="3"/>
      <c r="BX54" s="3"/>
    </row>
    <row r="55" spans="1:76" ht="15">
      <c r="A55" s="64" t="s">
        <v>245</v>
      </c>
      <c r="B55" s="65"/>
      <c r="C55" s="65" t="s">
        <v>64</v>
      </c>
      <c r="D55" s="66">
        <v>235.22497176301468</v>
      </c>
      <c r="E55" s="68"/>
      <c r="F55" s="100" t="s">
        <v>1692</v>
      </c>
      <c r="G55" s="65"/>
      <c r="H55" s="69" t="s">
        <v>245</v>
      </c>
      <c r="I55" s="70"/>
      <c r="J55" s="70"/>
      <c r="K55" s="69" t="s">
        <v>1910</v>
      </c>
      <c r="L55" s="73">
        <v>146.49395785864166</v>
      </c>
      <c r="M55" s="74">
        <v>5545.4228515625</v>
      </c>
      <c r="N55" s="74">
        <v>2752.599609375</v>
      </c>
      <c r="O55" s="75"/>
      <c r="P55" s="76"/>
      <c r="Q55" s="76"/>
      <c r="R55" s="86"/>
      <c r="S55" s="48">
        <v>1</v>
      </c>
      <c r="T55" s="48">
        <v>3</v>
      </c>
      <c r="U55" s="49">
        <v>138.117965</v>
      </c>
      <c r="V55" s="49">
        <v>0.00339</v>
      </c>
      <c r="W55" s="49">
        <v>0.011035</v>
      </c>
      <c r="X55" s="49">
        <v>1.121608</v>
      </c>
      <c r="Y55" s="49">
        <v>0.25</v>
      </c>
      <c r="Z55" s="49">
        <v>0</v>
      </c>
      <c r="AA55" s="71">
        <v>55</v>
      </c>
      <c r="AB55" s="71"/>
      <c r="AC55" s="72"/>
      <c r="AD55" s="78" t="s">
        <v>1160</v>
      </c>
      <c r="AE55" s="78">
        <v>4221</v>
      </c>
      <c r="AF55" s="78">
        <v>4256</v>
      </c>
      <c r="AG55" s="78">
        <v>2033</v>
      </c>
      <c r="AH55" s="78">
        <v>1886</v>
      </c>
      <c r="AI55" s="78"/>
      <c r="AJ55" s="78" t="s">
        <v>1291</v>
      </c>
      <c r="AK55" s="78" t="s">
        <v>1077</v>
      </c>
      <c r="AL55" s="78"/>
      <c r="AM55" s="78"/>
      <c r="AN55" s="80">
        <v>41936.95232638889</v>
      </c>
      <c r="AO55" s="82" t="s">
        <v>1573</v>
      </c>
      <c r="AP55" s="78" t="b">
        <v>0</v>
      </c>
      <c r="AQ55" s="78" t="b">
        <v>0</v>
      </c>
      <c r="AR55" s="78" t="b">
        <v>1</v>
      </c>
      <c r="AS55" s="78" t="s">
        <v>1048</v>
      </c>
      <c r="AT55" s="78">
        <v>3</v>
      </c>
      <c r="AU55" s="82" t="s">
        <v>1645</v>
      </c>
      <c r="AV55" s="78" t="b">
        <v>0</v>
      </c>
      <c r="AW55" s="78" t="s">
        <v>1717</v>
      </c>
      <c r="AX55" s="82" t="s">
        <v>1770</v>
      </c>
      <c r="AY55" s="78" t="s">
        <v>66</v>
      </c>
      <c r="AZ55" s="78" t="str">
        <f>REPLACE(INDEX(GroupVertices[Group],MATCH(Vertices[[#This Row],[Vertex]],GroupVertices[Vertex],0)),1,1,"")</f>
        <v>3</v>
      </c>
      <c r="BA55" s="48"/>
      <c r="BB55" s="48"/>
      <c r="BC55" s="48"/>
      <c r="BD55" s="48"/>
      <c r="BE55" s="48"/>
      <c r="BF55" s="48"/>
      <c r="BG55" s="120" t="s">
        <v>2449</v>
      </c>
      <c r="BH55" s="120" t="s">
        <v>2449</v>
      </c>
      <c r="BI55" s="120" t="s">
        <v>2536</v>
      </c>
      <c r="BJ55" s="120" t="s">
        <v>2536</v>
      </c>
      <c r="BK55" s="120">
        <v>1</v>
      </c>
      <c r="BL55" s="123">
        <v>6.666666666666667</v>
      </c>
      <c r="BM55" s="120">
        <v>0</v>
      </c>
      <c r="BN55" s="123">
        <v>0</v>
      </c>
      <c r="BO55" s="120">
        <v>0</v>
      </c>
      <c r="BP55" s="123">
        <v>0</v>
      </c>
      <c r="BQ55" s="120">
        <v>14</v>
      </c>
      <c r="BR55" s="123">
        <v>93.33333333333333</v>
      </c>
      <c r="BS55" s="120">
        <v>15</v>
      </c>
      <c r="BT55" s="2"/>
      <c r="BU55" s="3"/>
      <c r="BV55" s="3"/>
      <c r="BW55" s="3"/>
      <c r="BX55" s="3"/>
    </row>
    <row r="56" spans="1:76" ht="15">
      <c r="A56" s="64" t="s">
        <v>344</v>
      </c>
      <c r="B56" s="65"/>
      <c r="C56" s="65" t="s">
        <v>64</v>
      </c>
      <c r="D56" s="66">
        <v>180.53426429818256</v>
      </c>
      <c r="E56" s="68"/>
      <c r="F56" s="100" t="s">
        <v>1693</v>
      </c>
      <c r="G56" s="65"/>
      <c r="H56" s="69" t="s">
        <v>344</v>
      </c>
      <c r="I56" s="70"/>
      <c r="J56" s="70"/>
      <c r="K56" s="69" t="s">
        <v>1911</v>
      </c>
      <c r="L56" s="73">
        <v>1</v>
      </c>
      <c r="M56" s="74">
        <v>5680.68896484375</v>
      </c>
      <c r="N56" s="74">
        <v>3564.349365234375</v>
      </c>
      <c r="O56" s="75"/>
      <c r="P56" s="76"/>
      <c r="Q56" s="76"/>
      <c r="R56" s="86"/>
      <c r="S56" s="48">
        <v>2</v>
      </c>
      <c r="T56" s="48">
        <v>0</v>
      </c>
      <c r="U56" s="49">
        <v>0</v>
      </c>
      <c r="V56" s="49">
        <v>0.002445</v>
      </c>
      <c r="W56" s="49">
        <v>0.002503</v>
      </c>
      <c r="X56" s="49">
        <v>0.626683</v>
      </c>
      <c r="Y56" s="49">
        <v>0.5</v>
      </c>
      <c r="Z56" s="49">
        <v>0</v>
      </c>
      <c r="AA56" s="71">
        <v>56</v>
      </c>
      <c r="AB56" s="71"/>
      <c r="AC56" s="72"/>
      <c r="AD56" s="78" t="s">
        <v>1161</v>
      </c>
      <c r="AE56" s="78">
        <v>1840</v>
      </c>
      <c r="AF56" s="78">
        <v>1078</v>
      </c>
      <c r="AG56" s="78">
        <v>12074</v>
      </c>
      <c r="AH56" s="78">
        <v>38</v>
      </c>
      <c r="AI56" s="78"/>
      <c r="AJ56" s="78" t="s">
        <v>1292</v>
      </c>
      <c r="AK56" s="78" t="s">
        <v>1400</v>
      </c>
      <c r="AL56" s="82" t="s">
        <v>1477</v>
      </c>
      <c r="AM56" s="78"/>
      <c r="AN56" s="80">
        <v>40129.665972222225</v>
      </c>
      <c r="AO56" s="78"/>
      <c r="AP56" s="78" t="b">
        <v>0</v>
      </c>
      <c r="AQ56" s="78" t="b">
        <v>0</v>
      </c>
      <c r="AR56" s="78" t="b">
        <v>1</v>
      </c>
      <c r="AS56" s="78" t="s">
        <v>1048</v>
      </c>
      <c r="AT56" s="78">
        <v>39</v>
      </c>
      <c r="AU56" s="82" t="s">
        <v>1645</v>
      </c>
      <c r="AV56" s="78" t="b">
        <v>0</v>
      </c>
      <c r="AW56" s="78" t="s">
        <v>1717</v>
      </c>
      <c r="AX56" s="82" t="s">
        <v>1771</v>
      </c>
      <c r="AY56" s="78" t="s">
        <v>65</v>
      </c>
      <c r="AZ56" s="78" t="str">
        <f>REPLACE(INDEX(GroupVertices[Group],MATCH(Vertices[[#This Row],[Vertex]],GroupVertices[Vertex],0)),1,1,"")</f>
        <v>3</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246</v>
      </c>
      <c r="B57" s="65"/>
      <c r="C57" s="65" t="s">
        <v>64</v>
      </c>
      <c r="D57" s="66">
        <v>248.16625936954512</v>
      </c>
      <c r="E57" s="68"/>
      <c r="F57" s="100" t="s">
        <v>617</v>
      </c>
      <c r="G57" s="65"/>
      <c r="H57" s="69" t="s">
        <v>246</v>
      </c>
      <c r="I57" s="70"/>
      <c r="J57" s="70"/>
      <c r="K57" s="69" t="s">
        <v>1912</v>
      </c>
      <c r="L57" s="73">
        <v>146.49395785864166</v>
      </c>
      <c r="M57" s="74">
        <v>5183.68505859375</v>
      </c>
      <c r="N57" s="74">
        <v>2967.2138671875</v>
      </c>
      <c r="O57" s="75"/>
      <c r="P57" s="76"/>
      <c r="Q57" s="76"/>
      <c r="R57" s="86"/>
      <c r="S57" s="48">
        <v>0</v>
      </c>
      <c r="T57" s="48">
        <v>4</v>
      </c>
      <c r="U57" s="49">
        <v>138.117965</v>
      </c>
      <c r="V57" s="49">
        <v>0.00339</v>
      </c>
      <c r="W57" s="49">
        <v>0.011035</v>
      </c>
      <c r="X57" s="49">
        <v>1.121608</v>
      </c>
      <c r="Y57" s="49">
        <v>0.25</v>
      </c>
      <c r="Z57" s="49">
        <v>0</v>
      </c>
      <c r="AA57" s="71">
        <v>57</v>
      </c>
      <c r="AB57" s="71"/>
      <c r="AC57" s="72"/>
      <c r="AD57" s="78" t="s">
        <v>1076</v>
      </c>
      <c r="AE57" s="78">
        <v>769</v>
      </c>
      <c r="AF57" s="78">
        <v>5008</v>
      </c>
      <c r="AG57" s="78">
        <v>1378</v>
      </c>
      <c r="AH57" s="78">
        <v>592</v>
      </c>
      <c r="AI57" s="78"/>
      <c r="AJ57" s="78" t="s">
        <v>1293</v>
      </c>
      <c r="AK57" s="78" t="s">
        <v>1376</v>
      </c>
      <c r="AL57" s="82" t="s">
        <v>1478</v>
      </c>
      <c r="AM57" s="78"/>
      <c r="AN57" s="80">
        <v>39826.941469907404</v>
      </c>
      <c r="AO57" s="82" t="s">
        <v>1574</v>
      </c>
      <c r="AP57" s="78" t="b">
        <v>0</v>
      </c>
      <c r="AQ57" s="78" t="b">
        <v>0</v>
      </c>
      <c r="AR57" s="78" t="b">
        <v>1</v>
      </c>
      <c r="AS57" s="78" t="s">
        <v>1048</v>
      </c>
      <c r="AT57" s="78">
        <v>182</v>
      </c>
      <c r="AU57" s="82" t="s">
        <v>1645</v>
      </c>
      <c r="AV57" s="78" t="b">
        <v>0</v>
      </c>
      <c r="AW57" s="78" t="s">
        <v>1717</v>
      </c>
      <c r="AX57" s="82" t="s">
        <v>1772</v>
      </c>
      <c r="AY57" s="78" t="s">
        <v>66</v>
      </c>
      <c r="AZ57" s="78" t="str">
        <f>REPLACE(INDEX(GroupVertices[Group],MATCH(Vertices[[#This Row],[Vertex]],GroupVertices[Vertex],0)),1,1,"")</f>
        <v>3</v>
      </c>
      <c r="BA57" s="48"/>
      <c r="BB57" s="48"/>
      <c r="BC57" s="48"/>
      <c r="BD57" s="48"/>
      <c r="BE57" s="48"/>
      <c r="BF57" s="48"/>
      <c r="BG57" s="120" t="s">
        <v>2450</v>
      </c>
      <c r="BH57" s="120" t="s">
        <v>2450</v>
      </c>
      <c r="BI57" s="120" t="s">
        <v>2537</v>
      </c>
      <c r="BJ57" s="120" t="s">
        <v>2537</v>
      </c>
      <c r="BK57" s="120">
        <v>1</v>
      </c>
      <c r="BL57" s="123">
        <v>5.882352941176471</v>
      </c>
      <c r="BM57" s="120">
        <v>0</v>
      </c>
      <c r="BN57" s="123">
        <v>0</v>
      </c>
      <c r="BO57" s="120">
        <v>0</v>
      </c>
      <c r="BP57" s="123">
        <v>0</v>
      </c>
      <c r="BQ57" s="120">
        <v>16</v>
      </c>
      <c r="BR57" s="123">
        <v>94.11764705882354</v>
      </c>
      <c r="BS57" s="120">
        <v>17</v>
      </c>
      <c r="BT57" s="2"/>
      <c r="BU57" s="3"/>
      <c r="BV57" s="3"/>
      <c r="BW57" s="3"/>
      <c r="BX57" s="3"/>
    </row>
    <row r="58" spans="1:76" ht="15">
      <c r="A58" s="64" t="s">
        <v>247</v>
      </c>
      <c r="B58" s="65"/>
      <c r="C58" s="65" t="s">
        <v>64</v>
      </c>
      <c r="D58" s="66">
        <v>177.5570797823185</v>
      </c>
      <c r="E58" s="68"/>
      <c r="F58" s="100" t="s">
        <v>618</v>
      </c>
      <c r="G58" s="65"/>
      <c r="H58" s="69" t="s">
        <v>247</v>
      </c>
      <c r="I58" s="70"/>
      <c r="J58" s="70"/>
      <c r="K58" s="69" t="s">
        <v>1913</v>
      </c>
      <c r="L58" s="73">
        <v>1</v>
      </c>
      <c r="M58" s="74">
        <v>5907.58349609375</v>
      </c>
      <c r="N58" s="74">
        <v>8091.5625</v>
      </c>
      <c r="O58" s="75"/>
      <c r="P58" s="76"/>
      <c r="Q58" s="76"/>
      <c r="R58" s="86"/>
      <c r="S58" s="48">
        <v>1</v>
      </c>
      <c r="T58" s="48">
        <v>2</v>
      </c>
      <c r="U58" s="49">
        <v>0</v>
      </c>
      <c r="V58" s="49">
        <v>0.003344</v>
      </c>
      <c r="W58" s="49">
        <v>0.009875</v>
      </c>
      <c r="X58" s="49">
        <v>0.658195</v>
      </c>
      <c r="Y58" s="49">
        <v>0.5</v>
      </c>
      <c r="Z58" s="49">
        <v>0.5</v>
      </c>
      <c r="AA58" s="71">
        <v>58</v>
      </c>
      <c r="AB58" s="71"/>
      <c r="AC58" s="72"/>
      <c r="AD58" s="78" t="s">
        <v>1162</v>
      </c>
      <c r="AE58" s="78">
        <v>888</v>
      </c>
      <c r="AF58" s="78">
        <v>905</v>
      </c>
      <c r="AG58" s="78">
        <v>22644</v>
      </c>
      <c r="AH58" s="78">
        <v>28145</v>
      </c>
      <c r="AI58" s="78"/>
      <c r="AJ58" s="78" t="s">
        <v>1294</v>
      </c>
      <c r="AK58" s="78" t="s">
        <v>1401</v>
      </c>
      <c r="AL58" s="82" t="s">
        <v>1479</v>
      </c>
      <c r="AM58" s="78"/>
      <c r="AN58" s="80">
        <v>39981.7737037037</v>
      </c>
      <c r="AO58" s="82" t="s">
        <v>1575</v>
      </c>
      <c r="AP58" s="78" t="b">
        <v>0</v>
      </c>
      <c r="AQ58" s="78" t="b">
        <v>0</v>
      </c>
      <c r="AR58" s="78" t="b">
        <v>1</v>
      </c>
      <c r="AS58" s="78" t="s">
        <v>1048</v>
      </c>
      <c r="AT58" s="78">
        <v>18</v>
      </c>
      <c r="AU58" s="82" t="s">
        <v>1657</v>
      </c>
      <c r="AV58" s="78" t="b">
        <v>0</v>
      </c>
      <c r="AW58" s="78" t="s">
        <v>1717</v>
      </c>
      <c r="AX58" s="82" t="s">
        <v>1773</v>
      </c>
      <c r="AY58" s="78" t="s">
        <v>66</v>
      </c>
      <c r="AZ58" s="78" t="str">
        <f>REPLACE(INDEX(GroupVertices[Group],MATCH(Vertices[[#This Row],[Vertex]],GroupVertices[Vertex],0)),1,1,"")</f>
        <v>2</v>
      </c>
      <c r="BA58" s="48"/>
      <c r="BB58" s="48"/>
      <c r="BC58" s="48"/>
      <c r="BD58" s="48"/>
      <c r="BE58" s="48"/>
      <c r="BF58" s="48"/>
      <c r="BG58" s="120" t="s">
        <v>2451</v>
      </c>
      <c r="BH58" s="120" t="s">
        <v>2451</v>
      </c>
      <c r="BI58" s="120" t="s">
        <v>2538</v>
      </c>
      <c r="BJ58" s="120" t="s">
        <v>2538</v>
      </c>
      <c r="BK58" s="120">
        <v>1</v>
      </c>
      <c r="BL58" s="123">
        <v>8.333333333333334</v>
      </c>
      <c r="BM58" s="120">
        <v>2</v>
      </c>
      <c r="BN58" s="123">
        <v>16.666666666666668</v>
      </c>
      <c r="BO58" s="120">
        <v>0</v>
      </c>
      <c r="BP58" s="123">
        <v>0</v>
      </c>
      <c r="BQ58" s="120">
        <v>9</v>
      </c>
      <c r="BR58" s="123">
        <v>75</v>
      </c>
      <c r="BS58" s="120">
        <v>12</v>
      </c>
      <c r="BT58" s="2"/>
      <c r="BU58" s="3"/>
      <c r="BV58" s="3"/>
      <c r="BW58" s="3"/>
      <c r="BX58" s="3"/>
    </row>
    <row r="59" spans="1:76" ht="15">
      <c r="A59" s="64" t="s">
        <v>248</v>
      </c>
      <c r="B59" s="65"/>
      <c r="C59" s="65" t="s">
        <v>64</v>
      </c>
      <c r="D59" s="66">
        <v>227.03341205462573</v>
      </c>
      <c r="E59" s="68"/>
      <c r="F59" s="100" t="s">
        <v>619</v>
      </c>
      <c r="G59" s="65"/>
      <c r="H59" s="69" t="s">
        <v>248</v>
      </c>
      <c r="I59" s="70"/>
      <c r="J59" s="70"/>
      <c r="K59" s="69" t="s">
        <v>1914</v>
      </c>
      <c r="L59" s="73">
        <v>11.534035732327919</v>
      </c>
      <c r="M59" s="74">
        <v>5724.982421875</v>
      </c>
      <c r="N59" s="74">
        <v>7093.08056640625</v>
      </c>
      <c r="O59" s="75"/>
      <c r="P59" s="76"/>
      <c r="Q59" s="76"/>
      <c r="R59" s="86"/>
      <c r="S59" s="48">
        <v>5</v>
      </c>
      <c r="T59" s="48">
        <v>4</v>
      </c>
      <c r="U59" s="49">
        <v>10</v>
      </c>
      <c r="V59" s="49">
        <v>0.00339</v>
      </c>
      <c r="W59" s="49">
        <v>0.013899</v>
      </c>
      <c r="X59" s="49">
        <v>1.801627</v>
      </c>
      <c r="Y59" s="49">
        <v>0.16666666666666666</v>
      </c>
      <c r="Z59" s="49">
        <v>0.5</v>
      </c>
      <c r="AA59" s="71">
        <v>59</v>
      </c>
      <c r="AB59" s="71"/>
      <c r="AC59" s="72"/>
      <c r="AD59" s="78" t="s">
        <v>1163</v>
      </c>
      <c r="AE59" s="78">
        <v>1066</v>
      </c>
      <c r="AF59" s="78">
        <v>3780</v>
      </c>
      <c r="AG59" s="78">
        <v>64160</v>
      </c>
      <c r="AH59" s="78">
        <v>27186</v>
      </c>
      <c r="AI59" s="78"/>
      <c r="AJ59" s="78" t="s">
        <v>1295</v>
      </c>
      <c r="AK59" s="78" t="s">
        <v>1402</v>
      </c>
      <c r="AL59" s="82" t="s">
        <v>1480</v>
      </c>
      <c r="AM59" s="78"/>
      <c r="AN59" s="80">
        <v>40918.105092592596</v>
      </c>
      <c r="AO59" s="82" t="s">
        <v>1576</v>
      </c>
      <c r="AP59" s="78" t="b">
        <v>0</v>
      </c>
      <c r="AQ59" s="78" t="b">
        <v>0</v>
      </c>
      <c r="AR59" s="78" t="b">
        <v>1</v>
      </c>
      <c r="AS59" s="78" t="s">
        <v>1048</v>
      </c>
      <c r="AT59" s="78">
        <v>21</v>
      </c>
      <c r="AU59" s="82" t="s">
        <v>1645</v>
      </c>
      <c r="AV59" s="78" t="b">
        <v>0</v>
      </c>
      <c r="AW59" s="78" t="s">
        <v>1717</v>
      </c>
      <c r="AX59" s="82" t="s">
        <v>1774</v>
      </c>
      <c r="AY59" s="78" t="s">
        <v>66</v>
      </c>
      <c r="AZ59" s="78" t="str">
        <f>REPLACE(INDEX(GroupVertices[Group],MATCH(Vertices[[#This Row],[Vertex]],GroupVertices[Vertex],0)),1,1,"")</f>
        <v>2</v>
      </c>
      <c r="BA59" s="48"/>
      <c r="BB59" s="48"/>
      <c r="BC59" s="48"/>
      <c r="BD59" s="48"/>
      <c r="BE59" s="48"/>
      <c r="BF59" s="48"/>
      <c r="BG59" s="120" t="s">
        <v>2452</v>
      </c>
      <c r="BH59" s="120" t="s">
        <v>2495</v>
      </c>
      <c r="BI59" s="120" t="s">
        <v>2539</v>
      </c>
      <c r="BJ59" s="120" t="s">
        <v>2539</v>
      </c>
      <c r="BK59" s="120">
        <v>2</v>
      </c>
      <c r="BL59" s="123">
        <v>4.25531914893617</v>
      </c>
      <c r="BM59" s="120">
        <v>3</v>
      </c>
      <c r="BN59" s="123">
        <v>6.382978723404255</v>
      </c>
      <c r="BO59" s="120">
        <v>0</v>
      </c>
      <c r="BP59" s="123">
        <v>0</v>
      </c>
      <c r="BQ59" s="120">
        <v>42</v>
      </c>
      <c r="BR59" s="123">
        <v>89.36170212765957</v>
      </c>
      <c r="BS59" s="120">
        <v>47</v>
      </c>
      <c r="BT59" s="2"/>
      <c r="BU59" s="3"/>
      <c r="BV59" s="3"/>
      <c r="BW59" s="3"/>
      <c r="BX59" s="3"/>
    </row>
    <row r="60" spans="1:76" ht="15">
      <c r="A60" s="64" t="s">
        <v>249</v>
      </c>
      <c r="B60" s="65"/>
      <c r="C60" s="65" t="s">
        <v>64</v>
      </c>
      <c r="D60" s="66">
        <v>181.0677482287709</v>
      </c>
      <c r="E60" s="68"/>
      <c r="F60" s="100" t="s">
        <v>620</v>
      </c>
      <c r="G60" s="65"/>
      <c r="H60" s="69" t="s">
        <v>249</v>
      </c>
      <c r="I60" s="70"/>
      <c r="J60" s="70"/>
      <c r="K60" s="69" t="s">
        <v>1915</v>
      </c>
      <c r="L60" s="73">
        <v>1</v>
      </c>
      <c r="M60" s="74">
        <v>5363.1669921875</v>
      </c>
      <c r="N60" s="74">
        <v>5788.82861328125</v>
      </c>
      <c r="O60" s="75"/>
      <c r="P60" s="76"/>
      <c r="Q60" s="76"/>
      <c r="R60" s="86"/>
      <c r="S60" s="48">
        <v>1</v>
      </c>
      <c r="T60" s="48">
        <v>2</v>
      </c>
      <c r="U60" s="49">
        <v>0</v>
      </c>
      <c r="V60" s="49">
        <v>0.003344</v>
      </c>
      <c r="W60" s="49">
        <v>0.009875</v>
      </c>
      <c r="X60" s="49">
        <v>0.658195</v>
      </c>
      <c r="Y60" s="49">
        <v>0.5</v>
      </c>
      <c r="Z60" s="49">
        <v>0.5</v>
      </c>
      <c r="AA60" s="71">
        <v>60</v>
      </c>
      <c r="AB60" s="71"/>
      <c r="AC60" s="72"/>
      <c r="AD60" s="78" t="s">
        <v>1164</v>
      </c>
      <c r="AE60" s="78">
        <v>1769</v>
      </c>
      <c r="AF60" s="78">
        <v>1109</v>
      </c>
      <c r="AG60" s="78">
        <v>38408</v>
      </c>
      <c r="AH60" s="78">
        <v>35148</v>
      </c>
      <c r="AI60" s="78"/>
      <c r="AJ60" s="78" t="s">
        <v>1296</v>
      </c>
      <c r="AK60" s="78" t="s">
        <v>1403</v>
      </c>
      <c r="AL60" s="82" t="s">
        <v>1481</v>
      </c>
      <c r="AM60" s="78"/>
      <c r="AN60" s="80">
        <v>39884.04949074074</v>
      </c>
      <c r="AO60" s="82" t="s">
        <v>1577</v>
      </c>
      <c r="AP60" s="78" t="b">
        <v>0</v>
      </c>
      <c r="AQ60" s="78" t="b">
        <v>0</v>
      </c>
      <c r="AR60" s="78" t="b">
        <v>1</v>
      </c>
      <c r="AS60" s="78" t="s">
        <v>1048</v>
      </c>
      <c r="AT60" s="78">
        <v>42</v>
      </c>
      <c r="AU60" s="82" t="s">
        <v>1657</v>
      </c>
      <c r="AV60" s="78" t="b">
        <v>0</v>
      </c>
      <c r="AW60" s="78" t="s">
        <v>1717</v>
      </c>
      <c r="AX60" s="82" t="s">
        <v>1775</v>
      </c>
      <c r="AY60" s="78" t="s">
        <v>66</v>
      </c>
      <c r="AZ60" s="78" t="str">
        <f>REPLACE(INDEX(GroupVertices[Group],MATCH(Vertices[[#This Row],[Vertex]],GroupVertices[Vertex],0)),1,1,"")</f>
        <v>2</v>
      </c>
      <c r="BA60" s="48"/>
      <c r="BB60" s="48"/>
      <c r="BC60" s="48"/>
      <c r="BD60" s="48"/>
      <c r="BE60" s="48"/>
      <c r="BF60" s="48"/>
      <c r="BG60" s="120" t="s">
        <v>2453</v>
      </c>
      <c r="BH60" s="120" t="s">
        <v>2453</v>
      </c>
      <c r="BI60" s="120" t="s">
        <v>2540</v>
      </c>
      <c r="BJ60" s="120" t="s">
        <v>2540</v>
      </c>
      <c r="BK60" s="120">
        <v>0</v>
      </c>
      <c r="BL60" s="123">
        <v>0</v>
      </c>
      <c r="BM60" s="120">
        <v>0</v>
      </c>
      <c r="BN60" s="123">
        <v>0</v>
      </c>
      <c r="BO60" s="120">
        <v>0</v>
      </c>
      <c r="BP60" s="123">
        <v>0</v>
      </c>
      <c r="BQ60" s="120">
        <v>28</v>
      </c>
      <c r="BR60" s="123">
        <v>100</v>
      </c>
      <c r="BS60" s="120">
        <v>28</v>
      </c>
      <c r="BT60" s="2"/>
      <c r="BU60" s="3"/>
      <c r="BV60" s="3"/>
      <c r="BW60" s="3"/>
      <c r="BX60" s="3"/>
    </row>
    <row r="61" spans="1:76" ht="15">
      <c r="A61" s="64" t="s">
        <v>250</v>
      </c>
      <c r="B61" s="65"/>
      <c r="C61" s="65" t="s">
        <v>64</v>
      </c>
      <c r="D61" s="66">
        <v>177.31615155560118</v>
      </c>
      <c r="E61" s="68"/>
      <c r="F61" s="100" t="s">
        <v>621</v>
      </c>
      <c r="G61" s="65"/>
      <c r="H61" s="69" t="s">
        <v>250</v>
      </c>
      <c r="I61" s="70"/>
      <c r="J61" s="70"/>
      <c r="K61" s="69" t="s">
        <v>1916</v>
      </c>
      <c r="L61" s="73">
        <v>1</v>
      </c>
      <c r="M61" s="74">
        <v>6362.359375</v>
      </c>
      <c r="N61" s="74">
        <v>7095.1533203125</v>
      </c>
      <c r="O61" s="75"/>
      <c r="P61" s="76"/>
      <c r="Q61" s="76"/>
      <c r="R61" s="86"/>
      <c r="S61" s="48">
        <v>1</v>
      </c>
      <c r="T61" s="48">
        <v>2</v>
      </c>
      <c r="U61" s="49">
        <v>0</v>
      </c>
      <c r="V61" s="49">
        <v>0.003344</v>
      </c>
      <c r="W61" s="49">
        <v>0.009875</v>
      </c>
      <c r="X61" s="49">
        <v>0.658195</v>
      </c>
      <c r="Y61" s="49">
        <v>0.5</v>
      </c>
      <c r="Z61" s="49">
        <v>0.5</v>
      </c>
      <c r="AA61" s="71">
        <v>61</v>
      </c>
      <c r="AB61" s="71"/>
      <c r="AC61" s="72"/>
      <c r="AD61" s="78" t="s">
        <v>1165</v>
      </c>
      <c r="AE61" s="78">
        <v>2762</v>
      </c>
      <c r="AF61" s="78">
        <v>891</v>
      </c>
      <c r="AG61" s="78">
        <v>7801</v>
      </c>
      <c r="AH61" s="78">
        <v>1189</v>
      </c>
      <c r="AI61" s="78"/>
      <c r="AJ61" s="78" t="s">
        <v>1297</v>
      </c>
      <c r="AK61" s="78" t="s">
        <v>1404</v>
      </c>
      <c r="AL61" s="78"/>
      <c r="AM61" s="78"/>
      <c r="AN61" s="80">
        <v>43585.629016203704</v>
      </c>
      <c r="AO61" s="82" t="s">
        <v>1578</v>
      </c>
      <c r="AP61" s="78" t="b">
        <v>1</v>
      </c>
      <c r="AQ61" s="78" t="b">
        <v>0</v>
      </c>
      <c r="AR61" s="78" t="b">
        <v>0</v>
      </c>
      <c r="AS61" s="78" t="s">
        <v>1048</v>
      </c>
      <c r="AT61" s="78">
        <v>1</v>
      </c>
      <c r="AU61" s="78"/>
      <c r="AV61" s="78" t="b">
        <v>0</v>
      </c>
      <c r="AW61" s="78" t="s">
        <v>1717</v>
      </c>
      <c r="AX61" s="82" t="s">
        <v>1776</v>
      </c>
      <c r="AY61" s="78" t="s">
        <v>66</v>
      </c>
      <c r="AZ61" s="78" t="str">
        <f>REPLACE(INDEX(GroupVertices[Group],MATCH(Vertices[[#This Row],[Vertex]],GroupVertices[Vertex],0)),1,1,"")</f>
        <v>2</v>
      </c>
      <c r="BA61" s="48"/>
      <c r="BB61" s="48"/>
      <c r="BC61" s="48"/>
      <c r="BD61" s="48"/>
      <c r="BE61" s="48"/>
      <c r="BF61" s="48"/>
      <c r="BG61" s="120" t="s">
        <v>2454</v>
      </c>
      <c r="BH61" s="120" t="s">
        <v>2496</v>
      </c>
      <c r="BI61" s="120" t="s">
        <v>2541</v>
      </c>
      <c r="BJ61" s="120" t="s">
        <v>2577</v>
      </c>
      <c r="BK61" s="120">
        <v>1</v>
      </c>
      <c r="BL61" s="123">
        <v>3.225806451612903</v>
      </c>
      <c r="BM61" s="120">
        <v>1</v>
      </c>
      <c r="BN61" s="123">
        <v>3.225806451612903</v>
      </c>
      <c r="BO61" s="120">
        <v>0</v>
      </c>
      <c r="BP61" s="123">
        <v>0</v>
      </c>
      <c r="BQ61" s="120">
        <v>29</v>
      </c>
      <c r="BR61" s="123">
        <v>93.54838709677419</v>
      </c>
      <c r="BS61" s="120">
        <v>31</v>
      </c>
      <c r="BT61" s="2"/>
      <c r="BU61" s="3"/>
      <c r="BV61" s="3"/>
      <c r="BW61" s="3"/>
      <c r="BX61" s="3"/>
    </row>
    <row r="62" spans="1:76" ht="15">
      <c r="A62" s="64" t="s">
        <v>251</v>
      </c>
      <c r="B62" s="65"/>
      <c r="C62" s="65" t="s">
        <v>64</v>
      </c>
      <c r="D62" s="66">
        <v>162.48185645343463</v>
      </c>
      <c r="E62" s="68"/>
      <c r="F62" s="100" t="s">
        <v>622</v>
      </c>
      <c r="G62" s="65"/>
      <c r="H62" s="69" t="s">
        <v>251</v>
      </c>
      <c r="I62" s="70"/>
      <c r="J62" s="70"/>
      <c r="K62" s="69" t="s">
        <v>1917</v>
      </c>
      <c r="L62" s="73">
        <v>481.3520293941531</v>
      </c>
      <c r="M62" s="74">
        <v>9053.6748046875</v>
      </c>
      <c r="N62" s="74">
        <v>3511.41357421875</v>
      </c>
      <c r="O62" s="75"/>
      <c r="P62" s="76"/>
      <c r="Q62" s="76"/>
      <c r="R62" s="86"/>
      <c r="S62" s="48">
        <v>0</v>
      </c>
      <c r="T62" s="48">
        <v>2</v>
      </c>
      <c r="U62" s="49">
        <v>456</v>
      </c>
      <c r="V62" s="49">
        <v>0.003378</v>
      </c>
      <c r="W62" s="49">
        <v>0.008409</v>
      </c>
      <c r="X62" s="49">
        <v>0.819275</v>
      </c>
      <c r="Y62" s="49">
        <v>0</v>
      </c>
      <c r="Z62" s="49">
        <v>0</v>
      </c>
      <c r="AA62" s="71">
        <v>62</v>
      </c>
      <c r="AB62" s="71"/>
      <c r="AC62" s="72"/>
      <c r="AD62" s="78" t="s">
        <v>1166</v>
      </c>
      <c r="AE62" s="78">
        <v>246</v>
      </c>
      <c r="AF62" s="78">
        <v>29</v>
      </c>
      <c r="AG62" s="78">
        <v>148</v>
      </c>
      <c r="AH62" s="78">
        <v>844</v>
      </c>
      <c r="AI62" s="78"/>
      <c r="AJ62" s="78" t="s">
        <v>1298</v>
      </c>
      <c r="AK62" s="78"/>
      <c r="AL62" s="78"/>
      <c r="AM62" s="78"/>
      <c r="AN62" s="80">
        <v>40712.8446412037</v>
      </c>
      <c r="AO62" s="78"/>
      <c r="AP62" s="78" t="b">
        <v>0</v>
      </c>
      <c r="AQ62" s="78" t="b">
        <v>0</v>
      </c>
      <c r="AR62" s="78" t="b">
        <v>1</v>
      </c>
      <c r="AS62" s="78" t="s">
        <v>1048</v>
      </c>
      <c r="AT62" s="78">
        <v>0</v>
      </c>
      <c r="AU62" s="82" t="s">
        <v>1647</v>
      </c>
      <c r="AV62" s="78" t="b">
        <v>0</v>
      </c>
      <c r="AW62" s="78" t="s">
        <v>1717</v>
      </c>
      <c r="AX62" s="82" t="s">
        <v>1777</v>
      </c>
      <c r="AY62" s="78" t="s">
        <v>66</v>
      </c>
      <c r="AZ62" s="78" t="str">
        <f>REPLACE(INDEX(GroupVertices[Group],MATCH(Vertices[[#This Row],[Vertex]],GroupVertices[Vertex],0)),1,1,"")</f>
        <v>7</v>
      </c>
      <c r="BA62" s="48"/>
      <c r="BB62" s="48"/>
      <c r="BC62" s="48"/>
      <c r="BD62" s="48"/>
      <c r="BE62" s="48"/>
      <c r="BF62" s="48"/>
      <c r="BG62" s="120" t="s">
        <v>2455</v>
      </c>
      <c r="BH62" s="120" t="s">
        <v>2455</v>
      </c>
      <c r="BI62" s="120" t="s">
        <v>2542</v>
      </c>
      <c r="BJ62" s="120" t="s">
        <v>2542</v>
      </c>
      <c r="BK62" s="120">
        <v>3</v>
      </c>
      <c r="BL62" s="123">
        <v>5.769230769230769</v>
      </c>
      <c r="BM62" s="120">
        <v>0</v>
      </c>
      <c r="BN62" s="123">
        <v>0</v>
      </c>
      <c r="BO62" s="120">
        <v>0</v>
      </c>
      <c r="BP62" s="123">
        <v>0</v>
      </c>
      <c r="BQ62" s="120">
        <v>49</v>
      </c>
      <c r="BR62" s="123">
        <v>94.23076923076923</v>
      </c>
      <c r="BS62" s="120">
        <v>52</v>
      </c>
      <c r="BT62" s="2"/>
      <c r="BU62" s="3"/>
      <c r="BV62" s="3"/>
      <c r="BW62" s="3"/>
      <c r="BX62" s="3"/>
    </row>
    <row r="63" spans="1:76" ht="15">
      <c r="A63" s="64" t="s">
        <v>345</v>
      </c>
      <c r="B63" s="65"/>
      <c r="C63" s="65" t="s">
        <v>64</v>
      </c>
      <c r="D63" s="66">
        <v>1000</v>
      </c>
      <c r="E63" s="68"/>
      <c r="F63" s="100" t="s">
        <v>1694</v>
      </c>
      <c r="G63" s="65"/>
      <c r="H63" s="69" t="s">
        <v>345</v>
      </c>
      <c r="I63" s="70"/>
      <c r="J63" s="70"/>
      <c r="K63" s="69" t="s">
        <v>1918</v>
      </c>
      <c r="L63" s="73">
        <v>243.2828218435421</v>
      </c>
      <c r="M63" s="74">
        <v>9553.9501953125</v>
      </c>
      <c r="N63" s="74">
        <v>4181.9345703125</v>
      </c>
      <c r="O63" s="75"/>
      <c r="P63" s="76"/>
      <c r="Q63" s="76"/>
      <c r="R63" s="86"/>
      <c r="S63" s="48">
        <v>2</v>
      </c>
      <c r="T63" s="48">
        <v>0</v>
      </c>
      <c r="U63" s="49">
        <v>230</v>
      </c>
      <c r="V63" s="49">
        <v>0.002445</v>
      </c>
      <c r="W63" s="49">
        <v>0.000966</v>
      </c>
      <c r="X63" s="49">
        <v>0.979556</v>
      </c>
      <c r="Y63" s="49">
        <v>0</v>
      </c>
      <c r="Z63" s="49">
        <v>0</v>
      </c>
      <c r="AA63" s="71">
        <v>63</v>
      </c>
      <c r="AB63" s="71"/>
      <c r="AC63" s="72"/>
      <c r="AD63" s="78" t="s">
        <v>1167</v>
      </c>
      <c r="AE63" s="78">
        <v>294</v>
      </c>
      <c r="AF63" s="78">
        <v>641499</v>
      </c>
      <c r="AG63" s="78">
        <v>2533</v>
      </c>
      <c r="AH63" s="78">
        <v>74292</v>
      </c>
      <c r="AI63" s="78"/>
      <c r="AJ63" s="78" t="s">
        <v>1299</v>
      </c>
      <c r="AK63" s="78" t="s">
        <v>1405</v>
      </c>
      <c r="AL63" s="78"/>
      <c r="AM63" s="78"/>
      <c r="AN63" s="80">
        <v>42522.785833333335</v>
      </c>
      <c r="AO63" s="82" t="s">
        <v>1579</v>
      </c>
      <c r="AP63" s="78" t="b">
        <v>1</v>
      </c>
      <c r="AQ63" s="78" t="b">
        <v>0</v>
      </c>
      <c r="AR63" s="78" t="b">
        <v>0</v>
      </c>
      <c r="AS63" s="78" t="s">
        <v>1048</v>
      </c>
      <c r="AT63" s="78">
        <v>3012</v>
      </c>
      <c r="AU63" s="78"/>
      <c r="AV63" s="78" t="b">
        <v>1</v>
      </c>
      <c r="AW63" s="78" t="s">
        <v>1717</v>
      </c>
      <c r="AX63" s="82" t="s">
        <v>1778</v>
      </c>
      <c r="AY63" s="78" t="s">
        <v>65</v>
      </c>
      <c r="AZ63" s="78" t="str">
        <f>REPLACE(INDEX(GroupVertices[Group],MATCH(Vertices[[#This Row],[Vertex]],GroupVertices[Vertex],0)),1,1,"")</f>
        <v>7</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252</v>
      </c>
      <c r="B64" s="65"/>
      <c r="C64" s="65" t="s">
        <v>64</v>
      </c>
      <c r="D64" s="66">
        <v>235.50031830783448</v>
      </c>
      <c r="E64" s="68"/>
      <c r="F64" s="100" t="s">
        <v>623</v>
      </c>
      <c r="G64" s="65"/>
      <c r="H64" s="69" t="s">
        <v>252</v>
      </c>
      <c r="I64" s="70"/>
      <c r="J64" s="70"/>
      <c r="K64" s="69" t="s">
        <v>1919</v>
      </c>
      <c r="L64" s="73">
        <v>1</v>
      </c>
      <c r="M64" s="74">
        <v>5954.5185546875</v>
      </c>
      <c r="N64" s="74">
        <v>6017.72314453125</v>
      </c>
      <c r="O64" s="75"/>
      <c r="P64" s="76"/>
      <c r="Q64" s="76"/>
      <c r="R64" s="86"/>
      <c r="S64" s="48">
        <v>0</v>
      </c>
      <c r="T64" s="48">
        <v>2</v>
      </c>
      <c r="U64" s="49">
        <v>0</v>
      </c>
      <c r="V64" s="49">
        <v>0.003344</v>
      </c>
      <c r="W64" s="49">
        <v>0.009875</v>
      </c>
      <c r="X64" s="49">
        <v>0.658195</v>
      </c>
      <c r="Y64" s="49">
        <v>0.5</v>
      </c>
      <c r="Z64" s="49">
        <v>0</v>
      </c>
      <c r="AA64" s="71">
        <v>64</v>
      </c>
      <c r="AB64" s="71"/>
      <c r="AC64" s="72"/>
      <c r="AD64" s="78" t="s">
        <v>1168</v>
      </c>
      <c r="AE64" s="78">
        <v>5428</v>
      </c>
      <c r="AF64" s="78">
        <v>4272</v>
      </c>
      <c r="AG64" s="78">
        <v>2638</v>
      </c>
      <c r="AH64" s="78">
        <v>9895</v>
      </c>
      <c r="AI64" s="78"/>
      <c r="AJ64" s="78" t="s">
        <v>1300</v>
      </c>
      <c r="AK64" s="78" t="s">
        <v>1074</v>
      </c>
      <c r="AL64" s="78"/>
      <c r="AM64" s="78"/>
      <c r="AN64" s="80">
        <v>42109.84459490741</v>
      </c>
      <c r="AO64" s="82" t="s">
        <v>1580</v>
      </c>
      <c r="AP64" s="78" t="b">
        <v>1</v>
      </c>
      <c r="AQ64" s="78" t="b">
        <v>0</v>
      </c>
      <c r="AR64" s="78" t="b">
        <v>0</v>
      </c>
      <c r="AS64" s="78" t="s">
        <v>1048</v>
      </c>
      <c r="AT64" s="78">
        <v>23</v>
      </c>
      <c r="AU64" s="82" t="s">
        <v>1645</v>
      </c>
      <c r="AV64" s="78" t="b">
        <v>1</v>
      </c>
      <c r="AW64" s="78" t="s">
        <v>1717</v>
      </c>
      <c r="AX64" s="82" t="s">
        <v>1779</v>
      </c>
      <c r="AY64" s="78" t="s">
        <v>66</v>
      </c>
      <c r="AZ64" s="78" t="str">
        <f>REPLACE(INDEX(GroupVertices[Group],MATCH(Vertices[[#This Row],[Vertex]],GroupVertices[Vertex],0)),1,1,"")</f>
        <v>2</v>
      </c>
      <c r="BA64" s="48"/>
      <c r="BB64" s="48"/>
      <c r="BC64" s="48"/>
      <c r="BD64" s="48"/>
      <c r="BE64" s="48"/>
      <c r="BF64" s="48"/>
      <c r="BG64" s="120" t="s">
        <v>2456</v>
      </c>
      <c r="BH64" s="120" t="s">
        <v>2456</v>
      </c>
      <c r="BI64" s="120" t="s">
        <v>2543</v>
      </c>
      <c r="BJ64" s="120" t="s">
        <v>2543</v>
      </c>
      <c r="BK64" s="120">
        <v>1</v>
      </c>
      <c r="BL64" s="123">
        <v>4.3478260869565215</v>
      </c>
      <c r="BM64" s="120">
        <v>0</v>
      </c>
      <c r="BN64" s="123">
        <v>0</v>
      </c>
      <c r="BO64" s="120">
        <v>0</v>
      </c>
      <c r="BP64" s="123">
        <v>0</v>
      </c>
      <c r="BQ64" s="120">
        <v>22</v>
      </c>
      <c r="BR64" s="123">
        <v>95.65217391304348</v>
      </c>
      <c r="BS64" s="120">
        <v>23</v>
      </c>
      <c r="BT64" s="2"/>
      <c r="BU64" s="3"/>
      <c r="BV64" s="3"/>
      <c r="BW64" s="3"/>
      <c r="BX64" s="3"/>
    </row>
    <row r="65" spans="1:76" ht="15">
      <c r="A65" s="64" t="s">
        <v>253</v>
      </c>
      <c r="B65" s="65"/>
      <c r="C65" s="65" t="s">
        <v>64</v>
      </c>
      <c r="D65" s="66">
        <v>164.20277235855838</v>
      </c>
      <c r="E65" s="68"/>
      <c r="F65" s="100" t="s">
        <v>1695</v>
      </c>
      <c r="G65" s="65"/>
      <c r="H65" s="69" t="s">
        <v>253</v>
      </c>
      <c r="I65" s="70"/>
      <c r="J65" s="70"/>
      <c r="K65" s="69" t="s">
        <v>1920</v>
      </c>
      <c r="L65" s="73">
        <v>1</v>
      </c>
      <c r="M65" s="74">
        <v>3836.8134765625</v>
      </c>
      <c r="N65" s="74">
        <v>5022.13134765625</v>
      </c>
      <c r="O65" s="75"/>
      <c r="P65" s="76"/>
      <c r="Q65" s="76"/>
      <c r="R65" s="86"/>
      <c r="S65" s="48">
        <v>0</v>
      </c>
      <c r="T65" s="48">
        <v>1</v>
      </c>
      <c r="U65" s="49">
        <v>0</v>
      </c>
      <c r="V65" s="49">
        <v>0.003333</v>
      </c>
      <c r="W65" s="49">
        <v>0.008299</v>
      </c>
      <c r="X65" s="49">
        <v>0.402964</v>
      </c>
      <c r="Y65" s="49">
        <v>0</v>
      </c>
      <c r="Z65" s="49">
        <v>0</v>
      </c>
      <c r="AA65" s="71">
        <v>65</v>
      </c>
      <c r="AB65" s="71"/>
      <c r="AC65" s="72"/>
      <c r="AD65" s="78" t="s">
        <v>1169</v>
      </c>
      <c r="AE65" s="78">
        <v>189</v>
      </c>
      <c r="AF65" s="78">
        <v>129</v>
      </c>
      <c r="AG65" s="78">
        <v>5649</v>
      </c>
      <c r="AH65" s="78">
        <v>6019</v>
      </c>
      <c r="AI65" s="78"/>
      <c r="AJ65" s="78" t="s">
        <v>1301</v>
      </c>
      <c r="AK65" s="78" t="s">
        <v>1074</v>
      </c>
      <c r="AL65" s="78"/>
      <c r="AM65" s="78"/>
      <c r="AN65" s="80">
        <v>40268.271585648145</v>
      </c>
      <c r="AO65" s="82" t="s">
        <v>1581</v>
      </c>
      <c r="AP65" s="78" t="b">
        <v>1</v>
      </c>
      <c r="AQ65" s="78" t="b">
        <v>0</v>
      </c>
      <c r="AR65" s="78" t="b">
        <v>1</v>
      </c>
      <c r="AS65" s="78" t="s">
        <v>1050</v>
      </c>
      <c r="AT65" s="78">
        <v>2</v>
      </c>
      <c r="AU65" s="82" t="s">
        <v>1645</v>
      </c>
      <c r="AV65" s="78" t="b">
        <v>0</v>
      </c>
      <c r="AW65" s="78" t="s">
        <v>1717</v>
      </c>
      <c r="AX65" s="82" t="s">
        <v>1780</v>
      </c>
      <c r="AY65" s="78" t="s">
        <v>66</v>
      </c>
      <c r="AZ65" s="78" t="str">
        <f>REPLACE(INDEX(GroupVertices[Group],MATCH(Vertices[[#This Row],[Vertex]],GroupVertices[Vertex],0)),1,1,"")</f>
        <v>2</v>
      </c>
      <c r="BA65" s="48"/>
      <c r="BB65" s="48"/>
      <c r="BC65" s="48"/>
      <c r="BD65" s="48"/>
      <c r="BE65" s="48" t="s">
        <v>526</v>
      </c>
      <c r="BF65" s="48" t="s">
        <v>526</v>
      </c>
      <c r="BG65" s="120" t="s">
        <v>2457</v>
      </c>
      <c r="BH65" s="120" t="s">
        <v>2457</v>
      </c>
      <c r="BI65" s="120" t="s">
        <v>2544</v>
      </c>
      <c r="BJ65" s="120" t="s">
        <v>2544</v>
      </c>
      <c r="BK65" s="120">
        <v>1</v>
      </c>
      <c r="BL65" s="123">
        <v>20</v>
      </c>
      <c r="BM65" s="120">
        <v>0</v>
      </c>
      <c r="BN65" s="123">
        <v>0</v>
      </c>
      <c r="BO65" s="120">
        <v>0</v>
      </c>
      <c r="BP65" s="123">
        <v>0</v>
      </c>
      <c r="BQ65" s="120">
        <v>4</v>
      </c>
      <c r="BR65" s="123">
        <v>80</v>
      </c>
      <c r="BS65" s="120">
        <v>5</v>
      </c>
      <c r="BT65" s="2"/>
      <c r="BU65" s="3"/>
      <c r="BV65" s="3"/>
      <c r="BW65" s="3"/>
      <c r="BX65" s="3"/>
    </row>
    <row r="66" spans="1:76" ht="15">
      <c r="A66" s="64" t="s">
        <v>254</v>
      </c>
      <c r="B66" s="65"/>
      <c r="C66" s="65" t="s">
        <v>64</v>
      </c>
      <c r="D66" s="66">
        <v>162.2753465448198</v>
      </c>
      <c r="E66" s="68"/>
      <c r="F66" s="100" t="s">
        <v>624</v>
      </c>
      <c r="G66" s="65"/>
      <c r="H66" s="69" t="s">
        <v>254</v>
      </c>
      <c r="I66" s="70"/>
      <c r="J66" s="70"/>
      <c r="K66" s="69" t="s">
        <v>1921</v>
      </c>
      <c r="L66" s="73">
        <v>1</v>
      </c>
      <c r="M66" s="74">
        <v>251.5207977294922</v>
      </c>
      <c r="N66" s="74">
        <v>3788.90185546875</v>
      </c>
      <c r="O66" s="75"/>
      <c r="P66" s="76"/>
      <c r="Q66" s="76"/>
      <c r="R66" s="86"/>
      <c r="S66" s="48">
        <v>0</v>
      </c>
      <c r="T66" s="48">
        <v>1</v>
      </c>
      <c r="U66" s="49">
        <v>0</v>
      </c>
      <c r="V66" s="49">
        <v>0.003165</v>
      </c>
      <c r="W66" s="49">
        <v>0.00614</v>
      </c>
      <c r="X66" s="49">
        <v>0.456138</v>
      </c>
      <c r="Y66" s="49">
        <v>0</v>
      </c>
      <c r="Z66" s="49">
        <v>0</v>
      </c>
      <c r="AA66" s="71">
        <v>66</v>
      </c>
      <c r="AB66" s="71"/>
      <c r="AC66" s="72"/>
      <c r="AD66" s="78" t="s">
        <v>1170</v>
      </c>
      <c r="AE66" s="78">
        <v>77</v>
      </c>
      <c r="AF66" s="78">
        <v>17</v>
      </c>
      <c r="AG66" s="78">
        <v>1219</v>
      </c>
      <c r="AH66" s="78">
        <v>2227</v>
      </c>
      <c r="AI66" s="78"/>
      <c r="AJ66" s="78"/>
      <c r="AK66" s="78"/>
      <c r="AL66" s="78"/>
      <c r="AM66" s="78"/>
      <c r="AN66" s="80">
        <v>42414.89009259259</v>
      </c>
      <c r="AO66" s="78"/>
      <c r="AP66" s="78" t="b">
        <v>1</v>
      </c>
      <c r="AQ66" s="78" t="b">
        <v>0</v>
      </c>
      <c r="AR66" s="78" t="b">
        <v>0</v>
      </c>
      <c r="AS66" s="78" t="s">
        <v>1048</v>
      </c>
      <c r="AT66" s="78">
        <v>3</v>
      </c>
      <c r="AU66" s="78"/>
      <c r="AV66" s="78" t="b">
        <v>0</v>
      </c>
      <c r="AW66" s="78" t="s">
        <v>1717</v>
      </c>
      <c r="AX66" s="82" t="s">
        <v>1781</v>
      </c>
      <c r="AY66" s="78" t="s">
        <v>66</v>
      </c>
      <c r="AZ66" s="78" t="str">
        <f>REPLACE(INDEX(GroupVertices[Group],MATCH(Vertices[[#This Row],[Vertex]],GroupVertices[Vertex],0)),1,1,"")</f>
        <v>1</v>
      </c>
      <c r="BA66" s="48"/>
      <c r="BB66" s="48"/>
      <c r="BC66" s="48"/>
      <c r="BD66" s="48"/>
      <c r="BE66" s="48" t="s">
        <v>527</v>
      </c>
      <c r="BF66" s="48" t="s">
        <v>527</v>
      </c>
      <c r="BG66" s="120" t="s">
        <v>2458</v>
      </c>
      <c r="BH66" s="120" t="s">
        <v>2458</v>
      </c>
      <c r="BI66" s="120" t="s">
        <v>2545</v>
      </c>
      <c r="BJ66" s="120" t="s">
        <v>2545</v>
      </c>
      <c r="BK66" s="120">
        <v>0</v>
      </c>
      <c r="BL66" s="123">
        <v>0</v>
      </c>
      <c r="BM66" s="120">
        <v>0</v>
      </c>
      <c r="BN66" s="123">
        <v>0</v>
      </c>
      <c r="BO66" s="120">
        <v>0</v>
      </c>
      <c r="BP66" s="123">
        <v>0</v>
      </c>
      <c r="BQ66" s="120">
        <v>24</v>
      </c>
      <c r="BR66" s="123">
        <v>100</v>
      </c>
      <c r="BS66" s="120">
        <v>24</v>
      </c>
      <c r="BT66" s="2"/>
      <c r="BU66" s="3"/>
      <c r="BV66" s="3"/>
      <c r="BW66" s="3"/>
      <c r="BX66" s="3"/>
    </row>
    <row r="67" spans="1:76" ht="15">
      <c r="A67" s="64" t="s">
        <v>255</v>
      </c>
      <c r="B67" s="65"/>
      <c r="C67" s="65" t="s">
        <v>64</v>
      </c>
      <c r="D67" s="66">
        <v>164.5469555395831</v>
      </c>
      <c r="E67" s="68"/>
      <c r="F67" s="100" t="s">
        <v>625</v>
      </c>
      <c r="G67" s="65"/>
      <c r="H67" s="69" t="s">
        <v>255</v>
      </c>
      <c r="I67" s="70"/>
      <c r="J67" s="70"/>
      <c r="K67" s="69" t="s">
        <v>1922</v>
      </c>
      <c r="L67" s="73">
        <v>1</v>
      </c>
      <c r="M67" s="74">
        <v>8650.8564453125</v>
      </c>
      <c r="N67" s="74">
        <v>6661.0986328125</v>
      </c>
      <c r="O67" s="75"/>
      <c r="P67" s="76"/>
      <c r="Q67" s="76"/>
      <c r="R67" s="86"/>
      <c r="S67" s="48">
        <v>1</v>
      </c>
      <c r="T67" s="48">
        <v>1</v>
      </c>
      <c r="U67" s="49">
        <v>0</v>
      </c>
      <c r="V67" s="49">
        <v>0</v>
      </c>
      <c r="W67" s="49">
        <v>0</v>
      </c>
      <c r="X67" s="49">
        <v>0.999996</v>
      </c>
      <c r="Y67" s="49">
        <v>0</v>
      </c>
      <c r="Z67" s="49" t="s">
        <v>2844</v>
      </c>
      <c r="AA67" s="71">
        <v>67</v>
      </c>
      <c r="AB67" s="71"/>
      <c r="AC67" s="72"/>
      <c r="AD67" s="78" t="s">
        <v>1171</v>
      </c>
      <c r="AE67" s="78">
        <v>554</v>
      </c>
      <c r="AF67" s="78">
        <v>149</v>
      </c>
      <c r="AG67" s="78">
        <v>2480</v>
      </c>
      <c r="AH67" s="78">
        <v>453</v>
      </c>
      <c r="AI67" s="78"/>
      <c r="AJ67" s="78" t="s">
        <v>1302</v>
      </c>
      <c r="AK67" s="78" t="s">
        <v>1406</v>
      </c>
      <c r="AL67" s="82" t="s">
        <v>1482</v>
      </c>
      <c r="AM67" s="78"/>
      <c r="AN67" s="80">
        <v>42958.97646990741</v>
      </c>
      <c r="AO67" s="82" t="s">
        <v>1582</v>
      </c>
      <c r="AP67" s="78" t="b">
        <v>0</v>
      </c>
      <c r="AQ67" s="78" t="b">
        <v>0</v>
      </c>
      <c r="AR67" s="78" t="b">
        <v>0</v>
      </c>
      <c r="AS67" s="78" t="s">
        <v>1048</v>
      </c>
      <c r="AT67" s="78">
        <v>3</v>
      </c>
      <c r="AU67" s="82" t="s">
        <v>1645</v>
      </c>
      <c r="AV67" s="78" t="b">
        <v>0</v>
      </c>
      <c r="AW67" s="78" t="s">
        <v>1717</v>
      </c>
      <c r="AX67" s="82" t="s">
        <v>1782</v>
      </c>
      <c r="AY67" s="78" t="s">
        <v>66</v>
      </c>
      <c r="AZ67" s="78" t="str">
        <f>REPLACE(INDEX(GroupVertices[Group],MATCH(Vertices[[#This Row],[Vertex]],GroupVertices[Vertex],0)),1,1,"")</f>
        <v>5</v>
      </c>
      <c r="BA67" s="48"/>
      <c r="BB67" s="48"/>
      <c r="BC67" s="48"/>
      <c r="BD67" s="48"/>
      <c r="BE67" s="48" t="s">
        <v>528</v>
      </c>
      <c r="BF67" s="48" t="s">
        <v>528</v>
      </c>
      <c r="BG67" s="120" t="s">
        <v>2458</v>
      </c>
      <c r="BH67" s="120" t="s">
        <v>2458</v>
      </c>
      <c r="BI67" s="120" t="s">
        <v>2545</v>
      </c>
      <c r="BJ67" s="120" t="s">
        <v>2545</v>
      </c>
      <c r="BK67" s="120">
        <v>3</v>
      </c>
      <c r="BL67" s="123">
        <v>6.666666666666667</v>
      </c>
      <c r="BM67" s="120">
        <v>1</v>
      </c>
      <c r="BN67" s="123">
        <v>2.2222222222222223</v>
      </c>
      <c r="BO67" s="120">
        <v>0</v>
      </c>
      <c r="BP67" s="123">
        <v>0</v>
      </c>
      <c r="BQ67" s="120">
        <v>41</v>
      </c>
      <c r="BR67" s="123">
        <v>91.11111111111111</v>
      </c>
      <c r="BS67" s="120">
        <v>45</v>
      </c>
      <c r="BT67" s="2"/>
      <c r="BU67" s="3"/>
      <c r="BV67" s="3"/>
      <c r="BW67" s="3"/>
      <c r="BX67" s="3"/>
    </row>
    <row r="68" spans="1:76" ht="15">
      <c r="A68" s="64" t="s">
        <v>256</v>
      </c>
      <c r="B68" s="65"/>
      <c r="C68" s="65" t="s">
        <v>64</v>
      </c>
      <c r="D68" s="66">
        <v>162.1376732724099</v>
      </c>
      <c r="E68" s="68"/>
      <c r="F68" s="100" t="s">
        <v>626</v>
      </c>
      <c r="G68" s="65"/>
      <c r="H68" s="69" t="s">
        <v>256</v>
      </c>
      <c r="I68" s="70"/>
      <c r="J68" s="70"/>
      <c r="K68" s="69" t="s">
        <v>1923</v>
      </c>
      <c r="L68" s="73">
        <v>1</v>
      </c>
      <c r="M68" s="74">
        <v>605.4515380859375</v>
      </c>
      <c r="N68" s="74">
        <v>8489.4609375</v>
      </c>
      <c r="O68" s="75"/>
      <c r="P68" s="76"/>
      <c r="Q68" s="76"/>
      <c r="R68" s="86"/>
      <c r="S68" s="48">
        <v>0</v>
      </c>
      <c r="T68" s="48">
        <v>1</v>
      </c>
      <c r="U68" s="49">
        <v>0</v>
      </c>
      <c r="V68" s="49">
        <v>0.003165</v>
      </c>
      <c r="W68" s="49">
        <v>0.00614</v>
      </c>
      <c r="X68" s="49">
        <v>0.456138</v>
      </c>
      <c r="Y68" s="49">
        <v>0</v>
      </c>
      <c r="Z68" s="49">
        <v>0</v>
      </c>
      <c r="AA68" s="71">
        <v>68</v>
      </c>
      <c r="AB68" s="71"/>
      <c r="AC68" s="72"/>
      <c r="AD68" s="78" t="s">
        <v>1172</v>
      </c>
      <c r="AE68" s="78">
        <v>60</v>
      </c>
      <c r="AF68" s="78">
        <v>9</v>
      </c>
      <c r="AG68" s="78">
        <v>26</v>
      </c>
      <c r="AH68" s="78">
        <v>20</v>
      </c>
      <c r="AI68" s="78"/>
      <c r="AJ68" s="78" t="s">
        <v>1303</v>
      </c>
      <c r="AK68" s="78" t="s">
        <v>1077</v>
      </c>
      <c r="AL68" s="78"/>
      <c r="AM68" s="78"/>
      <c r="AN68" s="80">
        <v>43608.55847222222</v>
      </c>
      <c r="AO68" s="82" t="s">
        <v>1583</v>
      </c>
      <c r="AP68" s="78" t="b">
        <v>1</v>
      </c>
      <c r="AQ68" s="78" t="b">
        <v>0</v>
      </c>
      <c r="AR68" s="78" t="b">
        <v>0</v>
      </c>
      <c r="AS68" s="78" t="s">
        <v>1048</v>
      </c>
      <c r="AT68" s="78">
        <v>0</v>
      </c>
      <c r="AU68" s="78"/>
      <c r="AV68" s="78" t="b">
        <v>0</v>
      </c>
      <c r="AW68" s="78" t="s">
        <v>1717</v>
      </c>
      <c r="AX68" s="82" t="s">
        <v>1783</v>
      </c>
      <c r="AY68" s="78" t="s">
        <v>66</v>
      </c>
      <c r="AZ68" s="78" t="str">
        <f>REPLACE(INDEX(GroupVertices[Group],MATCH(Vertices[[#This Row],[Vertex]],GroupVertices[Vertex],0)),1,1,"")</f>
        <v>1</v>
      </c>
      <c r="BA68" s="48"/>
      <c r="BB68" s="48"/>
      <c r="BC68" s="48"/>
      <c r="BD68" s="48"/>
      <c r="BE68" s="48" t="s">
        <v>527</v>
      </c>
      <c r="BF68" s="48" t="s">
        <v>527</v>
      </c>
      <c r="BG68" s="120" t="s">
        <v>2458</v>
      </c>
      <c r="BH68" s="120" t="s">
        <v>2458</v>
      </c>
      <c r="BI68" s="120" t="s">
        <v>2545</v>
      </c>
      <c r="BJ68" s="120" t="s">
        <v>2545</v>
      </c>
      <c r="BK68" s="120">
        <v>0</v>
      </c>
      <c r="BL68" s="123">
        <v>0</v>
      </c>
      <c r="BM68" s="120">
        <v>0</v>
      </c>
      <c r="BN68" s="123">
        <v>0</v>
      </c>
      <c r="BO68" s="120">
        <v>0</v>
      </c>
      <c r="BP68" s="123">
        <v>0</v>
      </c>
      <c r="BQ68" s="120">
        <v>24</v>
      </c>
      <c r="BR68" s="123">
        <v>100</v>
      </c>
      <c r="BS68" s="120">
        <v>24</v>
      </c>
      <c r="BT68" s="2"/>
      <c r="BU68" s="3"/>
      <c r="BV68" s="3"/>
      <c r="BW68" s="3"/>
      <c r="BX68" s="3"/>
    </row>
    <row r="69" spans="1:76" ht="15">
      <c r="A69" s="64" t="s">
        <v>257</v>
      </c>
      <c r="B69" s="65"/>
      <c r="C69" s="65" t="s">
        <v>64</v>
      </c>
      <c r="D69" s="66">
        <v>172.03293972687135</v>
      </c>
      <c r="E69" s="68"/>
      <c r="F69" s="100" t="s">
        <v>627</v>
      </c>
      <c r="G69" s="65"/>
      <c r="H69" s="69" t="s">
        <v>257</v>
      </c>
      <c r="I69" s="70"/>
      <c r="J69" s="70"/>
      <c r="K69" s="69" t="s">
        <v>1924</v>
      </c>
      <c r="L69" s="73">
        <v>1.7022693999563856</v>
      </c>
      <c r="M69" s="74">
        <v>4257.50634765625</v>
      </c>
      <c r="N69" s="74">
        <v>7742.54052734375</v>
      </c>
      <c r="O69" s="75"/>
      <c r="P69" s="76"/>
      <c r="Q69" s="76"/>
      <c r="R69" s="86"/>
      <c r="S69" s="48">
        <v>0</v>
      </c>
      <c r="T69" s="48">
        <v>3</v>
      </c>
      <c r="U69" s="49">
        <v>0.666667</v>
      </c>
      <c r="V69" s="49">
        <v>0.003356</v>
      </c>
      <c r="W69" s="49">
        <v>0.010734</v>
      </c>
      <c r="X69" s="49">
        <v>0.929917</v>
      </c>
      <c r="Y69" s="49">
        <v>0.3333333333333333</v>
      </c>
      <c r="Z69" s="49">
        <v>0</v>
      </c>
      <c r="AA69" s="71">
        <v>69</v>
      </c>
      <c r="AB69" s="71"/>
      <c r="AC69" s="72"/>
      <c r="AD69" s="78" t="s">
        <v>1173</v>
      </c>
      <c r="AE69" s="78">
        <v>402</v>
      </c>
      <c r="AF69" s="78">
        <v>584</v>
      </c>
      <c r="AG69" s="78">
        <v>2757</v>
      </c>
      <c r="AH69" s="78">
        <v>562</v>
      </c>
      <c r="AI69" s="78"/>
      <c r="AJ69" s="78" t="s">
        <v>1304</v>
      </c>
      <c r="AK69" s="78" t="s">
        <v>1407</v>
      </c>
      <c r="AL69" s="82" t="s">
        <v>1483</v>
      </c>
      <c r="AM69" s="78"/>
      <c r="AN69" s="80">
        <v>40042.49957175926</v>
      </c>
      <c r="AO69" s="82" t="s">
        <v>1584</v>
      </c>
      <c r="AP69" s="78" t="b">
        <v>0</v>
      </c>
      <c r="AQ69" s="78" t="b">
        <v>0</v>
      </c>
      <c r="AR69" s="78" t="b">
        <v>1</v>
      </c>
      <c r="AS69" s="78" t="s">
        <v>1048</v>
      </c>
      <c r="AT69" s="78">
        <v>19</v>
      </c>
      <c r="AU69" s="82" t="s">
        <v>1645</v>
      </c>
      <c r="AV69" s="78" t="b">
        <v>0</v>
      </c>
      <c r="AW69" s="78" t="s">
        <v>1717</v>
      </c>
      <c r="AX69" s="82" t="s">
        <v>1784</v>
      </c>
      <c r="AY69" s="78" t="s">
        <v>66</v>
      </c>
      <c r="AZ69" s="78" t="str">
        <f>REPLACE(INDEX(GroupVertices[Group],MATCH(Vertices[[#This Row],[Vertex]],GroupVertices[Vertex],0)),1,1,"")</f>
        <v>2</v>
      </c>
      <c r="BA69" s="48"/>
      <c r="BB69" s="48"/>
      <c r="BC69" s="48"/>
      <c r="BD69" s="48"/>
      <c r="BE69" s="48"/>
      <c r="BF69" s="48"/>
      <c r="BG69" s="120" t="s">
        <v>2459</v>
      </c>
      <c r="BH69" s="120" t="s">
        <v>2459</v>
      </c>
      <c r="BI69" s="120" t="s">
        <v>2546</v>
      </c>
      <c r="BJ69" s="120" t="s">
        <v>2546</v>
      </c>
      <c r="BK69" s="120">
        <v>3</v>
      </c>
      <c r="BL69" s="123">
        <v>13.636363636363637</v>
      </c>
      <c r="BM69" s="120">
        <v>0</v>
      </c>
      <c r="BN69" s="123">
        <v>0</v>
      </c>
      <c r="BO69" s="120">
        <v>0</v>
      </c>
      <c r="BP69" s="123">
        <v>0</v>
      </c>
      <c r="BQ69" s="120">
        <v>19</v>
      </c>
      <c r="BR69" s="123">
        <v>86.36363636363636</v>
      </c>
      <c r="BS69" s="120">
        <v>22</v>
      </c>
      <c r="BT69" s="2"/>
      <c r="BU69" s="3"/>
      <c r="BV69" s="3"/>
      <c r="BW69" s="3"/>
      <c r="BX69" s="3"/>
    </row>
    <row r="70" spans="1:76" ht="15">
      <c r="A70" s="64" t="s">
        <v>346</v>
      </c>
      <c r="B70" s="65"/>
      <c r="C70" s="65" t="s">
        <v>64</v>
      </c>
      <c r="D70" s="66">
        <v>1000</v>
      </c>
      <c r="E70" s="68"/>
      <c r="F70" s="100" t="s">
        <v>1696</v>
      </c>
      <c r="G70" s="65"/>
      <c r="H70" s="69" t="s">
        <v>346</v>
      </c>
      <c r="I70" s="70"/>
      <c r="J70" s="70"/>
      <c r="K70" s="69" t="s">
        <v>1925</v>
      </c>
      <c r="L70" s="73">
        <v>1.7022693999563856</v>
      </c>
      <c r="M70" s="74">
        <v>3770.45263671875</v>
      </c>
      <c r="N70" s="74">
        <v>7256.03271484375</v>
      </c>
      <c r="O70" s="75"/>
      <c r="P70" s="76"/>
      <c r="Q70" s="76"/>
      <c r="R70" s="86"/>
      <c r="S70" s="48">
        <v>3</v>
      </c>
      <c r="T70" s="48">
        <v>0</v>
      </c>
      <c r="U70" s="49">
        <v>0.666667</v>
      </c>
      <c r="V70" s="49">
        <v>0.003356</v>
      </c>
      <c r="W70" s="49">
        <v>0.010734</v>
      </c>
      <c r="X70" s="49">
        <v>0.929917</v>
      </c>
      <c r="Y70" s="49">
        <v>0.3333333333333333</v>
      </c>
      <c r="Z70" s="49">
        <v>0</v>
      </c>
      <c r="AA70" s="71">
        <v>70</v>
      </c>
      <c r="AB70" s="71"/>
      <c r="AC70" s="72"/>
      <c r="AD70" s="78" t="s">
        <v>1174</v>
      </c>
      <c r="AE70" s="78">
        <v>357</v>
      </c>
      <c r="AF70" s="78">
        <v>1468044</v>
      </c>
      <c r="AG70" s="78">
        <v>10914</v>
      </c>
      <c r="AH70" s="78">
        <v>154</v>
      </c>
      <c r="AI70" s="78"/>
      <c r="AJ70" s="78" t="s">
        <v>1305</v>
      </c>
      <c r="AK70" s="78" t="s">
        <v>1408</v>
      </c>
      <c r="AL70" s="82" t="s">
        <v>1484</v>
      </c>
      <c r="AM70" s="78"/>
      <c r="AN70" s="80">
        <v>39266.814733796295</v>
      </c>
      <c r="AO70" s="82" t="s">
        <v>1585</v>
      </c>
      <c r="AP70" s="78" t="b">
        <v>0</v>
      </c>
      <c r="AQ70" s="78" t="b">
        <v>0</v>
      </c>
      <c r="AR70" s="78" t="b">
        <v>0</v>
      </c>
      <c r="AS70" s="78" t="s">
        <v>1048</v>
      </c>
      <c r="AT70" s="78">
        <v>5671</v>
      </c>
      <c r="AU70" s="82" t="s">
        <v>1645</v>
      </c>
      <c r="AV70" s="78" t="b">
        <v>1</v>
      </c>
      <c r="AW70" s="78" t="s">
        <v>1717</v>
      </c>
      <c r="AX70" s="82" t="s">
        <v>1785</v>
      </c>
      <c r="AY70" s="78" t="s">
        <v>65</v>
      </c>
      <c r="AZ70" s="78" t="str">
        <f>REPLACE(INDEX(GroupVertices[Group],MATCH(Vertices[[#This Row],[Vertex]],GroupVertices[Vertex],0)),1,1,"")</f>
        <v>2</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347</v>
      </c>
      <c r="B71" s="65"/>
      <c r="C71" s="65" t="s">
        <v>64</v>
      </c>
      <c r="D71" s="66">
        <v>203.50849163158435</v>
      </c>
      <c r="E71" s="68"/>
      <c r="F71" s="100" t="s">
        <v>1697</v>
      </c>
      <c r="G71" s="65"/>
      <c r="H71" s="69" t="s">
        <v>347</v>
      </c>
      <c r="I71" s="70"/>
      <c r="J71" s="70"/>
      <c r="K71" s="69" t="s">
        <v>1926</v>
      </c>
      <c r="L71" s="73">
        <v>1.7022693999563856</v>
      </c>
      <c r="M71" s="74">
        <v>4292.912109375</v>
      </c>
      <c r="N71" s="74">
        <v>6581.6533203125</v>
      </c>
      <c r="O71" s="75"/>
      <c r="P71" s="76"/>
      <c r="Q71" s="76"/>
      <c r="R71" s="86"/>
      <c r="S71" s="48">
        <v>3</v>
      </c>
      <c r="T71" s="48">
        <v>0</v>
      </c>
      <c r="U71" s="49">
        <v>0.666667</v>
      </c>
      <c r="V71" s="49">
        <v>0.003356</v>
      </c>
      <c r="W71" s="49">
        <v>0.010734</v>
      </c>
      <c r="X71" s="49">
        <v>0.929917</v>
      </c>
      <c r="Y71" s="49">
        <v>0.3333333333333333</v>
      </c>
      <c r="Z71" s="49">
        <v>0</v>
      </c>
      <c r="AA71" s="71">
        <v>71</v>
      </c>
      <c r="AB71" s="71"/>
      <c r="AC71" s="72"/>
      <c r="AD71" s="78" t="s">
        <v>1175</v>
      </c>
      <c r="AE71" s="78">
        <v>2083</v>
      </c>
      <c r="AF71" s="78">
        <v>2413</v>
      </c>
      <c r="AG71" s="78">
        <v>4108</v>
      </c>
      <c r="AH71" s="78">
        <v>1890</v>
      </c>
      <c r="AI71" s="78">
        <v>-25200</v>
      </c>
      <c r="AJ71" s="78" t="s">
        <v>1306</v>
      </c>
      <c r="AK71" s="78" t="s">
        <v>1409</v>
      </c>
      <c r="AL71" s="82" t="s">
        <v>1485</v>
      </c>
      <c r="AM71" s="78" t="s">
        <v>1082</v>
      </c>
      <c r="AN71" s="80">
        <v>40987.69517361111</v>
      </c>
      <c r="AO71" s="82" t="s">
        <v>1586</v>
      </c>
      <c r="AP71" s="78" t="b">
        <v>0</v>
      </c>
      <c r="AQ71" s="78" t="b">
        <v>0</v>
      </c>
      <c r="AR71" s="78" t="b">
        <v>1</v>
      </c>
      <c r="AS71" s="78" t="s">
        <v>1048</v>
      </c>
      <c r="AT71" s="78">
        <v>53</v>
      </c>
      <c r="AU71" s="82" t="s">
        <v>1658</v>
      </c>
      <c r="AV71" s="78" t="b">
        <v>0</v>
      </c>
      <c r="AW71" s="78" t="s">
        <v>1717</v>
      </c>
      <c r="AX71" s="82" t="s">
        <v>1786</v>
      </c>
      <c r="AY71" s="78" t="s">
        <v>65</v>
      </c>
      <c r="AZ71" s="78" t="str">
        <f>REPLACE(INDEX(GroupVertices[Group],MATCH(Vertices[[#This Row],[Vertex]],GroupVertices[Vertex],0)),1,1,"")</f>
        <v>2</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258</v>
      </c>
      <c r="B72" s="65"/>
      <c r="C72" s="65" t="s">
        <v>64</v>
      </c>
      <c r="D72" s="66">
        <v>177.79800800903584</v>
      </c>
      <c r="E72" s="68"/>
      <c r="F72" s="100" t="s">
        <v>628</v>
      </c>
      <c r="G72" s="65"/>
      <c r="H72" s="69" t="s">
        <v>258</v>
      </c>
      <c r="I72" s="70"/>
      <c r="J72" s="70"/>
      <c r="K72" s="69" t="s">
        <v>1927</v>
      </c>
      <c r="L72" s="73">
        <v>1</v>
      </c>
      <c r="M72" s="74">
        <v>910.5238037109375</v>
      </c>
      <c r="N72" s="74">
        <v>1467.0888671875</v>
      </c>
      <c r="O72" s="75"/>
      <c r="P72" s="76"/>
      <c r="Q72" s="76"/>
      <c r="R72" s="86"/>
      <c r="S72" s="48">
        <v>0</v>
      </c>
      <c r="T72" s="48">
        <v>1</v>
      </c>
      <c r="U72" s="49">
        <v>0</v>
      </c>
      <c r="V72" s="49">
        <v>0.003165</v>
      </c>
      <c r="W72" s="49">
        <v>0.00614</v>
      </c>
      <c r="X72" s="49">
        <v>0.456138</v>
      </c>
      <c r="Y72" s="49">
        <v>0</v>
      </c>
      <c r="Z72" s="49">
        <v>0</v>
      </c>
      <c r="AA72" s="71">
        <v>72</v>
      </c>
      <c r="AB72" s="71"/>
      <c r="AC72" s="72"/>
      <c r="AD72" s="78" t="s">
        <v>1176</v>
      </c>
      <c r="AE72" s="78">
        <v>2764</v>
      </c>
      <c r="AF72" s="78">
        <v>919</v>
      </c>
      <c r="AG72" s="78">
        <v>8088</v>
      </c>
      <c r="AH72" s="78">
        <v>27427</v>
      </c>
      <c r="AI72" s="78"/>
      <c r="AJ72" s="78" t="s">
        <v>1307</v>
      </c>
      <c r="AK72" s="78" t="s">
        <v>1373</v>
      </c>
      <c r="AL72" s="82" t="s">
        <v>1486</v>
      </c>
      <c r="AM72" s="78"/>
      <c r="AN72" s="80">
        <v>43082.87712962963</v>
      </c>
      <c r="AO72" s="82" t="s">
        <v>1587</v>
      </c>
      <c r="AP72" s="78" t="b">
        <v>0</v>
      </c>
      <c r="AQ72" s="78" t="b">
        <v>0</v>
      </c>
      <c r="AR72" s="78" t="b">
        <v>1</v>
      </c>
      <c r="AS72" s="78" t="s">
        <v>1048</v>
      </c>
      <c r="AT72" s="78">
        <v>3</v>
      </c>
      <c r="AU72" s="82" t="s">
        <v>1645</v>
      </c>
      <c r="AV72" s="78" t="b">
        <v>0</v>
      </c>
      <c r="AW72" s="78" t="s">
        <v>1717</v>
      </c>
      <c r="AX72" s="82" t="s">
        <v>1787</v>
      </c>
      <c r="AY72" s="78" t="s">
        <v>66</v>
      </c>
      <c r="AZ72" s="78" t="str">
        <f>REPLACE(INDEX(GroupVertices[Group],MATCH(Vertices[[#This Row],[Vertex]],GroupVertices[Vertex],0)),1,1,"")</f>
        <v>1</v>
      </c>
      <c r="BA72" s="48"/>
      <c r="BB72" s="48"/>
      <c r="BC72" s="48"/>
      <c r="BD72" s="48"/>
      <c r="BE72" s="48" t="s">
        <v>527</v>
      </c>
      <c r="BF72" s="48" t="s">
        <v>527</v>
      </c>
      <c r="BG72" s="120" t="s">
        <v>2458</v>
      </c>
      <c r="BH72" s="120" t="s">
        <v>2458</v>
      </c>
      <c r="BI72" s="120" t="s">
        <v>2545</v>
      </c>
      <c r="BJ72" s="120" t="s">
        <v>2545</v>
      </c>
      <c r="BK72" s="120">
        <v>0</v>
      </c>
      <c r="BL72" s="123">
        <v>0</v>
      </c>
      <c r="BM72" s="120">
        <v>0</v>
      </c>
      <c r="BN72" s="123">
        <v>0</v>
      </c>
      <c r="BO72" s="120">
        <v>0</v>
      </c>
      <c r="BP72" s="123">
        <v>0</v>
      </c>
      <c r="BQ72" s="120">
        <v>24</v>
      </c>
      <c r="BR72" s="123">
        <v>100</v>
      </c>
      <c r="BS72" s="120">
        <v>24</v>
      </c>
      <c r="BT72" s="2"/>
      <c r="BU72" s="3"/>
      <c r="BV72" s="3"/>
      <c r="BW72" s="3"/>
      <c r="BX72" s="3"/>
    </row>
    <row r="73" spans="1:76" ht="15">
      <c r="A73" s="64" t="s">
        <v>259</v>
      </c>
      <c r="B73" s="65"/>
      <c r="C73" s="65" t="s">
        <v>64</v>
      </c>
      <c r="D73" s="66">
        <v>287.86778930074956</v>
      </c>
      <c r="E73" s="68"/>
      <c r="F73" s="100" t="s">
        <v>629</v>
      </c>
      <c r="G73" s="65"/>
      <c r="H73" s="69" t="s">
        <v>259</v>
      </c>
      <c r="I73" s="70"/>
      <c r="J73" s="70"/>
      <c r="K73" s="69" t="s">
        <v>1928</v>
      </c>
      <c r="L73" s="73">
        <v>97.79085913126814</v>
      </c>
      <c r="M73" s="74">
        <v>1792.2052001953125</v>
      </c>
      <c r="N73" s="74">
        <v>6189.9560546875</v>
      </c>
      <c r="O73" s="75"/>
      <c r="P73" s="76"/>
      <c r="Q73" s="76"/>
      <c r="R73" s="86"/>
      <c r="S73" s="48">
        <v>0</v>
      </c>
      <c r="T73" s="48">
        <v>5</v>
      </c>
      <c r="U73" s="49">
        <v>91.883929</v>
      </c>
      <c r="V73" s="49">
        <v>0.004</v>
      </c>
      <c r="W73" s="49">
        <v>0.018541</v>
      </c>
      <c r="X73" s="49">
        <v>1.508543</v>
      </c>
      <c r="Y73" s="49">
        <v>0.3</v>
      </c>
      <c r="Z73" s="49">
        <v>0</v>
      </c>
      <c r="AA73" s="71">
        <v>73</v>
      </c>
      <c r="AB73" s="71"/>
      <c r="AC73" s="72"/>
      <c r="AD73" s="78" t="s">
        <v>1177</v>
      </c>
      <c r="AE73" s="78">
        <v>7807</v>
      </c>
      <c r="AF73" s="78">
        <v>7315</v>
      </c>
      <c r="AG73" s="78">
        <v>84530</v>
      </c>
      <c r="AH73" s="78">
        <v>2803</v>
      </c>
      <c r="AI73" s="78"/>
      <c r="AJ73" s="78" t="s">
        <v>1308</v>
      </c>
      <c r="AK73" s="78" t="s">
        <v>1410</v>
      </c>
      <c r="AL73" s="82" t="s">
        <v>1487</v>
      </c>
      <c r="AM73" s="78"/>
      <c r="AN73" s="80">
        <v>39937.12195601852</v>
      </c>
      <c r="AO73" s="82" t="s">
        <v>1588</v>
      </c>
      <c r="AP73" s="78" t="b">
        <v>0</v>
      </c>
      <c r="AQ73" s="78" t="b">
        <v>0</v>
      </c>
      <c r="AR73" s="78" t="b">
        <v>0</v>
      </c>
      <c r="AS73" s="78" t="s">
        <v>1048</v>
      </c>
      <c r="AT73" s="78">
        <v>163</v>
      </c>
      <c r="AU73" s="82" t="s">
        <v>1659</v>
      </c>
      <c r="AV73" s="78" t="b">
        <v>0</v>
      </c>
      <c r="AW73" s="78" t="s">
        <v>1717</v>
      </c>
      <c r="AX73" s="82" t="s">
        <v>1788</v>
      </c>
      <c r="AY73" s="78" t="s">
        <v>66</v>
      </c>
      <c r="AZ73" s="78" t="str">
        <f>REPLACE(INDEX(GroupVertices[Group],MATCH(Vertices[[#This Row],[Vertex]],GroupVertices[Vertex],0)),1,1,"")</f>
        <v>1</v>
      </c>
      <c r="BA73" s="48"/>
      <c r="BB73" s="48"/>
      <c r="BC73" s="48"/>
      <c r="BD73" s="48"/>
      <c r="BE73" s="48" t="s">
        <v>527</v>
      </c>
      <c r="BF73" s="48" t="s">
        <v>527</v>
      </c>
      <c r="BG73" s="120" t="s">
        <v>2460</v>
      </c>
      <c r="BH73" s="120" t="s">
        <v>2497</v>
      </c>
      <c r="BI73" s="120" t="s">
        <v>2547</v>
      </c>
      <c r="BJ73" s="120" t="s">
        <v>2547</v>
      </c>
      <c r="BK73" s="120">
        <v>1</v>
      </c>
      <c r="BL73" s="123">
        <v>1.6666666666666667</v>
      </c>
      <c r="BM73" s="120">
        <v>2</v>
      </c>
      <c r="BN73" s="123">
        <v>3.3333333333333335</v>
      </c>
      <c r="BO73" s="120">
        <v>0</v>
      </c>
      <c r="BP73" s="123">
        <v>0</v>
      </c>
      <c r="BQ73" s="120">
        <v>57</v>
      </c>
      <c r="BR73" s="123">
        <v>95</v>
      </c>
      <c r="BS73" s="120">
        <v>60</v>
      </c>
      <c r="BT73" s="2"/>
      <c r="BU73" s="3"/>
      <c r="BV73" s="3"/>
      <c r="BW73" s="3"/>
      <c r="BX73" s="3"/>
    </row>
    <row r="74" spans="1:76" ht="15">
      <c r="A74" s="64" t="s">
        <v>282</v>
      </c>
      <c r="B74" s="65"/>
      <c r="C74" s="65" t="s">
        <v>64</v>
      </c>
      <c r="D74" s="66">
        <v>585.7583324776672</v>
      </c>
      <c r="E74" s="68"/>
      <c r="F74" s="100" t="s">
        <v>652</v>
      </c>
      <c r="G74" s="65"/>
      <c r="H74" s="69" t="s">
        <v>282</v>
      </c>
      <c r="I74" s="70"/>
      <c r="J74" s="70"/>
      <c r="K74" s="69" t="s">
        <v>1929</v>
      </c>
      <c r="L74" s="73">
        <v>3.1068071464655835</v>
      </c>
      <c r="M74" s="74">
        <v>1217.64697265625</v>
      </c>
      <c r="N74" s="74">
        <v>6005.5966796875</v>
      </c>
      <c r="O74" s="75"/>
      <c r="P74" s="76"/>
      <c r="Q74" s="76"/>
      <c r="R74" s="86"/>
      <c r="S74" s="48">
        <v>4</v>
      </c>
      <c r="T74" s="48">
        <v>1</v>
      </c>
      <c r="U74" s="49">
        <v>2</v>
      </c>
      <c r="V74" s="49">
        <v>0.003195</v>
      </c>
      <c r="W74" s="49">
        <v>0.011823</v>
      </c>
      <c r="X74" s="49">
        <v>1.26698</v>
      </c>
      <c r="Y74" s="49">
        <v>0.25</v>
      </c>
      <c r="Z74" s="49">
        <v>0.25</v>
      </c>
      <c r="AA74" s="71">
        <v>74</v>
      </c>
      <c r="AB74" s="71"/>
      <c r="AC74" s="72"/>
      <c r="AD74" s="78" t="s">
        <v>1178</v>
      </c>
      <c r="AE74" s="78">
        <v>733</v>
      </c>
      <c r="AF74" s="78">
        <v>24625</v>
      </c>
      <c r="AG74" s="78">
        <v>5995</v>
      </c>
      <c r="AH74" s="78">
        <v>4099</v>
      </c>
      <c r="AI74" s="78"/>
      <c r="AJ74" s="78" t="s">
        <v>1309</v>
      </c>
      <c r="AK74" s="78" t="s">
        <v>1077</v>
      </c>
      <c r="AL74" s="82" t="s">
        <v>1488</v>
      </c>
      <c r="AM74" s="78"/>
      <c r="AN74" s="80">
        <v>39706.177407407406</v>
      </c>
      <c r="AO74" s="82" t="s">
        <v>1589</v>
      </c>
      <c r="AP74" s="78" t="b">
        <v>0</v>
      </c>
      <c r="AQ74" s="78" t="b">
        <v>0</v>
      </c>
      <c r="AR74" s="78" t="b">
        <v>1</v>
      </c>
      <c r="AS74" s="78" t="s">
        <v>1048</v>
      </c>
      <c r="AT74" s="78">
        <v>719</v>
      </c>
      <c r="AU74" s="82" t="s">
        <v>1648</v>
      </c>
      <c r="AV74" s="78" t="b">
        <v>0</v>
      </c>
      <c r="AW74" s="78" t="s">
        <v>1717</v>
      </c>
      <c r="AX74" s="82" t="s">
        <v>1789</v>
      </c>
      <c r="AY74" s="78" t="s">
        <v>66</v>
      </c>
      <c r="AZ74" s="78" t="str">
        <f>REPLACE(INDEX(GroupVertices[Group],MATCH(Vertices[[#This Row],[Vertex]],GroupVertices[Vertex],0)),1,1,"")</f>
        <v>1</v>
      </c>
      <c r="BA74" s="48"/>
      <c r="BB74" s="48"/>
      <c r="BC74" s="48"/>
      <c r="BD74" s="48"/>
      <c r="BE74" s="48" t="s">
        <v>527</v>
      </c>
      <c r="BF74" s="48" t="s">
        <v>527</v>
      </c>
      <c r="BG74" s="120" t="s">
        <v>2458</v>
      </c>
      <c r="BH74" s="120" t="s">
        <v>2458</v>
      </c>
      <c r="BI74" s="120" t="s">
        <v>2545</v>
      </c>
      <c r="BJ74" s="120" t="s">
        <v>2545</v>
      </c>
      <c r="BK74" s="120">
        <v>0</v>
      </c>
      <c r="BL74" s="123">
        <v>0</v>
      </c>
      <c r="BM74" s="120">
        <v>0</v>
      </c>
      <c r="BN74" s="123">
        <v>0</v>
      </c>
      <c r="BO74" s="120">
        <v>0</v>
      </c>
      <c r="BP74" s="123">
        <v>0</v>
      </c>
      <c r="BQ74" s="120">
        <v>24</v>
      </c>
      <c r="BR74" s="123">
        <v>100</v>
      </c>
      <c r="BS74" s="120">
        <v>24</v>
      </c>
      <c r="BT74" s="2"/>
      <c r="BU74" s="3"/>
      <c r="BV74" s="3"/>
      <c r="BW74" s="3"/>
      <c r="BX74" s="3"/>
    </row>
    <row r="75" spans="1:76" ht="15">
      <c r="A75" s="64" t="s">
        <v>260</v>
      </c>
      <c r="B75" s="65"/>
      <c r="C75" s="65" t="s">
        <v>64</v>
      </c>
      <c r="D75" s="66">
        <v>166.45717219427047</v>
      </c>
      <c r="E75" s="68"/>
      <c r="F75" s="100" t="s">
        <v>630</v>
      </c>
      <c r="G75" s="65"/>
      <c r="H75" s="69" t="s">
        <v>260</v>
      </c>
      <c r="I75" s="70"/>
      <c r="J75" s="70"/>
      <c r="K75" s="69" t="s">
        <v>1930</v>
      </c>
      <c r="L75" s="73">
        <v>1</v>
      </c>
      <c r="M75" s="74">
        <v>1734.1708984375</v>
      </c>
      <c r="N75" s="74">
        <v>1920.999267578125</v>
      </c>
      <c r="O75" s="75"/>
      <c r="P75" s="76"/>
      <c r="Q75" s="76"/>
      <c r="R75" s="86"/>
      <c r="S75" s="48">
        <v>0</v>
      </c>
      <c r="T75" s="48">
        <v>1</v>
      </c>
      <c r="U75" s="49">
        <v>0</v>
      </c>
      <c r="V75" s="49">
        <v>0.003165</v>
      </c>
      <c r="W75" s="49">
        <v>0.00614</v>
      </c>
      <c r="X75" s="49">
        <v>0.456138</v>
      </c>
      <c r="Y75" s="49">
        <v>0</v>
      </c>
      <c r="Z75" s="49">
        <v>0</v>
      </c>
      <c r="AA75" s="71">
        <v>75</v>
      </c>
      <c r="AB75" s="71"/>
      <c r="AC75" s="72"/>
      <c r="AD75" s="78" t="s">
        <v>1179</v>
      </c>
      <c r="AE75" s="78">
        <v>405</v>
      </c>
      <c r="AF75" s="78">
        <v>260</v>
      </c>
      <c r="AG75" s="78">
        <v>5959</v>
      </c>
      <c r="AH75" s="78">
        <v>11884</v>
      </c>
      <c r="AI75" s="78"/>
      <c r="AJ75" s="78" t="s">
        <v>1310</v>
      </c>
      <c r="AK75" s="78" t="s">
        <v>1411</v>
      </c>
      <c r="AL75" s="82" t="s">
        <v>1489</v>
      </c>
      <c r="AM75" s="78"/>
      <c r="AN75" s="80">
        <v>40077.66981481481</v>
      </c>
      <c r="AO75" s="82" t="s">
        <v>1590</v>
      </c>
      <c r="AP75" s="78" t="b">
        <v>0</v>
      </c>
      <c r="AQ75" s="78" t="b">
        <v>0</v>
      </c>
      <c r="AR75" s="78" t="b">
        <v>0</v>
      </c>
      <c r="AS75" s="78" t="s">
        <v>1048</v>
      </c>
      <c r="AT75" s="78">
        <v>15</v>
      </c>
      <c r="AU75" s="82" t="s">
        <v>1645</v>
      </c>
      <c r="AV75" s="78" t="b">
        <v>0</v>
      </c>
      <c r="AW75" s="78" t="s">
        <v>1717</v>
      </c>
      <c r="AX75" s="82" t="s">
        <v>1790</v>
      </c>
      <c r="AY75" s="78" t="s">
        <v>66</v>
      </c>
      <c r="AZ75" s="78" t="str">
        <f>REPLACE(INDEX(GroupVertices[Group],MATCH(Vertices[[#This Row],[Vertex]],GroupVertices[Vertex],0)),1,1,"")</f>
        <v>1</v>
      </c>
      <c r="BA75" s="48"/>
      <c r="BB75" s="48"/>
      <c r="BC75" s="48"/>
      <c r="BD75" s="48"/>
      <c r="BE75" s="48" t="s">
        <v>527</v>
      </c>
      <c r="BF75" s="48" t="s">
        <v>527</v>
      </c>
      <c r="BG75" s="120" t="s">
        <v>2458</v>
      </c>
      <c r="BH75" s="120" t="s">
        <v>2458</v>
      </c>
      <c r="BI75" s="120" t="s">
        <v>2545</v>
      </c>
      <c r="BJ75" s="120" t="s">
        <v>2545</v>
      </c>
      <c r="BK75" s="120">
        <v>0</v>
      </c>
      <c r="BL75" s="123">
        <v>0</v>
      </c>
      <c r="BM75" s="120">
        <v>0</v>
      </c>
      <c r="BN75" s="123">
        <v>0</v>
      </c>
      <c r="BO75" s="120">
        <v>0</v>
      </c>
      <c r="BP75" s="123">
        <v>0</v>
      </c>
      <c r="BQ75" s="120">
        <v>24</v>
      </c>
      <c r="BR75" s="123">
        <v>100</v>
      </c>
      <c r="BS75" s="120">
        <v>24</v>
      </c>
      <c r="BT75" s="2"/>
      <c r="BU75" s="3"/>
      <c r="BV75" s="3"/>
      <c r="BW75" s="3"/>
      <c r="BX75" s="3"/>
    </row>
    <row r="76" spans="1:76" ht="15">
      <c r="A76" s="64" t="s">
        <v>261</v>
      </c>
      <c r="B76" s="65"/>
      <c r="C76" s="65" t="s">
        <v>64</v>
      </c>
      <c r="D76" s="66">
        <v>164.1167265633022</v>
      </c>
      <c r="E76" s="68"/>
      <c r="F76" s="100" t="s">
        <v>631</v>
      </c>
      <c r="G76" s="65"/>
      <c r="H76" s="69" t="s">
        <v>261</v>
      </c>
      <c r="I76" s="70"/>
      <c r="J76" s="70"/>
      <c r="K76" s="69" t="s">
        <v>1931</v>
      </c>
      <c r="L76" s="73">
        <v>1.7022693999563856</v>
      </c>
      <c r="M76" s="74">
        <v>3898.16796875</v>
      </c>
      <c r="N76" s="74">
        <v>6103.40771484375</v>
      </c>
      <c r="O76" s="75"/>
      <c r="P76" s="76"/>
      <c r="Q76" s="76"/>
      <c r="R76" s="86"/>
      <c r="S76" s="48">
        <v>0</v>
      </c>
      <c r="T76" s="48">
        <v>3</v>
      </c>
      <c r="U76" s="49">
        <v>0.666667</v>
      </c>
      <c r="V76" s="49">
        <v>0.003356</v>
      </c>
      <c r="W76" s="49">
        <v>0.010734</v>
      </c>
      <c r="X76" s="49">
        <v>0.929917</v>
      </c>
      <c r="Y76" s="49">
        <v>0.3333333333333333</v>
      </c>
      <c r="Z76" s="49">
        <v>0</v>
      </c>
      <c r="AA76" s="71">
        <v>76</v>
      </c>
      <c r="AB76" s="71"/>
      <c r="AC76" s="72"/>
      <c r="AD76" s="78" t="s">
        <v>1180</v>
      </c>
      <c r="AE76" s="78">
        <v>312</v>
      </c>
      <c r="AF76" s="78">
        <v>124</v>
      </c>
      <c r="AG76" s="78">
        <v>1859</v>
      </c>
      <c r="AH76" s="78">
        <v>2365</v>
      </c>
      <c r="AI76" s="78"/>
      <c r="AJ76" s="78"/>
      <c r="AK76" s="78" t="s">
        <v>1373</v>
      </c>
      <c r="AL76" s="82" t="s">
        <v>1490</v>
      </c>
      <c r="AM76" s="78"/>
      <c r="AN76" s="80">
        <v>42580.6641087963</v>
      </c>
      <c r="AO76" s="82" t="s">
        <v>1591</v>
      </c>
      <c r="AP76" s="78" t="b">
        <v>1</v>
      </c>
      <c r="AQ76" s="78" t="b">
        <v>0</v>
      </c>
      <c r="AR76" s="78" t="b">
        <v>0</v>
      </c>
      <c r="AS76" s="78" t="s">
        <v>1048</v>
      </c>
      <c r="AT76" s="78">
        <v>6</v>
      </c>
      <c r="AU76" s="78"/>
      <c r="AV76" s="78" t="b">
        <v>0</v>
      </c>
      <c r="AW76" s="78" t="s">
        <v>1717</v>
      </c>
      <c r="AX76" s="82" t="s">
        <v>1791</v>
      </c>
      <c r="AY76" s="78" t="s">
        <v>66</v>
      </c>
      <c r="AZ76" s="78" t="str">
        <f>REPLACE(INDEX(GroupVertices[Group],MATCH(Vertices[[#This Row],[Vertex]],GroupVertices[Vertex],0)),1,1,"")</f>
        <v>2</v>
      </c>
      <c r="BA76" s="48"/>
      <c r="BB76" s="48"/>
      <c r="BC76" s="48"/>
      <c r="BD76" s="48"/>
      <c r="BE76" s="48"/>
      <c r="BF76" s="48"/>
      <c r="BG76" s="120" t="s">
        <v>2459</v>
      </c>
      <c r="BH76" s="120" t="s">
        <v>2459</v>
      </c>
      <c r="BI76" s="120" t="s">
        <v>2546</v>
      </c>
      <c r="BJ76" s="120" t="s">
        <v>2546</v>
      </c>
      <c r="BK76" s="120">
        <v>3</v>
      </c>
      <c r="BL76" s="123">
        <v>13.636363636363637</v>
      </c>
      <c r="BM76" s="120">
        <v>0</v>
      </c>
      <c r="BN76" s="123">
        <v>0</v>
      </c>
      <c r="BO76" s="120">
        <v>0</v>
      </c>
      <c r="BP76" s="123">
        <v>0</v>
      </c>
      <c r="BQ76" s="120">
        <v>19</v>
      </c>
      <c r="BR76" s="123">
        <v>86.36363636363636</v>
      </c>
      <c r="BS76" s="120">
        <v>22</v>
      </c>
      <c r="BT76" s="2"/>
      <c r="BU76" s="3"/>
      <c r="BV76" s="3"/>
      <c r="BW76" s="3"/>
      <c r="BX76" s="3"/>
    </row>
    <row r="77" spans="1:76" ht="15">
      <c r="A77" s="64" t="s">
        <v>262</v>
      </c>
      <c r="B77" s="65"/>
      <c r="C77" s="65" t="s">
        <v>64</v>
      </c>
      <c r="D77" s="66">
        <v>163.20464113358662</v>
      </c>
      <c r="E77" s="68"/>
      <c r="F77" s="100" t="s">
        <v>632</v>
      </c>
      <c r="G77" s="65"/>
      <c r="H77" s="69" t="s">
        <v>262</v>
      </c>
      <c r="I77" s="70"/>
      <c r="J77" s="70"/>
      <c r="K77" s="69" t="s">
        <v>1932</v>
      </c>
      <c r="L77" s="73">
        <v>1</v>
      </c>
      <c r="M77" s="74">
        <v>9053.6748046875</v>
      </c>
      <c r="N77" s="74">
        <v>4181.9345703125</v>
      </c>
      <c r="O77" s="75"/>
      <c r="P77" s="76"/>
      <c r="Q77" s="76"/>
      <c r="R77" s="86"/>
      <c r="S77" s="48">
        <v>0</v>
      </c>
      <c r="T77" s="48">
        <v>1</v>
      </c>
      <c r="U77" s="49">
        <v>0</v>
      </c>
      <c r="V77" s="49">
        <v>0.001908</v>
      </c>
      <c r="W77" s="49">
        <v>0.00011</v>
      </c>
      <c r="X77" s="49">
        <v>0.566311</v>
      </c>
      <c r="Y77" s="49">
        <v>0</v>
      </c>
      <c r="Z77" s="49">
        <v>0</v>
      </c>
      <c r="AA77" s="71">
        <v>77</v>
      </c>
      <c r="AB77" s="71"/>
      <c r="AC77" s="72"/>
      <c r="AD77" s="78" t="s">
        <v>1181</v>
      </c>
      <c r="AE77" s="78">
        <v>16</v>
      </c>
      <c r="AF77" s="78">
        <v>71</v>
      </c>
      <c r="AG77" s="78">
        <v>1605</v>
      </c>
      <c r="AH77" s="78">
        <v>9471</v>
      </c>
      <c r="AI77" s="78"/>
      <c r="AJ77" s="78" t="s">
        <v>1311</v>
      </c>
      <c r="AK77" s="78" t="s">
        <v>1412</v>
      </c>
      <c r="AL77" s="78"/>
      <c r="AM77" s="78"/>
      <c r="AN77" s="80">
        <v>43493.091412037036</v>
      </c>
      <c r="AO77" s="82" t="s">
        <v>1592</v>
      </c>
      <c r="AP77" s="78" t="b">
        <v>1</v>
      </c>
      <c r="AQ77" s="78" t="b">
        <v>1</v>
      </c>
      <c r="AR77" s="78" t="b">
        <v>1</v>
      </c>
      <c r="AS77" s="78" t="s">
        <v>1048</v>
      </c>
      <c r="AT77" s="78">
        <v>0</v>
      </c>
      <c r="AU77" s="78"/>
      <c r="AV77" s="78" t="b">
        <v>0</v>
      </c>
      <c r="AW77" s="78" t="s">
        <v>1717</v>
      </c>
      <c r="AX77" s="82" t="s">
        <v>1792</v>
      </c>
      <c r="AY77" s="78" t="s">
        <v>66</v>
      </c>
      <c r="AZ77" s="78" t="str">
        <f>REPLACE(INDEX(GroupVertices[Group],MATCH(Vertices[[#This Row],[Vertex]],GroupVertices[Vertex],0)),1,1,"")</f>
        <v>7</v>
      </c>
      <c r="BA77" s="48"/>
      <c r="BB77" s="48"/>
      <c r="BC77" s="48"/>
      <c r="BD77" s="48"/>
      <c r="BE77" s="48"/>
      <c r="BF77" s="48"/>
      <c r="BG77" s="120" t="s">
        <v>2461</v>
      </c>
      <c r="BH77" s="120" t="s">
        <v>2461</v>
      </c>
      <c r="BI77" s="120" t="s">
        <v>2548</v>
      </c>
      <c r="BJ77" s="120" t="s">
        <v>2548</v>
      </c>
      <c r="BK77" s="120">
        <v>1</v>
      </c>
      <c r="BL77" s="123">
        <v>5.2631578947368425</v>
      </c>
      <c r="BM77" s="120">
        <v>1</v>
      </c>
      <c r="BN77" s="123">
        <v>5.2631578947368425</v>
      </c>
      <c r="BO77" s="120">
        <v>0</v>
      </c>
      <c r="BP77" s="123">
        <v>0</v>
      </c>
      <c r="BQ77" s="120">
        <v>17</v>
      </c>
      <c r="BR77" s="123">
        <v>89.47368421052632</v>
      </c>
      <c r="BS77" s="120">
        <v>19</v>
      </c>
      <c r="BT77" s="2"/>
      <c r="BU77" s="3"/>
      <c r="BV77" s="3"/>
      <c r="BW77" s="3"/>
      <c r="BX77" s="3"/>
    </row>
    <row r="78" spans="1:76" ht="15">
      <c r="A78" s="64" t="s">
        <v>263</v>
      </c>
      <c r="B78" s="65"/>
      <c r="C78" s="65" t="s">
        <v>64</v>
      </c>
      <c r="D78" s="66">
        <v>162.4646472943834</v>
      </c>
      <c r="E78" s="68"/>
      <c r="F78" s="100" t="s">
        <v>633</v>
      </c>
      <c r="G78" s="65"/>
      <c r="H78" s="69" t="s">
        <v>263</v>
      </c>
      <c r="I78" s="70"/>
      <c r="J78" s="70"/>
      <c r="K78" s="69" t="s">
        <v>1933</v>
      </c>
      <c r="L78" s="73">
        <v>1</v>
      </c>
      <c r="M78" s="74">
        <v>2407.52685546875</v>
      </c>
      <c r="N78" s="74">
        <v>2480.85107421875</v>
      </c>
      <c r="O78" s="75"/>
      <c r="P78" s="76"/>
      <c r="Q78" s="76"/>
      <c r="R78" s="86"/>
      <c r="S78" s="48">
        <v>0</v>
      </c>
      <c r="T78" s="48">
        <v>1</v>
      </c>
      <c r="U78" s="49">
        <v>0</v>
      </c>
      <c r="V78" s="49">
        <v>0.003165</v>
      </c>
      <c r="W78" s="49">
        <v>0.00614</v>
      </c>
      <c r="X78" s="49">
        <v>0.456138</v>
      </c>
      <c r="Y78" s="49">
        <v>0</v>
      </c>
      <c r="Z78" s="49">
        <v>0</v>
      </c>
      <c r="AA78" s="71">
        <v>78</v>
      </c>
      <c r="AB78" s="71"/>
      <c r="AC78" s="72"/>
      <c r="AD78" s="78" t="s">
        <v>1182</v>
      </c>
      <c r="AE78" s="78">
        <v>425</v>
      </c>
      <c r="AF78" s="78">
        <v>28</v>
      </c>
      <c r="AG78" s="78">
        <v>498</v>
      </c>
      <c r="AH78" s="78">
        <v>2526</v>
      </c>
      <c r="AI78" s="78"/>
      <c r="AJ78" s="78" t="s">
        <v>1312</v>
      </c>
      <c r="AK78" s="78"/>
      <c r="AL78" s="78"/>
      <c r="AM78" s="78"/>
      <c r="AN78" s="80">
        <v>43009.68921296296</v>
      </c>
      <c r="AO78" s="82" t="s">
        <v>1593</v>
      </c>
      <c r="AP78" s="78" t="b">
        <v>1</v>
      </c>
      <c r="AQ78" s="78" t="b">
        <v>0</v>
      </c>
      <c r="AR78" s="78" t="b">
        <v>0</v>
      </c>
      <c r="AS78" s="78" t="s">
        <v>1048</v>
      </c>
      <c r="AT78" s="78">
        <v>1</v>
      </c>
      <c r="AU78" s="78"/>
      <c r="AV78" s="78" t="b">
        <v>0</v>
      </c>
      <c r="AW78" s="78" t="s">
        <v>1717</v>
      </c>
      <c r="AX78" s="82" t="s">
        <v>1793</v>
      </c>
      <c r="AY78" s="78" t="s">
        <v>66</v>
      </c>
      <c r="AZ78" s="78" t="str">
        <f>REPLACE(INDEX(GroupVertices[Group],MATCH(Vertices[[#This Row],[Vertex]],GroupVertices[Vertex],0)),1,1,"")</f>
        <v>1</v>
      </c>
      <c r="BA78" s="48"/>
      <c r="BB78" s="48"/>
      <c r="BC78" s="48"/>
      <c r="BD78" s="48"/>
      <c r="BE78" s="48" t="s">
        <v>527</v>
      </c>
      <c r="BF78" s="48" t="s">
        <v>527</v>
      </c>
      <c r="BG78" s="120" t="s">
        <v>2458</v>
      </c>
      <c r="BH78" s="120" t="s">
        <v>2458</v>
      </c>
      <c r="BI78" s="120" t="s">
        <v>2545</v>
      </c>
      <c r="BJ78" s="120" t="s">
        <v>2545</v>
      </c>
      <c r="BK78" s="120">
        <v>0</v>
      </c>
      <c r="BL78" s="123">
        <v>0</v>
      </c>
      <c r="BM78" s="120">
        <v>0</v>
      </c>
      <c r="BN78" s="123">
        <v>0</v>
      </c>
      <c r="BO78" s="120">
        <v>0</v>
      </c>
      <c r="BP78" s="123">
        <v>0</v>
      </c>
      <c r="BQ78" s="120">
        <v>24</v>
      </c>
      <c r="BR78" s="123">
        <v>100</v>
      </c>
      <c r="BS78" s="120">
        <v>24</v>
      </c>
      <c r="BT78" s="2"/>
      <c r="BU78" s="3"/>
      <c r="BV78" s="3"/>
      <c r="BW78" s="3"/>
      <c r="BX78" s="3"/>
    </row>
    <row r="79" spans="1:76" ht="15">
      <c r="A79" s="64" t="s">
        <v>264</v>
      </c>
      <c r="B79" s="65"/>
      <c r="C79" s="65" t="s">
        <v>64</v>
      </c>
      <c r="D79" s="66">
        <v>163.08417702022794</v>
      </c>
      <c r="E79" s="68"/>
      <c r="F79" s="100" t="s">
        <v>634</v>
      </c>
      <c r="G79" s="65"/>
      <c r="H79" s="69" t="s">
        <v>264</v>
      </c>
      <c r="I79" s="70"/>
      <c r="J79" s="70"/>
      <c r="K79" s="69" t="s">
        <v>1934</v>
      </c>
      <c r="L79" s="73">
        <v>1</v>
      </c>
      <c r="M79" s="74">
        <v>2530.1923828125</v>
      </c>
      <c r="N79" s="74">
        <v>4516.08837890625</v>
      </c>
      <c r="O79" s="75"/>
      <c r="P79" s="76"/>
      <c r="Q79" s="76"/>
      <c r="R79" s="86"/>
      <c r="S79" s="48">
        <v>0</v>
      </c>
      <c r="T79" s="48">
        <v>1</v>
      </c>
      <c r="U79" s="49">
        <v>0</v>
      </c>
      <c r="V79" s="49">
        <v>0.003165</v>
      </c>
      <c r="W79" s="49">
        <v>0.00614</v>
      </c>
      <c r="X79" s="49">
        <v>0.456138</v>
      </c>
      <c r="Y79" s="49">
        <v>0</v>
      </c>
      <c r="Z79" s="49">
        <v>0</v>
      </c>
      <c r="AA79" s="71">
        <v>79</v>
      </c>
      <c r="AB79" s="71"/>
      <c r="AC79" s="72"/>
      <c r="AD79" s="78" t="s">
        <v>1183</v>
      </c>
      <c r="AE79" s="78">
        <v>304</v>
      </c>
      <c r="AF79" s="78">
        <v>64</v>
      </c>
      <c r="AG79" s="78">
        <v>3215</v>
      </c>
      <c r="AH79" s="78">
        <v>2264</v>
      </c>
      <c r="AI79" s="78"/>
      <c r="AJ79" s="78" t="s">
        <v>1313</v>
      </c>
      <c r="AK79" s="78" t="s">
        <v>1413</v>
      </c>
      <c r="AL79" s="78"/>
      <c r="AM79" s="78"/>
      <c r="AN79" s="80">
        <v>42152.81820601852</v>
      </c>
      <c r="AO79" s="82" t="s">
        <v>1594</v>
      </c>
      <c r="AP79" s="78" t="b">
        <v>0</v>
      </c>
      <c r="AQ79" s="78" t="b">
        <v>0</v>
      </c>
      <c r="AR79" s="78" t="b">
        <v>0</v>
      </c>
      <c r="AS79" s="78" t="s">
        <v>1048</v>
      </c>
      <c r="AT79" s="78">
        <v>62</v>
      </c>
      <c r="AU79" s="82" t="s">
        <v>1645</v>
      </c>
      <c r="AV79" s="78" t="b">
        <v>0</v>
      </c>
      <c r="AW79" s="78" t="s">
        <v>1717</v>
      </c>
      <c r="AX79" s="82" t="s">
        <v>1794</v>
      </c>
      <c r="AY79" s="78" t="s">
        <v>66</v>
      </c>
      <c r="AZ79" s="78" t="str">
        <f>REPLACE(INDEX(GroupVertices[Group],MATCH(Vertices[[#This Row],[Vertex]],GroupVertices[Vertex],0)),1,1,"")</f>
        <v>1</v>
      </c>
      <c r="BA79" s="48"/>
      <c r="BB79" s="48"/>
      <c r="BC79" s="48"/>
      <c r="BD79" s="48"/>
      <c r="BE79" s="48" t="s">
        <v>527</v>
      </c>
      <c r="BF79" s="48" t="s">
        <v>527</v>
      </c>
      <c r="BG79" s="120" t="s">
        <v>2458</v>
      </c>
      <c r="BH79" s="120" t="s">
        <v>2458</v>
      </c>
      <c r="BI79" s="120" t="s">
        <v>2545</v>
      </c>
      <c r="BJ79" s="120" t="s">
        <v>2545</v>
      </c>
      <c r="BK79" s="120">
        <v>0</v>
      </c>
      <c r="BL79" s="123">
        <v>0</v>
      </c>
      <c r="BM79" s="120">
        <v>0</v>
      </c>
      <c r="BN79" s="123">
        <v>0</v>
      </c>
      <c r="BO79" s="120">
        <v>0</v>
      </c>
      <c r="BP79" s="123">
        <v>0</v>
      </c>
      <c r="BQ79" s="120">
        <v>24</v>
      </c>
      <c r="BR79" s="123">
        <v>100</v>
      </c>
      <c r="BS79" s="120">
        <v>24</v>
      </c>
      <c r="BT79" s="2"/>
      <c r="BU79" s="3"/>
      <c r="BV79" s="3"/>
      <c r="BW79" s="3"/>
      <c r="BX79" s="3"/>
    </row>
    <row r="80" spans="1:76" ht="15">
      <c r="A80" s="64" t="s">
        <v>265</v>
      </c>
      <c r="B80" s="65"/>
      <c r="C80" s="65" t="s">
        <v>64</v>
      </c>
      <c r="D80" s="66">
        <v>167.69623164595956</v>
      </c>
      <c r="E80" s="68"/>
      <c r="F80" s="100" t="s">
        <v>635</v>
      </c>
      <c r="G80" s="65"/>
      <c r="H80" s="69" t="s">
        <v>265</v>
      </c>
      <c r="I80" s="70"/>
      <c r="J80" s="70"/>
      <c r="K80" s="69" t="s">
        <v>1935</v>
      </c>
      <c r="L80" s="73">
        <v>1</v>
      </c>
      <c r="M80" s="74">
        <v>1832.7864990234375</v>
      </c>
      <c r="N80" s="74">
        <v>614.358642578125</v>
      </c>
      <c r="O80" s="75"/>
      <c r="P80" s="76"/>
      <c r="Q80" s="76"/>
      <c r="R80" s="86"/>
      <c r="S80" s="48">
        <v>0</v>
      </c>
      <c r="T80" s="48">
        <v>1</v>
      </c>
      <c r="U80" s="49">
        <v>0</v>
      </c>
      <c r="V80" s="49">
        <v>0.003165</v>
      </c>
      <c r="W80" s="49">
        <v>0.00614</v>
      </c>
      <c r="X80" s="49">
        <v>0.456138</v>
      </c>
      <c r="Y80" s="49">
        <v>0</v>
      </c>
      <c r="Z80" s="49">
        <v>0</v>
      </c>
      <c r="AA80" s="71">
        <v>80</v>
      </c>
      <c r="AB80" s="71"/>
      <c r="AC80" s="72"/>
      <c r="AD80" s="78" t="s">
        <v>1184</v>
      </c>
      <c r="AE80" s="78">
        <v>370</v>
      </c>
      <c r="AF80" s="78">
        <v>332</v>
      </c>
      <c r="AG80" s="78">
        <v>208</v>
      </c>
      <c r="AH80" s="78">
        <v>1284</v>
      </c>
      <c r="AI80" s="78"/>
      <c r="AJ80" s="78" t="s">
        <v>1314</v>
      </c>
      <c r="AK80" s="78" t="s">
        <v>1414</v>
      </c>
      <c r="AL80" s="78"/>
      <c r="AM80" s="78"/>
      <c r="AN80" s="80">
        <v>43300.74930555555</v>
      </c>
      <c r="AO80" s="82" t="s">
        <v>1595</v>
      </c>
      <c r="AP80" s="78" t="b">
        <v>0</v>
      </c>
      <c r="AQ80" s="78" t="b">
        <v>0</v>
      </c>
      <c r="AR80" s="78" t="b">
        <v>0</v>
      </c>
      <c r="AS80" s="78" t="s">
        <v>1048</v>
      </c>
      <c r="AT80" s="78">
        <v>2</v>
      </c>
      <c r="AU80" s="82" t="s">
        <v>1645</v>
      </c>
      <c r="AV80" s="78" t="b">
        <v>0</v>
      </c>
      <c r="AW80" s="78" t="s">
        <v>1717</v>
      </c>
      <c r="AX80" s="82" t="s">
        <v>1795</v>
      </c>
      <c r="AY80" s="78" t="s">
        <v>66</v>
      </c>
      <c r="AZ80" s="78" t="str">
        <f>REPLACE(INDEX(GroupVertices[Group],MATCH(Vertices[[#This Row],[Vertex]],GroupVertices[Vertex],0)),1,1,"")</f>
        <v>1</v>
      </c>
      <c r="BA80" s="48"/>
      <c r="BB80" s="48"/>
      <c r="BC80" s="48"/>
      <c r="BD80" s="48"/>
      <c r="BE80" s="48" t="s">
        <v>527</v>
      </c>
      <c r="BF80" s="48" t="s">
        <v>527</v>
      </c>
      <c r="BG80" s="120" t="s">
        <v>2458</v>
      </c>
      <c r="BH80" s="120" t="s">
        <v>2498</v>
      </c>
      <c r="BI80" s="120" t="s">
        <v>2545</v>
      </c>
      <c r="BJ80" s="120" t="s">
        <v>2545</v>
      </c>
      <c r="BK80" s="120">
        <v>0</v>
      </c>
      <c r="BL80" s="123">
        <v>0</v>
      </c>
      <c r="BM80" s="120">
        <v>2</v>
      </c>
      <c r="BN80" s="123">
        <v>4</v>
      </c>
      <c r="BO80" s="120">
        <v>0</v>
      </c>
      <c r="BP80" s="123">
        <v>0</v>
      </c>
      <c r="BQ80" s="120">
        <v>48</v>
      </c>
      <c r="BR80" s="123">
        <v>96</v>
      </c>
      <c r="BS80" s="120">
        <v>50</v>
      </c>
      <c r="BT80" s="2"/>
      <c r="BU80" s="3"/>
      <c r="BV80" s="3"/>
      <c r="BW80" s="3"/>
      <c r="BX80" s="3"/>
    </row>
    <row r="81" spans="1:76" ht="15">
      <c r="A81" s="64" t="s">
        <v>266</v>
      </c>
      <c r="B81" s="65"/>
      <c r="C81" s="65" t="s">
        <v>64</v>
      </c>
      <c r="D81" s="66">
        <v>190.94580552418114</v>
      </c>
      <c r="E81" s="68"/>
      <c r="F81" s="100" t="s">
        <v>636</v>
      </c>
      <c r="G81" s="65"/>
      <c r="H81" s="69" t="s">
        <v>266</v>
      </c>
      <c r="I81" s="70"/>
      <c r="J81" s="70"/>
      <c r="K81" s="69" t="s">
        <v>1936</v>
      </c>
      <c r="L81" s="73">
        <v>1</v>
      </c>
      <c r="M81" s="74">
        <v>209.32212829589844</v>
      </c>
      <c r="N81" s="74">
        <v>4724.46337890625</v>
      </c>
      <c r="O81" s="75"/>
      <c r="P81" s="76"/>
      <c r="Q81" s="76"/>
      <c r="R81" s="86"/>
      <c r="S81" s="48">
        <v>0</v>
      </c>
      <c r="T81" s="48">
        <v>1</v>
      </c>
      <c r="U81" s="49">
        <v>0</v>
      </c>
      <c r="V81" s="49">
        <v>0.003165</v>
      </c>
      <c r="W81" s="49">
        <v>0.00614</v>
      </c>
      <c r="X81" s="49">
        <v>0.456138</v>
      </c>
      <c r="Y81" s="49">
        <v>0</v>
      </c>
      <c r="Z81" s="49">
        <v>0</v>
      </c>
      <c r="AA81" s="71">
        <v>81</v>
      </c>
      <c r="AB81" s="71"/>
      <c r="AC81" s="72"/>
      <c r="AD81" s="78" t="s">
        <v>1185</v>
      </c>
      <c r="AE81" s="78">
        <v>3065</v>
      </c>
      <c r="AF81" s="78">
        <v>1683</v>
      </c>
      <c r="AG81" s="78">
        <v>67268</v>
      </c>
      <c r="AH81" s="78">
        <v>109542</v>
      </c>
      <c r="AI81" s="78"/>
      <c r="AJ81" s="78" t="s">
        <v>1315</v>
      </c>
      <c r="AK81" s="78"/>
      <c r="AL81" s="82" t="s">
        <v>1491</v>
      </c>
      <c r="AM81" s="78"/>
      <c r="AN81" s="80">
        <v>40392.44724537037</v>
      </c>
      <c r="AO81" s="82" t="s">
        <v>1596</v>
      </c>
      <c r="AP81" s="78" t="b">
        <v>1</v>
      </c>
      <c r="AQ81" s="78" t="b">
        <v>0</v>
      </c>
      <c r="AR81" s="78" t="b">
        <v>1</v>
      </c>
      <c r="AS81" s="78" t="s">
        <v>1048</v>
      </c>
      <c r="AT81" s="78">
        <v>34</v>
      </c>
      <c r="AU81" s="82" t="s">
        <v>1645</v>
      </c>
      <c r="AV81" s="78" t="b">
        <v>0</v>
      </c>
      <c r="AW81" s="78" t="s">
        <v>1717</v>
      </c>
      <c r="AX81" s="82" t="s">
        <v>1796</v>
      </c>
      <c r="AY81" s="78" t="s">
        <v>66</v>
      </c>
      <c r="AZ81" s="78" t="str">
        <f>REPLACE(INDEX(GroupVertices[Group],MATCH(Vertices[[#This Row],[Vertex]],GroupVertices[Vertex],0)),1,1,"")</f>
        <v>1</v>
      </c>
      <c r="BA81" s="48"/>
      <c r="BB81" s="48"/>
      <c r="BC81" s="48"/>
      <c r="BD81" s="48"/>
      <c r="BE81" s="48" t="s">
        <v>527</v>
      </c>
      <c r="BF81" s="48" t="s">
        <v>527</v>
      </c>
      <c r="BG81" s="120" t="s">
        <v>2458</v>
      </c>
      <c r="BH81" s="120" t="s">
        <v>2458</v>
      </c>
      <c r="BI81" s="120" t="s">
        <v>2545</v>
      </c>
      <c r="BJ81" s="120" t="s">
        <v>2545</v>
      </c>
      <c r="BK81" s="120">
        <v>0</v>
      </c>
      <c r="BL81" s="123">
        <v>0</v>
      </c>
      <c r="BM81" s="120">
        <v>0</v>
      </c>
      <c r="BN81" s="123">
        <v>0</v>
      </c>
      <c r="BO81" s="120">
        <v>0</v>
      </c>
      <c r="BP81" s="123">
        <v>0</v>
      </c>
      <c r="BQ81" s="120">
        <v>24</v>
      </c>
      <c r="BR81" s="123">
        <v>100</v>
      </c>
      <c r="BS81" s="120">
        <v>24</v>
      </c>
      <c r="BT81" s="2"/>
      <c r="BU81" s="3"/>
      <c r="BV81" s="3"/>
      <c r="BW81" s="3"/>
      <c r="BX81" s="3"/>
    </row>
    <row r="82" spans="1:76" ht="15">
      <c r="A82" s="64" t="s">
        <v>267</v>
      </c>
      <c r="B82" s="65"/>
      <c r="C82" s="65" t="s">
        <v>64</v>
      </c>
      <c r="D82" s="66">
        <v>164.08230824519973</v>
      </c>
      <c r="E82" s="68"/>
      <c r="F82" s="100" t="s">
        <v>637</v>
      </c>
      <c r="G82" s="65"/>
      <c r="H82" s="69" t="s">
        <v>267</v>
      </c>
      <c r="I82" s="70"/>
      <c r="J82" s="70"/>
      <c r="K82" s="69" t="s">
        <v>1937</v>
      </c>
      <c r="L82" s="73">
        <v>1</v>
      </c>
      <c r="M82" s="74">
        <v>1573.8992919921875</v>
      </c>
      <c r="N82" s="74">
        <v>359.0432434082031</v>
      </c>
      <c r="O82" s="75"/>
      <c r="P82" s="76"/>
      <c r="Q82" s="76"/>
      <c r="R82" s="86"/>
      <c r="S82" s="48">
        <v>0</v>
      </c>
      <c r="T82" s="48">
        <v>1</v>
      </c>
      <c r="U82" s="49">
        <v>0</v>
      </c>
      <c r="V82" s="49">
        <v>0.003165</v>
      </c>
      <c r="W82" s="49">
        <v>0.00614</v>
      </c>
      <c r="X82" s="49">
        <v>0.456138</v>
      </c>
      <c r="Y82" s="49">
        <v>0</v>
      </c>
      <c r="Z82" s="49">
        <v>0</v>
      </c>
      <c r="AA82" s="71">
        <v>82</v>
      </c>
      <c r="AB82" s="71"/>
      <c r="AC82" s="72"/>
      <c r="AD82" s="78" t="s">
        <v>1186</v>
      </c>
      <c r="AE82" s="78">
        <v>399</v>
      </c>
      <c r="AF82" s="78">
        <v>122</v>
      </c>
      <c r="AG82" s="78">
        <v>484</v>
      </c>
      <c r="AH82" s="78">
        <v>985</v>
      </c>
      <c r="AI82" s="78"/>
      <c r="AJ82" s="78" t="s">
        <v>1316</v>
      </c>
      <c r="AK82" s="78"/>
      <c r="AL82" s="78"/>
      <c r="AM82" s="78"/>
      <c r="AN82" s="80">
        <v>41229.819872685184</v>
      </c>
      <c r="AO82" s="82" t="s">
        <v>1597</v>
      </c>
      <c r="AP82" s="78" t="b">
        <v>1</v>
      </c>
      <c r="AQ82" s="78" t="b">
        <v>0</v>
      </c>
      <c r="AR82" s="78" t="b">
        <v>0</v>
      </c>
      <c r="AS82" s="78" t="s">
        <v>1048</v>
      </c>
      <c r="AT82" s="78">
        <v>12</v>
      </c>
      <c r="AU82" s="82" t="s">
        <v>1645</v>
      </c>
      <c r="AV82" s="78" t="b">
        <v>0</v>
      </c>
      <c r="AW82" s="78" t="s">
        <v>1717</v>
      </c>
      <c r="AX82" s="82" t="s">
        <v>1797</v>
      </c>
      <c r="AY82" s="78" t="s">
        <v>66</v>
      </c>
      <c r="AZ82" s="78" t="str">
        <f>REPLACE(INDEX(GroupVertices[Group],MATCH(Vertices[[#This Row],[Vertex]],GroupVertices[Vertex],0)),1,1,"")</f>
        <v>1</v>
      </c>
      <c r="BA82" s="48"/>
      <c r="BB82" s="48"/>
      <c r="BC82" s="48"/>
      <c r="BD82" s="48"/>
      <c r="BE82" s="48" t="s">
        <v>527</v>
      </c>
      <c r="BF82" s="48" t="s">
        <v>527</v>
      </c>
      <c r="BG82" s="120" t="s">
        <v>2458</v>
      </c>
      <c r="BH82" s="120" t="s">
        <v>2458</v>
      </c>
      <c r="BI82" s="120" t="s">
        <v>2545</v>
      </c>
      <c r="BJ82" s="120" t="s">
        <v>2545</v>
      </c>
      <c r="BK82" s="120">
        <v>0</v>
      </c>
      <c r="BL82" s="123">
        <v>0</v>
      </c>
      <c r="BM82" s="120">
        <v>0</v>
      </c>
      <c r="BN82" s="123">
        <v>0</v>
      </c>
      <c r="BO82" s="120">
        <v>0</v>
      </c>
      <c r="BP82" s="123">
        <v>0</v>
      </c>
      <c r="BQ82" s="120">
        <v>24</v>
      </c>
      <c r="BR82" s="123">
        <v>100</v>
      </c>
      <c r="BS82" s="120">
        <v>24</v>
      </c>
      <c r="BT82" s="2"/>
      <c r="BU82" s="3"/>
      <c r="BV82" s="3"/>
      <c r="BW82" s="3"/>
      <c r="BX82" s="3"/>
    </row>
    <row r="83" spans="1:76" ht="15">
      <c r="A83" s="64" t="s">
        <v>268</v>
      </c>
      <c r="B83" s="65"/>
      <c r="C83" s="65" t="s">
        <v>64</v>
      </c>
      <c r="D83" s="66">
        <v>163.03254954307423</v>
      </c>
      <c r="E83" s="68"/>
      <c r="F83" s="100" t="s">
        <v>638</v>
      </c>
      <c r="G83" s="65"/>
      <c r="H83" s="69" t="s">
        <v>268</v>
      </c>
      <c r="I83" s="70"/>
      <c r="J83" s="70"/>
      <c r="K83" s="69" t="s">
        <v>1938</v>
      </c>
      <c r="L83" s="73">
        <v>1</v>
      </c>
      <c r="M83" s="74">
        <v>1201.81982421875</v>
      </c>
      <c r="N83" s="74">
        <v>9646.09375</v>
      </c>
      <c r="O83" s="75"/>
      <c r="P83" s="76"/>
      <c r="Q83" s="76"/>
      <c r="R83" s="86"/>
      <c r="S83" s="48">
        <v>0</v>
      </c>
      <c r="T83" s="48">
        <v>1</v>
      </c>
      <c r="U83" s="49">
        <v>0</v>
      </c>
      <c r="V83" s="49">
        <v>0.003165</v>
      </c>
      <c r="W83" s="49">
        <v>0.00614</v>
      </c>
      <c r="X83" s="49">
        <v>0.456138</v>
      </c>
      <c r="Y83" s="49">
        <v>0</v>
      </c>
      <c r="Z83" s="49">
        <v>0</v>
      </c>
      <c r="AA83" s="71">
        <v>83</v>
      </c>
      <c r="AB83" s="71"/>
      <c r="AC83" s="72"/>
      <c r="AD83" s="78" t="s">
        <v>268</v>
      </c>
      <c r="AE83" s="78">
        <v>122</v>
      </c>
      <c r="AF83" s="78">
        <v>61</v>
      </c>
      <c r="AG83" s="78">
        <v>1160</v>
      </c>
      <c r="AH83" s="78">
        <v>6273</v>
      </c>
      <c r="AI83" s="78"/>
      <c r="AJ83" s="78" t="s">
        <v>1317</v>
      </c>
      <c r="AK83" s="78" t="s">
        <v>1415</v>
      </c>
      <c r="AL83" s="78"/>
      <c r="AM83" s="78"/>
      <c r="AN83" s="80">
        <v>39583.21623842593</v>
      </c>
      <c r="AO83" s="82" t="s">
        <v>1598</v>
      </c>
      <c r="AP83" s="78" t="b">
        <v>0</v>
      </c>
      <c r="AQ83" s="78" t="b">
        <v>0</v>
      </c>
      <c r="AR83" s="78" t="b">
        <v>0</v>
      </c>
      <c r="AS83" s="78" t="s">
        <v>1048</v>
      </c>
      <c r="AT83" s="78">
        <v>0</v>
      </c>
      <c r="AU83" s="82" t="s">
        <v>1655</v>
      </c>
      <c r="AV83" s="78" t="b">
        <v>0</v>
      </c>
      <c r="AW83" s="78" t="s">
        <v>1717</v>
      </c>
      <c r="AX83" s="82" t="s">
        <v>1798</v>
      </c>
      <c r="AY83" s="78" t="s">
        <v>66</v>
      </c>
      <c r="AZ83" s="78" t="str">
        <f>REPLACE(INDEX(GroupVertices[Group],MATCH(Vertices[[#This Row],[Vertex]],GroupVertices[Vertex],0)),1,1,"")</f>
        <v>1</v>
      </c>
      <c r="BA83" s="48"/>
      <c r="BB83" s="48"/>
      <c r="BC83" s="48"/>
      <c r="BD83" s="48"/>
      <c r="BE83" s="48" t="s">
        <v>527</v>
      </c>
      <c r="BF83" s="48" t="s">
        <v>527</v>
      </c>
      <c r="BG83" s="120" t="s">
        <v>2458</v>
      </c>
      <c r="BH83" s="120" t="s">
        <v>2458</v>
      </c>
      <c r="BI83" s="120" t="s">
        <v>2545</v>
      </c>
      <c r="BJ83" s="120" t="s">
        <v>2545</v>
      </c>
      <c r="BK83" s="120">
        <v>0</v>
      </c>
      <c r="BL83" s="123">
        <v>0</v>
      </c>
      <c r="BM83" s="120">
        <v>0</v>
      </c>
      <c r="BN83" s="123">
        <v>0</v>
      </c>
      <c r="BO83" s="120">
        <v>0</v>
      </c>
      <c r="BP83" s="123">
        <v>0</v>
      </c>
      <c r="BQ83" s="120">
        <v>24</v>
      </c>
      <c r="BR83" s="123">
        <v>100</v>
      </c>
      <c r="BS83" s="120">
        <v>24</v>
      </c>
      <c r="BT83" s="2"/>
      <c r="BU83" s="3"/>
      <c r="BV83" s="3"/>
      <c r="BW83" s="3"/>
      <c r="BX83" s="3"/>
    </row>
    <row r="84" spans="1:76" ht="15">
      <c r="A84" s="64" t="s">
        <v>269</v>
      </c>
      <c r="B84" s="65"/>
      <c r="C84" s="65" t="s">
        <v>64</v>
      </c>
      <c r="D84" s="66">
        <v>162.36139234007598</v>
      </c>
      <c r="E84" s="68"/>
      <c r="F84" s="100" t="s">
        <v>639</v>
      </c>
      <c r="G84" s="65"/>
      <c r="H84" s="69" t="s">
        <v>269</v>
      </c>
      <c r="I84" s="70"/>
      <c r="J84" s="70"/>
      <c r="K84" s="69" t="s">
        <v>1939</v>
      </c>
      <c r="L84" s="73">
        <v>1</v>
      </c>
      <c r="M84" s="74">
        <v>523.0608520507812</v>
      </c>
      <c r="N84" s="74">
        <v>1991.2882080078125</v>
      </c>
      <c r="O84" s="75"/>
      <c r="P84" s="76"/>
      <c r="Q84" s="76"/>
      <c r="R84" s="86"/>
      <c r="S84" s="48">
        <v>0</v>
      </c>
      <c r="T84" s="48">
        <v>1</v>
      </c>
      <c r="U84" s="49">
        <v>0</v>
      </c>
      <c r="V84" s="49">
        <v>0.003165</v>
      </c>
      <c r="W84" s="49">
        <v>0.00614</v>
      </c>
      <c r="X84" s="49">
        <v>0.456138</v>
      </c>
      <c r="Y84" s="49">
        <v>0</v>
      </c>
      <c r="Z84" s="49">
        <v>0</v>
      </c>
      <c r="AA84" s="71">
        <v>84</v>
      </c>
      <c r="AB84" s="71"/>
      <c r="AC84" s="72"/>
      <c r="AD84" s="78" t="s">
        <v>1187</v>
      </c>
      <c r="AE84" s="78">
        <v>66</v>
      </c>
      <c r="AF84" s="78">
        <v>22</v>
      </c>
      <c r="AG84" s="78">
        <v>117</v>
      </c>
      <c r="AH84" s="78">
        <v>146</v>
      </c>
      <c r="AI84" s="78"/>
      <c r="AJ84" s="78" t="s">
        <v>1318</v>
      </c>
      <c r="AK84" s="78" t="s">
        <v>1416</v>
      </c>
      <c r="AL84" s="78"/>
      <c r="AM84" s="78"/>
      <c r="AN84" s="80">
        <v>43361.722083333334</v>
      </c>
      <c r="AO84" s="82" t="s">
        <v>1599</v>
      </c>
      <c r="AP84" s="78" t="b">
        <v>1</v>
      </c>
      <c r="AQ84" s="78" t="b">
        <v>0</v>
      </c>
      <c r="AR84" s="78" t="b">
        <v>0</v>
      </c>
      <c r="AS84" s="78" t="s">
        <v>1048</v>
      </c>
      <c r="AT84" s="78">
        <v>0</v>
      </c>
      <c r="AU84" s="78"/>
      <c r="AV84" s="78" t="b">
        <v>0</v>
      </c>
      <c r="AW84" s="78" t="s">
        <v>1717</v>
      </c>
      <c r="AX84" s="82" t="s">
        <v>1799</v>
      </c>
      <c r="AY84" s="78" t="s">
        <v>66</v>
      </c>
      <c r="AZ84" s="78" t="str">
        <f>REPLACE(INDEX(GroupVertices[Group],MATCH(Vertices[[#This Row],[Vertex]],GroupVertices[Vertex],0)),1,1,"")</f>
        <v>1</v>
      </c>
      <c r="BA84" s="48"/>
      <c r="BB84" s="48"/>
      <c r="BC84" s="48"/>
      <c r="BD84" s="48"/>
      <c r="BE84" s="48" t="s">
        <v>527</v>
      </c>
      <c r="BF84" s="48" t="s">
        <v>527</v>
      </c>
      <c r="BG84" s="120" t="s">
        <v>2458</v>
      </c>
      <c r="BH84" s="120" t="s">
        <v>2458</v>
      </c>
      <c r="BI84" s="120" t="s">
        <v>2545</v>
      </c>
      <c r="BJ84" s="120" t="s">
        <v>2545</v>
      </c>
      <c r="BK84" s="120">
        <v>0</v>
      </c>
      <c r="BL84" s="123">
        <v>0</v>
      </c>
      <c r="BM84" s="120">
        <v>0</v>
      </c>
      <c r="BN84" s="123">
        <v>0</v>
      </c>
      <c r="BO84" s="120">
        <v>0</v>
      </c>
      <c r="BP84" s="123">
        <v>0</v>
      </c>
      <c r="BQ84" s="120">
        <v>24</v>
      </c>
      <c r="BR84" s="123">
        <v>100</v>
      </c>
      <c r="BS84" s="120">
        <v>24</v>
      </c>
      <c r="BT84" s="2"/>
      <c r="BU84" s="3"/>
      <c r="BV84" s="3"/>
      <c r="BW84" s="3"/>
      <c r="BX84" s="3"/>
    </row>
    <row r="85" spans="1:76" ht="15">
      <c r="A85" s="64" t="s">
        <v>270</v>
      </c>
      <c r="B85" s="65"/>
      <c r="C85" s="65" t="s">
        <v>64</v>
      </c>
      <c r="D85" s="66">
        <v>162.91208542971557</v>
      </c>
      <c r="E85" s="68"/>
      <c r="F85" s="100" t="s">
        <v>640</v>
      </c>
      <c r="G85" s="65"/>
      <c r="H85" s="69" t="s">
        <v>270</v>
      </c>
      <c r="I85" s="70"/>
      <c r="J85" s="70"/>
      <c r="K85" s="69" t="s">
        <v>1940</v>
      </c>
      <c r="L85" s="73">
        <v>1</v>
      </c>
      <c r="M85" s="74">
        <v>1301.352783203125</v>
      </c>
      <c r="N85" s="74">
        <v>1680.2469482421875</v>
      </c>
      <c r="O85" s="75"/>
      <c r="P85" s="76"/>
      <c r="Q85" s="76"/>
      <c r="R85" s="86"/>
      <c r="S85" s="48">
        <v>0</v>
      </c>
      <c r="T85" s="48">
        <v>1</v>
      </c>
      <c r="U85" s="49">
        <v>0</v>
      </c>
      <c r="V85" s="49">
        <v>0.003165</v>
      </c>
      <c r="W85" s="49">
        <v>0.00614</v>
      </c>
      <c r="X85" s="49">
        <v>0.456138</v>
      </c>
      <c r="Y85" s="49">
        <v>0</v>
      </c>
      <c r="Z85" s="49">
        <v>0</v>
      </c>
      <c r="AA85" s="71">
        <v>85</v>
      </c>
      <c r="AB85" s="71"/>
      <c r="AC85" s="72"/>
      <c r="AD85" s="78" t="s">
        <v>1188</v>
      </c>
      <c r="AE85" s="78">
        <v>462</v>
      </c>
      <c r="AF85" s="78">
        <v>54</v>
      </c>
      <c r="AG85" s="78">
        <v>355</v>
      </c>
      <c r="AH85" s="78">
        <v>671</v>
      </c>
      <c r="AI85" s="78"/>
      <c r="AJ85" s="78" t="s">
        <v>1319</v>
      </c>
      <c r="AK85" s="78" t="s">
        <v>1077</v>
      </c>
      <c r="AL85" s="78"/>
      <c r="AM85" s="78"/>
      <c r="AN85" s="80">
        <v>42104.3459375</v>
      </c>
      <c r="AO85" s="78"/>
      <c r="AP85" s="78" t="b">
        <v>1</v>
      </c>
      <c r="AQ85" s="78" t="b">
        <v>0</v>
      </c>
      <c r="AR85" s="78" t="b">
        <v>0</v>
      </c>
      <c r="AS85" s="78" t="s">
        <v>1048</v>
      </c>
      <c r="AT85" s="78">
        <v>0</v>
      </c>
      <c r="AU85" s="82" t="s">
        <v>1645</v>
      </c>
      <c r="AV85" s="78" t="b">
        <v>0</v>
      </c>
      <c r="AW85" s="78" t="s">
        <v>1717</v>
      </c>
      <c r="AX85" s="82" t="s">
        <v>1800</v>
      </c>
      <c r="AY85" s="78" t="s">
        <v>66</v>
      </c>
      <c r="AZ85" s="78" t="str">
        <f>REPLACE(INDEX(GroupVertices[Group],MATCH(Vertices[[#This Row],[Vertex]],GroupVertices[Vertex],0)),1,1,"")</f>
        <v>1</v>
      </c>
      <c r="BA85" s="48"/>
      <c r="BB85" s="48"/>
      <c r="BC85" s="48"/>
      <c r="BD85" s="48"/>
      <c r="BE85" s="48" t="s">
        <v>527</v>
      </c>
      <c r="BF85" s="48" t="s">
        <v>527</v>
      </c>
      <c r="BG85" s="120" t="s">
        <v>2458</v>
      </c>
      <c r="BH85" s="120" t="s">
        <v>2458</v>
      </c>
      <c r="BI85" s="120" t="s">
        <v>2545</v>
      </c>
      <c r="BJ85" s="120" t="s">
        <v>2545</v>
      </c>
      <c r="BK85" s="120">
        <v>0</v>
      </c>
      <c r="BL85" s="123">
        <v>0</v>
      </c>
      <c r="BM85" s="120">
        <v>0</v>
      </c>
      <c r="BN85" s="123">
        <v>0</v>
      </c>
      <c r="BO85" s="120">
        <v>0</v>
      </c>
      <c r="BP85" s="123">
        <v>0</v>
      </c>
      <c r="BQ85" s="120">
        <v>24</v>
      </c>
      <c r="BR85" s="123">
        <v>100</v>
      </c>
      <c r="BS85" s="120">
        <v>24</v>
      </c>
      <c r="BT85" s="2"/>
      <c r="BU85" s="3"/>
      <c r="BV85" s="3"/>
      <c r="BW85" s="3"/>
      <c r="BX85" s="3"/>
    </row>
    <row r="86" spans="1:76" ht="15">
      <c r="A86" s="64" t="s">
        <v>271</v>
      </c>
      <c r="B86" s="65"/>
      <c r="C86" s="65" t="s">
        <v>64</v>
      </c>
      <c r="D86" s="66">
        <v>175.7501180819386</v>
      </c>
      <c r="E86" s="68"/>
      <c r="F86" s="100" t="s">
        <v>641</v>
      </c>
      <c r="G86" s="65"/>
      <c r="H86" s="69" t="s">
        <v>271</v>
      </c>
      <c r="I86" s="70"/>
      <c r="J86" s="70"/>
      <c r="K86" s="69" t="s">
        <v>1941</v>
      </c>
      <c r="L86" s="73">
        <v>1</v>
      </c>
      <c r="M86" s="74">
        <v>2533.3330078125</v>
      </c>
      <c r="N86" s="74">
        <v>3488.164306640625</v>
      </c>
      <c r="O86" s="75"/>
      <c r="P86" s="76"/>
      <c r="Q86" s="76"/>
      <c r="R86" s="86"/>
      <c r="S86" s="48">
        <v>0</v>
      </c>
      <c r="T86" s="48">
        <v>1</v>
      </c>
      <c r="U86" s="49">
        <v>0</v>
      </c>
      <c r="V86" s="49">
        <v>0.003165</v>
      </c>
      <c r="W86" s="49">
        <v>0.00614</v>
      </c>
      <c r="X86" s="49">
        <v>0.456138</v>
      </c>
      <c r="Y86" s="49">
        <v>0</v>
      </c>
      <c r="Z86" s="49">
        <v>0</v>
      </c>
      <c r="AA86" s="71">
        <v>86</v>
      </c>
      <c r="AB86" s="71"/>
      <c r="AC86" s="72"/>
      <c r="AD86" s="78" t="s">
        <v>1189</v>
      </c>
      <c r="AE86" s="78">
        <v>2006</v>
      </c>
      <c r="AF86" s="78">
        <v>800</v>
      </c>
      <c r="AG86" s="78">
        <v>4066</v>
      </c>
      <c r="AH86" s="78">
        <v>0</v>
      </c>
      <c r="AI86" s="78"/>
      <c r="AJ86" s="78" t="s">
        <v>1320</v>
      </c>
      <c r="AK86" s="78" t="s">
        <v>1398</v>
      </c>
      <c r="AL86" s="78"/>
      <c r="AM86" s="78"/>
      <c r="AN86" s="80">
        <v>41697.620162037034</v>
      </c>
      <c r="AO86" s="82" t="s">
        <v>1600</v>
      </c>
      <c r="AP86" s="78" t="b">
        <v>0</v>
      </c>
      <c r="AQ86" s="78" t="b">
        <v>0</v>
      </c>
      <c r="AR86" s="78" t="b">
        <v>0</v>
      </c>
      <c r="AS86" s="78" t="s">
        <v>1048</v>
      </c>
      <c r="AT86" s="78">
        <v>40</v>
      </c>
      <c r="AU86" s="82" t="s">
        <v>1654</v>
      </c>
      <c r="AV86" s="78" t="b">
        <v>0</v>
      </c>
      <c r="AW86" s="78" t="s">
        <v>1717</v>
      </c>
      <c r="AX86" s="82" t="s">
        <v>1801</v>
      </c>
      <c r="AY86" s="78" t="s">
        <v>66</v>
      </c>
      <c r="AZ86" s="78" t="str">
        <f>REPLACE(INDEX(GroupVertices[Group],MATCH(Vertices[[#This Row],[Vertex]],GroupVertices[Vertex],0)),1,1,"")</f>
        <v>1</v>
      </c>
      <c r="BA86" s="48"/>
      <c r="BB86" s="48"/>
      <c r="BC86" s="48"/>
      <c r="BD86" s="48"/>
      <c r="BE86" s="48" t="s">
        <v>527</v>
      </c>
      <c r="BF86" s="48" t="s">
        <v>527</v>
      </c>
      <c r="BG86" s="120" t="s">
        <v>2458</v>
      </c>
      <c r="BH86" s="120" t="s">
        <v>2458</v>
      </c>
      <c r="BI86" s="120" t="s">
        <v>2545</v>
      </c>
      <c r="BJ86" s="120" t="s">
        <v>2545</v>
      </c>
      <c r="BK86" s="120">
        <v>0</v>
      </c>
      <c r="BL86" s="123">
        <v>0</v>
      </c>
      <c r="BM86" s="120">
        <v>0</v>
      </c>
      <c r="BN86" s="123">
        <v>0</v>
      </c>
      <c r="BO86" s="120">
        <v>0</v>
      </c>
      <c r="BP86" s="123">
        <v>0</v>
      </c>
      <c r="BQ86" s="120">
        <v>24</v>
      </c>
      <c r="BR86" s="123">
        <v>100</v>
      </c>
      <c r="BS86" s="120">
        <v>24</v>
      </c>
      <c r="BT86" s="2"/>
      <c r="BU86" s="3"/>
      <c r="BV86" s="3"/>
      <c r="BW86" s="3"/>
      <c r="BX86" s="3"/>
    </row>
    <row r="87" spans="1:76" ht="15">
      <c r="A87" s="64" t="s">
        <v>272</v>
      </c>
      <c r="B87" s="65"/>
      <c r="C87" s="65" t="s">
        <v>64</v>
      </c>
      <c r="D87" s="66">
        <v>175.59523565047746</v>
      </c>
      <c r="E87" s="68"/>
      <c r="F87" s="100" t="s">
        <v>642</v>
      </c>
      <c r="G87" s="65"/>
      <c r="H87" s="69" t="s">
        <v>272</v>
      </c>
      <c r="I87" s="70"/>
      <c r="J87" s="70"/>
      <c r="K87" s="69" t="s">
        <v>1942</v>
      </c>
      <c r="L87" s="73">
        <v>1</v>
      </c>
      <c r="M87" s="74">
        <v>1414.984130859375</v>
      </c>
      <c r="N87" s="74">
        <v>3258.135009765625</v>
      </c>
      <c r="O87" s="75"/>
      <c r="P87" s="76"/>
      <c r="Q87" s="76"/>
      <c r="R87" s="86"/>
      <c r="S87" s="48">
        <v>0</v>
      </c>
      <c r="T87" s="48">
        <v>1</v>
      </c>
      <c r="U87" s="49">
        <v>0</v>
      </c>
      <c r="V87" s="49">
        <v>0.003165</v>
      </c>
      <c r="W87" s="49">
        <v>0.00614</v>
      </c>
      <c r="X87" s="49">
        <v>0.456138</v>
      </c>
      <c r="Y87" s="49">
        <v>0</v>
      </c>
      <c r="Z87" s="49">
        <v>0</v>
      </c>
      <c r="AA87" s="71">
        <v>87</v>
      </c>
      <c r="AB87" s="71"/>
      <c r="AC87" s="72"/>
      <c r="AD87" s="78" t="s">
        <v>1190</v>
      </c>
      <c r="AE87" s="78">
        <v>2502</v>
      </c>
      <c r="AF87" s="78">
        <v>791</v>
      </c>
      <c r="AG87" s="78">
        <v>125</v>
      </c>
      <c r="AH87" s="78">
        <v>4473</v>
      </c>
      <c r="AI87" s="78"/>
      <c r="AJ87" s="78" t="s">
        <v>1321</v>
      </c>
      <c r="AK87" s="78" t="s">
        <v>1373</v>
      </c>
      <c r="AL87" s="82" t="s">
        <v>1492</v>
      </c>
      <c r="AM87" s="78"/>
      <c r="AN87" s="80">
        <v>39973.96575231481</v>
      </c>
      <c r="AO87" s="82" t="s">
        <v>1601</v>
      </c>
      <c r="AP87" s="78" t="b">
        <v>0</v>
      </c>
      <c r="AQ87" s="78" t="b">
        <v>0</v>
      </c>
      <c r="AR87" s="78" t="b">
        <v>1</v>
      </c>
      <c r="AS87" s="78" t="s">
        <v>1048</v>
      </c>
      <c r="AT87" s="78">
        <v>24</v>
      </c>
      <c r="AU87" s="82" t="s">
        <v>1650</v>
      </c>
      <c r="AV87" s="78" t="b">
        <v>0</v>
      </c>
      <c r="AW87" s="78" t="s">
        <v>1717</v>
      </c>
      <c r="AX87" s="82" t="s">
        <v>1802</v>
      </c>
      <c r="AY87" s="78" t="s">
        <v>66</v>
      </c>
      <c r="AZ87" s="78" t="str">
        <f>REPLACE(INDEX(GroupVertices[Group],MATCH(Vertices[[#This Row],[Vertex]],GroupVertices[Vertex],0)),1,1,"")</f>
        <v>1</v>
      </c>
      <c r="BA87" s="48"/>
      <c r="BB87" s="48"/>
      <c r="BC87" s="48"/>
      <c r="BD87" s="48"/>
      <c r="BE87" s="48" t="s">
        <v>527</v>
      </c>
      <c r="BF87" s="48" t="s">
        <v>527</v>
      </c>
      <c r="BG87" s="120" t="s">
        <v>2458</v>
      </c>
      <c r="BH87" s="120" t="s">
        <v>2458</v>
      </c>
      <c r="BI87" s="120" t="s">
        <v>2545</v>
      </c>
      <c r="BJ87" s="120" t="s">
        <v>2545</v>
      </c>
      <c r="BK87" s="120">
        <v>0</v>
      </c>
      <c r="BL87" s="123">
        <v>0</v>
      </c>
      <c r="BM87" s="120">
        <v>0</v>
      </c>
      <c r="BN87" s="123">
        <v>0</v>
      </c>
      <c r="BO87" s="120">
        <v>0</v>
      </c>
      <c r="BP87" s="123">
        <v>0</v>
      </c>
      <c r="BQ87" s="120">
        <v>24</v>
      </c>
      <c r="BR87" s="123">
        <v>100</v>
      </c>
      <c r="BS87" s="120">
        <v>24</v>
      </c>
      <c r="BT87" s="2"/>
      <c r="BU87" s="3"/>
      <c r="BV87" s="3"/>
      <c r="BW87" s="3"/>
      <c r="BX87" s="3"/>
    </row>
    <row r="88" spans="1:76" ht="15">
      <c r="A88" s="64" t="s">
        <v>273</v>
      </c>
      <c r="B88" s="65"/>
      <c r="C88" s="65" t="s">
        <v>64</v>
      </c>
      <c r="D88" s="66">
        <v>168.86645446144368</v>
      </c>
      <c r="E88" s="68"/>
      <c r="F88" s="100" t="s">
        <v>643</v>
      </c>
      <c r="G88" s="65"/>
      <c r="H88" s="69" t="s">
        <v>273</v>
      </c>
      <c r="I88" s="70"/>
      <c r="J88" s="70"/>
      <c r="K88" s="69" t="s">
        <v>1943</v>
      </c>
      <c r="L88" s="73">
        <v>1</v>
      </c>
      <c r="M88" s="74">
        <v>1527.7015380859375</v>
      </c>
      <c r="N88" s="74">
        <v>8218.94140625</v>
      </c>
      <c r="O88" s="75"/>
      <c r="P88" s="76"/>
      <c r="Q88" s="76"/>
      <c r="R88" s="86"/>
      <c r="S88" s="48">
        <v>0</v>
      </c>
      <c r="T88" s="48">
        <v>1</v>
      </c>
      <c r="U88" s="49">
        <v>0</v>
      </c>
      <c r="V88" s="49">
        <v>0.003165</v>
      </c>
      <c r="W88" s="49">
        <v>0.00614</v>
      </c>
      <c r="X88" s="49">
        <v>0.456138</v>
      </c>
      <c r="Y88" s="49">
        <v>0</v>
      </c>
      <c r="Z88" s="49">
        <v>0</v>
      </c>
      <c r="AA88" s="71">
        <v>88</v>
      </c>
      <c r="AB88" s="71"/>
      <c r="AC88" s="72"/>
      <c r="AD88" s="78" t="s">
        <v>1191</v>
      </c>
      <c r="AE88" s="78">
        <v>522</v>
      </c>
      <c r="AF88" s="78">
        <v>400</v>
      </c>
      <c r="AG88" s="78">
        <v>8932</v>
      </c>
      <c r="AH88" s="78">
        <v>21224</v>
      </c>
      <c r="AI88" s="78"/>
      <c r="AJ88" s="78"/>
      <c r="AK88" s="78"/>
      <c r="AL88" s="78"/>
      <c r="AM88" s="78"/>
      <c r="AN88" s="80">
        <v>41577.09800925926</v>
      </c>
      <c r="AO88" s="82" t="s">
        <v>1602</v>
      </c>
      <c r="AP88" s="78" t="b">
        <v>1</v>
      </c>
      <c r="AQ88" s="78" t="b">
        <v>0</v>
      </c>
      <c r="AR88" s="78" t="b">
        <v>0</v>
      </c>
      <c r="AS88" s="78" t="s">
        <v>1048</v>
      </c>
      <c r="AT88" s="78">
        <v>12</v>
      </c>
      <c r="AU88" s="82" t="s">
        <v>1645</v>
      </c>
      <c r="AV88" s="78" t="b">
        <v>0</v>
      </c>
      <c r="AW88" s="78" t="s">
        <v>1717</v>
      </c>
      <c r="AX88" s="82" t="s">
        <v>1803</v>
      </c>
      <c r="AY88" s="78" t="s">
        <v>66</v>
      </c>
      <c r="AZ88" s="78" t="str">
        <f>REPLACE(INDEX(GroupVertices[Group],MATCH(Vertices[[#This Row],[Vertex]],GroupVertices[Vertex],0)),1,1,"")</f>
        <v>1</v>
      </c>
      <c r="BA88" s="48"/>
      <c r="BB88" s="48"/>
      <c r="BC88" s="48"/>
      <c r="BD88" s="48"/>
      <c r="BE88" s="48" t="s">
        <v>527</v>
      </c>
      <c r="BF88" s="48" t="s">
        <v>527</v>
      </c>
      <c r="BG88" s="120" t="s">
        <v>2458</v>
      </c>
      <c r="BH88" s="120" t="s">
        <v>2498</v>
      </c>
      <c r="BI88" s="120" t="s">
        <v>2545</v>
      </c>
      <c r="BJ88" s="120" t="s">
        <v>2545</v>
      </c>
      <c r="BK88" s="120">
        <v>0</v>
      </c>
      <c r="BL88" s="123">
        <v>0</v>
      </c>
      <c r="BM88" s="120">
        <v>2</v>
      </c>
      <c r="BN88" s="123">
        <v>4</v>
      </c>
      <c r="BO88" s="120">
        <v>0</v>
      </c>
      <c r="BP88" s="123">
        <v>0</v>
      </c>
      <c r="BQ88" s="120">
        <v>48</v>
      </c>
      <c r="BR88" s="123">
        <v>96</v>
      </c>
      <c r="BS88" s="120">
        <v>50</v>
      </c>
      <c r="BT88" s="2"/>
      <c r="BU88" s="3"/>
      <c r="BV88" s="3"/>
      <c r="BW88" s="3"/>
      <c r="BX88" s="3"/>
    </row>
    <row r="89" spans="1:76" ht="15">
      <c r="A89" s="64" t="s">
        <v>274</v>
      </c>
      <c r="B89" s="65"/>
      <c r="C89" s="65" t="s">
        <v>64</v>
      </c>
      <c r="D89" s="66">
        <v>180.99891159256597</v>
      </c>
      <c r="E89" s="68"/>
      <c r="F89" s="100" t="s">
        <v>644</v>
      </c>
      <c r="G89" s="65"/>
      <c r="H89" s="69" t="s">
        <v>274</v>
      </c>
      <c r="I89" s="70"/>
      <c r="J89" s="70"/>
      <c r="K89" s="69" t="s">
        <v>1944</v>
      </c>
      <c r="L89" s="73">
        <v>1</v>
      </c>
      <c r="M89" s="74">
        <v>1792.1644287109375</v>
      </c>
      <c r="N89" s="74">
        <v>9310.998046875</v>
      </c>
      <c r="O89" s="75"/>
      <c r="P89" s="76"/>
      <c r="Q89" s="76"/>
      <c r="R89" s="86"/>
      <c r="S89" s="48">
        <v>0</v>
      </c>
      <c r="T89" s="48">
        <v>1</v>
      </c>
      <c r="U89" s="49">
        <v>0</v>
      </c>
      <c r="V89" s="49">
        <v>0.003165</v>
      </c>
      <c r="W89" s="49">
        <v>0.00614</v>
      </c>
      <c r="X89" s="49">
        <v>0.456138</v>
      </c>
      <c r="Y89" s="49">
        <v>0</v>
      </c>
      <c r="Z89" s="49">
        <v>0</v>
      </c>
      <c r="AA89" s="71">
        <v>89</v>
      </c>
      <c r="AB89" s="71"/>
      <c r="AC89" s="72"/>
      <c r="AD89" s="78" t="s">
        <v>1192</v>
      </c>
      <c r="AE89" s="78">
        <v>1699</v>
      </c>
      <c r="AF89" s="78">
        <v>1105</v>
      </c>
      <c r="AG89" s="78">
        <v>72836</v>
      </c>
      <c r="AH89" s="78">
        <v>18843</v>
      </c>
      <c r="AI89" s="78"/>
      <c r="AJ89" s="78" t="s">
        <v>1322</v>
      </c>
      <c r="AK89" s="78" t="s">
        <v>1417</v>
      </c>
      <c r="AL89" s="78"/>
      <c r="AM89" s="78"/>
      <c r="AN89" s="80">
        <v>41101.50041666667</v>
      </c>
      <c r="AO89" s="78"/>
      <c r="AP89" s="78" t="b">
        <v>1</v>
      </c>
      <c r="AQ89" s="78" t="b">
        <v>0</v>
      </c>
      <c r="AR89" s="78" t="b">
        <v>1</v>
      </c>
      <c r="AS89" s="78" t="s">
        <v>1644</v>
      </c>
      <c r="AT89" s="78">
        <v>234</v>
      </c>
      <c r="AU89" s="82" t="s">
        <v>1645</v>
      </c>
      <c r="AV89" s="78" t="b">
        <v>0</v>
      </c>
      <c r="AW89" s="78" t="s">
        <v>1717</v>
      </c>
      <c r="AX89" s="82" t="s">
        <v>1804</v>
      </c>
      <c r="AY89" s="78" t="s">
        <v>66</v>
      </c>
      <c r="AZ89" s="78" t="str">
        <f>REPLACE(INDEX(GroupVertices[Group],MATCH(Vertices[[#This Row],[Vertex]],GroupVertices[Vertex],0)),1,1,"")</f>
        <v>1</v>
      </c>
      <c r="BA89" s="48"/>
      <c r="BB89" s="48"/>
      <c r="BC89" s="48"/>
      <c r="BD89" s="48"/>
      <c r="BE89" s="48" t="s">
        <v>527</v>
      </c>
      <c r="BF89" s="48" t="s">
        <v>527</v>
      </c>
      <c r="BG89" s="120" t="s">
        <v>2458</v>
      </c>
      <c r="BH89" s="120" t="s">
        <v>2458</v>
      </c>
      <c r="BI89" s="120" t="s">
        <v>2545</v>
      </c>
      <c r="BJ89" s="120" t="s">
        <v>2545</v>
      </c>
      <c r="BK89" s="120">
        <v>0</v>
      </c>
      <c r="BL89" s="123">
        <v>0</v>
      </c>
      <c r="BM89" s="120">
        <v>0</v>
      </c>
      <c r="BN89" s="123">
        <v>0</v>
      </c>
      <c r="BO89" s="120">
        <v>0</v>
      </c>
      <c r="BP89" s="123">
        <v>0</v>
      </c>
      <c r="BQ89" s="120">
        <v>24</v>
      </c>
      <c r="BR89" s="123">
        <v>100</v>
      </c>
      <c r="BS89" s="120">
        <v>24</v>
      </c>
      <c r="BT89" s="2"/>
      <c r="BU89" s="3"/>
      <c r="BV89" s="3"/>
      <c r="BW89" s="3"/>
      <c r="BX89" s="3"/>
    </row>
    <row r="90" spans="1:76" ht="15">
      <c r="A90" s="64" t="s">
        <v>275</v>
      </c>
      <c r="B90" s="65"/>
      <c r="C90" s="65" t="s">
        <v>64</v>
      </c>
      <c r="D90" s="66">
        <v>162.89487627066433</v>
      </c>
      <c r="E90" s="68"/>
      <c r="F90" s="100" t="s">
        <v>645</v>
      </c>
      <c r="G90" s="65"/>
      <c r="H90" s="69" t="s">
        <v>275</v>
      </c>
      <c r="I90" s="70"/>
      <c r="J90" s="70"/>
      <c r="K90" s="69" t="s">
        <v>1945</v>
      </c>
      <c r="L90" s="73">
        <v>1</v>
      </c>
      <c r="M90" s="74">
        <v>5178.20068359375</v>
      </c>
      <c r="N90" s="74">
        <v>8141.3134765625</v>
      </c>
      <c r="O90" s="75"/>
      <c r="P90" s="76"/>
      <c r="Q90" s="76"/>
      <c r="R90" s="86"/>
      <c r="S90" s="48">
        <v>0</v>
      </c>
      <c r="T90" s="48">
        <v>2</v>
      </c>
      <c r="U90" s="49">
        <v>0</v>
      </c>
      <c r="V90" s="49">
        <v>0.003344</v>
      </c>
      <c r="W90" s="49">
        <v>0.009875</v>
      </c>
      <c r="X90" s="49">
        <v>0.658195</v>
      </c>
      <c r="Y90" s="49">
        <v>0.5</v>
      </c>
      <c r="Z90" s="49">
        <v>0</v>
      </c>
      <c r="AA90" s="71">
        <v>90</v>
      </c>
      <c r="AB90" s="71"/>
      <c r="AC90" s="72"/>
      <c r="AD90" s="78" t="s">
        <v>1193</v>
      </c>
      <c r="AE90" s="78">
        <v>149</v>
      </c>
      <c r="AF90" s="78">
        <v>53</v>
      </c>
      <c r="AG90" s="78">
        <v>1735</v>
      </c>
      <c r="AH90" s="78">
        <v>2181</v>
      </c>
      <c r="AI90" s="78"/>
      <c r="AJ90" s="78"/>
      <c r="AK90" s="78" t="s">
        <v>1418</v>
      </c>
      <c r="AL90" s="78"/>
      <c r="AM90" s="78"/>
      <c r="AN90" s="80">
        <v>40803.17804398148</v>
      </c>
      <c r="AO90" s="78"/>
      <c r="AP90" s="78" t="b">
        <v>1</v>
      </c>
      <c r="AQ90" s="78" t="b">
        <v>0</v>
      </c>
      <c r="AR90" s="78" t="b">
        <v>1</v>
      </c>
      <c r="AS90" s="78" t="s">
        <v>1048</v>
      </c>
      <c r="AT90" s="78">
        <v>1</v>
      </c>
      <c r="AU90" s="82" t="s">
        <v>1645</v>
      </c>
      <c r="AV90" s="78" t="b">
        <v>0</v>
      </c>
      <c r="AW90" s="78" t="s">
        <v>1717</v>
      </c>
      <c r="AX90" s="82" t="s">
        <v>1805</v>
      </c>
      <c r="AY90" s="78" t="s">
        <v>66</v>
      </c>
      <c r="AZ90" s="78" t="str">
        <f>REPLACE(INDEX(GroupVertices[Group],MATCH(Vertices[[#This Row],[Vertex]],GroupVertices[Vertex],0)),1,1,"")</f>
        <v>2</v>
      </c>
      <c r="BA90" s="48"/>
      <c r="BB90" s="48"/>
      <c r="BC90" s="48"/>
      <c r="BD90" s="48"/>
      <c r="BE90" s="48"/>
      <c r="BF90" s="48"/>
      <c r="BG90" s="120" t="s">
        <v>2462</v>
      </c>
      <c r="BH90" s="120" t="s">
        <v>2462</v>
      </c>
      <c r="BI90" s="120" t="s">
        <v>2549</v>
      </c>
      <c r="BJ90" s="120" t="s">
        <v>2549</v>
      </c>
      <c r="BK90" s="120">
        <v>0</v>
      </c>
      <c r="BL90" s="123">
        <v>0</v>
      </c>
      <c r="BM90" s="120">
        <v>0</v>
      </c>
      <c r="BN90" s="123">
        <v>0</v>
      </c>
      <c r="BO90" s="120">
        <v>0</v>
      </c>
      <c r="BP90" s="123">
        <v>0</v>
      </c>
      <c r="BQ90" s="120">
        <v>6</v>
      </c>
      <c r="BR90" s="123">
        <v>100</v>
      </c>
      <c r="BS90" s="120">
        <v>6</v>
      </c>
      <c r="BT90" s="2"/>
      <c r="BU90" s="3"/>
      <c r="BV90" s="3"/>
      <c r="BW90" s="3"/>
      <c r="BX90" s="3"/>
    </row>
    <row r="91" spans="1:76" ht="15">
      <c r="A91" s="64" t="s">
        <v>276</v>
      </c>
      <c r="B91" s="65"/>
      <c r="C91" s="65" t="s">
        <v>64</v>
      </c>
      <c r="D91" s="66">
        <v>221.78461854399836</v>
      </c>
      <c r="E91" s="68"/>
      <c r="F91" s="100" t="s">
        <v>646</v>
      </c>
      <c r="G91" s="65"/>
      <c r="H91" s="69" t="s">
        <v>276</v>
      </c>
      <c r="I91" s="70"/>
      <c r="J91" s="70"/>
      <c r="K91" s="69" t="s">
        <v>1946</v>
      </c>
      <c r="L91" s="73">
        <v>82.28680634982781</v>
      </c>
      <c r="M91" s="74">
        <v>7168.97998046875</v>
      </c>
      <c r="N91" s="74">
        <v>4870.10107421875</v>
      </c>
      <c r="O91" s="75"/>
      <c r="P91" s="76"/>
      <c r="Q91" s="76"/>
      <c r="R91" s="86"/>
      <c r="S91" s="48">
        <v>0</v>
      </c>
      <c r="T91" s="48">
        <v>2</v>
      </c>
      <c r="U91" s="49">
        <v>77.165873</v>
      </c>
      <c r="V91" s="49">
        <v>0.003247</v>
      </c>
      <c r="W91" s="49">
        <v>0.007445</v>
      </c>
      <c r="X91" s="49">
        <v>0.749826</v>
      </c>
      <c r="Y91" s="49">
        <v>0</v>
      </c>
      <c r="Z91" s="49">
        <v>0</v>
      </c>
      <c r="AA91" s="71">
        <v>91</v>
      </c>
      <c r="AB91" s="71"/>
      <c r="AC91" s="72"/>
      <c r="AD91" s="78" t="s">
        <v>1194</v>
      </c>
      <c r="AE91" s="78">
        <v>3354</v>
      </c>
      <c r="AF91" s="78">
        <v>3475</v>
      </c>
      <c r="AG91" s="78">
        <v>14830</v>
      </c>
      <c r="AH91" s="78">
        <v>2334</v>
      </c>
      <c r="AI91" s="78"/>
      <c r="AJ91" s="78" t="s">
        <v>1323</v>
      </c>
      <c r="AK91" s="78" t="s">
        <v>1419</v>
      </c>
      <c r="AL91" s="82" t="s">
        <v>1493</v>
      </c>
      <c r="AM91" s="78"/>
      <c r="AN91" s="80">
        <v>40771.7019212963</v>
      </c>
      <c r="AO91" s="82" t="s">
        <v>1603</v>
      </c>
      <c r="AP91" s="78" t="b">
        <v>0</v>
      </c>
      <c r="AQ91" s="78" t="b">
        <v>0</v>
      </c>
      <c r="AR91" s="78" t="b">
        <v>1</v>
      </c>
      <c r="AS91" s="78" t="s">
        <v>1048</v>
      </c>
      <c r="AT91" s="78">
        <v>91</v>
      </c>
      <c r="AU91" s="82" t="s">
        <v>1660</v>
      </c>
      <c r="AV91" s="78" t="b">
        <v>0</v>
      </c>
      <c r="AW91" s="78" t="s">
        <v>1717</v>
      </c>
      <c r="AX91" s="82" t="s">
        <v>1806</v>
      </c>
      <c r="AY91" s="78" t="s">
        <v>66</v>
      </c>
      <c r="AZ91" s="78" t="str">
        <f>REPLACE(INDEX(GroupVertices[Group],MATCH(Vertices[[#This Row],[Vertex]],GroupVertices[Vertex],0)),1,1,"")</f>
        <v>4</v>
      </c>
      <c r="BA91" s="48"/>
      <c r="BB91" s="48"/>
      <c r="BC91" s="48"/>
      <c r="BD91" s="48"/>
      <c r="BE91" s="48" t="s">
        <v>527</v>
      </c>
      <c r="BF91" s="48" t="s">
        <v>527</v>
      </c>
      <c r="BG91" s="120" t="s">
        <v>2458</v>
      </c>
      <c r="BH91" s="120" t="s">
        <v>2498</v>
      </c>
      <c r="BI91" s="120" t="s">
        <v>2545</v>
      </c>
      <c r="BJ91" s="120" t="s">
        <v>2545</v>
      </c>
      <c r="BK91" s="120">
        <v>0</v>
      </c>
      <c r="BL91" s="123">
        <v>0</v>
      </c>
      <c r="BM91" s="120">
        <v>2</v>
      </c>
      <c r="BN91" s="123">
        <v>2.73972602739726</v>
      </c>
      <c r="BO91" s="120">
        <v>0</v>
      </c>
      <c r="BP91" s="123">
        <v>0</v>
      </c>
      <c r="BQ91" s="120">
        <v>71</v>
      </c>
      <c r="BR91" s="123">
        <v>97.26027397260275</v>
      </c>
      <c r="BS91" s="120">
        <v>73</v>
      </c>
      <c r="BT91" s="2"/>
      <c r="BU91" s="3"/>
      <c r="BV91" s="3"/>
      <c r="BW91" s="3"/>
      <c r="BX91" s="3"/>
    </row>
    <row r="92" spans="1:76" ht="15">
      <c r="A92" s="64" t="s">
        <v>278</v>
      </c>
      <c r="B92" s="65"/>
      <c r="C92" s="65" t="s">
        <v>64</v>
      </c>
      <c r="D92" s="66">
        <v>165.71717835506726</v>
      </c>
      <c r="E92" s="68"/>
      <c r="F92" s="100" t="s">
        <v>648</v>
      </c>
      <c r="G92" s="65"/>
      <c r="H92" s="69" t="s">
        <v>278</v>
      </c>
      <c r="I92" s="70"/>
      <c r="J92" s="70"/>
      <c r="K92" s="69" t="s">
        <v>1947</v>
      </c>
      <c r="L92" s="73">
        <v>1</v>
      </c>
      <c r="M92" s="74">
        <v>2093.41845703125</v>
      </c>
      <c r="N92" s="74">
        <v>8688.091796875</v>
      </c>
      <c r="O92" s="75"/>
      <c r="P92" s="76"/>
      <c r="Q92" s="76"/>
      <c r="R92" s="86"/>
      <c r="S92" s="48">
        <v>0</v>
      </c>
      <c r="T92" s="48">
        <v>1</v>
      </c>
      <c r="U92" s="49">
        <v>0</v>
      </c>
      <c r="V92" s="49">
        <v>0.003165</v>
      </c>
      <c r="W92" s="49">
        <v>0.00614</v>
      </c>
      <c r="X92" s="49">
        <v>0.456138</v>
      </c>
      <c r="Y92" s="49">
        <v>0</v>
      </c>
      <c r="Z92" s="49">
        <v>0</v>
      </c>
      <c r="AA92" s="71">
        <v>92</v>
      </c>
      <c r="AB92" s="71"/>
      <c r="AC92" s="72"/>
      <c r="AD92" s="78" t="s">
        <v>1195</v>
      </c>
      <c r="AE92" s="78">
        <v>231</v>
      </c>
      <c r="AF92" s="78">
        <v>217</v>
      </c>
      <c r="AG92" s="78">
        <v>3382</v>
      </c>
      <c r="AH92" s="78">
        <v>6977</v>
      </c>
      <c r="AI92" s="78"/>
      <c r="AJ92" s="78" t="s">
        <v>1324</v>
      </c>
      <c r="AK92" s="78" t="s">
        <v>1420</v>
      </c>
      <c r="AL92" s="78"/>
      <c r="AM92" s="78"/>
      <c r="AN92" s="80">
        <v>41634.53160879629</v>
      </c>
      <c r="AO92" s="78"/>
      <c r="AP92" s="78" t="b">
        <v>1</v>
      </c>
      <c r="AQ92" s="78" t="b">
        <v>0</v>
      </c>
      <c r="AR92" s="78" t="b">
        <v>1</v>
      </c>
      <c r="AS92" s="78" t="s">
        <v>1048</v>
      </c>
      <c r="AT92" s="78">
        <v>8</v>
      </c>
      <c r="AU92" s="82" t="s">
        <v>1645</v>
      </c>
      <c r="AV92" s="78" t="b">
        <v>0</v>
      </c>
      <c r="AW92" s="78" t="s">
        <v>1717</v>
      </c>
      <c r="AX92" s="82" t="s">
        <v>1807</v>
      </c>
      <c r="AY92" s="78" t="s">
        <v>66</v>
      </c>
      <c r="AZ92" s="78" t="str">
        <f>REPLACE(INDEX(GroupVertices[Group],MATCH(Vertices[[#This Row],[Vertex]],GroupVertices[Vertex],0)),1,1,"")</f>
        <v>1</v>
      </c>
      <c r="BA92" s="48"/>
      <c r="BB92" s="48"/>
      <c r="BC92" s="48"/>
      <c r="BD92" s="48"/>
      <c r="BE92" s="48" t="s">
        <v>529</v>
      </c>
      <c r="BF92" s="48" t="s">
        <v>529</v>
      </c>
      <c r="BG92" s="120" t="s">
        <v>2463</v>
      </c>
      <c r="BH92" s="120" t="s">
        <v>2463</v>
      </c>
      <c r="BI92" s="120" t="s">
        <v>2550</v>
      </c>
      <c r="BJ92" s="120" t="s">
        <v>2550</v>
      </c>
      <c r="BK92" s="120">
        <v>1</v>
      </c>
      <c r="BL92" s="123">
        <v>4.3478260869565215</v>
      </c>
      <c r="BM92" s="120">
        <v>0</v>
      </c>
      <c r="BN92" s="123">
        <v>0</v>
      </c>
      <c r="BO92" s="120">
        <v>0</v>
      </c>
      <c r="BP92" s="123">
        <v>0</v>
      </c>
      <c r="BQ92" s="120">
        <v>22</v>
      </c>
      <c r="BR92" s="123">
        <v>95.65217391304348</v>
      </c>
      <c r="BS92" s="120">
        <v>23</v>
      </c>
      <c r="BT92" s="2"/>
      <c r="BU92" s="3"/>
      <c r="BV92" s="3"/>
      <c r="BW92" s="3"/>
      <c r="BX92" s="3"/>
    </row>
    <row r="93" spans="1:76" ht="15">
      <c r="A93" s="64" t="s">
        <v>279</v>
      </c>
      <c r="B93" s="65"/>
      <c r="C93" s="65" t="s">
        <v>64</v>
      </c>
      <c r="D93" s="66">
        <v>215.7097853989116</v>
      </c>
      <c r="E93" s="68"/>
      <c r="F93" s="100" t="s">
        <v>649</v>
      </c>
      <c r="G93" s="65"/>
      <c r="H93" s="69" t="s">
        <v>279</v>
      </c>
      <c r="I93" s="70"/>
      <c r="J93" s="70"/>
      <c r="K93" s="69" t="s">
        <v>1948</v>
      </c>
      <c r="L93" s="73">
        <v>1</v>
      </c>
      <c r="M93" s="74">
        <v>453.04949951171875</v>
      </c>
      <c r="N93" s="74">
        <v>7648.71826171875</v>
      </c>
      <c r="O93" s="75"/>
      <c r="P93" s="76"/>
      <c r="Q93" s="76"/>
      <c r="R93" s="86"/>
      <c r="S93" s="48">
        <v>0</v>
      </c>
      <c r="T93" s="48">
        <v>1</v>
      </c>
      <c r="U93" s="49">
        <v>0</v>
      </c>
      <c r="V93" s="49">
        <v>0.003165</v>
      </c>
      <c r="W93" s="49">
        <v>0.00614</v>
      </c>
      <c r="X93" s="49">
        <v>0.456138</v>
      </c>
      <c r="Y93" s="49">
        <v>0</v>
      </c>
      <c r="Z93" s="49">
        <v>0</v>
      </c>
      <c r="AA93" s="71">
        <v>93</v>
      </c>
      <c r="AB93" s="71"/>
      <c r="AC93" s="72"/>
      <c r="AD93" s="78" t="s">
        <v>1196</v>
      </c>
      <c r="AE93" s="78">
        <v>3792</v>
      </c>
      <c r="AF93" s="78">
        <v>3122</v>
      </c>
      <c r="AG93" s="78">
        <v>13890</v>
      </c>
      <c r="AH93" s="78">
        <v>48715</v>
      </c>
      <c r="AI93" s="78"/>
      <c r="AJ93" s="78" t="s">
        <v>1325</v>
      </c>
      <c r="AK93" s="78" t="s">
        <v>1082</v>
      </c>
      <c r="AL93" s="82" t="s">
        <v>1494</v>
      </c>
      <c r="AM93" s="78"/>
      <c r="AN93" s="80">
        <v>41618.79931712963</v>
      </c>
      <c r="AO93" s="82" t="s">
        <v>1604</v>
      </c>
      <c r="AP93" s="78" t="b">
        <v>0</v>
      </c>
      <c r="AQ93" s="78" t="b">
        <v>0</v>
      </c>
      <c r="AR93" s="78" t="b">
        <v>1</v>
      </c>
      <c r="AS93" s="78" t="s">
        <v>1048</v>
      </c>
      <c r="AT93" s="78">
        <v>99</v>
      </c>
      <c r="AU93" s="82" t="s">
        <v>1645</v>
      </c>
      <c r="AV93" s="78" t="b">
        <v>0</v>
      </c>
      <c r="AW93" s="78" t="s">
        <v>1717</v>
      </c>
      <c r="AX93" s="82" t="s">
        <v>1808</v>
      </c>
      <c r="AY93" s="78" t="s">
        <v>66</v>
      </c>
      <c r="AZ93" s="78" t="str">
        <f>REPLACE(INDEX(GroupVertices[Group],MATCH(Vertices[[#This Row],[Vertex]],GroupVertices[Vertex],0)),1,1,"")</f>
        <v>1</v>
      </c>
      <c r="BA93" s="48"/>
      <c r="BB93" s="48"/>
      <c r="BC93" s="48"/>
      <c r="BD93" s="48"/>
      <c r="BE93" s="48" t="s">
        <v>529</v>
      </c>
      <c r="BF93" s="48" t="s">
        <v>529</v>
      </c>
      <c r="BG93" s="120" t="s">
        <v>2463</v>
      </c>
      <c r="BH93" s="120" t="s">
        <v>2499</v>
      </c>
      <c r="BI93" s="120" t="s">
        <v>2550</v>
      </c>
      <c r="BJ93" s="120" t="s">
        <v>2550</v>
      </c>
      <c r="BK93" s="120">
        <v>1</v>
      </c>
      <c r="BL93" s="123">
        <v>2.0408163265306123</v>
      </c>
      <c r="BM93" s="120">
        <v>2</v>
      </c>
      <c r="BN93" s="123">
        <v>4.081632653061225</v>
      </c>
      <c r="BO93" s="120">
        <v>0</v>
      </c>
      <c r="BP93" s="123">
        <v>0</v>
      </c>
      <c r="BQ93" s="120">
        <v>46</v>
      </c>
      <c r="BR93" s="123">
        <v>93.87755102040816</v>
      </c>
      <c r="BS93" s="120">
        <v>49</v>
      </c>
      <c r="BT93" s="2"/>
      <c r="BU93" s="3"/>
      <c r="BV93" s="3"/>
      <c r="BW93" s="3"/>
      <c r="BX93" s="3"/>
    </row>
    <row r="94" spans="1:76" ht="15">
      <c r="A94" s="64" t="s">
        <v>280</v>
      </c>
      <c r="B94" s="65"/>
      <c r="C94" s="65" t="s">
        <v>64</v>
      </c>
      <c r="D94" s="66">
        <v>178.245446144368</v>
      </c>
      <c r="E94" s="68"/>
      <c r="F94" s="100" t="s">
        <v>650</v>
      </c>
      <c r="G94" s="65"/>
      <c r="H94" s="69" t="s">
        <v>280</v>
      </c>
      <c r="I94" s="70"/>
      <c r="J94" s="70"/>
      <c r="K94" s="69" t="s">
        <v>1949</v>
      </c>
      <c r="L94" s="73">
        <v>1</v>
      </c>
      <c r="M94" s="74">
        <v>285.4273376464844</v>
      </c>
      <c r="N94" s="74">
        <v>6898.56494140625</v>
      </c>
      <c r="O94" s="75"/>
      <c r="P94" s="76"/>
      <c r="Q94" s="76"/>
      <c r="R94" s="86"/>
      <c r="S94" s="48">
        <v>0</v>
      </c>
      <c r="T94" s="48">
        <v>1</v>
      </c>
      <c r="U94" s="49">
        <v>0</v>
      </c>
      <c r="V94" s="49">
        <v>0.003165</v>
      </c>
      <c r="W94" s="49">
        <v>0.00614</v>
      </c>
      <c r="X94" s="49">
        <v>0.456138</v>
      </c>
      <c r="Y94" s="49">
        <v>0</v>
      </c>
      <c r="Z94" s="49">
        <v>0</v>
      </c>
      <c r="AA94" s="71">
        <v>94</v>
      </c>
      <c r="AB94" s="71"/>
      <c r="AC94" s="72"/>
      <c r="AD94" s="78" t="s">
        <v>280</v>
      </c>
      <c r="AE94" s="78">
        <v>2133</v>
      </c>
      <c r="AF94" s="78">
        <v>945</v>
      </c>
      <c r="AG94" s="78">
        <v>8942</v>
      </c>
      <c r="AH94" s="78">
        <v>33325</v>
      </c>
      <c r="AI94" s="78"/>
      <c r="AJ94" s="78" t="s">
        <v>1326</v>
      </c>
      <c r="AK94" s="78" t="s">
        <v>1421</v>
      </c>
      <c r="AL94" s="78"/>
      <c r="AM94" s="78"/>
      <c r="AN94" s="80">
        <v>39825.81623842593</v>
      </c>
      <c r="AO94" s="82" t="s">
        <v>1605</v>
      </c>
      <c r="AP94" s="78" t="b">
        <v>0</v>
      </c>
      <c r="AQ94" s="78" t="b">
        <v>0</v>
      </c>
      <c r="AR94" s="78" t="b">
        <v>1</v>
      </c>
      <c r="AS94" s="78" t="s">
        <v>1048</v>
      </c>
      <c r="AT94" s="78">
        <v>4</v>
      </c>
      <c r="AU94" s="82" t="s">
        <v>1661</v>
      </c>
      <c r="AV94" s="78" t="b">
        <v>0</v>
      </c>
      <c r="AW94" s="78" t="s">
        <v>1717</v>
      </c>
      <c r="AX94" s="82" t="s">
        <v>1809</v>
      </c>
      <c r="AY94" s="78" t="s">
        <v>66</v>
      </c>
      <c r="AZ94" s="78" t="str">
        <f>REPLACE(INDEX(GroupVertices[Group],MATCH(Vertices[[#This Row],[Vertex]],GroupVertices[Vertex],0)),1,1,"")</f>
        <v>1</v>
      </c>
      <c r="BA94" s="48"/>
      <c r="BB94" s="48"/>
      <c r="BC94" s="48"/>
      <c r="BD94" s="48"/>
      <c r="BE94" s="48" t="s">
        <v>529</v>
      </c>
      <c r="BF94" s="48" t="s">
        <v>529</v>
      </c>
      <c r="BG94" s="120" t="s">
        <v>2463</v>
      </c>
      <c r="BH94" s="120" t="s">
        <v>2463</v>
      </c>
      <c r="BI94" s="120" t="s">
        <v>2550</v>
      </c>
      <c r="BJ94" s="120" t="s">
        <v>2550</v>
      </c>
      <c r="BK94" s="120">
        <v>1</v>
      </c>
      <c r="BL94" s="123">
        <v>4.3478260869565215</v>
      </c>
      <c r="BM94" s="120">
        <v>0</v>
      </c>
      <c r="BN94" s="123">
        <v>0</v>
      </c>
      <c r="BO94" s="120">
        <v>0</v>
      </c>
      <c r="BP94" s="123">
        <v>0</v>
      </c>
      <c r="BQ94" s="120">
        <v>22</v>
      </c>
      <c r="BR94" s="123">
        <v>95.65217391304348</v>
      </c>
      <c r="BS94" s="120">
        <v>23</v>
      </c>
      <c r="BT94" s="2"/>
      <c r="BU94" s="3"/>
      <c r="BV94" s="3"/>
      <c r="BW94" s="3"/>
      <c r="BX94" s="3"/>
    </row>
    <row r="95" spans="1:76" ht="15">
      <c r="A95" s="64" t="s">
        <v>281</v>
      </c>
      <c r="B95" s="65"/>
      <c r="C95" s="65" t="s">
        <v>64</v>
      </c>
      <c r="D95" s="66">
        <v>218.84185234623678</v>
      </c>
      <c r="E95" s="68"/>
      <c r="F95" s="100" t="s">
        <v>651</v>
      </c>
      <c r="G95" s="65"/>
      <c r="H95" s="69" t="s">
        <v>281</v>
      </c>
      <c r="I95" s="70"/>
      <c r="J95" s="70"/>
      <c r="K95" s="69" t="s">
        <v>1950</v>
      </c>
      <c r="L95" s="73">
        <v>32.385783399395386</v>
      </c>
      <c r="M95" s="74">
        <v>1219.5731201171875</v>
      </c>
      <c r="N95" s="74">
        <v>7237.29541015625</v>
      </c>
      <c r="O95" s="75"/>
      <c r="P95" s="76"/>
      <c r="Q95" s="76"/>
      <c r="R95" s="86"/>
      <c r="S95" s="48">
        <v>0</v>
      </c>
      <c r="T95" s="48">
        <v>3</v>
      </c>
      <c r="U95" s="49">
        <v>29.794643</v>
      </c>
      <c r="V95" s="49">
        <v>0.003968</v>
      </c>
      <c r="W95" s="49">
        <v>0.01578</v>
      </c>
      <c r="X95" s="49">
        <v>0.978336</v>
      </c>
      <c r="Y95" s="49">
        <v>0.6666666666666666</v>
      </c>
      <c r="Z95" s="49">
        <v>0</v>
      </c>
      <c r="AA95" s="71">
        <v>95</v>
      </c>
      <c r="AB95" s="71"/>
      <c r="AC95" s="72"/>
      <c r="AD95" s="78" t="s">
        <v>1197</v>
      </c>
      <c r="AE95" s="78">
        <v>4127</v>
      </c>
      <c r="AF95" s="78">
        <v>3304</v>
      </c>
      <c r="AG95" s="78">
        <v>45607</v>
      </c>
      <c r="AH95" s="78">
        <v>2132</v>
      </c>
      <c r="AI95" s="78"/>
      <c r="AJ95" s="78" t="s">
        <v>1327</v>
      </c>
      <c r="AK95" s="78" t="s">
        <v>1422</v>
      </c>
      <c r="AL95" s="82" t="s">
        <v>1495</v>
      </c>
      <c r="AM95" s="78"/>
      <c r="AN95" s="80">
        <v>41560.70836805556</v>
      </c>
      <c r="AO95" s="82" t="s">
        <v>1606</v>
      </c>
      <c r="AP95" s="78" t="b">
        <v>1</v>
      </c>
      <c r="AQ95" s="78" t="b">
        <v>0</v>
      </c>
      <c r="AR95" s="78" t="b">
        <v>0</v>
      </c>
      <c r="AS95" s="78" t="s">
        <v>1048</v>
      </c>
      <c r="AT95" s="78">
        <v>93</v>
      </c>
      <c r="AU95" s="82" t="s">
        <v>1645</v>
      </c>
      <c r="AV95" s="78" t="b">
        <v>0</v>
      </c>
      <c r="AW95" s="78" t="s">
        <v>1717</v>
      </c>
      <c r="AX95" s="82" t="s">
        <v>1810</v>
      </c>
      <c r="AY95" s="78" t="s">
        <v>66</v>
      </c>
      <c r="AZ95" s="78" t="str">
        <f>REPLACE(INDEX(GroupVertices[Group],MATCH(Vertices[[#This Row],[Vertex]],GroupVertices[Vertex],0)),1,1,"")</f>
        <v>1</v>
      </c>
      <c r="BA95" s="48"/>
      <c r="BB95" s="48"/>
      <c r="BC95" s="48"/>
      <c r="BD95" s="48"/>
      <c r="BE95" s="48" t="s">
        <v>2412</v>
      </c>
      <c r="BF95" s="48" t="s">
        <v>2412</v>
      </c>
      <c r="BG95" s="120" t="s">
        <v>2464</v>
      </c>
      <c r="BH95" s="120" t="s">
        <v>2500</v>
      </c>
      <c r="BI95" s="120" t="s">
        <v>2551</v>
      </c>
      <c r="BJ95" s="120" t="s">
        <v>2551</v>
      </c>
      <c r="BK95" s="120">
        <v>2</v>
      </c>
      <c r="BL95" s="123">
        <v>3.6363636363636362</v>
      </c>
      <c r="BM95" s="120">
        <v>0</v>
      </c>
      <c r="BN95" s="123">
        <v>0</v>
      </c>
      <c r="BO95" s="120">
        <v>0</v>
      </c>
      <c r="BP95" s="123">
        <v>0</v>
      </c>
      <c r="BQ95" s="120">
        <v>53</v>
      </c>
      <c r="BR95" s="123">
        <v>96.36363636363636</v>
      </c>
      <c r="BS95" s="120">
        <v>55</v>
      </c>
      <c r="BT95" s="2"/>
      <c r="BU95" s="3"/>
      <c r="BV95" s="3"/>
      <c r="BW95" s="3"/>
      <c r="BX95" s="3"/>
    </row>
    <row r="96" spans="1:76" ht="15">
      <c r="A96" s="64" t="s">
        <v>283</v>
      </c>
      <c r="B96" s="65"/>
      <c r="C96" s="65" t="s">
        <v>64</v>
      </c>
      <c r="D96" s="66">
        <v>163.06696786117672</v>
      </c>
      <c r="E96" s="68"/>
      <c r="F96" s="100" t="s">
        <v>653</v>
      </c>
      <c r="G96" s="65"/>
      <c r="H96" s="69" t="s">
        <v>283</v>
      </c>
      <c r="I96" s="70"/>
      <c r="J96" s="70"/>
      <c r="K96" s="69" t="s">
        <v>1951</v>
      </c>
      <c r="L96" s="73">
        <v>32.385783399395386</v>
      </c>
      <c r="M96" s="74">
        <v>879.4921264648438</v>
      </c>
      <c r="N96" s="74">
        <v>5058.57080078125</v>
      </c>
      <c r="O96" s="75"/>
      <c r="P96" s="76"/>
      <c r="Q96" s="76"/>
      <c r="R96" s="86"/>
      <c r="S96" s="48">
        <v>0</v>
      </c>
      <c r="T96" s="48">
        <v>3</v>
      </c>
      <c r="U96" s="49">
        <v>29.794643</v>
      </c>
      <c r="V96" s="49">
        <v>0.003968</v>
      </c>
      <c r="W96" s="49">
        <v>0.01578</v>
      </c>
      <c r="X96" s="49">
        <v>0.978336</v>
      </c>
      <c r="Y96" s="49">
        <v>0.6666666666666666</v>
      </c>
      <c r="Z96" s="49">
        <v>0</v>
      </c>
      <c r="AA96" s="71">
        <v>96</v>
      </c>
      <c r="AB96" s="71"/>
      <c r="AC96" s="72"/>
      <c r="AD96" s="78" t="s">
        <v>1198</v>
      </c>
      <c r="AE96" s="78">
        <v>77</v>
      </c>
      <c r="AF96" s="78">
        <v>63</v>
      </c>
      <c r="AG96" s="78">
        <v>2869</v>
      </c>
      <c r="AH96" s="78">
        <v>6004</v>
      </c>
      <c r="AI96" s="78"/>
      <c r="AJ96" s="78" t="s">
        <v>1328</v>
      </c>
      <c r="AK96" s="78"/>
      <c r="AL96" s="78"/>
      <c r="AM96" s="78"/>
      <c r="AN96" s="80">
        <v>42956.05069444444</v>
      </c>
      <c r="AO96" s="82" t="s">
        <v>1607</v>
      </c>
      <c r="AP96" s="78" t="b">
        <v>1</v>
      </c>
      <c r="AQ96" s="78" t="b">
        <v>0</v>
      </c>
      <c r="AR96" s="78" t="b">
        <v>0</v>
      </c>
      <c r="AS96" s="78" t="s">
        <v>1048</v>
      </c>
      <c r="AT96" s="78">
        <v>0</v>
      </c>
      <c r="AU96" s="78"/>
      <c r="AV96" s="78" t="b">
        <v>0</v>
      </c>
      <c r="AW96" s="78" t="s">
        <v>1717</v>
      </c>
      <c r="AX96" s="82" t="s">
        <v>1811</v>
      </c>
      <c r="AY96" s="78" t="s">
        <v>66</v>
      </c>
      <c r="AZ96" s="78" t="str">
        <f>REPLACE(INDEX(GroupVertices[Group],MATCH(Vertices[[#This Row],[Vertex]],GroupVertices[Vertex],0)),1,1,"")</f>
        <v>1</v>
      </c>
      <c r="BA96" s="48"/>
      <c r="BB96" s="48"/>
      <c r="BC96" s="48"/>
      <c r="BD96" s="48"/>
      <c r="BE96" s="48"/>
      <c r="BF96" s="48"/>
      <c r="BG96" s="120" t="s">
        <v>2465</v>
      </c>
      <c r="BH96" s="120" t="s">
        <v>2465</v>
      </c>
      <c r="BI96" s="120" t="s">
        <v>2552</v>
      </c>
      <c r="BJ96" s="120" t="s">
        <v>2552</v>
      </c>
      <c r="BK96" s="120">
        <v>2</v>
      </c>
      <c r="BL96" s="123">
        <v>20</v>
      </c>
      <c r="BM96" s="120">
        <v>0</v>
      </c>
      <c r="BN96" s="123">
        <v>0</v>
      </c>
      <c r="BO96" s="120">
        <v>0</v>
      </c>
      <c r="BP96" s="123">
        <v>0</v>
      </c>
      <c r="BQ96" s="120">
        <v>8</v>
      </c>
      <c r="BR96" s="123">
        <v>80</v>
      </c>
      <c r="BS96" s="120">
        <v>10</v>
      </c>
      <c r="BT96" s="2"/>
      <c r="BU96" s="3"/>
      <c r="BV96" s="3"/>
      <c r="BW96" s="3"/>
      <c r="BX96" s="3"/>
    </row>
    <row r="97" spans="1:76" ht="15">
      <c r="A97" s="64" t="s">
        <v>284</v>
      </c>
      <c r="B97" s="65"/>
      <c r="C97" s="65" t="s">
        <v>64</v>
      </c>
      <c r="D97" s="66">
        <v>166.14740733134818</v>
      </c>
      <c r="E97" s="68"/>
      <c r="F97" s="100" t="s">
        <v>654</v>
      </c>
      <c r="G97" s="65"/>
      <c r="H97" s="69" t="s">
        <v>284</v>
      </c>
      <c r="I97" s="70"/>
      <c r="J97" s="70"/>
      <c r="K97" s="69" t="s">
        <v>1952</v>
      </c>
      <c r="L97" s="73">
        <v>1</v>
      </c>
      <c r="M97" s="74">
        <v>2060.231201171875</v>
      </c>
      <c r="N97" s="74">
        <v>1157.84033203125</v>
      </c>
      <c r="O97" s="75"/>
      <c r="P97" s="76"/>
      <c r="Q97" s="76"/>
      <c r="R97" s="86"/>
      <c r="S97" s="48">
        <v>0</v>
      </c>
      <c r="T97" s="48">
        <v>1</v>
      </c>
      <c r="U97" s="49">
        <v>0</v>
      </c>
      <c r="V97" s="49">
        <v>0.003165</v>
      </c>
      <c r="W97" s="49">
        <v>0.00614</v>
      </c>
      <c r="X97" s="49">
        <v>0.456138</v>
      </c>
      <c r="Y97" s="49">
        <v>0</v>
      </c>
      <c r="Z97" s="49">
        <v>0</v>
      </c>
      <c r="AA97" s="71">
        <v>97</v>
      </c>
      <c r="AB97" s="71"/>
      <c r="AC97" s="72"/>
      <c r="AD97" s="78" t="s">
        <v>1199</v>
      </c>
      <c r="AE97" s="78">
        <v>45</v>
      </c>
      <c r="AF97" s="78">
        <v>242</v>
      </c>
      <c r="AG97" s="78">
        <v>4362</v>
      </c>
      <c r="AH97" s="78">
        <v>89112</v>
      </c>
      <c r="AI97" s="78"/>
      <c r="AJ97" s="78" t="s">
        <v>1329</v>
      </c>
      <c r="AK97" s="78" t="s">
        <v>1376</v>
      </c>
      <c r="AL97" s="78"/>
      <c r="AM97" s="78"/>
      <c r="AN97" s="80">
        <v>42765.853993055556</v>
      </c>
      <c r="AO97" s="82" t="s">
        <v>1608</v>
      </c>
      <c r="AP97" s="78" t="b">
        <v>1</v>
      </c>
      <c r="AQ97" s="78" t="b">
        <v>0</v>
      </c>
      <c r="AR97" s="78" t="b">
        <v>0</v>
      </c>
      <c r="AS97" s="78" t="s">
        <v>1048</v>
      </c>
      <c r="AT97" s="78">
        <v>4</v>
      </c>
      <c r="AU97" s="78"/>
      <c r="AV97" s="78" t="b">
        <v>0</v>
      </c>
      <c r="AW97" s="78" t="s">
        <v>1717</v>
      </c>
      <c r="AX97" s="82" t="s">
        <v>1812</v>
      </c>
      <c r="AY97" s="78" t="s">
        <v>66</v>
      </c>
      <c r="AZ97" s="78" t="str">
        <f>REPLACE(INDEX(GroupVertices[Group],MATCH(Vertices[[#This Row],[Vertex]],GroupVertices[Vertex],0)),1,1,"")</f>
        <v>1</v>
      </c>
      <c r="BA97" s="48"/>
      <c r="BB97" s="48"/>
      <c r="BC97" s="48"/>
      <c r="BD97" s="48"/>
      <c r="BE97" s="48" t="s">
        <v>2412</v>
      </c>
      <c r="BF97" s="48" t="s">
        <v>2412</v>
      </c>
      <c r="BG97" s="120" t="s">
        <v>2463</v>
      </c>
      <c r="BH97" s="120" t="s">
        <v>2499</v>
      </c>
      <c r="BI97" s="120" t="s">
        <v>2550</v>
      </c>
      <c r="BJ97" s="120" t="s">
        <v>2550</v>
      </c>
      <c r="BK97" s="120">
        <v>1</v>
      </c>
      <c r="BL97" s="123">
        <v>2.127659574468085</v>
      </c>
      <c r="BM97" s="120">
        <v>0</v>
      </c>
      <c r="BN97" s="123">
        <v>0</v>
      </c>
      <c r="BO97" s="120">
        <v>0</v>
      </c>
      <c r="BP97" s="123">
        <v>0</v>
      </c>
      <c r="BQ97" s="120">
        <v>46</v>
      </c>
      <c r="BR97" s="123">
        <v>97.87234042553192</v>
      </c>
      <c r="BS97" s="120">
        <v>47</v>
      </c>
      <c r="BT97" s="2"/>
      <c r="BU97" s="3"/>
      <c r="BV97" s="3"/>
      <c r="BW97" s="3"/>
      <c r="BX97" s="3"/>
    </row>
    <row r="98" spans="1:76" ht="15">
      <c r="A98" s="64" t="s">
        <v>285</v>
      </c>
      <c r="B98" s="65"/>
      <c r="C98" s="65" t="s">
        <v>64</v>
      </c>
      <c r="D98" s="66">
        <v>163.04975870212547</v>
      </c>
      <c r="E98" s="68"/>
      <c r="F98" s="100" t="s">
        <v>632</v>
      </c>
      <c r="G98" s="65"/>
      <c r="H98" s="69" t="s">
        <v>285</v>
      </c>
      <c r="I98" s="70"/>
      <c r="J98" s="70"/>
      <c r="K98" s="69" t="s">
        <v>1953</v>
      </c>
      <c r="L98" s="73">
        <v>1</v>
      </c>
      <c r="M98" s="74">
        <v>765.0171508789062</v>
      </c>
      <c r="N98" s="74">
        <v>7139.47216796875</v>
      </c>
      <c r="O98" s="75"/>
      <c r="P98" s="76"/>
      <c r="Q98" s="76"/>
      <c r="R98" s="86"/>
      <c r="S98" s="48">
        <v>0</v>
      </c>
      <c r="T98" s="48">
        <v>1</v>
      </c>
      <c r="U98" s="49">
        <v>0</v>
      </c>
      <c r="V98" s="49">
        <v>0.003165</v>
      </c>
      <c r="W98" s="49">
        <v>0.00614</v>
      </c>
      <c r="X98" s="49">
        <v>0.456138</v>
      </c>
      <c r="Y98" s="49">
        <v>0</v>
      </c>
      <c r="Z98" s="49">
        <v>0</v>
      </c>
      <c r="AA98" s="71">
        <v>98</v>
      </c>
      <c r="AB98" s="71"/>
      <c r="AC98" s="72"/>
      <c r="AD98" s="78" t="s">
        <v>1200</v>
      </c>
      <c r="AE98" s="78">
        <v>243</v>
      </c>
      <c r="AF98" s="78">
        <v>62</v>
      </c>
      <c r="AG98" s="78">
        <v>1885</v>
      </c>
      <c r="AH98" s="78">
        <v>2705</v>
      </c>
      <c r="AI98" s="78"/>
      <c r="AJ98" s="78"/>
      <c r="AK98" s="78"/>
      <c r="AL98" s="78"/>
      <c r="AM98" s="78"/>
      <c r="AN98" s="80">
        <v>39942.73133101852</v>
      </c>
      <c r="AO98" s="78"/>
      <c r="AP98" s="78" t="b">
        <v>1</v>
      </c>
      <c r="AQ98" s="78" t="b">
        <v>1</v>
      </c>
      <c r="AR98" s="78" t="b">
        <v>0</v>
      </c>
      <c r="AS98" s="78" t="s">
        <v>1048</v>
      </c>
      <c r="AT98" s="78">
        <v>6</v>
      </c>
      <c r="AU98" s="82" t="s">
        <v>1645</v>
      </c>
      <c r="AV98" s="78" t="b">
        <v>0</v>
      </c>
      <c r="AW98" s="78" t="s">
        <v>1717</v>
      </c>
      <c r="AX98" s="82" t="s">
        <v>1813</v>
      </c>
      <c r="AY98" s="78" t="s">
        <v>66</v>
      </c>
      <c r="AZ98" s="78" t="str">
        <f>REPLACE(INDEX(GroupVertices[Group],MATCH(Vertices[[#This Row],[Vertex]],GroupVertices[Vertex],0)),1,1,"")</f>
        <v>1</v>
      </c>
      <c r="BA98" s="48"/>
      <c r="BB98" s="48"/>
      <c r="BC98" s="48"/>
      <c r="BD98" s="48"/>
      <c r="BE98" s="48" t="s">
        <v>529</v>
      </c>
      <c r="BF98" s="48" t="s">
        <v>529</v>
      </c>
      <c r="BG98" s="120" t="s">
        <v>2463</v>
      </c>
      <c r="BH98" s="120" t="s">
        <v>2499</v>
      </c>
      <c r="BI98" s="120" t="s">
        <v>2550</v>
      </c>
      <c r="BJ98" s="120" t="s">
        <v>2550</v>
      </c>
      <c r="BK98" s="120">
        <v>1</v>
      </c>
      <c r="BL98" s="123">
        <v>2.0408163265306123</v>
      </c>
      <c r="BM98" s="120">
        <v>2</v>
      </c>
      <c r="BN98" s="123">
        <v>4.081632653061225</v>
      </c>
      <c r="BO98" s="120">
        <v>0</v>
      </c>
      <c r="BP98" s="123">
        <v>0</v>
      </c>
      <c r="BQ98" s="120">
        <v>46</v>
      </c>
      <c r="BR98" s="123">
        <v>93.87755102040816</v>
      </c>
      <c r="BS98" s="120">
        <v>49</v>
      </c>
      <c r="BT98" s="2"/>
      <c r="BU98" s="3"/>
      <c r="BV98" s="3"/>
      <c r="BW98" s="3"/>
      <c r="BX98" s="3"/>
    </row>
    <row r="99" spans="1:76" ht="15">
      <c r="A99" s="64" t="s">
        <v>286</v>
      </c>
      <c r="B99" s="65"/>
      <c r="C99" s="65" t="s">
        <v>64</v>
      </c>
      <c r="D99" s="66">
        <v>184.2858609713523</v>
      </c>
      <c r="E99" s="68"/>
      <c r="F99" s="100" t="s">
        <v>1698</v>
      </c>
      <c r="G99" s="65"/>
      <c r="H99" s="69" t="s">
        <v>286</v>
      </c>
      <c r="I99" s="70"/>
      <c r="J99" s="70"/>
      <c r="K99" s="69" t="s">
        <v>1954</v>
      </c>
      <c r="L99" s="73">
        <v>1</v>
      </c>
      <c r="M99" s="74">
        <v>7988.15478515625</v>
      </c>
      <c r="N99" s="74">
        <v>2558.567626953125</v>
      </c>
      <c r="O99" s="75"/>
      <c r="P99" s="76"/>
      <c r="Q99" s="76"/>
      <c r="R99" s="86"/>
      <c r="S99" s="48">
        <v>2</v>
      </c>
      <c r="T99" s="48">
        <v>1</v>
      </c>
      <c r="U99" s="49">
        <v>0</v>
      </c>
      <c r="V99" s="49">
        <v>1</v>
      </c>
      <c r="W99" s="49">
        <v>0</v>
      </c>
      <c r="X99" s="49">
        <v>1.298241</v>
      </c>
      <c r="Y99" s="49">
        <v>0</v>
      </c>
      <c r="Z99" s="49">
        <v>0</v>
      </c>
      <c r="AA99" s="71">
        <v>99</v>
      </c>
      <c r="AB99" s="71"/>
      <c r="AC99" s="72"/>
      <c r="AD99" s="78" t="s">
        <v>1201</v>
      </c>
      <c r="AE99" s="78">
        <v>14</v>
      </c>
      <c r="AF99" s="78">
        <v>1296</v>
      </c>
      <c r="AG99" s="78">
        <v>1984</v>
      </c>
      <c r="AH99" s="78">
        <v>195</v>
      </c>
      <c r="AI99" s="78"/>
      <c r="AJ99" s="78" t="s">
        <v>1330</v>
      </c>
      <c r="AK99" s="78" t="s">
        <v>1211</v>
      </c>
      <c r="AL99" s="82" t="s">
        <v>1496</v>
      </c>
      <c r="AM99" s="78"/>
      <c r="AN99" s="80">
        <v>41596.92579861111</v>
      </c>
      <c r="AO99" s="82" t="s">
        <v>1609</v>
      </c>
      <c r="AP99" s="78" t="b">
        <v>0</v>
      </c>
      <c r="AQ99" s="78" t="b">
        <v>0</v>
      </c>
      <c r="AR99" s="78" t="b">
        <v>0</v>
      </c>
      <c r="AS99" s="78" t="s">
        <v>1048</v>
      </c>
      <c r="AT99" s="78">
        <v>33</v>
      </c>
      <c r="AU99" s="82" t="s">
        <v>1649</v>
      </c>
      <c r="AV99" s="78" t="b">
        <v>0</v>
      </c>
      <c r="AW99" s="78" t="s">
        <v>1717</v>
      </c>
      <c r="AX99" s="82" t="s">
        <v>1814</v>
      </c>
      <c r="AY99" s="78" t="s">
        <v>66</v>
      </c>
      <c r="AZ99" s="78" t="str">
        <f>REPLACE(INDEX(GroupVertices[Group],MATCH(Vertices[[#This Row],[Vertex]],GroupVertices[Vertex],0)),1,1,"")</f>
        <v>13</v>
      </c>
      <c r="BA99" s="48" t="s">
        <v>470</v>
      </c>
      <c r="BB99" s="48" t="s">
        <v>470</v>
      </c>
      <c r="BC99" s="48" t="s">
        <v>505</v>
      </c>
      <c r="BD99" s="48" t="s">
        <v>505</v>
      </c>
      <c r="BE99" s="48"/>
      <c r="BF99" s="48"/>
      <c r="BG99" s="120" t="s">
        <v>2244</v>
      </c>
      <c r="BH99" s="120" t="s">
        <v>2244</v>
      </c>
      <c r="BI99" s="120" t="s">
        <v>2335</v>
      </c>
      <c r="BJ99" s="120" t="s">
        <v>2335</v>
      </c>
      <c r="BK99" s="120">
        <v>3</v>
      </c>
      <c r="BL99" s="123">
        <v>7.894736842105263</v>
      </c>
      <c r="BM99" s="120">
        <v>0</v>
      </c>
      <c r="BN99" s="123">
        <v>0</v>
      </c>
      <c r="BO99" s="120">
        <v>0</v>
      </c>
      <c r="BP99" s="123">
        <v>0</v>
      </c>
      <c r="BQ99" s="120">
        <v>35</v>
      </c>
      <c r="BR99" s="123">
        <v>92.10526315789474</v>
      </c>
      <c r="BS99" s="120">
        <v>38</v>
      </c>
      <c r="BT99" s="2"/>
      <c r="BU99" s="3"/>
      <c r="BV99" s="3"/>
      <c r="BW99" s="3"/>
      <c r="BX99" s="3"/>
    </row>
    <row r="100" spans="1:76" ht="15">
      <c r="A100" s="64" t="s">
        <v>287</v>
      </c>
      <c r="B100" s="65"/>
      <c r="C100" s="65" t="s">
        <v>64</v>
      </c>
      <c r="D100" s="66">
        <v>163.1013861792792</v>
      </c>
      <c r="E100" s="68"/>
      <c r="F100" s="100" t="s">
        <v>655</v>
      </c>
      <c r="G100" s="65"/>
      <c r="H100" s="69" t="s">
        <v>287</v>
      </c>
      <c r="I100" s="70"/>
      <c r="J100" s="70"/>
      <c r="K100" s="69" t="s">
        <v>1955</v>
      </c>
      <c r="L100" s="73">
        <v>1</v>
      </c>
      <c r="M100" s="74">
        <v>7988.15478515625</v>
      </c>
      <c r="N100" s="74">
        <v>2029.2088623046875</v>
      </c>
      <c r="O100" s="75"/>
      <c r="P100" s="76"/>
      <c r="Q100" s="76"/>
      <c r="R100" s="86"/>
      <c r="S100" s="48">
        <v>0</v>
      </c>
      <c r="T100" s="48">
        <v>1</v>
      </c>
      <c r="U100" s="49">
        <v>0</v>
      </c>
      <c r="V100" s="49">
        <v>1</v>
      </c>
      <c r="W100" s="49">
        <v>0</v>
      </c>
      <c r="X100" s="49">
        <v>0.701752</v>
      </c>
      <c r="Y100" s="49">
        <v>0</v>
      </c>
      <c r="Z100" s="49">
        <v>0</v>
      </c>
      <c r="AA100" s="71">
        <v>100</v>
      </c>
      <c r="AB100" s="71"/>
      <c r="AC100" s="72"/>
      <c r="AD100" s="78" t="s">
        <v>1202</v>
      </c>
      <c r="AE100" s="78">
        <v>304</v>
      </c>
      <c r="AF100" s="78">
        <v>65</v>
      </c>
      <c r="AG100" s="78">
        <v>730</v>
      </c>
      <c r="AH100" s="78">
        <v>2303</v>
      </c>
      <c r="AI100" s="78"/>
      <c r="AJ100" s="78" t="s">
        <v>1331</v>
      </c>
      <c r="AK100" s="78" t="s">
        <v>1423</v>
      </c>
      <c r="AL100" s="78"/>
      <c r="AM100" s="78"/>
      <c r="AN100" s="80">
        <v>41471.48259259259</v>
      </c>
      <c r="AO100" s="82" t="s">
        <v>1610</v>
      </c>
      <c r="AP100" s="78" t="b">
        <v>0</v>
      </c>
      <c r="AQ100" s="78" t="b">
        <v>0</v>
      </c>
      <c r="AR100" s="78" t="b">
        <v>0</v>
      </c>
      <c r="AS100" s="78" t="s">
        <v>1048</v>
      </c>
      <c r="AT100" s="78">
        <v>0</v>
      </c>
      <c r="AU100" s="82" t="s">
        <v>1645</v>
      </c>
      <c r="AV100" s="78" t="b">
        <v>0</v>
      </c>
      <c r="AW100" s="78" t="s">
        <v>1717</v>
      </c>
      <c r="AX100" s="82" t="s">
        <v>1815</v>
      </c>
      <c r="AY100" s="78" t="s">
        <v>66</v>
      </c>
      <c r="AZ100" s="78" t="str">
        <f>REPLACE(INDEX(GroupVertices[Group],MATCH(Vertices[[#This Row],[Vertex]],GroupVertices[Vertex],0)),1,1,"")</f>
        <v>13</v>
      </c>
      <c r="BA100" s="48"/>
      <c r="BB100" s="48"/>
      <c r="BC100" s="48"/>
      <c r="BD100" s="48"/>
      <c r="BE100" s="48"/>
      <c r="BF100" s="48"/>
      <c r="BG100" s="120" t="s">
        <v>2466</v>
      </c>
      <c r="BH100" s="120" t="s">
        <v>2466</v>
      </c>
      <c r="BI100" s="120" t="s">
        <v>2553</v>
      </c>
      <c r="BJ100" s="120" t="s">
        <v>2553</v>
      </c>
      <c r="BK100" s="120">
        <v>2</v>
      </c>
      <c r="BL100" s="123">
        <v>9.523809523809524</v>
      </c>
      <c r="BM100" s="120">
        <v>0</v>
      </c>
      <c r="BN100" s="123">
        <v>0</v>
      </c>
      <c r="BO100" s="120">
        <v>0</v>
      </c>
      <c r="BP100" s="123">
        <v>0</v>
      </c>
      <c r="BQ100" s="120">
        <v>19</v>
      </c>
      <c r="BR100" s="123">
        <v>90.47619047619048</v>
      </c>
      <c r="BS100" s="120">
        <v>21</v>
      </c>
      <c r="BT100" s="2"/>
      <c r="BU100" s="3"/>
      <c r="BV100" s="3"/>
      <c r="BW100" s="3"/>
      <c r="BX100" s="3"/>
    </row>
    <row r="101" spans="1:76" ht="15">
      <c r="A101" s="64" t="s">
        <v>288</v>
      </c>
      <c r="B101" s="65"/>
      <c r="C101" s="65" t="s">
        <v>64</v>
      </c>
      <c r="D101" s="66">
        <v>163.63487010986753</v>
      </c>
      <c r="E101" s="68"/>
      <c r="F101" s="100" t="s">
        <v>656</v>
      </c>
      <c r="G101" s="65"/>
      <c r="H101" s="69" t="s">
        <v>288</v>
      </c>
      <c r="I101" s="70"/>
      <c r="J101" s="70"/>
      <c r="K101" s="69" t="s">
        <v>1956</v>
      </c>
      <c r="L101" s="73">
        <v>1</v>
      </c>
      <c r="M101" s="74">
        <v>1080.7376708984375</v>
      </c>
      <c r="N101" s="74">
        <v>8754.943359375</v>
      </c>
      <c r="O101" s="75"/>
      <c r="P101" s="76"/>
      <c r="Q101" s="76"/>
      <c r="R101" s="86"/>
      <c r="S101" s="48">
        <v>0</v>
      </c>
      <c r="T101" s="48">
        <v>1</v>
      </c>
      <c r="U101" s="49">
        <v>0</v>
      </c>
      <c r="V101" s="49">
        <v>0.003165</v>
      </c>
      <c r="W101" s="49">
        <v>0.00614</v>
      </c>
      <c r="X101" s="49">
        <v>0.456138</v>
      </c>
      <c r="Y101" s="49">
        <v>0</v>
      </c>
      <c r="Z101" s="49">
        <v>0</v>
      </c>
      <c r="AA101" s="71">
        <v>101</v>
      </c>
      <c r="AB101" s="71"/>
      <c r="AC101" s="72"/>
      <c r="AD101" s="78" t="s">
        <v>1203</v>
      </c>
      <c r="AE101" s="78">
        <v>1223</v>
      </c>
      <c r="AF101" s="78">
        <v>96</v>
      </c>
      <c r="AG101" s="78">
        <v>840</v>
      </c>
      <c r="AH101" s="78">
        <v>16153</v>
      </c>
      <c r="AI101" s="78"/>
      <c r="AJ101" s="78"/>
      <c r="AK101" s="78" t="s">
        <v>1424</v>
      </c>
      <c r="AL101" s="78"/>
      <c r="AM101" s="78"/>
      <c r="AN101" s="80">
        <v>39932.990960648145</v>
      </c>
      <c r="AO101" s="78"/>
      <c r="AP101" s="78" t="b">
        <v>0</v>
      </c>
      <c r="AQ101" s="78" t="b">
        <v>0</v>
      </c>
      <c r="AR101" s="78" t="b">
        <v>0</v>
      </c>
      <c r="AS101" s="78" t="s">
        <v>1048</v>
      </c>
      <c r="AT101" s="78">
        <v>3</v>
      </c>
      <c r="AU101" s="82" t="s">
        <v>1661</v>
      </c>
      <c r="AV101" s="78" t="b">
        <v>0</v>
      </c>
      <c r="AW101" s="78" t="s">
        <v>1717</v>
      </c>
      <c r="AX101" s="82" t="s">
        <v>1816</v>
      </c>
      <c r="AY101" s="78" t="s">
        <v>66</v>
      </c>
      <c r="AZ101" s="78" t="str">
        <f>REPLACE(INDEX(GroupVertices[Group],MATCH(Vertices[[#This Row],[Vertex]],GroupVertices[Vertex],0)),1,1,"")</f>
        <v>1</v>
      </c>
      <c r="BA101" s="48"/>
      <c r="BB101" s="48"/>
      <c r="BC101" s="48"/>
      <c r="BD101" s="48"/>
      <c r="BE101" s="48" t="s">
        <v>529</v>
      </c>
      <c r="BF101" s="48" t="s">
        <v>529</v>
      </c>
      <c r="BG101" s="120" t="s">
        <v>2463</v>
      </c>
      <c r="BH101" s="120" t="s">
        <v>2463</v>
      </c>
      <c r="BI101" s="120" t="s">
        <v>2550</v>
      </c>
      <c r="BJ101" s="120" t="s">
        <v>2550</v>
      </c>
      <c r="BK101" s="120">
        <v>1</v>
      </c>
      <c r="BL101" s="123">
        <v>4.3478260869565215</v>
      </c>
      <c r="BM101" s="120">
        <v>0</v>
      </c>
      <c r="BN101" s="123">
        <v>0</v>
      </c>
      <c r="BO101" s="120">
        <v>0</v>
      </c>
      <c r="BP101" s="123">
        <v>0</v>
      </c>
      <c r="BQ101" s="120">
        <v>22</v>
      </c>
      <c r="BR101" s="123">
        <v>95.65217391304348</v>
      </c>
      <c r="BS101" s="120">
        <v>23</v>
      </c>
      <c r="BT101" s="2"/>
      <c r="BU101" s="3"/>
      <c r="BV101" s="3"/>
      <c r="BW101" s="3"/>
      <c r="BX101" s="3"/>
    </row>
    <row r="102" spans="1:76" ht="15">
      <c r="A102" s="64" t="s">
        <v>289</v>
      </c>
      <c r="B102" s="65"/>
      <c r="C102" s="65" t="s">
        <v>64</v>
      </c>
      <c r="D102" s="66">
        <v>166.18182564945067</v>
      </c>
      <c r="E102" s="68"/>
      <c r="F102" s="100" t="s">
        <v>657</v>
      </c>
      <c r="G102" s="65"/>
      <c r="H102" s="69" t="s">
        <v>289</v>
      </c>
      <c r="I102" s="70"/>
      <c r="J102" s="70"/>
      <c r="K102" s="69" t="s">
        <v>1957</v>
      </c>
      <c r="L102" s="73">
        <v>1</v>
      </c>
      <c r="M102" s="74">
        <v>579.3006591796875</v>
      </c>
      <c r="N102" s="74">
        <v>3554.891357421875</v>
      </c>
      <c r="O102" s="75"/>
      <c r="P102" s="76"/>
      <c r="Q102" s="76"/>
      <c r="R102" s="86"/>
      <c r="S102" s="48">
        <v>0</v>
      </c>
      <c r="T102" s="48">
        <v>1</v>
      </c>
      <c r="U102" s="49">
        <v>0</v>
      </c>
      <c r="V102" s="49">
        <v>0.003165</v>
      </c>
      <c r="W102" s="49">
        <v>0.00614</v>
      </c>
      <c r="X102" s="49">
        <v>0.456138</v>
      </c>
      <c r="Y102" s="49">
        <v>0</v>
      </c>
      <c r="Z102" s="49">
        <v>0</v>
      </c>
      <c r="AA102" s="71">
        <v>102</v>
      </c>
      <c r="AB102" s="71"/>
      <c r="AC102" s="72"/>
      <c r="AD102" s="78" t="s">
        <v>1204</v>
      </c>
      <c r="AE102" s="78">
        <v>692</v>
      </c>
      <c r="AF102" s="78">
        <v>244</v>
      </c>
      <c r="AG102" s="78">
        <v>5076</v>
      </c>
      <c r="AH102" s="78">
        <v>2129</v>
      </c>
      <c r="AI102" s="78"/>
      <c r="AJ102" s="78" t="s">
        <v>1332</v>
      </c>
      <c r="AK102" s="78"/>
      <c r="AL102" s="82" t="s">
        <v>1497</v>
      </c>
      <c r="AM102" s="78"/>
      <c r="AN102" s="80">
        <v>41600.691041666665</v>
      </c>
      <c r="AO102" s="82" t="s">
        <v>1611</v>
      </c>
      <c r="AP102" s="78" t="b">
        <v>1</v>
      </c>
      <c r="AQ102" s="78" t="b">
        <v>0</v>
      </c>
      <c r="AR102" s="78" t="b">
        <v>0</v>
      </c>
      <c r="AS102" s="78" t="s">
        <v>1048</v>
      </c>
      <c r="AT102" s="78">
        <v>47</v>
      </c>
      <c r="AU102" s="82" t="s">
        <v>1645</v>
      </c>
      <c r="AV102" s="78" t="b">
        <v>0</v>
      </c>
      <c r="AW102" s="78" t="s">
        <v>1717</v>
      </c>
      <c r="AX102" s="82" t="s">
        <v>1817</v>
      </c>
      <c r="AY102" s="78" t="s">
        <v>66</v>
      </c>
      <c r="AZ102" s="78" t="str">
        <f>REPLACE(INDEX(GroupVertices[Group],MATCH(Vertices[[#This Row],[Vertex]],GroupVertices[Vertex],0)),1,1,"")</f>
        <v>1</v>
      </c>
      <c r="BA102" s="48"/>
      <c r="BB102" s="48"/>
      <c r="BC102" s="48"/>
      <c r="BD102" s="48"/>
      <c r="BE102" s="48" t="s">
        <v>527</v>
      </c>
      <c r="BF102" s="48" t="s">
        <v>527</v>
      </c>
      <c r="BG102" s="120" t="s">
        <v>2458</v>
      </c>
      <c r="BH102" s="120" t="s">
        <v>2458</v>
      </c>
      <c r="BI102" s="120" t="s">
        <v>2545</v>
      </c>
      <c r="BJ102" s="120" t="s">
        <v>2545</v>
      </c>
      <c r="BK102" s="120">
        <v>0</v>
      </c>
      <c r="BL102" s="123">
        <v>0</v>
      </c>
      <c r="BM102" s="120">
        <v>0</v>
      </c>
      <c r="BN102" s="123">
        <v>0</v>
      </c>
      <c r="BO102" s="120">
        <v>0</v>
      </c>
      <c r="BP102" s="123">
        <v>0</v>
      </c>
      <c r="BQ102" s="120">
        <v>24</v>
      </c>
      <c r="BR102" s="123">
        <v>100</v>
      </c>
      <c r="BS102" s="120">
        <v>24</v>
      </c>
      <c r="BT102" s="2"/>
      <c r="BU102" s="3"/>
      <c r="BV102" s="3"/>
      <c r="BW102" s="3"/>
      <c r="BX102" s="3"/>
    </row>
    <row r="103" spans="1:76" ht="15">
      <c r="A103" s="64" t="s">
        <v>290</v>
      </c>
      <c r="B103" s="65"/>
      <c r="C103" s="65" t="s">
        <v>64</v>
      </c>
      <c r="D103" s="66">
        <v>248.18346852859636</v>
      </c>
      <c r="E103" s="68"/>
      <c r="F103" s="100" t="s">
        <v>658</v>
      </c>
      <c r="G103" s="65"/>
      <c r="H103" s="69" t="s">
        <v>290</v>
      </c>
      <c r="I103" s="70"/>
      <c r="J103" s="70"/>
      <c r="K103" s="69" t="s">
        <v>1958</v>
      </c>
      <c r="L103" s="73">
        <v>82.28680634982781</v>
      </c>
      <c r="M103" s="74">
        <v>6880.1513671875</v>
      </c>
      <c r="N103" s="74">
        <v>5290.33056640625</v>
      </c>
      <c r="O103" s="75"/>
      <c r="P103" s="76"/>
      <c r="Q103" s="76"/>
      <c r="R103" s="86"/>
      <c r="S103" s="48">
        <v>0</v>
      </c>
      <c r="T103" s="48">
        <v>2</v>
      </c>
      <c r="U103" s="49">
        <v>77.165873</v>
      </c>
      <c r="V103" s="49">
        <v>0.003247</v>
      </c>
      <c r="W103" s="49">
        <v>0.007445</v>
      </c>
      <c r="X103" s="49">
        <v>0.749826</v>
      </c>
      <c r="Y103" s="49">
        <v>0</v>
      </c>
      <c r="Z103" s="49">
        <v>0</v>
      </c>
      <c r="AA103" s="71">
        <v>103</v>
      </c>
      <c r="AB103" s="71"/>
      <c r="AC103" s="72"/>
      <c r="AD103" s="78" t="s">
        <v>1205</v>
      </c>
      <c r="AE103" s="78">
        <v>4378</v>
      </c>
      <c r="AF103" s="78">
        <v>5009</v>
      </c>
      <c r="AG103" s="78">
        <v>9128</v>
      </c>
      <c r="AH103" s="78">
        <v>2143</v>
      </c>
      <c r="AI103" s="78"/>
      <c r="AJ103" s="78" t="s">
        <v>1333</v>
      </c>
      <c r="AK103" s="78" t="s">
        <v>1419</v>
      </c>
      <c r="AL103" s="82" t="s">
        <v>1498</v>
      </c>
      <c r="AM103" s="78"/>
      <c r="AN103" s="80">
        <v>40099.69349537037</v>
      </c>
      <c r="AO103" s="82" t="s">
        <v>1612</v>
      </c>
      <c r="AP103" s="78" t="b">
        <v>0</v>
      </c>
      <c r="AQ103" s="78" t="b">
        <v>0</v>
      </c>
      <c r="AR103" s="78" t="b">
        <v>1</v>
      </c>
      <c r="AS103" s="78" t="s">
        <v>1048</v>
      </c>
      <c r="AT103" s="78">
        <v>122</v>
      </c>
      <c r="AU103" s="82" t="s">
        <v>1659</v>
      </c>
      <c r="AV103" s="78" t="b">
        <v>0</v>
      </c>
      <c r="AW103" s="78" t="s">
        <v>1717</v>
      </c>
      <c r="AX103" s="82" t="s">
        <v>1818</v>
      </c>
      <c r="AY103" s="78" t="s">
        <v>66</v>
      </c>
      <c r="AZ103" s="78" t="str">
        <f>REPLACE(INDEX(GroupVertices[Group],MATCH(Vertices[[#This Row],[Vertex]],GroupVertices[Vertex],0)),1,1,"")</f>
        <v>4</v>
      </c>
      <c r="BA103" s="48"/>
      <c r="BB103" s="48"/>
      <c r="BC103" s="48"/>
      <c r="BD103" s="48"/>
      <c r="BE103" s="48" t="s">
        <v>2412</v>
      </c>
      <c r="BF103" s="48" t="s">
        <v>2412</v>
      </c>
      <c r="BG103" s="120" t="s">
        <v>2467</v>
      </c>
      <c r="BH103" s="120" t="s">
        <v>2501</v>
      </c>
      <c r="BI103" s="120" t="s">
        <v>2550</v>
      </c>
      <c r="BJ103" s="120" t="s">
        <v>2550</v>
      </c>
      <c r="BK103" s="120">
        <v>1</v>
      </c>
      <c r="BL103" s="123">
        <v>1.4285714285714286</v>
      </c>
      <c r="BM103" s="120">
        <v>0</v>
      </c>
      <c r="BN103" s="123">
        <v>0</v>
      </c>
      <c r="BO103" s="120">
        <v>0</v>
      </c>
      <c r="BP103" s="123">
        <v>0</v>
      </c>
      <c r="BQ103" s="120">
        <v>69</v>
      </c>
      <c r="BR103" s="123">
        <v>98.57142857142857</v>
      </c>
      <c r="BS103" s="120">
        <v>70</v>
      </c>
      <c r="BT103" s="2"/>
      <c r="BU103" s="3"/>
      <c r="BV103" s="3"/>
      <c r="BW103" s="3"/>
      <c r="BX103" s="3"/>
    </row>
    <row r="104" spans="1:76" ht="15">
      <c r="A104" s="64" t="s">
        <v>291</v>
      </c>
      <c r="B104" s="65"/>
      <c r="C104" s="65" t="s">
        <v>64</v>
      </c>
      <c r="D104" s="66">
        <v>219.61626450354245</v>
      </c>
      <c r="E104" s="68"/>
      <c r="F104" s="100" t="s">
        <v>659</v>
      </c>
      <c r="G104" s="65"/>
      <c r="H104" s="69" t="s">
        <v>291</v>
      </c>
      <c r="I104" s="70"/>
      <c r="J104" s="70"/>
      <c r="K104" s="69" t="s">
        <v>1959</v>
      </c>
      <c r="L104" s="73">
        <v>1</v>
      </c>
      <c r="M104" s="74">
        <v>5573.21240234375</v>
      </c>
      <c r="N104" s="74">
        <v>9386.4814453125</v>
      </c>
      <c r="O104" s="75"/>
      <c r="P104" s="76"/>
      <c r="Q104" s="76"/>
      <c r="R104" s="86"/>
      <c r="S104" s="48">
        <v>0</v>
      </c>
      <c r="T104" s="48">
        <v>1</v>
      </c>
      <c r="U104" s="49">
        <v>0</v>
      </c>
      <c r="V104" s="49">
        <v>0.003333</v>
      </c>
      <c r="W104" s="49">
        <v>0.008299</v>
      </c>
      <c r="X104" s="49">
        <v>0.402964</v>
      </c>
      <c r="Y104" s="49">
        <v>0</v>
      </c>
      <c r="Z104" s="49">
        <v>0</v>
      </c>
      <c r="AA104" s="71">
        <v>104</v>
      </c>
      <c r="AB104" s="71"/>
      <c r="AC104" s="72"/>
      <c r="AD104" s="78" t="s">
        <v>1206</v>
      </c>
      <c r="AE104" s="78">
        <v>2909</v>
      </c>
      <c r="AF104" s="78">
        <v>3349</v>
      </c>
      <c r="AG104" s="78">
        <v>3526</v>
      </c>
      <c r="AH104" s="78">
        <v>2003</v>
      </c>
      <c r="AI104" s="78"/>
      <c r="AJ104" s="78" t="s">
        <v>1334</v>
      </c>
      <c r="AK104" s="78"/>
      <c r="AL104" s="82" t="s">
        <v>1499</v>
      </c>
      <c r="AM104" s="78"/>
      <c r="AN104" s="80">
        <v>39994.931967592594</v>
      </c>
      <c r="AO104" s="82" t="s">
        <v>1613</v>
      </c>
      <c r="AP104" s="78" t="b">
        <v>0</v>
      </c>
      <c r="AQ104" s="78" t="b">
        <v>0</v>
      </c>
      <c r="AR104" s="78" t="b">
        <v>1</v>
      </c>
      <c r="AS104" s="78" t="s">
        <v>1048</v>
      </c>
      <c r="AT104" s="78">
        <v>153</v>
      </c>
      <c r="AU104" s="82" t="s">
        <v>1662</v>
      </c>
      <c r="AV104" s="78" t="b">
        <v>0</v>
      </c>
      <c r="AW104" s="78" t="s">
        <v>1717</v>
      </c>
      <c r="AX104" s="82" t="s">
        <v>1819</v>
      </c>
      <c r="AY104" s="78" t="s">
        <v>66</v>
      </c>
      <c r="AZ104" s="78" t="str">
        <f>REPLACE(INDEX(GroupVertices[Group],MATCH(Vertices[[#This Row],[Vertex]],GroupVertices[Vertex],0)),1,1,"")</f>
        <v>2</v>
      </c>
      <c r="BA104" s="48" t="s">
        <v>471</v>
      </c>
      <c r="BB104" s="48" t="s">
        <v>471</v>
      </c>
      <c r="BC104" s="48" t="s">
        <v>506</v>
      </c>
      <c r="BD104" s="48" t="s">
        <v>506</v>
      </c>
      <c r="BE104" s="48" t="s">
        <v>529</v>
      </c>
      <c r="BF104" s="48" t="s">
        <v>529</v>
      </c>
      <c r="BG104" s="120" t="s">
        <v>2468</v>
      </c>
      <c r="BH104" s="120" t="s">
        <v>2502</v>
      </c>
      <c r="BI104" s="120" t="s">
        <v>2554</v>
      </c>
      <c r="BJ104" s="120" t="s">
        <v>2578</v>
      </c>
      <c r="BK104" s="120">
        <v>0</v>
      </c>
      <c r="BL104" s="123">
        <v>0</v>
      </c>
      <c r="BM104" s="120">
        <v>0</v>
      </c>
      <c r="BN104" s="123">
        <v>0</v>
      </c>
      <c r="BO104" s="120">
        <v>0</v>
      </c>
      <c r="BP104" s="123">
        <v>0</v>
      </c>
      <c r="BQ104" s="120">
        <v>51</v>
      </c>
      <c r="BR104" s="123">
        <v>100</v>
      </c>
      <c r="BS104" s="120">
        <v>51</v>
      </c>
      <c r="BT104" s="2"/>
      <c r="BU104" s="3"/>
      <c r="BV104" s="3"/>
      <c r="BW104" s="3"/>
      <c r="BX104" s="3"/>
    </row>
    <row r="105" spans="1:76" ht="15">
      <c r="A105" s="64" t="s">
        <v>292</v>
      </c>
      <c r="B105" s="65"/>
      <c r="C105" s="65" t="s">
        <v>64</v>
      </c>
      <c r="D105" s="66">
        <v>172.79014272512578</v>
      </c>
      <c r="E105" s="68"/>
      <c r="F105" s="100" t="s">
        <v>660</v>
      </c>
      <c r="G105" s="65"/>
      <c r="H105" s="69" t="s">
        <v>292</v>
      </c>
      <c r="I105" s="70"/>
      <c r="J105" s="70"/>
      <c r="K105" s="69" t="s">
        <v>1960</v>
      </c>
      <c r="L105" s="73">
        <v>1</v>
      </c>
      <c r="M105" s="74">
        <v>2202.05908203125</v>
      </c>
      <c r="N105" s="74">
        <v>3528.23681640625</v>
      </c>
      <c r="O105" s="75"/>
      <c r="P105" s="76"/>
      <c r="Q105" s="76"/>
      <c r="R105" s="86"/>
      <c r="S105" s="48">
        <v>0</v>
      </c>
      <c r="T105" s="48">
        <v>1</v>
      </c>
      <c r="U105" s="49">
        <v>0</v>
      </c>
      <c r="V105" s="49">
        <v>0.003165</v>
      </c>
      <c r="W105" s="49">
        <v>0.00614</v>
      </c>
      <c r="X105" s="49">
        <v>0.456138</v>
      </c>
      <c r="Y105" s="49">
        <v>0</v>
      </c>
      <c r="Z105" s="49">
        <v>0</v>
      </c>
      <c r="AA105" s="71">
        <v>105</v>
      </c>
      <c r="AB105" s="71"/>
      <c r="AC105" s="72"/>
      <c r="AD105" s="78" t="s">
        <v>1207</v>
      </c>
      <c r="AE105" s="78">
        <v>1172</v>
      </c>
      <c r="AF105" s="78">
        <v>628</v>
      </c>
      <c r="AG105" s="78">
        <v>4040</v>
      </c>
      <c r="AH105" s="78">
        <v>10500</v>
      </c>
      <c r="AI105" s="78"/>
      <c r="AJ105" s="78"/>
      <c r="AK105" s="78" t="s">
        <v>1074</v>
      </c>
      <c r="AL105" s="78"/>
      <c r="AM105" s="78"/>
      <c r="AN105" s="80">
        <v>40763.50456018518</v>
      </c>
      <c r="AO105" s="82" t="s">
        <v>1614</v>
      </c>
      <c r="AP105" s="78" t="b">
        <v>1</v>
      </c>
      <c r="AQ105" s="78" t="b">
        <v>0</v>
      </c>
      <c r="AR105" s="78" t="b">
        <v>1</v>
      </c>
      <c r="AS105" s="78" t="s">
        <v>1048</v>
      </c>
      <c r="AT105" s="78">
        <v>25</v>
      </c>
      <c r="AU105" s="82" t="s">
        <v>1645</v>
      </c>
      <c r="AV105" s="78" t="b">
        <v>0</v>
      </c>
      <c r="AW105" s="78" t="s">
        <v>1717</v>
      </c>
      <c r="AX105" s="82" t="s">
        <v>1820</v>
      </c>
      <c r="AY105" s="78" t="s">
        <v>66</v>
      </c>
      <c r="AZ105" s="78" t="str">
        <f>REPLACE(INDEX(GroupVertices[Group],MATCH(Vertices[[#This Row],[Vertex]],GroupVertices[Vertex],0)),1,1,"")</f>
        <v>1</v>
      </c>
      <c r="BA105" s="48"/>
      <c r="BB105" s="48"/>
      <c r="BC105" s="48"/>
      <c r="BD105" s="48"/>
      <c r="BE105" s="48" t="s">
        <v>529</v>
      </c>
      <c r="BF105" s="48" t="s">
        <v>529</v>
      </c>
      <c r="BG105" s="120" t="s">
        <v>2463</v>
      </c>
      <c r="BH105" s="120" t="s">
        <v>2463</v>
      </c>
      <c r="BI105" s="120" t="s">
        <v>2550</v>
      </c>
      <c r="BJ105" s="120" t="s">
        <v>2550</v>
      </c>
      <c r="BK105" s="120">
        <v>1</v>
      </c>
      <c r="BL105" s="123">
        <v>4.3478260869565215</v>
      </c>
      <c r="BM105" s="120">
        <v>0</v>
      </c>
      <c r="BN105" s="123">
        <v>0</v>
      </c>
      <c r="BO105" s="120">
        <v>0</v>
      </c>
      <c r="BP105" s="123">
        <v>0</v>
      </c>
      <c r="BQ105" s="120">
        <v>22</v>
      </c>
      <c r="BR105" s="123">
        <v>95.65217391304348</v>
      </c>
      <c r="BS105" s="120">
        <v>23</v>
      </c>
      <c r="BT105" s="2"/>
      <c r="BU105" s="3"/>
      <c r="BV105" s="3"/>
      <c r="BW105" s="3"/>
      <c r="BX105" s="3"/>
    </row>
    <row r="106" spans="1:76" ht="15">
      <c r="A106" s="64" t="s">
        <v>293</v>
      </c>
      <c r="B106" s="65"/>
      <c r="C106" s="65" t="s">
        <v>64</v>
      </c>
      <c r="D106" s="66">
        <v>173.7710647910463</v>
      </c>
      <c r="E106" s="68"/>
      <c r="F106" s="100" t="s">
        <v>661</v>
      </c>
      <c r="G106" s="65"/>
      <c r="H106" s="69" t="s">
        <v>293</v>
      </c>
      <c r="I106" s="70"/>
      <c r="J106" s="70"/>
      <c r="K106" s="69" t="s">
        <v>1961</v>
      </c>
      <c r="L106" s="73">
        <v>1</v>
      </c>
      <c r="M106" s="74">
        <v>668.0966796875</v>
      </c>
      <c r="N106" s="74">
        <v>1102.5013427734375</v>
      </c>
      <c r="O106" s="75"/>
      <c r="P106" s="76"/>
      <c r="Q106" s="76"/>
      <c r="R106" s="86"/>
      <c r="S106" s="48">
        <v>0</v>
      </c>
      <c r="T106" s="48">
        <v>1</v>
      </c>
      <c r="U106" s="49">
        <v>0</v>
      </c>
      <c r="V106" s="49">
        <v>0.003165</v>
      </c>
      <c r="W106" s="49">
        <v>0.00614</v>
      </c>
      <c r="X106" s="49">
        <v>0.456138</v>
      </c>
      <c r="Y106" s="49">
        <v>0</v>
      </c>
      <c r="Z106" s="49">
        <v>0</v>
      </c>
      <c r="AA106" s="71">
        <v>106</v>
      </c>
      <c r="AB106" s="71"/>
      <c r="AC106" s="72"/>
      <c r="AD106" s="78" t="s">
        <v>1208</v>
      </c>
      <c r="AE106" s="78">
        <v>719</v>
      </c>
      <c r="AF106" s="78">
        <v>685</v>
      </c>
      <c r="AG106" s="78">
        <v>81</v>
      </c>
      <c r="AH106" s="78">
        <v>617</v>
      </c>
      <c r="AI106" s="78"/>
      <c r="AJ106" s="78" t="s">
        <v>1335</v>
      </c>
      <c r="AK106" s="78" t="s">
        <v>1077</v>
      </c>
      <c r="AL106" s="82" t="s">
        <v>1500</v>
      </c>
      <c r="AM106" s="78"/>
      <c r="AN106" s="80">
        <v>43487.98559027778</v>
      </c>
      <c r="AO106" s="82" t="s">
        <v>1615</v>
      </c>
      <c r="AP106" s="78" t="b">
        <v>1</v>
      </c>
      <c r="AQ106" s="78" t="b">
        <v>0</v>
      </c>
      <c r="AR106" s="78" t="b">
        <v>0</v>
      </c>
      <c r="AS106" s="78" t="s">
        <v>1048</v>
      </c>
      <c r="AT106" s="78">
        <v>2</v>
      </c>
      <c r="AU106" s="78"/>
      <c r="AV106" s="78" t="b">
        <v>0</v>
      </c>
      <c r="AW106" s="78" t="s">
        <v>1717</v>
      </c>
      <c r="AX106" s="82" t="s">
        <v>1821</v>
      </c>
      <c r="AY106" s="78" t="s">
        <v>66</v>
      </c>
      <c r="AZ106" s="78" t="str">
        <f>REPLACE(INDEX(GroupVertices[Group],MATCH(Vertices[[#This Row],[Vertex]],GroupVertices[Vertex],0)),1,1,"")</f>
        <v>1</v>
      </c>
      <c r="BA106" s="48"/>
      <c r="BB106" s="48"/>
      <c r="BC106" s="48"/>
      <c r="BD106" s="48"/>
      <c r="BE106" s="48" t="s">
        <v>529</v>
      </c>
      <c r="BF106" s="48" t="s">
        <v>529</v>
      </c>
      <c r="BG106" s="120" t="s">
        <v>2463</v>
      </c>
      <c r="BH106" s="120" t="s">
        <v>2463</v>
      </c>
      <c r="BI106" s="120" t="s">
        <v>2550</v>
      </c>
      <c r="BJ106" s="120" t="s">
        <v>2550</v>
      </c>
      <c r="BK106" s="120">
        <v>1</v>
      </c>
      <c r="BL106" s="123">
        <v>4.3478260869565215</v>
      </c>
      <c r="BM106" s="120">
        <v>0</v>
      </c>
      <c r="BN106" s="123">
        <v>0</v>
      </c>
      <c r="BO106" s="120">
        <v>0</v>
      </c>
      <c r="BP106" s="123">
        <v>0</v>
      </c>
      <c r="BQ106" s="120">
        <v>22</v>
      </c>
      <c r="BR106" s="123">
        <v>95.65217391304348</v>
      </c>
      <c r="BS106" s="120">
        <v>23</v>
      </c>
      <c r="BT106" s="2"/>
      <c r="BU106" s="3"/>
      <c r="BV106" s="3"/>
      <c r="BW106" s="3"/>
      <c r="BX106" s="3"/>
    </row>
    <row r="107" spans="1:76" ht="15">
      <c r="A107" s="64" t="s">
        <v>294</v>
      </c>
      <c r="B107" s="65"/>
      <c r="C107" s="65" t="s">
        <v>64</v>
      </c>
      <c r="D107" s="66">
        <v>170.8971352294897</v>
      </c>
      <c r="E107" s="68"/>
      <c r="F107" s="100" t="s">
        <v>662</v>
      </c>
      <c r="G107" s="65"/>
      <c r="H107" s="69" t="s">
        <v>294</v>
      </c>
      <c r="I107" s="70"/>
      <c r="J107" s="70"/>
      <c r="K107" s="69" t="s">
        <v>1962</v>
      </c>
      <c r="L107" s="73">
        <v>1</v>
      </c>
      <c r="M107" s="74">
        <v>2247.741943359375</v>
      </c>
      <c r="N107" s="74">
        <v>1765.771484375</v>
      </c>
      <c r="O107" s="75"/>
      <c r="P107" s="76"/>
      <c r="Q107" s="76"/>
      <c r="R107" s="86"/>
      <c r="S107" s="48">
        <v>0</v>
      </c>
      <c r="T107" s="48">
        <v>1</v>
      </c>
      <c r="U107" s="49">
        <v>0</v>
      </c>
      <c r="V107" s="49">
        <v>0.003165</v>
      </c>
      <c r="W107" s="49">
        <v>0.00614</v>
      </c>
      <c r="X107" s="49">
        <v>0.456138</v>
      </c>
      <c r="Y107" s="49">
        <v>0</v>
      </c>
      <c r="Z107" s="49">
        <v>0</v>
      </c>
      <c r="AA107" s="71">
        <v>107</v>
      </c>
      <c r="AB107" s="71"/>
      <c r="AC107" s="72"/>
      <c r="AD107" s="78" t="s">
        <v>1209</v>
      </c>
      <c r="AE107" s="78">
        <v>156</v>
      </c>
      <c r="AF107" s="78">
        <v>518</v>
      </c>
      <c r="AG107" s="78">
        <v>331</v>
      </c>
      <c r="AH107" s="78">
        <v>145</v>
      </c>
      <c r="AI107" s="78"/>
      <c r="AJ107" s="78" t="s">
        <v>1336</v>
      </c>
      <c r="AK107" s="78"/>
      <c r="AL107" s="78"/>
      <c r="AM107" s="78"/>
      <c r="AN107" s="80">
        <v>41030.768275462964</v>
      </c>
      <c r="AO107" s="78"/>
      <c r="AP107" s="78" t="b">
        <v>0</v>
      </c>
      <c r="AQ107" s="78" t="b">
        <v>0</v>
      </c>
      <c r="AR107" s="78" t="b">
        <v>0</v>
      </c>
      <c r="AS107" s="78" t="s">
        <v>1048</v>
      </c>
      <c r="AT107" s="78">
        <v>18</v>
      </c>
      <c r="AU107" s="82" t="s">
        <v>1656</v>
      </c>
      <c r="AV107" s="78" t="b">
        <v>0</v>
      </c>
      <c r="AW107" s="78" t="s">
        <v>1717</v>
      </c>
      <c r="AX107" s="82" t="s">
        <v>1822</v>
      </c>
      <c r="AY107" s="78" t="s">
        <v>66</v>
      </c>
      <c r="AZ107" s="78" t="str">
        <f>REPLACE(INDEX(GroupVertices[Group],MATCH(Vertices[[#This Row],[Vertex]],GroupVertices[Vertex],0)),1,1,"")</f>
        <v>1</v>
      </c>
      <c r="BA107" s="48"/>
      <c r="BB107" s="48"/>
      <c r="BC107" s="48"/>
      <c r="BD107" s="48"/>
      <c r="BE107" s="48" t="s">
        <v>527</v>
      </c>
      <c r="BF107" s="48" t="s">
        <v>527</v>
      </c>
      <c r="BG107" s="120" t="s">
        <v>2458</v>
      </c>
      <c r="BH107" s="120" t="s">
        <v>2458</v>
      </c>
      <c r="BI107" s="120" t="s">
        <v>2545</v>
      </c>
      <c r="BJ107" s="120" t="s">
        <v>2545</v>
      </c>
      <c r="BK107" s="120">
        <v>0</v>
      </c>
      <c r="BL107" s="123">
        <v>0</v>
      </c>
      <c r="BM107" s="120">
        <v>0</v>
      </c>
      <c r="BN107" s="123">
        <v>0</v>
      </c>
      <c r="BO107" s="120">
        <v>0</v>
      </c>
      <c r="BP107" s="123">
        <v>0</v>
      </c>
      <c r="BQ107" s="120">
        <v>24</v>
      </c>
      <c r="BR107" s="123">
        <v>100</v>
      </c>
      <c r="BS107" s="120">
        <v>24</v>
      </c>
      <c r="BT107" s="2"/>
      <c r="BU107" s="3"/>
      <c r="BV107" s="3"/>
      <c r="BW107" s="3"/>
      <c r="BX107" s="3"/>
    </row>
    <row r="108" spans="1:76" ht="15">
      <c r="A108" s="64" t="s">
        <v>295</v>
      </c>
      <c r="B108" s="65"/>
      <c r="C108" s="65" t="s">
        <v>64</v>
      </c>
      <c r="D108" s="66">
        <v>213.57584967655816</v>
      </c>
      <c r="E108" s="68"/>
      <c r="F108" s="100" t="s">
        <v>663</v>
      </c>
      <c r="G108" s="65"/>
      <c r="H108" s="69" t="s">
        <v>295</v>
      </c>
      <c r="I108" s="70"/>
      <c r="J108" s="70"/>
      <c r="K108" s="69" t="s">
        <v>1963</v>
      </c>
      <c r="L108" s="73">
        <v>1</v>
      </c>
      <c r="M108" s="74">
        <v>194.9122772216797</v>
      </c>
      <c r="N108" s="74">
        <v>5750.48046875</v>
      </c>
      <c r="O108" s="75"/>
      <c r="P108" s="76"/>
      <c r="Q108" s="76"/>
      <c r="R108" s="86"/>
      <c r="S108" s="48">
        <v>0</v>
      </c>
      <c r="T108" s="48">
        <v>1</v>
      </c>
      <c r="U108" s="49">
        <v>0</v>
      </c>
      <c r="V108" s="49">
        <v>0.003165</v>
      </c>
      <c r="W108" s="49">
        <v>0.00614</v>
      </c>
      <c r="X108" s="49">
        <v>0.456138</v>
      </c>
      <c r="Y108" s="49">
        <v>0</v>
      </c>
      <c r="Z108" s="49">
        <v>0</v>
      </c>
      <c r="AA108" s="71">
        <v>108</v>
      </c>
      <c r="AB108" s="71"/>
      <c r="AC108" s="72"/>
      <c r="AD108" s="78" t="s">
        <v>1210</v>
      </c>
      <c r="AE108" s="78">
        <v>1808</v>
      </c>
      <c r="AF108" s="78">
        <v>2998</v>
      </c>
      <c r="AG108" s="78">
        <v>6186</v>
      </c>
      <c r="AH108" s="78">
        <v>208</v>
      </c>
      <c r="AI108" s="78"/>
      <c r="AJ108" s="78" t="s">
        <v>1337</v>
      </c>
      <c r="AK108" s="78" t="s">
        <v>1425</v>
      </c>
      <c r="AL108" s="82" t="s">
        <v>1501</v>
      </c>
      <c r="AM108" s="78"/>
      <c r="AN108" s="80">
        <v>40009.719201388885</v>
      </c>
      <c r="AO108" s="82" t="s">
        <v>1616</v>
      </c>
      <c r="AP108" s="78" t="b">
        <v>0</v>
      </c>
      <c r="AQ108" s="78" t="b">
        <v>0</v>
      </c>
      <c r="AR108" s="78" t="b">
        <v>0</v>
      </c>
      <c r="AS108" s="78" t="s">
        <v>1048</v>
      </c>
      <c r="AT108" s="78">
        <v>144</v>
      </c>
      <c r="AU108" s="82" t="s">
        <v>1645</v>
      </c>
      <c r="AV108" s="78" t="b">
        <v>0</v>
      </c>
      <c r="AW108" s="78" t="s">
        <v>1717</v>
      </c>
      <c r="AX108" s="82" t="s">
        <v>1823</v>
      </c>
      <c r="AY108" s="78" t="s">
        <v>66</v>
      </c>
      <c r="AZ108" s="78" t="str">
        <f>REPLACE(INDEX(GroupVertices[Group],MATCH(Vertices[[#This Row],[Vertex]],GroupVertices[Vertex],0)),1,1,"")</f>
        <v>1</v>
      </c>
      <c r="BA108" s="48"/>
      <c r="BB108" s="48"/>
      <c r="BC108" s="48"/>
      <c r="BD108" s="48"/>
      <c r="BE108" s="48" t="s">
        <v>527</v>
      </c>
      <c r="BF108" s="48" t="s">
        <v>527</v>
      </c>
      <c r="BG108" s="120" t="s">
        <v>2458</v>
      </c>
      <c r="BH108" s="120" t="s">
        <v>2458</v>
      </c>
      <c r="BI108" s="120" t="s">
        <v>2545</v>
      </c>
      <c r="BJ108" s="120" t="s">
        <v>2545</v>
      </c>
      <c r="BK108" s="120">
        <v>0</v>
      </c>
      <c r="BL108" s="123">
        <v>0</v>
      </c>
      <c r="BM108" s="120">
        <v>0</v>
      </c>
      <c r="BN108" s="123">
        <v>0</v>
      </c>
      <c r="BO108" s="120">
        <v>0</v>
      </c>
      <c r="BP108" s="123">
        <v>0</v>
      </c>
      <c r="BQ108" s="120">
        <v>24</v>
      </c>
      <c r="BR108" s="123">
        <v>100</v>
      </c>
      <c r="BS108" s="120">
        <v>24</v>
      </c>
      <c r="BT108" s="2"/>
      <c r="BU108" s="3"/>
      <c r="BV108" s="3"/>
      <c r="BW108" s="3"/>
      <c r="BX108" s="3"/>
    </row>
    <row r="109" spans="1:76" ht="15">
      <c r="A109" s="64" t="s">
        <v>296</v>
      </c>
      <c r="B109" s="65"/>
      <c r="C109" s="65" t="s">
        <v>64</v>
      </c>
      <c r="D109" s="66">
        <v>162.77441215730568</v>
      </c>
      <c r="E109" s="68"/>
      <c r="F109" s="100" t="s">
        <v>664</v>
      </c>
      <c r="G109" s="65"/>
      <c r="H109" s="69" t="s">
        <v>296</v>
      </c>
      <c r="I109" s="70"/>
      <c r="J109" s="70"/>
      <c r="K109" s="69" t="s">
        <v>1964</v>
      </c>
      <c r="L109" s="73">
        <v>1</v>
      </c>
      <c r="M109" s="74">
        <v>9573.44140625</v>
      </c>
      <c r="N109" s="74">
        <v>5467.10009765625</v>
      </c>
      <c r="O109" s="75"/>
      <c r="P109" s="76"/>
      <c r="Q109" s="76"/>
      <c r="R109" s="86"/>
      <c r="S109" s="48">
        <v>1</v>
      </c>
      <c r="T109" s="48">
        <v>1</v>
      </c>
      <c r="U109" s="49">
        <v>0</v>
      </c>
      <c r="V109" s="49">
        <v>0</v>
      </c>
      <c r="W109" s="49">
        <v>0</v>
      </c>
      <c r="X109" s="49">
        <v>0.999996</v>
      </c>
      <c r="Y109" s="49">
        <v>0</v>
      </c>
      <c r="Z109" s="49" t="s">
        <v>2844</v>
      </c>
      <c r="AA109" s="71">
        <v>109</v>
      </c>
      <c r="AB109" s="71"/>
      <c r="AC109" s="72"/>
      <c r="AD109" s="78" t="s">
        <v>1211</v>
      </c>
      <c r="AE109" s="78">
        <v>0</v>
      </c>
      <c r="AF109" s="78">
        <v>46</v>
      </c>
      <c r="AG109" s="78">
        <v>2829</v>
      </c>
      <c r="AH109" s="78">
        <v>0</v>
      </c>
      <c r="AI109" s="78"/>
      <c r="AJ109" s="78" t="s">
        <v>1338</v>
      </c>
      <c r="AK109" s="78" t="s">
        <v>1376</v>
      </c>
      <c r="AL109" s="82" t="s">
        <v>1502</v>
      </c>
      <c r="AM109" s="78"/>
      <c r="AN109" s="80">
        <v>40741.95023148148</v>
      </c>
      <c r="AO109" s="78"/>
      <c r="AP109" s="78" t="b">
        <v>1</v>
      </c>
      <c r="AQ109" s="78" t="b">
        <v>0</v>
      </c>
      <c r="AR109" s="78" t="b">
        <v>1</v>
      </c>
      <c r="AS109" s="78" t="s">
        <v>1048</v>
      </c>
      <c r="AT109" s="78">
        <v>3</v>
      </c>
      <c r="AU109" s="82" t="s">
        <v>1645</v>
      </c>
      <c r="AV109" s="78" t="b">
        <v>0</v>
      </c>
      <c r="AW109" s="78" t="s">
        <v>1717</v>
      </c>
      <c r="AX109" s="82" t="s">
        <v>1824</v>
      </c>
      <c r="AY109" s="78" t="s">
        <v>66</v>
      </c>
      <c r="AZ109" s="78" t="str">
        <f>REPLACE(INDEX(GroupVertices[Group],MATCH(Vertices[[#This Row],[Vertex]],GroupVertices[Vertex],0)),1,1,"")</f>
        <v>5</v>
      </c>
      <c r="BA109" s="48"/>
      <c r="BB109" s="48"/>
      <c r="BC109" s="48"/>
      <c r="BD109" s="48"/>
      <c r="BE109" s="48"/>
      <c r="BF109" s="48"/>
      <c r="BG109" s="120" t="s">
        <v>2469</v>
      </c>
      <c r="BH109" s="120" t="s">
        <v>2503</v>
      </c>
      <c r="BI109" s="120" t="s">
        <v>2555</v>
      </c>
      <c r="BJ109" s="120" t="s">
        <v>2579</v>
      </c>
      <c r="BK109" s="120">
        <v>5</v>
      </c>
      <c r="BL109" s="123">
        <v>4.273504273504273</v>
      </c>
      <c r="BM109" s="120">
        <v>3</v>
      </c>
      <c r="BN109" s="123">
        <v>2.5641025641025643</v>
      </c>
      <c r="BO109" s="120">
        <v>0</v>
      </c>
      <c r="BP109" s="123">
        <v>0</v>
      </c>
      <c r="BQ109" s="120">
        <v>109</v>
      </c>
      <c r="BR109" s="123">
        <v>93.16239316239316</v>
      </c>
      <c r="BS109" s="120">
        <v>117</v>
      </c>
      <c r="BT109" s="2"/>
      <c r="BU109" s="3"/>
      <c r="BV109" s="3"/>
      <c r="BW109" s="3"/>
      <c r="BX109" s="3"/>
    </row>
    <row r="110" spans="1:76" ht="15">
      <c r="A110" s="64" t="s">
        <v>297</v>
      </c>
      <c r="B110" s="65"/>
      <c r="C110" s="65" t="s">
        <v>64</v>
      </c>
      <c r="D110" s="66">
        <v>197.93272409898347</v>
      </c>
      <c r="E110" s="68"/>
      <c r="F110" s="100" t="s">
        <v>1699</v>
      </c>
      <c r="G110" s="65"/>
      <c r="H110" s="69" t="s">
        <v>297</v>
      </c>
      <c r="I110" s="70"/>
      <c r="J110" s="70"/>
      <c r="K110" s="69" t="s">
        <v>1965</v>
      </c>
      <c r="L110" s="73">
        <v>1</v>
      </c>
      <c r="M110" s="74">
        <v>4417.1142578125</v>
      </c>
      <c r="N110" s="74">
        <v>9326.3232421875</v>
      </c>
      <c r="O110" s="75"/>
      <c r="P110" s="76"/>
      <c r="Q110" s="76"/>
      <c r="R110" s="86"/>
      <c r="S110" s="48">
        <v>0</v>
      </c>
      <c r="T110" s="48">
        <v>1</v>
      </c>
      <c r="U110" s="49">
        <v>0</v>
      </c>
      <c r="V110" s="49">
        <v>0.003333</v>
      </c>
      <c r="W110" s="49">
        <v>0.008299</v>
      </c>
      <c r="X110" s="49">
        <v>0.402964</v>
      </c>
      <c r="Y110" s="49">
        <v>0</v>
      </c>
      <c r="Z110" s="49">
        <v>0</v>
      </c>
      <c r="AA110" s="71">
        <v>110</v>
      </c>
      <c r="AB110" s="71"/>
      <c r="AC110" s="72"/>
      <c r="AD110" s="78" t="s">
        <v>1212</v>
      </c>
      <c r="AE110" s="78">
        <v>5001</v>
      </c>
      <c r="AF110" s="78">
        <v>2089</v>
      </c>
      <c r="AG110" s="78">
        <v>3783</v>
      </c>
      <c r="AH110" s="78">
        <v>263</v>
      </c>
      <c r="AI110" s="78"/>
      <c r="AJ110" s="78" t="s">
        <v>1339</v>
      </c>
      <c r="AK110" s="78" t="s">
        <v>1426</v>
      </c>
      <c r="AL110" s="82" t="s">
        <v>1503</v>
      </c>
      <c r="AM110" s="78"/>
      <c r="AN110" s="80">
        <v>39878.55268518518</v>
      </c>
      <c r="AO110" s="82" t="s">
        <v>1617</v>
      </c>
      <c r="AP110" s="78" t="b">
        <v>0</v>
      </c>
      <c r="AQ110" s="78" t="b">
        <v>0</v>
      </c>
      <c r="AR110" s="78" t="b">
        <v>0</v>
      </c>
      <c r="AS110" s="78" t="s">
        <v>1048</v>
      </c>
      <c r="AT110" s="78">
        <v>55</v>
      </c>
      <c r="AU110" s="82" t="s">
        <v>1645</v>
      </c>
      <c r="AV110" s="78" t="b">
        <v>0</v>
      </c>
      <c r="AW110" s="78" t="s">
        <v>1717</v>
      </c>
      <c r="AX110" s="82" t="s">
        <v>1825</v>
      </c>
      <c r="AY110" s="78" t="s">
        <v>66</v>
      </c>
      <c r="AZ110" s="78" t="str">
        <f>REPLACE(INDEX(GroupVertices[Group],MATCH(Vertices[[#This Row],[Vertex]],GroupVertices[Vertex],0)),1,1,"")</f>
        <v>2</v>
      </c>
      <c r="BA110" s="48" t="s">
        <v>472</v>
      </c>
      <c r="BB110" s="48" t="s">
        <v>472</v>
      </c>
      <c r="BC110" s="48" t="s">
        <v>507</v>
      </c>
      <c r="BD110" s="48" t="s">
        <v>507</v>
      </c>
      <c r="BE110" s="48"/>
      <c r="BF110" s="48"/>
      <c r="BG110" s="120" t="s">
        <v>2470</v>
      </c>
      <c r="BH110" s="120" t="s">
        <v>2470</v>
      </c>
      <c r="BI110" s="120" t="s">
        <v>2556</v>
      </c>
      <c r="BJ110" s="120" t="s">
        <v>2556</v>
      </c>
      <c r="BK110" s="120">
        <v>0</v>
      </c>
      <c r="BL110" s="123">
        <v>0</v>
      </c>
      <c r="BM110" s="120">
        <v>0</v>
      </c>
      <c r="BN110" s="123">
        <v>0</v>
      </c>
      <c r="BO110" s="120">
        <v>0</v>
      </c>
      <c r="BP110" s="123">
        <v>0</v>
      </c>
      <c r="BQ110" s="120">
        <v>9</v>
      </c>
      <c r="BR110" s="123">
        <v>100</v>
      </c>
      <c r="BS110" s="120">
        <v>9</v>
      </c>
      <c r="BT110" s="2"/>
      <c r="BU110" s="3"/>
      <c r="BV110" s="3"/>
      <c r="BW110" s="3"/>
      <c r="BX110" s="3"/>
    </row>
    <row r="111" spans="1:76" ht="15">
      <c r="A111" s="64" t="s">
        <v>298</v>
      </c>
      <c r="B111" s="65"/>
      <c r="C111" s="65" t="s">
        <v>64</v>
      </c>
      <c r="D111" s="66">
        <v>162.91208542971557</v>
      </c>
      <c r="E111" s="68"/>
      <c r="F111" s="100" t="s">
        <v>1700</v>
      </c>
      <c r="G111" s="65"/>
      <c r="H111" s="69" t="s">
        <v>298</v>
      </c>
      <c r="I111" s="70"/>
      <c r="J111" s="70"/>
      <c r="K111" s="69" t="s">
        <v>1966</v>
      </c>
      <c r="L111" s="73">
        <v>1</v>
      </c>
      <c r="M111" s="74">
        <v>9112.1494140625</v>
      </c>
      <c r="N111" s="74">
        <v>5467.10009765625</v>
      </c>
      <c r="O111" s="75"/>
      <c r="P111" s="76"/>
      <c r="Q111" s="76"/>
      <c r="R111" s="86"/>
      <c r="S111" s="48">
        <v>1</v>
      </c>
      <c r="T111" s="48">
        <v>1</v>
      </c>
      <c r="U111" s="49">
        <v>0</v>
      </c>
      <c r="V111" s="49">
        <v>0</v>
      </c>
      <c r="W111" s="49">
        <v>0</v>
      </c>
      <c r="X111" s="49">
        <v>0.999996</v>
      </c>
      <c r="Y111" s="49">
        <v>0</v>
      </c>
      <c r="Z111" s="49" t="s">
        <v>2844</v>
      </c>
      <c r="AA111" s="71">
        <v>111</v>
      </c>
      <c r="AB111" s="71"/>
      <c r="AC111" s="72"/>
      <c r="AD111" s="78" t="s">
        <v>1213</v>
      </c>
      <c r="AE111" s="78">
        <v>101</v>
      </c>
      <c r="AF111" s="78">
        <v>54</v>
      </c>
      <c r="AG111" s="78">
        <v>576</v>
      </c>
      <c r="AH111" s="78">
        <v>2</v>
      </c>
      <c r="AI111" s="78"/>
      <c r="AJ111" s="78" t="s">
        <v>1340</v>
      </c>
      <c r="AK111" s="78" t="s">
        <v>1376</v>
      </c>
      <c r="AL111" s="82" t="s">
        <v>1504</v>
      </c>
      <c r="AM111" s="78"/>
      <c r="AN111" s="80">
        <v>42776.918344907404</v>
      </c>
      <c r="AO111" s="82" t="s">
        <v>1618</v>
      </c>
      <c r="AP111" s="78" t="b">
        <v>0</v>
      </c>
      <c r="AQ111" s="78" t="b">
        <v>0</v>
      </c>
      <c r="AR111" s="78" t="b">
        <v>0</v>
      </c>
      <c r="AS111" s="78" t="s">
        <v>1048</v>
      </c>
      <c r="AT111" s="78">
        <v>0</v>
      </c>
      <c r="AU111" s="82" t="s">
        <v>1645</v>
      </c>
      <c r="AV111" s="78" t="b">
        <v>0</v>
      </c>
      <c r="AW111" s="78" t="s">
        <v>1717</v>
      </c>
      <c r="AX111" s="82" t="s">
        <v>1826</v>
      </c>
      <c r="AY111" s="78" t="s">
        <v>66</v>
      </c>
      <c r="AZ111" s="78" t="str">
        <f>REPLACE(INDEX(GroupVertices[Group],MATCH(Vertices[[#This Row],[Vertex]],GroupVertices[Vertex],0)),1,1,"")</f>
        <v>5</v>
      </c>
      <c r="BA111" s="48" t="s">
        <v>473</v>
      </c>
      <c r="BB111" s="48" t="s">
        <v>473</v>
      </c>
      <c r="BC111" s="48" t="s">
        <v>505</v>
      </c>
      <c r="BD111" s="48" t="s">
        <v>505</v>
      </c>
      <c r="BE111" s="48" t="s">
        <v>2413</v>
      </c>
      <c r="BF111" s="48" t="s">
        <v>531</v>
      </c>
      <c r="BG111" s="120" t="s">
        <v>2471</v>
      </c>
      <c r="BH111" s="120" t="s">
        <v>2504</v>
      </c>
      <c r="BI111" s="120" t="s">
        <v>2557</v>
      </c>
      <c r="BJ111" s="120" t="s">
        <v>2580</v>
      </c>
      <c r="BK111" s="120">
        <v>6</v>
      </c>
      <c r="BL111" s="123">
        <v>7.407407407407407</v>
      </c>
      <c r="BM111" s="120">
        <v>0</v>
      </c>
      <c r="BN111" s="123">
        <v>0</v>
      </c>
      <c r="BO111" s="120">
        <v>0</v>
      </c>
      <c r="BP111" s="123">
        <v>0</v>
      </c>
      <c r="BQ111" s="120">
        <v>75</v>
      </c>
      <c r="BR111" s="123">
        <v>92.5925925925926</v>
      </c>
      <c r="BS111" s="120">
        <v>81</v>
      </c>
      <c r="BT111" s="2"/>
      <c r="BU111" s="3"/>
      <c r="BV111" s="3"/>
      <c r="BW111" s="3"/>
      <c r="BX111" s="3"/>
    </row>
    <row r="112" spans="1:76" ht="15">
      <c r="A112" s="64" t="s">
        <v>299</v>
      </c>
      <c r="B112" s="65"/>
      <c r="C112" s="65" t="s">
        <v>64</v>
      </c>
      <c r="D112" s="66">
        <v>211.13214909128249</v>
      </c>
      <c r="E112" s="68"/>
      <c r="F112" s="100" t="s">
        <v>665</v>
      </c>
      <c r="G112" s="65"/>
      <c r="H112" s="69" t="s">
        <v>299</v>
      </c>
      <c r="I112" s="70"/>
      <c r="J112" s="70"/>
      <c r="K112" s="69" t="s">
        <v>1967</v>
      </c>
      <c r="L112" s="73">
        <v>1</v>
      </c>
      <c r="M112" s="74">
        <v>3488.929931640625</v>
      </c>
      <c r="N112" s="74">
        <v>6442.240234375</v>
      </c>
      <c r="O112" s="75"/>
      <c r="P112" s="76"/>
      <c r="Q112" s="76"/>
      <c r="R112" s="86"/>
      <c r="S112" s="48">
        <v>0</v>
      </c>
      <c r="T112" s="48">
        <v>2</v>
      </c>
      <c r="U112" s="49">
        <v>0</v>
      </c>
      <c r="V112" s="49">
        <v>0.003953</v>
      </c>
      <c r="W112" s="49">
        <v>0.01444</v>
      </c>
      <c r="X112" s="49">
        <v>0.709103</v>
      </c>
      <c r="Y112" s="49">
        <v>1</v>
      </c>
      <c r="Z112" s="49">
        <v>0</v>
      </c>
      <c r="AA112" s="71">
        <v>112</v>
      </c>
      <c r="AB112" s="71"/>
      <c r="AC112" s="72"/>
      <c r="AD112" s="78" t="s">
        <v>1214</v>
      </c>
      <c r="AE112" s="78">
        <v>1252</v>
      </c>
      <c r="AF112" s="78">
        <v>2856</v>
      </c>
      <c r="AG112" s="78">
        <v>18833</v>
      </c>
      <c r="AH112" s="78">
        <v>60512</v>
      </c>
      <c r="AI112" s="78"/>
      <c r="AJ112" s="78" t="s">
        <v>1341</v>
      </c>
      <c r="AK112" s="78" t="s">
        <v>1427</v>
      </c>
      <c r="AL112" s="82" t="s">
        <v>1505</v>
      </c>
      <c r="AM112" s="78"/>
      <c r="AN112" s="80">
        <v>39504.28056712963</v>
      </c>
      <c r="AO112" s="82" t="s">
        <v>1619</v>
      </c>
      <c r="AP112" s="78" t="b">
        <v>0</v>
      </c>
      <c r="AQ112" s="78" t="b">
        <v>0</v>
      </c>
      <c r="AR112" s="78" t="b">
        <v>1</v>
      </c>
      <c r="AS112" s="78" t="s">
        <v>1048</v>
      </c>
      <c r="AT112" s="78">
        <v>153</v>
      </c>
      <c r="AU112" s="82" t="s">
        <v>1656</v>
      </c>
      <c r="AV112" s="78" t="b">
        <v>0</v>
      </c>
      <c r="AW112" s="78" t="s">
        <v>1717</v>
      </c>
      <c r="AX112" s="82" t="s">
        <v>1827</v>
      </c>
      <c r="AY112" s="78" t="s">
        <v>66</v>
      </c>
      <c r="AZ112" s="78" t="str">
        <f>REPLACE(INDEX(GroupVertices[Group],MATCH(Vertices[[#This Row],[Vertex]],GroupVertices[Vertex],0)),1,1,"")</f>
        <v>2</v>
      </c>
      <c r="BA112" s="48" t="s">
        <v>467</v>
      </c>
      <c r="BB112" s="48" t="s">
        <v>467</v>
      </c>
      <c r="BC112" s="48" t="s">
        <v>503</v>
      </c>
      <c r="BD112" s="48" t="s">
        <v>503</v>
      </c>
      <c r="BE112" s="48" t="s">
        <v>527</v>
      </c>
      <c r="BF112" s="48" t="s">
        <v>527</v>
      </c>
      <c r="BG112" s="120" t="s">
        <v>2458</v>
      </c>
      <c r="BH112" s="120" t="s">
        <v>2458</v>
      </c>
      <c r="BI112" s="120" t="s">
        <v>2545</v>
      </c>
      <c r="BJ112" s="120" t="s">
        <v>2545</v>
      </c>
      <c r="BK112" s="120">
        <v>0</v>
      </c>
      <c r="BL112" s="123">
        <v>0</v>
      </c>
      <c r="BM112" s="120">
        <v>0</v>
      </c>
      <c r="BN112" s="123">
        <v>0</v>
      </c>
      <c r="BO112" s="120">
        <v>0</v>
      </c>
      <c r="BP112" s="123">
        <v>0</v>
      </c>
      <c r="BQ112" s="120">
        <v>34</v>
      </c>
      <c r="BR112" s="123">
        <v>100</v>
      </c>
      <c r="BS112" s="120">
        <v>34</v>
      </c>
      <c r="BT112" s="2"/>
      <c r="BU112" s="3"/>
      <c r="BV112" s="3"/>
      <c r="BW112" s="3"/>
      <c r="BX112" s="3"/>
    </row>
    <row r="113" spans="1:76" ht="15">
      <c r="A113" s="64" t="s">
        <v>300</v>
      </c>
      <c r="B113" s="65"/>
      <c r="C113" s="65" t="s">
        <v>64</v>
      </c>
      <c r="D113" s="66">
        <v>162.79162131635692</v>
      </c>
      <c r="E113" s="68"/>
      <c r="F113" s="100" t="s">
        <v>632</v>
      </c>
      <c r="G113" s="65"/>
      <c r="H113" s="69" t="s">
        <v>300</v>
      </c>
      <c r="I113" s="70"/>
      <c r="J113" s="70"/>
      <c r="K113" s="69" t="s">
        <v>1968</v>
      </c>
      <c r="L113" s="73">
        <v>1</v>
      </c>
      <c r="M113" s="74">
        <v>2572.38916015625</v>
      </c>
      <c r="N113" s="74">
        <v>5451.78759765625</v>
      </c>
      <c r="O113" s="75"/>
      <c r="P113" s="76"/>
      <c r="Q113" s="76"/>
      <c r="R113" s="86"/>
      <c r="S113" s="48">
        <v>0</v>
      </c>
      <c r="T113" s="48">
        <v>1</v>
      </c>
      <c r="U113" s="49">
        <v>0</v>
      </c>
      <c r="V113" s="49">
        <v>0.003165</v>
      </c>
      <c r="W113" s="49">
        <v>0.00614</v>
      </c>
      <c r="X113" s="49">
        <v>0.456138</v>
      </c>
      <c r="Y113" s="49">
        <v>0</v>
      </c>
      <c r="Z113" s="49">
        <v>0</v>
      </c>
      <c r="AA113" s="71">
        <v>113</v>
      </c>
      <c r="AB113" s="71"/>
      <c r="AC113" s="72"/>
      <c r="AD113" s="78" t="s">
        <v>1215</v>
      </c>
      <c r="AE113" s="78">
        <v>1502</v>
      </c>
      <c r="AF113" s="78">
        <v>47</v>
      </c>
      <c r="AG113" s="78">
        <v>3088</v>
      </c>
      <c r="AH113" s="78">
        <v>9598</v>
      </c>
      <c r="AI113" s="78"/>
      <c r="AJ113" s="78"/>
      <c r="AK113" s="78"/>
      <c r="AL113" s="78"/>
      <c r="AM113" s="78"/>
      <c r="AN113" s="80">
        <v>40755.956087962964</v>
      </c>
      <c r="AO113" s="78"/>
      <c r="AP113" s="78" t="b">
        <v>1</v>
      </c>
      <c r="AQ113" s="78" t="b">
        <v>1</v>
      </c>
      <c r="AR113" s="78" t="b">
        <v>0</v>
      </c>
      <c r="AS113" s="78" t="s">
        <v>1048</v>
      </c>
      <c r="AT113" s="78">
        <v>1</v>
      </c>
      <c r="AU113" s="82" t="s">
        <v>1645</v>
      </c>
      <c r="AV113" s="78" t="b">
        <v>0</v>
      </c>
      <c r="AW113" s="78" t="s">
        <v>1717</v>
      </c>
      <c r="AX113" s="82" t="s">
        <v>1828</v>
      </c>
      <c r="AY113" s="78" t="s">
        <v>66</v>
      </c>
      <c r="AZ113" s="78" t="str">
        <f>REPLACE(INDEX(GroupVertices[Group],MATCH(Vertices[[#This Row],[Vertex]],GroupVertices[Vertex],0)),1,1,"")</f>
        <v>1</v>
      </c>
      <c r="BA113" s="48"/>
      <c r="BB113" s="48"/>
      <c r="BC113" s="48"/>
      <c r="BD113" s="48"/>
      <c r="BE113" s="48" t="s">
        <v>2412</v>
      </c>
      <c r="BF113" s="48" t="s">
        <v>2412</v>
      </c>
      <c r="BG113" s="120" t="s">
        <v>2463</v>
      </c>
      <c r="BH113" s="120" t="s">
        <v>2499</v>
      </c>
      <c r="BI113" s="120" t="s">
        <v>2550</v>
      </c>
      <c r="BJ113" s="120" t="s">
        <v>2550</v>
      </c>
      <c r="BK113" s="120">
        <v>1</v>
      </c>
      <c r="BL113" s="123">
        <v>2.127659574468085</v>
      </c>
      <c r="BM113" s="120">
        <v>0</v>
      </c>
      <c r="BN113" s="123">
        <v>0</v>
      </c>
      <c r="BO113" s="120">
        <v>0</v>
      </c>
      <c r="BP113" s="123">
        <v>0</v>
      </c>
      <c r="BQ113" s="120">
        <v>46</v>
      </c>
      <c r="BR113" s="123">
        <v>97.87234042553192</v>
      </c>
      <c r="BS113" s="120">
        <v>47</v>
      </c>
      <c r="BT113" s="2"/>
      <c r="BU113" s="3"/>
      <c r="BV113" s="3"/>
      <c r="BW113" s="3"/>
      <c r="BX113" s="3"/>
    </row>
    <row r="114" spans="1:76" ht="15">
      <c r="A114" s="64" t="s">
        <v>301</v>
      </c>
      <c r="B114" s="65"/>
      <c r="C114" s="65" t="s">
        <v>64</v>
      </c>
      <c r="D114" s="66">
        <v>162.05162747715372</v>
      </c>
      <c r="E114" s="68"/>
      <c r="F114" s="100" t="s">
        <v>666</v>
      </c>
      <c r="G114" s="65"/>
      <c r="H114" s="69" t="s">
        <v>301</v>
      </c>
      <c r="I114" s="70"/>
      <c r="J114" s="70"/>
      <c r="K114" s="69" t="s">
        <v>1969</v>
      </c>
      <c r="L114" s="73">
        <v>1</v>
      </c>
      <c r="M114" s="74">
        <v>8650.8564453125</v>
      </c>
      <c r="N114" s="74">
        <v>5467.10009765625</v>
      </c>
      <c r="O114" s="75"/>
      <c r="P114" s="76"/>
      <c r="Q114" s="76"/>
      <c r="R114" s="86"/>
      <c r="S114" s="48">
        <v>1</v>
      </c>
      <c r="T114" s="48">
        <v>1</v>
      </c>
      <c r="U114" s="49">
        <v>0</v>
      </c>
      <c r="V114" s="49">
        <v>0</v>
      </c>
      <c r="W114" s="49">
        <v>0</v>
      </c>
      <c r="X114" s="49">
        <v>0.999996</v>
      </c>
      <c r="Y114" s="49">
        <v>0</v>
      </c>
      <c r="Z114" s="49" t="s">
        <v>2844</v>
      </c>
      <c r="AA114" s="71">
        <v>114</v>
      </c>
      <c r="AB114" s="71"/>
      <c r="AC114" s="72"/>
      <c r="AD114" s="78" t="s">
        <v>1216</v>
      </c>
      <c r="AE114" s="78">
        <v>35</v>
      </c>
      <c r="AF114" s="78">
        <v>4</v>
      </c>
      <c r="AG114" s="78">
        <v>23</v>
      </c>
      <c r="AH114" s="78">
        <v>0</v>
      </c>
      <c r="AI114" s="78"/>
      <c r="AJ114" s="78" t="s">
        <v>1342</v>
      </c>
      <c r="AK114" s="78" t="s">
        <v>1074</v>
      </c>
      <c r="AL114" s="78"/>
      <c r="AM114" s="78"/>
      <c r="AN114" s="80">
        <v>43468.10396990741</v>
      </c>
      <c r="AO114" s="82" t="s">
        <v>1620</v>
      </c>
      <c r="AP114" s="78" t="b">
        <v>1</v>
      </c>
      <c r="AQ114" s="78" t="b">
        <v>0</v>
      </c>
      <c r="AR114" s="78" t="b">
        <v>0</v>
      </c>
      <c r="AS114" s="78" t="s">
        <v>1048</v>
      </c>
      <c r="AT114" s="78">
        <v>0</v>
      </c>
      <c r="AU114" s="78"/>
      <c r="AV114" s="78" t="b">
        <v>0</v>
      </c>
      <c r="AW114" s="78" t="s">
        <v>1717</v>
      </c>
      <c r="AX114" s="82" t="s">
        <v>1829</v>
      </c>
      <c r="AY114" s="78" t="s">
        <v>66</v>
      </c>
      <c r="AZ114" s="78" t="str">
        <f>REPLACE(INDEX(GroupVertices[Group],MATCH(Vertices[[#This Row],[Vertex]],GroupVertices[Vertex],0)),1,1,"")</f>
        <v>5</v>
      </c>
      <c r="BA114" s="48" t="s">
        <v>474</v>
      </c>
      <c r="BB114" s="48" t="s">
        <v>474</v>
      </c>
      <c r="BC114" s="48" t="s">
        <v>497</v>
      </c>
      <c r="BD114" s="48" t="s">
        <v>497</v>
      </c>
      <c r="BE114" s="48"/>
      <c r="BF114" s="48"/>
      <c r="BG114" s="120" t="s">
        <v>2472</v>
      </c>
      <c r="BH114" s="120" t="s">
        <v>2472</v>
      </c>
      <c r="BI114" s="120" t="s">
        <v>2558</v>
      </c>
      <c r="BJ114" s="120" t="s">
        <v>2558</v>
      </c>
      <c r="BK114" s="120">
        <v>1</v>
      </c>
      <c r="BL114" s="123">
        <v>14.285714285714286</v>
      </c>
      <c r="BM114" s="120">
        <v>0</v>
      </c>
      <c r="BN114" s="123">
        <v>0</v>
      </c>
      <c r="BO114" s="120">
        <v>0</v>
      </c>
      <c r="BP114" s="123">
        <v>0</v>
      </c>
      <c r="BQ114" s="120">
        <v>6</v>
      </c>
      <c r="BR114" s="123">
        <v>85.71428571428571</v>
      </c>
      <c r="BS114" s="120">
        <v>7</v>
      </c>
      <c r="BT114" s="2"/>
      <c r="BU114" s="3"/>
      <c r="BV114" s="3"/>
      <c r="BW114" s="3"/>
      <c r="BX114" s="3"/>
    </row>
    <row r="115" spans="1:76" ht="15">
      <c r="A115" s="64" t="s">
        <v>302</v>
      </c>
      <c r="B115" s="65"/>
      <c r="C115" s="65" t="s">
        <v>64</v>
      </c>
      <c r="D115" s="66">
        <v>553.6976691652121</v>
      </c>
      <c r="E115" s="68"/>
      <c r="F115" s="100" t="s">
        <v>1701</v>
      </c>
      <c r="G115" s="65"/>
      <c r="H115" s="69" t="s">
        <v>302</v>
      </c>
      <c r="I115" s="70"/>
      <c r="J115" s="70"/>
      <c r="K115" s="69" t="s">
        <v>1970</v>
      </c>
      <c r="L115" s="73">
        <v>1</v>
      </c>
      <c r="M115" s="74">
        <v>8823.029296875</v>
      </c>
      <c r="N115" s="74">
        <v>1676.302978515625</v>
      </c>
      <c r="O115" s="75"/>
      <c r="P115" s="76"/>
      <c r="Q115" s="76"/>
      <c r="R115" s="86"/>
      <c r="S115" s="48">
        <v>0</v>
      </c>
      <c r="T115" s="48">
        <v>1</v>
      </c>
      <c r="U115" s="49">
        <v>0</v>
      </c>
      <c r="V115" s="49">
        <v>1</v>
      </c>
      <c r="W115" s="49">
        <v>0</v>
      </c>
      <c r="X115" s="49">
        <v>0.999996</v>
      </c>
      <c r="Y115" s="49">
        <v>0</v>
      </c>
      <c r="Z115" s="49">
        <v>0</v>
      </c>
      <c r="AA115" s="71">
        <v>115</v>
      </c>
      <c r="AB115" s="71"/>
      <c r="AC115" s="72"/>
      <c r="AD115" s="78" t="s">
        <v>1217</v>
      </c>
      <c r="AE115" s="78">
        <v>6409</v>
      </c>
      <c r="AF115" s="78">
        <v>22762</v>
      </c>
      <c r="AG115" s="78">
        <v>49800</v>
      </c>
      <c r="AH115" s="78">
        <v>105354</v>
      </c>
      <c r="AI115" s="78"/>
      <c r="AJ115" s="78" t="s">
        <v>1343</v>
      </c>
      <c r="AK115" s="78" t="s">
        <v>1428</v>
      </c>
      <c r="AL115" s="82" t="s">
        <v>1506</v>
      </c>
      <c r="AM115" s="78"/>
      <c r="AN115" s="80">
        <v>42231.70710648148</v>
      </c>
      <c r="AO115" s="82" t="s">
        <v>1621</v>
      </c>
      <c r="AP115" s="78" t="b">
        <v>0</v>
      </c>
      <c r="AQ115" s="78" t="b">
        <v>0</v>
      </c>
      <c r="AR115" s="78" t="b">
        <v>0</v>
      </c>
      <c r="AS115" s="78" t="s">
        <v>1048</v>
      </c>
      <c r="AT115" s="78">
        <v>318</v>
      </c>
      <c r="AU115" s="82" t="s">
        <v>1645</v>
      </c>
      <c r="AV115" s="78" t="b">
        <v>0</v>
      </c>
      <c r="AW115" s="78" t="s">
        <v>1717</v>
      </c>
      <c r="AX115" s="82" t="s">
        <v>1830</v>
      </c>
      <c r="AY115" s="78" t="s">
        <v>66</v>
      </c>
      <c r="AZ115" s="78" t="str">
        <f>REPLACE(INDEX(GroupVertices[Group],MATCH(Vertices[[#This Row],[Vertex]],GroupVertices[Vertex],0)),1,1,"")</f>
        <v>12</v>
      </c>
      <c r="BA115" s="48" t="s">
        <v>475</v>
      </c>
      <c r="BB115" s="48" t="s">
        <v>475</v>
      </c>
      <c r="BC115" s="48" t="s">
        <v>508</v>
      </c>
      <c r="BD115" s="48" t="s">
        <v>508</v>
      </c>
      <c r="BE115" s="48" t="s">
        <v>532</v>
      </c>
      <c r="BF115" s="48" t="s">
        <v>532</v>
      </c>
      <c r="BG115" s="120" t="s">
        <v>2473</v>
      </c>
      <c r="BH115" s="120" t="s">
        <v>2473</v>
      </c>
      <c r="BI115" s="120" t="s">
        <v>2559</v>
      </c>
      <c r="BJ115" s="120" t="s">
        <v>2559</v>
      </c>
      <c r="BK115" s="120">
        <v>3</v>
      </c>
      <c r="BL115" s="123">
        <v>7.6923076923076925</v>
      </c>
      <c r="BM115" s="120">
        <v>1</v>
      </c>
      <c r="BN115" s="123">
        <v>2.5641025641025643</v>
      </c>
      <c r="BO115" s="120">
        <v>0</v>
      </c>
      <c r="BP115" s="123">
        <v>0</v>
      </c>
      <c r="BQ115" s="120">
        <v>35</v>
      </c>
      <c r="BR115" s="123">
        <v>89.74358974358974</v>
      </c>
      <c r="BS115" s="120">
        <v>39</v>
      </c>
      <c r="BT115" s="2"/>
      <c r="BU115" s="3"/>
      <c r="BV115" s="3"/>
      <c r="BW115" s="3"/>
      <c r="BX115" s="3"/>
    </row>
    <row r="116" spans="1:76" ht="15">
      <c r="A116" s="64" t="s">
        <v>348</v>
      </c>
      <c r="B116" s="65"/>
      <c r="C116" s="65" t="s">
        <v>64</v>
      </c>
      <c r="D116" s="66">
        <v>237.10077009959954</v>
      </c>
      <c r="E116" s="68"/>
      <c r="F116" s="100" t="s">
        <v>1702</v>
      </c>
      <c r="G116" s="65"/>
      <c r="H116" s="69" t="s">
        <v>348</v>
      </c>
      <c r="I116" s="70"/>
      <c r="J116" s="70"/>
      <c r="K116" s="69" t="s">
        <v>1971</v>
      </c>
      <c r="L116" s="73">
        <v>1</v>
      </c>
      <c r="M116" s="74">
        <v>8823.029296875</v>
      </c>
      <c r="N116" s="74">
        <v>2440.932373046875</v>
      </c>
      <c r="O116" s="75"/>
      <c r="P116" s="76"/>
      <c r="Q116" s="76"/>
      <c r="R116" s="86"/>
      <c r="S116" s="48">
        <v>1</v>
      </c>
      <c r="T116" s="48">
        <v>0</v>
      </c>
      <c r="U116" s="49">
        <v>0</v>
      </c>
      <c r="V116" s="49">
        <v>1</v>
      </c>
      <c r="W116" s="49">
        <v>0</v>
      </c>
      <c r="X116" s="49">
        <v>0.999996</v>
      </c>
      <c r="Y116" s="49">
        <v>0</v>
      </c>
      <c r="Z116" s="49">
        <v>0</v>
      </c>
      <c r="AA116" s="71">
        <v>116</v>
      </c>
      <c r="AB116" s="71"/>
      <c r="AC116" s="72"/>
      <c r="AD116" s="78" t="s">
        <v>1218</v>
      </c>
      <c r="AE116" s="78">
        <v>1255</v>
      </c>
      <c r="AF116" s="78">
        <v>4365</v>
      </c>
      <c r="AG116" s="78">
        <v>2322</v>
      </c>
      <c r="AH116" s="78">
        <v>1378</v>
      </c>
      <c r="AI116" s="78"/>
      <c r="AJ116" s="78" t="s">
        <v>1344</v>
      </c>
      <c r="AK116" s="78" t="s">
        <v>1429</v>
      </c>
      <c r="AL116" s="82" t="s">
        <v>1507</v>
      </c>
      <c r="AM116" s="78"/>
      <c r="AN116" s="80">
        <v>39884.0750462963</v>
      </c>
      <c r="AO116" s="82" t="s">
        <v>1622</v>
      </c>
      <c r="AP116" s="78" t="b">
        <v>0</v>
      </c>
      <c r="AQ116" s="78" t="b">
        <v>0</v>
      </c>
      <c r="AR116" s="78" t="b">
        <v>0</v>
      </c>
      <c r="AS116" s="78" t="s">
        <v>1048</v>
      </c>
      <c r="AT116" s="78">
        <v>156</v>
      </c>
      <c r="AU116" s="82" t="s">
        <v>1645</v>
      </c>
      <c r="AV116" s="78" t="b">
        <v>0</v>
      </c>
      <c r="AW116" s="78" t="s">
        <v>1717</v>
      </c>
      <c r="AX116" s="82" t="s">
        <v>1831</v>
      </c>
      <c r="AY116" s="78" t="s">
        <v>65</v>
      </c>
      <c r="AZ116" s="78" t="str">
        <f>REPLACE(INDEX(GroupVertices[Group],MATCH(Vertices[[#This Row],[Vertex]],GroupVertices[Vertex],0)),1,1,"")</f>
        <v>12</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303</v>
      </c>
      <c r="B117" s="65"/>
      <c r="C117" s="65" t="s">
        <v>64</v>
      </c>
      <c r="D117" s="66">
        <v>180.9128657973098</v>
      </c>
      <c r="E117" s="68"/>
      <c r="F117" s="100" t="s">
        <v>667</v>
      </c>
      <c r="G117" s="65"/>
      <c r="H117" s="69" t="s">
        <v>303</v>
      </c>
      <c r="I117" s="70"/>
      <c r="J117" s="70"/>
      <c r="K117" s="69" t="s">
        <v>1972</v>
      </c>
      <c r="L117" s="73">
        <v>1</v>
      </c>
      <c r="M117" s="74">
        <v>1497.60693359375</v>
      </c>
      <c r="N117" s="74">
        <v>9547.5498046875</v>
      </c>
      <c r="O117" s="75"/>
      <c r="P117" s="76"/>
      <c r="Q117" s="76"/>
      <c r="R117" s="86"/>
      <c r="S117" s="48">
        <v>0</v>
      </c>
      <c r="T117" s="48">
        <v>1</v>
      </c>
      <c r="U117" s="49">
        <v>0</v>
      </c>
      <c r="V117" s="49">
        <v>0.003165</v>
      </c>
      <c r="W117" s="49">
        <v>0.00614</v>
      </c>
      <c r="X117" s="49">
        <v>0.456138</v>
      </c>
      <c r="Y117" s="49">
        <v>0</v>
      </c>
      <c r="Z117" s="49">
        <v>0</v>
      </c>
      <c r="AA117" s="71">
        <v>117</v>
      </c>
      <c r="AB117" s="71"/>
      <c r="AC117" s="72"/>
      <c r="AD117" s="78" t="s">
        <v>1219</v>
      </c>
      <c r="AE117" s="78">
        <v>2039</v>
      </c>
      <c r="AF117" s="78">
        <v>1100</v>
      </c>
      <c r="AG117" s="78">
        <v>3489</v>
      </c>
      <c r="AH117" s="78">
        <v>5</v>
      </c>
      <c r="AI117" s="78"/>
      <c r="AJ117" s="78" t="s">
        <v>1345</v>
      </c>
      <c r="AK117" s="78" t="s">
        <v>1430</v>
      </c>
      <c r="AL117" s="82" t="s">
        <v>1508</v>
      </c>
      <c r="AM117" s="78"/>
      <c r="AN117" s="80">
        <v>40416.88018518518</v>
      </c>
      <c r="AO117" s="82" t="s">
        <v>1623</v>
      </c>
      <c r="AP117" s="78" t="b">
        <v>0</v>
      </c>
      <c r="AQ117" s="78" t="b">
        <v>0</v>
      </c>
      <c r="AR117" s="78" t="b">
        <v>1</v>
      </c>
      <c r="AS117" s="78" t="s">
        <v>1048</v>
      </c>
      <c r="AT117" s="78">
        <v>19</v>
      </c>
      <c r="AU117" s="82" t="s">
        <v>1651</v>
      </c>
      <c r="AV117" s="78" t="b">
        <v>0</v>
      </c>
      <c r="AW117" s="78" t="s">
        <v>1717</v>
      </c>
      <c r="AX117" s="82" t="s">
        <v>1832</v>
      </c>
      <c r="AY117" s="78" t="s">
        <v>66</v>
      </c>
      <c r="AZ117" s="78" t="str">
        <f>REPLACE(INDEX(GroupVertices[Group],MATCH(Vertices[[#This Row],[Vertex]],GroupVertices[Vertex],0)),1,1,"")</f>
        <v>1</v>
      </c>
      <c r="BA117" s="48"/>
      <c r="BB117" s="48"/>
      <c r="BC117" s="48"/>
      <c r="BD117" s="48"/>
      <c r="BE117" s="48" t="s">
        <v>529</v>
      </c>
      <c r="BF117" s="48" t="s">
        <v>529</v>
      </c>
      <c r="BG117" s="120" t="s">
        <v>2463</v>
      </c>
      <c r="BH117" s="120" t="s">
        <v>2499</v>
      </c>
      <c r="BI117" s="120" t="s">
        <v>2550</v>
      </c>
      <c r="BJ117" s="120" t="s">
        <v>2550</v>
      </c>
      <c r="BK117" s="120">
        <v>1</v>
      </c>
      <c r="BL117" s="123">
        <v>2.0408163265306123</v>
      </c>
      <c r="BM117" s="120">
        <v>2</v>
      </c>
      <c r="BN117" s="123">
        <v>4.081632653061225</v>
      </c>
      <c r="BO117" s="120">
        <v>0</v>
      </c>
      <c r="BP117" s="123">
        <v>0</v>
      </c>
      <c r="BQ117" s="120">
        <v>46</v>
      </c>
      <c r="BR117" s="123">
        <v>93.87755102040816</v>
      </c>
      <c r="BS117" s="120">
        <v>49</v>
      </c>
      <c r="BT117" s="2"/>
      <c r="BU117" s="3"/>
      <c r="BV117" s="3"/>
      <c r="BW117" s="3"/>
      <c r="BX117" s="3"/>
    </row>
    <row r="118" spans="1:76" ht="15">
      <c r="A118" s="64" t="s">
        <v>305</v>
      </c>
      <c r="B118" s="65"/>
      <c r="C118" s="65" t="s">
        <v>64</v>
      </c>
      <c r="D118" s="66">
        <v>163.53161515556013</v>
      </c>
      <c r="E118" s="68"/>
      <c r="F118" s="100" t="s">
        <v>1703</v>
      </c>
      <c r="G118" s="65"/>
      <c r="H118" s="69" t="s">
        <v>305</v>
      </c>
      <c r="I118" s="70"/>
      <c r="J118" s="70"/>
      <c r="K118" s="69" t="s">
        <v>1973</v>
      </c>
      <c r="L118" s="73">
        <v>1</v>
      </c>
      <c r="M118" s="74">
        <v>4853.52734375</v>
      </c>
      <c r="N118" s="74">
        <v>4940.79541015625</v>
      </c>
      <c r="O118" s="75"/>
      <c r="P118" s="76"/>
      <c r="Q118" s="76"/>
      <c r="R118" s="86"/>
      <c r="S118" s="48">
        <v>0</v>
      </c>
      <c r="T118" s="48">
        <v>1</v>
      </c>
      <c r="U118" s="49">
        <v>0</v>
      </c>
      <c r="V118" s="49">
        <v>0.003333</v>
      </c>
      <c r="W118" s="49">
        <v>0.008299</v>
      </c>
      <c r="X118" s="49">
        <v>0.402964</v>
      </c>
      <c r="Y118" s="49">
        <v>0</v>
      </c>
      <c r="Z118" s="49">
        <v>0</v>
      </c>
      <c r="AA118" s="71">
        <v>118</v>
      </c>
      <c r="AB118" s="71"/>
      <c r="AC118" s="72"/>
      <c r="AD118" s="78" t="s">
        <v>1220</v>
      </c>
      <c r="AE118" s="78">
        <v>729</v>
      </c>
      <c r="AF118" s="78">
        <v>90</v>
      </c>
      <c r="AG118" s="78">
        <v>25268</v>
      </c>
      <c r="AH118" s="78">
        <v>54469</v>
      </c>
      <c r="AI118" s="78"/>
      <c r="AJ118" s="78"/>
      <c r="AK118" s="78" t="s">
        <v>1431</v>
      </c>
      <c r="AL118" s="78"/>
      <c r="AM118" s="78"/>
      <c r="AN118" s="80">
        <v>42543.72864583333</v>
      </c>
      <c r="AO118" s="82" t="s">
        <v>1624</v>
      </c>
      <c r="AP118" s="78" t="b">
        <v>1</v>
      </c>
      <c r="AQ118" s="78" t="b">
        <v>0</v>
      </c>
      <c r="AR118" s="78" t="b">
        <v>0</v>
      </c>
      <c r="AS118" s="78" t="s">
        <v>1048</v>
      </c>
      <c r="AT118" s="78">
        <v>1</v>
      </c>
      <c r="AU118" s="78"/>
      <c r="AV118" s="78" t="b">
        <v>0</v>
      </c>
      <c r="AW118" s="78" t="s">
        <v>1717</v>
      </c>
      <c r="AX118" s="82" t="s">
        <v>1833</v>
      </c>
      <c r="AY118" s="78" t="s">
        <v>66</v>
      </c>
      <c r="AZ118" s="78" t="str">
        <f>REPLACE(INDEX(GroupVertices[Group],MATCH(Vertices[[#This Row],[Vertex]],GroupVertices[Vertex],0)),1,1,"")</f>
        <v>2</v>
      </c>
      <c r="BA118" s="48" t="s">
        <v>477</v>
      </c>
      <c r="BB118" s="48" t="s">
        <v>477</v>
      </c>
      <c r="BC118" s="48" t="s">
        <v>503</v>
      </c>
      <c r="BD118" s="48" t="s">
        <v>503</v>
      </c>
      <c r="BE118" s="48"/>
      <c r="BF118" s="48"/>
      <c r="BG118" s="120" t="s">
        <v>2474</v>
      </c>
      <c r="BH118" s="120" t="s">
        <v>2474</v>
      </c>
      <c r="BI118" s="120" t="s">
        <v>2560</v>
      </c>
      <c r="BJ118" s="120" t="s">
        <v>2560</v>
      </c>
      <c r="BK118" s="120">
        <v>0</v>
      </c>
      <c r="BL118" s="123">
        <v>0</v>
      </c>
      <c r="BM118" s="120">
        <v>0</v>
      </c>
      <c r="BN118" s="123">
        <v>0</v>
      </c>
      <c r="BO118" s="120">
        <v>0</v>
      </c>
      <c r="BP118" s="123">
        <v>0</v>
      </c>
      <c r="BQ118" s="120">
        <v>10</v>
      </c>
      <c r="BR118" s="123">
        <v>100</v>
      </c>
      <c r="BS118" s="120">
        <v>10</v>
      </c>
      <c r="BT118" s="2"/>
      <c r="BU118" s="3"/>
      <c r="BV118" s="3"/>
      <c r="BW118" s="3"/>
      <c r="BX118" s="3"/>
    </row>
    <row r="119" spans="1:76" ht="15">
      <c r="A119" s="64" t="s">
        <v>306</v>
      </c>
      <c r="B119" s="65"/>
      <c r="C119" s="65" t="s">
        <v>64</v>
      </c>
      <c r="D119" s="66">
        <v>222.30089331553546</v>
      </c>
      <c r="E119" s="68"/>
      <c r="F119" s="100" t="s">
        <v>668</v>
      </c>
      <c r="G119" s="65"/>
      <c r="H119" s="69" t="s">
        <v>306</v>
      </c>
      <c r="I119" s="70"/>
      <c r="J119" s="70"/>
      <c r="K119" s="69" t="s">
        <v>1974</v>
      </c>
      <c r="L119" s="73">
        <v>483.4588365406187</v>
      </c>
      <c r="M119" s="74">
        <v>7858.212890625</v>
      </c>
      <c r="N119" s="74">
        <v>3511.41357421875</v>
      </c>
      <c r="O119" s="75"/>
      <c r="P119" s="76"/>
      <c r="Q119" s="76"/>
      <c r="R119" s="86"/>
      <c r="S119" s="48">
        <v>2</v>
      </c>
      <c r="T119" s="48">
        <v>2</v>
      </c>
      <c r="U119" s="49">
        <v>458</v>
      </c>
      <c r="V119" s="49">
        <v>0.003378</v>
      </c>
      <c r="W119" s="49">
        <v>0.008518</v>
      </c>
      <c r="X119" s="49">
        <v>1.269383</v>
      </c>
      <c r="Y119" s="49">
        <v>0</v>
      </c>
      <c r="Z119" s="49">
        <v>0.3333333333333333</v>
      </c>
      <c r="AA119" s="71">
        <v>119</v>
      </c>
      <c r="AB119" s="71"/>
      <c r="AC119" s="72"/>
      <c r="AD119" s="78" t="s">
        <v>1221</v>
      </c>
      <c r="AE119" s="78">
        <v>671</v>
      </c>
      <c r="AF119" s="78">
        <v>3505</v>
      </c>
      <c r="AG119" s="78">
        <v>7579</v>
      </c>
      <c r="AH119" s="78">
        <v>61</v>
      </c>
      <c r="AI119" s="78"/>
      <c r="AJ119" s="78" t="s">
        <v>1346</v>
      </c>
      <c r="AK119" s="78" t="s">
        <v>1376</v>
      </c>
      <c r="AL119" s="82" t="s">
        <v>1509</v>
      </c>
      <c r="AM119" s="78"/>
      <c r="AN119" s="80">
        <v>40094.70445601852</v>
      </c>
      <c r="AO119" s="82" t="s">
        <v>1625</v>
      </c>
      <c r="AP119" s="78" t="b">
        <v>0</v>
      </c>
      <c r="AQ119" s="78" t="b">
        <v>0</v>
      </c>
      <c r="AR119" s="78" t="b">
        <v>1</v>
      </c>
      <c r="AS119" s="78" t="s">
        <v>1048</v>
      </c>
      <c r="AT119" s="78">
        <v>104</v>
      </c>
      <c r="AU119" s="82" t="s">
        <v>1645</v>
      </c>
      <c r="AV119" s="78" t="b">
        <v>0</v>
      </c>
      <c r="AW119" s="78" t="s">
        <v>1717</v>
      </c>
      <c r="AX119" s="82" t="s">
        <v>1834</v>
      </c>
      <c r="AY119" s="78" t="s">
        <v>66</v>
      </c>
      <c r="AZ119" s="78" t="str">
        <f>REPLACE(INDEX(GroupVertices[Group],MATCH(Vertices[[#This Row],[Vertex]],GroupVertices[Vertex],0)),1,1,"")</f>
        <v>6</v>
      </c>
      <c r="BA119" s="48" t="s">
        <v>2101</v>
      </c>
      <c r="BB119" s="48" t="s">
        <v>2101</v>
      </c>
      <c r="BC119" s="48" t="s">
        <v>510</v>
      </c>
      <c r="BD119" s="48" t="s">
        <v>510</v>
      </c>
      <c r="BE119" s="48" t="s">
        <v>2158</v>
      </c>
      <c r="BF119" s="48" t="s">
        <v>2158</v>
      </c>
      <c r="BG119" s="120" t="s">
        <v>2475</v>
      </c>
      <c r="BH119" s="120" t="s">
        <v>2505</v>
      </c>
      <c r="BI119" s="120" t="s">
        <v>2561</v>
      </c>
      <c r="BJ119" s="120" t="s">
        <v>2581</v>
      </c>
      <c r="BK119" s="120">
        <v>3</v>
      </c>
      <c r="BL119" s="123">
        <v>5</v>
      </c>
      <c r="BM119" s="120">
        <v>1</v>
      </c>
      <c r="BN119" s="123">
        <v>1.6666666666666667</v>
      </c>
      <c r="BO119" s="120">
        <v>0</v>
      </c>
      <c r="BP119" s="123">
        <v>0</v>
      </c>
      <c r="BQ119" s="120">
        <v>56</v>
      </c>
      <c r="BR119" s="123">
        <v>93.33333333333333</v>
      </c>
      <c r="BS119" s="120">
        <v>60</v>
      </c>
      <c r="BT119" s="2"/>
      <c r="BU119" s="3"/>
      <c r="BV119" s="3"/>
      <c r="BW119" s="3"/>
      <c r="BX119" s="3"/>
    </row>
    <row r="120" spans="1:76" ht="15">
      <c r="A120" s="64" t="s">
        <v>307</v>
      </c>
      <c r="B120" s="65"/>
      <c r="C120" s="65" t="s">
        <v>64</v>
      </c>
      <c r="D120" s="66">
        <v>262.20893315535477</v>
      </c>
      <c r="E120" s="68"/>
      <c r="F120" s="100" t="s">
        <v>669</v>
      </c>
      <c r="G120" s="65"/>
      <c r="H120" s="69" t="s">
        <v>307</v>
      </c>
      <c r="I120" s="70"/>
      <c r="J120" s="70"/>
      <c r="K120" s="69" t="s">
        <v>1975</v>
      </c>
      <c r="L120" s="73">
        <v>1</v>
      </c>
      <c r="M120" s="74">
        <v>7858.212890625</v>
      </c>
      <c r="N120" s="74">
        <v>4181.9345703125</v>
      </c>
      <c r="O120" s="75"/>
      <c r="P120" s="76"/>
      <c r="Q120" s="76"/>
      <c r="R120" s="86"/>
      <c r="S120" s="48">
        <v>1</v>
      </c>
      <c r="T120" s="48">
        <v>1</v>
      </c>
      <c r="U120" s="49">
        <v>0</v>
      </c>
      <c r="V120" s="49">
        <v>0.002433</v>
      </c>
      <c r="W120" s="49">
        <v>0.000966</v>
      </c>
      <c r="X120" s="49">
        <v>0.509658</v>
      </c>
      <c r="Y120" s="49">
        <v>0</v>
      </c>
      <c r="Z120" s="49">
        <v>1</v>
      </c>
      <c r="AA120" s="71">
        <v>120</v>
      </c>
      <c r="AB120" s="71"/>
      <c r="AC120" s="72"/>
      <c r="AD120" s="78" t="s">
        <v>1222</v>
      </c>
      <c r="AE120" s="78">
        <v>3857</v>
      </c>
      <c r="AF120" s="78">
        <v>5824</v>
      </c>
      <c r="AG120" s="78">
        <v>6783</v>
      </c>
      <c r="AH120" s="78">
        <v>5594</v>
      </c>
      <c r="AI120" s="78"/>
      <c r="AJ120" s="78" t="s">
        <v>1347</v>
      </c>
      <c r="AK120" s="78" t="s">
        <v>1211</v>
      </c>
      <c r="AL120" s="82" t="s">
        <v>1510</v>
      </c>
      <c r="AM120" s="78"/>
      <c r="AN120" s="80">
        <v>40586.04398148148</v>
      </c>
      <c r="AO120" s="82" t="s">
        <v>1626</v>
      </c>
      <c r="AP120" s="78" t="b">
        <v>0</v>
      </c>
      <c r="AQ120" s="78" t="b">
        <v>0</v>
      </c>
      <c r="AR120" s="78" t="b">
        <v>1</v>
      </c>
      <c r="AS120" s="78" t="s">
        <v>1048</v>
      </c>
      <c r="AT120" s="78">
        <v>131</v>
      </c>
      <c r="AU120" s="82" t="s">
        <v>1645</v>
      </c>
      <c r="AV120" s="78" t="b">
        <v>0</v>
      </c>
      <c r="AW120" s="78" t="s">
        <v>1717</v>
      </c>
      <c r="AX120" s="82" t="s">
        <v>1835</v>
      </c>
      <c r="AY120" s="78" t="s">
        <v>66</v>
      </c>
      <c r="AZ120" s="78" t="str">
        <f>REPLACE(INDEX(GroupVertices[Group],MATCH(Vertices[[#This Row],[Vertex]],GroupVertices[Vertex],0)),1,1,"")</f>
        <v>6</v>
      </c>
      <c r="BA120" s="48"/>
      <c r="BB120" s="48"/>
      <c r="BC120" s="48"/>
      <c r="BD120" s="48"/>
      <c r="BE120" s="48"/>
      <c r="BF120" s="48"/>
      <c r="BG120" s="120" t="s">
        <v>2476</v>
      </c>
      <c r="BH120" s="120" t="s">
        <v>2476</v>
      </c>
      <c r="BI120" s="120" t="s">
        <v>2562</v>
      </c>
      <c r="BJ120" s="120" t="s">
        <v>2562</v>
      </c>
      <c r="BK120" s="120">
        <v>1</v>
      </c>
      <c r="BL120" s="123">
        <v>4.166666666666667</v>
      </c>
      <c r="BM120" s="120">
        <v>1</v>
      </c>
      <c r="BN120" s="123">
        <v>4.166666666666667</v>
      </c>
      <c r="BO120" s="120">
        <v>0</v>
      </c>
      <c r="BP120" s="123">
        <v>0</v>
      </c>
      <c r="BQ120" s="120">
        <v>22</v>
      </c>
      <c r="BR120" s="123">
        <v>91.66666666666667</v>
      </c>
      <c r="BS120" s="120">
        <v>24</v>
      </c>
      <c r="BT120" s="2"/>
      <c r="BU120" s="3"/>
      <c r="BV120" s="3"/>
      <c r="BW120" s="3"/>
      <c r="BX120" s="3"/>
    </row>
    <row r="121" spans="1:76" ht="15">
      <c r="A121" s="64" t="s">
        <v>308</v>
      </c>
      <c r="B121" s="65"/>
      <c r="C121" s="65" t="s">
        <v>64</v>
      </c>
      <c r="D121" s="66">
        <v>699.5625012834994</v>
      </c>
      <c r="E121" s="68"/>
      <c r="F121" s="100" t="s">
        <v>1704</v>
      </c>
      <c r="G121" s="65"/>
      <c r="H121" s="69" t="s">
        <v>308</v>
      </c>
      <c r="I121" s="70"/>
      <c r="J121" s="70"/>
      <c r="K121" s="69" t="s">
        <v>1976</v>
      </c>
      <c r="L121" s="73">
        <v>1</v>
      </c>
      <c r="M121" s="74">
        <v>6012.96142578125</v>
      </c>
      <c r="N121" s="74">
        <v>9108.2802734375</v>
      </c>
      <c r="O121" s="75"/>
      <c r="P121" s="76"/>
      <c r="Q121" s="76"/>
      <c r="R121" s="86"/>
      <c r="S121" s="48">
        <v>0</v>
      </c>
      <c r="T121" s="48">
        <v>1</v>
      </c>
      <c r="U121" s="49">
        <v>0</v>
      </c>
      <c r="V121" s="49">
        <v>0.003333</v>
      </c>
      <c r="W121" s="49">
        <v>0.008299</v>
      </c>
      <c r="X121" s="49">
        <v>0.402964</v>
      </c>
      <c r="Y121" s="49">
        <v>0</v>
      </c>
      <c r="Z121" s="49">
        <v>0</v>
      </c>
      <c r="AA121" s="71">
        <v>121</v>
      </c>
      <c r="AB121" s="71"/>
      <c r="AC121" s="72"/>
      <c r="AD121" s="78" t="s">
        <v>1223</v>
      </c>
      <c r="AE121" s="78">
        <v>29834</v>
      </c>
      <c r="AF121" s="78">
        <v>31238</v>
      </c>
      <c r="AG121" s="78">
        <v>7108</v>
      </c>
      <c r="AH121" s="78">
        <v>8630</v>
      </c>
      <c r="AI121" s="78"/>
      <c r="AJ121" s="78" t="s">
        <v>1348</v>
      </c>
      <c r="AK121" s="78" t="s">
        <v>1432</v>
      </c>
      <c r="AL121" s="82" t="s">
        <v>1511</v>
      </c>
      <c r="AM121" s="78"/>
      <c r="AN121" s="80">
        <v>40379.973125</v>
      </c>
      <c r="AO121" s="82" t="s">
        <v>1627</v>
      </c>
      <c r="AP121" s="78" t="b">
        <v>1</v>
      </c>
      <c r="AQ121" s="78" t="b">
        <v>0</v>
      </c>
      <c r="AR121" s="78" t="b">
        <v>1</v>
      </c>
      <c r="AS121" s="78" t="s">
        <v>1048</v>
      </c>
      <c r="AT121" s="78">
        <v>463</v>
      </c>
      <c r="AU121" s="82" t="s">
        <v>1645</v>
      </c>
      <c r="AV121" s="78" t="b">
        <v>0</v>
      </c>
      <c r="AW121" s="78" t="s">
        <v>1717</v>
      </c>
      <c r="AX121" s="82" t="s">
        <v>1836</v>
      </c>
      <c r="AY121" s="78" t="s">
        <v>66</v>
      </c>
      <c r="AZ121" s="78" t="str">
        <f>REPLACE(INDEX(GroupVertices[Group],MATCH(Vertices[[#This Row],[Vertex]],GroupVertices[Vertex],0)),1,1,"")</f>
        <v>2</v>
      </c>
      <c r="BA121" s="48" t="s">
        <v>479</v>
      </c>
      <c r="BB121" s="48" t="s">
        <v>479</v>
      </c>
      <c r="BC121" s="48" t="s">
        <v>503</v>
      </c>
      <c r="BD121" s="48" t="s">
        <v>503</v>
      </c>
      <c r="BE121" s="48"/>
      <c r="BF121" s="48"/>
      <c r="BG121" s="120" t="s">
        <v>2477</v>
      </c>
      <c r="BH121" s="120" t="s">
        <v>2477</v>
      </c>
      <c r="BI121" s="120" t="s">
        <v>2563</v>
      </c>
      <c r="BJ121" s="120" t="s">
        <v>2563</v>
      </c>
      <c r="BK121" s="120">
        <v>1</v>
      </c>
      <c r="BL121" s="123">
        <v>9.090909090909092</v>
      </c>
      <c r="BM121" s="120">
        <v>0</v>
      </c>
      <c r="BN121" s="123">
        <v>0</v>
      </c>
      <c r="BO121" s="120">
        <v>0</v>
      </c>
      <c r="BP121" s="123">
        <v>0</v>
      </c>
      <c r="BQ121" s="120">
        <v>10</v>
      </c>
      <c r="BR121" s="123">
        <v>90.9090909090909</v>
      </c>
      <c r="BS121" s="120">
        <v>11</v>
      </c>
      <c r="BT121" s="2"/>
      <c r="BU121" s="3"/>
      <c r="BV121" s="3"/>
      <c r="BW121" s="3"/>
      <c r="BX121" s="3"/>
    </row>
    <row r="122" spans="1:76" ht="15">
      <c r="A122" s="64" t="s">
        <v>309</v>
      </c>
      <c r="B122" s="65"/>
      <c r="C122" s="65" t="s">
        <v>64</v>
      </c>
      <c r="D122" s="66">
        <v>392.92970530855325</v>
      </c>
      <c r="E122" s="68"/>
      <c r="F122" s="100" t="s">
        <v>1705</v>
      </c>
      <c r="G122" s="65"/>
      <c r="H122" s="69" t="s">
        <v>309</v>
      </c>
      <c r="I122" s="70"/>
      <c r="J122" s="70"/>
      <c r="K122" s="69" t="s">
        <v>1977</v>
      </c>
      <c r="L122" s="73">
        <v>1</v>
      </c>
      <c r="M122" s="74">
        <v>4511.01123046875</v>
      </c>
      <c r="N122" s="74">
        <v>4087.75048828125</v>
      </c>
      <c r="O122" s="75"/>
      <c r="P122" s="76"/>
      <c r="Q122" s="76"/>
      <c r="R122" s="86"/>
      <c r="S122" s="48">
        <v>0</v>
      </c>
      <c r="T122" s="48">
        <v>1</v>
      </c>
      <c r="U122" s="49">
        <v>0</v>
      </c>
      <c r="V122" s="49">
        <v>0.003333</v>
      </c>
      <c r="W122" s="49">
        <v>0.008299</v>
      </c>
      <c r="X122" s="49">
        <v>0.402964</v>
      </c>
      <c r="Y122" s="49">
        <v>0</v>
      </c>
      <c r="Z122" s="49">
        <v>0</v>
      </c>
      <c r="AA122" s="71">
        <v>122</v>
      </c>
      <c r="AB122" s="71"/>
      <c r="AC122" s="72"/>
      <c r="AD122" s="78" t="s">
        <v>1224</v>
      </c>
      <c r="AE122" s="78">
        <v>7962</v>
      </c>
      <c r="AF122" s="78">
        <v>13420</v>
      </c>
      <c r="AG122" s="78">
        <v>13685</v>
      </c>
      <c r="AH122" s="78">
        <v>3485</v>
      </c>
      <c r="AI122" s="78"/>
      <c r="AJ122" s="78" t="s">
        <v>1349</v>
      </c>
      <c r="AK122" s="78" t="s">
        <v>1430</v>
      </c>
      <c r="AL122" s="82" t="s">
        <v>1512</v>
      </c>
      <c r="AM122" s="78"/>
      <c r="AN122" s="80">
        <v>40980.951053240744</v>
      </c>
      <c r="AO122" s="82" t="s">
        <v>1628</v>
      </c>
      <c r="AP122" s="78" t="b">
        <v>0</v>
      </c>
      <c r="AQ122" s="78" t="b">
        <v>0</v>
      </c>
      <c r="AR122" s="78" t="b">
        <v>1</v>
      </c>
      <c r="AS122" s="78" t="s">
        <v>1048</v>
      </c>
      <c r="AT122" s="78">
        <v>159</v>
      </c>
      <c r="AU122" s="82" t="s">
        <v>1645</v>
      </c>
      <c r="AV122" s="78" t="b">
        <v>0</v>
      </c>
      <c r="AW122" s="78" t="s">
        <v>1717</v>
      </c>
      <c r="AX122" s="82" t="s">
        <v>1837</v>
      </c>
      <c r="AY122" s="78" t="s">
        <v>66</v>
      </c>
      <c r="AZ122" s="78" t="str">
        <f>REPLACE(INDEX(GroupVertices[Group],MATCH(Vertices[[#This Row],[Vertex]],GroupVertices[Vertex],0)),1,1,"")</f>
        <v>2</v>
      </c>
      <c r="BA122" s="48" t="s">
        <v>479</v>
      </c>
      <c r="BB122" s="48" t="s">
        <v>479</v>
      </c>
      <c r="BC122" s="48" t="s">
        <v>503</v>
      </c>
      <c r="BD122" s="48" t="s">
        <v>503</v>
      </c>
      <c r="BE122" s="48"/>
      <c r="BF122" s="48"/>
      <c r="BG122" s="120" t="s">
        <v>2477</v>
      </c>
      <c r="BH122" s="120" t="s">
        <v>2477</v>
      </c>
      <c r="BI122" s="120" t="s">
        <v>2563</v>
      </c>
      <c r="BJ122" s="120" t="s">
        <v>2563</v>
      </c>
      <c r="BK122" s="120">
        <v>1</v>
      </c>
      <c r="BL122" s="123">
        <v>9.090909090909092</v>
      </c>
      <c r="BM122" s="120">
        <v>0</v>
      </c>
      <c r="BN122" s="123">
        <v>0</v>
      </c>
      <c r="BO122" s="120">
        <v>0</v>
      </c>
      <c r="BP122" s="123">
        <v>0</v>
      </c>
      <c r="BQ122" s="120">
        <v>10</v>
      </c>
      <c r="BR122" s="123">
        <v>90.9090909090909</v>
      </c>
      <c r="BS122" s="120">
        <v>11</v>
      </c>
      <c r="BT122" s="2"/>
      <c r="BU122" s="3"/>
      <c r="BV122" s="3"/>
      <c r="BW122" s="3"/>
      <c r="BX122" s="3"/>
    </row>
    <row r="123" spans="1:76" ht="15">
      <c r="A123" s="64" t="s">
        <v>310</v>
      </c>
      <c r="B123" s="65"/>
      <c r="C123" s="65" t="s">
        <v>64</v>
      </c>
      <c r="D123" s="66">
        <v>162.03441831810247</v>
      </c>
      <c r="E123" s="68"/>
      <c r="F123" s="100" t="s">
        <v>1706</v>
      </c>
      <c r="G123" s="65"/>
      <c r="H123" s="69" t="s">
        <v>310</v>
      </c>
      <c r="I123" s="70"/>
      <c r="J123" s="70"/>
      <c r="K123" s="69" t="s">
        <v>1978</v>
      </c>
      <c r="L123" s="73">
        <v>1</v>
      </c>
      <c r="M123" s="74">
        <v>9573.44140625</v>
      </c>
      <c r="N123" s="74">
        <v>9049.095703125</v>
      </c>
      <c r="O123" s="75"/>
      <c r="P123" s="76"/>
      <c r="Q123" s="76"/>
      <c r="R123" s="86"/>
      <c r="S123" s="48">
        <v>1</v>
      </c>
      <c r="T123" s="48">
        <v>1</v>
      </c>
      <c r="U123" s="49">
        <v>0</v>
      </c>
      <c r="V123" s="49">
        <v>0</v>
      </c>
      <c r="W123" s="49">
        <v>0</v>
      </c>
      <c r="X123" s="49">
        <v>0.999996</v>
      </c>
      <c r="Y123" s="49">
        <v>0</v>
      </c>
      <c r="Z123" s="49" t="s">
        <v>2844</v>
      </c>
      <c r="AA123" s="71">
        <v>123</v>
      </c>
      <c r="AB123" s="71"/>
      <c r="AC123" s="72"/>
      <c r="AD123" s="78" t="s">
        <v>1225</v>
      </c>
      <c r="AE123" s="78">
        <v>14</v>
      </c>
      <c r="AF123" s="78">
        <v>3</v>
      </c>
      <c r="AG123" s="78">
        <v>24</v>
      </c>
      <c r="AH123" s="78">
        <v>0</v>
      </c>
      <c r="AI123" s="78"/>
      <c r="AJ123" s="78"/>
      <c r="AK123" s="78"/>
      <c r="AL123" s="78"/>
      <c r="AM123" s="78"/>
      <c r="AN123" s="80">
        <v>39888.01121527778</v>
      </c>
      <c r="AO123" s="78"/>
      <c r="AP123" s="78" t="b">
        <v>1</v>
      </c>
      <c r="AQ123" s="78" t="b">
        <v>0</v>
      </c>
      <c r="AR123" s="78" t="b">
        <v>1</v>
      </c>
      <c r="AS123" s="78" t="s">
        <v>1048</v>
      </c>
      <c r="AT123" s="78">
        <v>0</v>
      </c>
      <c r="AU123" s="82" t="s">
        <v>1645</v>
      </c>
      <c r="AV123" s="78" t="b">
        <v>0</v>
      </c>
      <c r="AW123" s="78" t="s">
        <v>1717</v>
      </c>
      <c r="AX123" s="82" t="s">
        <v>1838</v>
      </c>
      <c r="AY123" s="78" t="s">
        <v>66</v>
      </c>
      <c r="AZ123" s="78" t="str">
        <f>REPLACE(INDEX(GroupVertices[Group],MATCH(Vertices[[#This Row],[Vertex]],GroupVertices[Vertex],0)),1,1,"")</f>
        <v>5</v>
      </c>
      <c r="BA123" s="48"/>
      <c r="BB123" s="48"/>
      <c r="BC123" s="48"/>
      <c r="BD123" s="48"/>
      <c r="BE123" s="48" t="s">
        <v>534</v>
      </c>
      <c r="BF123" s="48" t="s">
        <v>534</v>
      </c>
      <c r="BG123" s="120" t="s">
        <v>2478</v>
      </c>
      <c r="BH123" s="120" t="s">
        <v>2478</v>
      </c>
      <c r="BI123" s="120" t="s">
        <v>2564</v>
      </c>
      <c r="BJ123" s="120" t="s">
        <v>2564</v>
      </c>
      <c r="BK123" s="120">
        <v>1</v>
      </c>
      <c r="BL123" s="123">
        <v>8.333333333333334</v>
      </c>
      <c r="BM123" s="120">
        <v>0</v>
      </c>
      <c r="BN123" s="123">
        <v>0</v>
      </c>
      <c r="BO123" s="120">
        <v>0</v>
      </c>
      <c r="BP123" s="123">
        <v>0</v>
      </c>
      <c r="BQ123" s="120">
        <v>11</v>
      </c>
      <c r="BR123" s="123">
        <v>91.66666666666667</v>
      </c>
      <c r="BS123" s="120">
        <v>12</v>
      </c>
      <c r="BT123" s="2"/>
      <c r="BU123" s="3"/>
      <c r="BV123" s="3"/>
      <c r="BW123" s="3"/>
      <c r="BX123" s="3"/>
    </row>
    <row r="124" spans="1:76" ht="15">
      <c r="A124" s="64" t="s">
        <v>311</v>
      </c>
      <c r="B124" s="65"/>
      <c r="C124" s="65" t="s">
        <v>64</v>
      </c>
      <c r="D124" s="66">
        <v>164.47811890337817</v>
      </c>
      <c r="E124" s="68"/>
      <c r="F124" s="100" t="s">
        <v>1707</v>
      </c>
      <c r="G124" s="65"/>
      <c r="H124" s="69" t="s">
        <v>311</v>
      </c>
      <c r="I124" s="70"/>
      <c r="J124" s="70"/>
      <c r="K124" s="69" t="s">
        <v>1979</v>
      </c>
      <c r="L124" s="73">
        <v>1</v>
      </c>
      <c r="M124" s="74">
        <v>9112.1494140625</v>
      </c>
      <c r="N124" s="74">
        <v>9049.095703125</v>
      </c>
      <c r="O124" s="75"/>
      <c r="P124" s="76"/>
      <c r="Q124" s="76"/>
      <c r="R124" s="86"/>
      <c r="S124" s="48">
        <v>1</v>
      </c>
      <c r="T124" s="48">
        <v>1</v>
      </c>
      <c r="U124" s="49">
        <v>0</v>
      </c>
      <c r="V124" s="49">
        <v>0</v>
      </c>
      <c r="W124" s="49">
        <v>0</v>
      </c>
      <c r="X124" s="49">
        <v>0.999996</v>
      </c>
      <c r="Y124" s="49">
        <v>0</v>
      </c>
      <c r="Z124" s="49" t="s">
        <v>2844</v>
      </c>
      <c r="AA124" s="71">
        <v>124</v>
      </c>
      <c r="AB124" s="71"/>
      <c r="AC124" s="72"/>
      <c r="AD124" s="78" t="s">
        <v>1226</v>
      </c>
      <c r="AE124" s="78">
        <v>157</v>
      </c>
      <c r="AF124" s="78">
        <v>145</v>
      </c>
      <c r="AG124" s="78">
        <v>696</v>
      </c>
      <c r="AH124" s="78">
        <v>715</v>
      </c>
      <c r="AI124" s="78"/>
      <c r="AJ124" s="78"/>
      <c r="AK124" s="78" t="s">
        <v>1433</v>
      </c>
      <c r="AL124" s="78"/>
      <c r="AM124" s="78"/>
      <c r="AN124" s="80">
        <v>41852.238541666666</v>
      </c>
      <c r="AO124" s="82" t="s">
        <v>1629</v>
      </c>
      <c r="AP124" s="78" t="b">
        <v>1</v>
      </c>
      <c r="AQ124" s="78" t="b">
        <v>0</v>
      </c>
      <c r="AR124" s="78" t="b">
        <v>1</v>
      </c>
      <c r="AS124" s="78" t="s">
        <v>1048</v>
      </c>
      <c r="AT124" s="78">
        <v>0</v>
      </c>
      <c r="AU124" s="82" t="s">
        <v>1645</v>
      </c>
      <c r="AV124" s="78" t="b">
        <v>0</v>
      </c>
      <c r="AW124" s="78" t="s">
        <v>1717</v>
      </c>
      <c r="AX124" s="82" t="s">
        <v>1839</v>
      </c>
      <c r="AY124" s="78" t="s">
        <v>66</v>
      </c>
      <c r="AZ124" s="78" t="str">
        <f>REPLACE(INDEX(GroupVertices[Group],MATCH(Vertices[[#This Row],[Vertex]],GroupVertices[Vertex],0)),1,1,"")</f>
        <v>5</v>
      </c>
      <c r="BA124" s="48"/>
      <c r="BB124" s="48"/>
      <c r="BC124" s="48"/>
      <c r="BD124" s="48"/>
      <c r="BE124" s="48" t="s">
        <v>535</v>
      </c>
      <c r="BF124" s="48" t="s">
        <v>535</v>
      </c>
      <c r="BG124" s="120" t="s">
        <v>2479</v>
      </c>
      <c r="BH124" s="120" t="s">
        <v>2479</v>
      </c>
      <c r="BI124" s="120" t="s">
        <v>2565</v>
      </c>
      <c r="BJ124" s="120" t="s">
        <v>2565</v>
      </c>
      <c r="BK124" s="120">
        <v>3</v>
      </c>
      <c r="BL124" s="123">
        <v>5.769230769230769</v>
      </c>
      <c r="BM124" s="120">
        <v>0</v>
      </c>
      <c r="BN124" s="123">
        <v>0</v>
      </c>
      <c r="BO124" s="120">
        <v>0</v>
      </c>
      <c r="BP124" s="123">
        <v>0</v>
      </c>
      <c r="BQ124" s="120">
        <v>49</v>
      </c>
      <c r="BR124" s="123">
        <v>94.23076923076923</v>
      </c>
      <c r="BS124" s="120">
        <v>52</v>
      </c>
      <c r="BT124" s="2"/>
      <c r="BU124" s="3"/>
      <c r="BV124" s="3"/>
      <c r="BW124" s="3"/>
      <c r="BX124" s="3"/>
    </row>
    <row r="125" spans="1:76" ht="15">
      <c r="A125" s="64" t="s">
        <v>312</v>
      </c>
      <c r="B125" s="65"/>
      <c r="C125" s="65" t="s">
        <v>64</v>
      </c>
      <c r="D125" s="66">
        <v>238.09890132457133</v>
      </c>
      <c r="E125" s="68"/>
      <c r="F125" s="100" t="s">
        <v>670</v>
      </c>
      <c r="G125" s="65"/>
      <c r="H125" s="69" t="s">
        <v>312</v>
      </c>
      <c r="I125" s="70"/>
      <c r="J125" s="70"/>
      <c r="K125" s="69" t="s">
        <v>1980</v>
      </c>
      <c r="L125" s="73">
        <v>1</v>
      </c>
      <c r="M125" s="74">
        <v>6425.89208984375</v>
      </c>
      <c r="N125" s="74">
        <v>8054.92822265625</v>
      </c>
      <c r="O125" s="75"/>
      <c r="P125" s="76"/>
      <c r="Q125" s="76"/>
      <c r="R125" s="86"/>
      <c r="S125" s="48">
        <v>0</v>
      </c>
      <c r="T125" s="48">
        <v>1</v>
      </c>
      <c r="U125" s="49">
        <v>0</v>
      </c>
      <c r="V125" s="49">
        <v>0.003333</v>
      </c>
      <c r="W125" s="49">
        <v>0.008299</v>
      </c>
      <c r="X125" s="49">
        <v>0.402964</v>
      </c>
      <c r="Y125" s="49">
        <v>0</v>
      </c>
      <c r="Z125" s="49">
        <v>0</v>
      </c>
      <c r="AA125" s="71">
        <v>125</v>
      </c>
      <c r="AB125" s="71"/>
      <c r="AC125" s="72"/>
      <c r="AD125" s="78" t="s">
        <v>1227</v>
      </c>
      <c r="AE125" s="78">
        <v>1569</v>
      </c>
      <c r="AF125" s="78">
        <v>4423</v>
      </c>
      <c r="AG125" s="78">
        <v>85378</v>
      </c>
      <c r="AH125" s="78">
        <v>14683</v>
      </c>
      <c r="AI125" s="78"/>
      <c r="AJ125" s="78" t="s">
        <v>1350</v>
      </c>
      <c r="AK125" s="78" t="s">
        <v>1434</v>
      </c>
      <c r="AL125" s="78"/>
      <c r="AM125" s="78"/>
      <c r="AN125" s="80">
        <v>39969.13428240741</v>
      </c>
      <c r="AO125" s="78"/>
      <c r="AP125" s="78" t="b">
        <v>0</v>
      </c>
      <c r="AQ125" s="78" t="b">
        <v>0</v>
      </c>
      <c r="AR125" s="78" t="b">
        <v>0</v>
      </c>
      <c r="AS125" s="78" t="s">
        <v>1048</v>
      </c>
      <c r="AT125" s="78">
        <v>63</v>
      </c>
      <c r="AU125" s="82" t="s">
        <v>1650</v>
      </c>
      <c r="AV125" s="78" t="b">
        <v>0</v>
      </c>
      <c r="AW125" s="78" t="s">
        <v>1717</v>
      </c>
      <c r="AX125" s="82" t="s">
        <v>1840</v>
      </c>
      <c r="AY125" s="78" t="s">
        <v>66</v>
      </c>
      <c r="AZ125" s="78" t="str">
        <f>REPLACE(INDEX(GroupVertices[Group],MATCH(Vertices[[#This Row],[Vertex]],GroupVertices[Vertex],0)),1,1,"")</f>
        <v>2</v>
      </c>
      <c r="BA125" s="48"/>
      <c r="BB125" s="48"/>
      <c r="BC125" s="48"/>
      <c r="BD125" s="48"/>
      <c r="BE125" s="48"/>
      <c r="BF125" s="48"/>
      <c r="BG125" s="120" t="s">
        <v>2480</v>
      </c>
      <c r="BH125" s="120" t="s">
        <v>2480</v>
      </c>
      <c r="BI125" s="120" t="s">
        <v>2566</v>
      </c>
      <c r="BJ125" s="120" t="s">
        <v>2566</v>
      </c>
      <c r="BK125" s="120">
        <v>0</v>
      </c>
      <c r="BL125" s="123">
        <v>0</v>
      </c>
      <c r="BM125" s="120">
        <v>2</v>
      </c>
      <c r="BN125" s="123">
        <v>5.555555555555555</v>
      </c>
      <c r="BO125" s="120">
        <v>0</v>
      </c>
      <c r="BP125" s="123">
        <v>0</v>
      </c>
      <c r="BQ125" s="120">
        <v>34</v>
      </c>
      <c r="BR125" s="123">
        <v>94.44444444444444</v>
      </c>
      <c r="BS125" s="120">
        <v>36</v>
      </c>
      <c r="BT125" s="2"/>
      <c r="BU125" s="3"/>
      <c r="BV125" s="3"/>
      <c r="BW125" s="3"/>
      <c r="BX125" s="3"/>
    </row>
    <row r="126" spans="1:76" ht="15">
      <c r="A126" s="64" t="s">
        <v>313</v>
      </c>
      <c r="B126" s="65"/>
      <c r="C126" s="65" t="s">
        <v>64</v>
      </c>
      <c r="D126" s="66">
        <v>163.60045179176507</v>
      </c>
      <c r="E126" s="68"/>
      <c r="F126" s="100" t="s">
        <v>1708</v>
      </c>
      <c r="G126" s="65"/>
      <c r="H126" s="69" t="s">
        <v>313</v>
      </c>
      <c r="I126" s="70"/>
      <c r="J126" s="70"/>
      <c r="K126" s="69" t="s">
        <v>1981</v>
      </c>
      <c r="L126" s="73">
        <v>1</v>
      </c>
      <c r="M126" s="74">
        <v>3695.525634765625</v>
      </c>
      <c r="N126" s="74">
        <v>8217.849609375</v>
      </c>
      <c r="O126" s="75"/>
      <c r="P126" s="76"/>
      <c r="Q126" s="76"/>
      <c r="R126" s="86"/>
      <c r="S126" s="48">
        <v>0</v>
      </c>
      <c r="T126" s="48">
        <v>1</v>
      </c>
      <c r="U126" s="49">
        <v>0</v>
      </c>
      <c r="V126" s="49">
        <v>0.003333</v>
      </c>
      <c r="W126" s="49">
        <v>0.008299</v>
      </c>
      <c r="X126" s="49">
        <v>0.402964</v>
      </c>
      <c r="Y126" s="49">
        <v>0</v>
      </c>
      <c r="Z126" s="49">
        <v>0</v>
      </c>
      <c r="AA126" s="71">
        <v>126</v>
      </c>
      <c r="AB126" s="71"/>
      <c r="AC126" s="72"/>
      <c r="AD126" s="78" t="s">
        <v>1228</v>
      </c>
      <c r="AE126" s="78">
        <v>149</v>
      </c>
      <c r="AF126" s="78">
        <v>94</v>
      </c>
      <c r="AG126" s="78">
        <v>5965</v>
      </c>
      <c r="AH126" s="78">
        <v>936</v>
      </c>
      <c r="AI126" s="78"/>
      <c r="AJ126" s="78" t="s">
        <v>1351</v>
      </c>
      <c r="AK126" s="78" t="s">
        <v>1435</v>
      </c>
      <c r="AL126" s="78"/>
      <c r="AM126" s="78"/>
      <c r="AN126" s="80">
        <v>40002.8494212963</v>
      </c>
      <c r="AO126" s="78"/>
      <c r="AP126" s="78" t="b">
        <v>0</v>
      </c>
      <c r="AQ126" s="78" t="b">
        <v>0</v>
      </c>
      <c r="AR126" s="78" t="b">
        <v>0</v>
      </c>
      <c r="AS126" s="78" t="s">
        <v>1048</v>
      </c>
      <c r="AT126" s="78">
        <v>3</v>
      </c>
      <c r="AU126" s="82" t="s">
        <v>1645</v>
      </c>
      <c r="AV126" s="78" t="b">
        <v>0</v>
      </c>
      <c r="AW126" s="78" t="s">
        <v>1717</v>
      </c>
      <c r="AX126" s="82" t="s">
        <v>1841</v>
      </c>
      <c r="AY126" s="78" t="s">
        <v>66</v>
      </c>
      <c r="AZ126" s="78" t="str">
        <f>REPLACE(INDEX(GroupVertices[Group],MATCH(Vertices[[#This Row],[Vertex]],GroupVertices[Vertex],0)),1,1,"")</f>
        <v>2</v>
      </c>
      <c r="BA126" s="48" t="s">
        <v>477</v>
      </c>
      <c r="BB126" s="48" t="s">
        <v>477</v>
      </c>
      <c r="BC126" s="48" t="s">
        <v>503</v>
      </c>
      <c r="BD126" s="48" t="s">
        <v>503</v>
      </c>
      <c r="BE126" s="48"/>
      <c r="BF126" s="48"/>
      <c r="BG126" s="120" t="s">
        <v>2474</v>
      </c>
      <c r="BH126" s="120" t="s">
        <v>2474</v>
      </c>
      <c r="BI126" s="120" t="s">
        <v>2560</v>
      </c>
      <c r="BJ126" s="120" t="s">
        <v>2560</v>
      </c>
      <c r="BK126" s="120">
        <v>0</v>
      </c>
      <c r="BL126" s="123">
        <v>0</v>
      </c>
      <c r="BM126" s="120">
        <v>0</v>
      </c>
      <c r="BN126" s="123">
        <v>0</v>
      </c>
      <c r="BO126" s="120">
        <v>0</v>
      </c>
      <c r="BP126" s="123">
        <v>0</v>
      </c>
      <c r="BQ126" s="120">
        <v>10</v>
      </c>
      <c r="BR126" s="123">
        <v>100</v>
      </c>
      <c r="BS126" s="120">
        <v>10</v>
      </c>
      <c r="BT126" s="2"/>
      <c r="BU126" s="3"/>
      <c r="BV126" s="3"/>
      <c r="BW126" s="3"/>
      <c r="BX126" s="3"/>
    </row>
    <row r="127" spans="1:76" ht="15">
      <c r="A127" s="64" t="s">
        <v>314</v>
      </c>
      <c r="B127" s="65"/>
      <c r="C127" s="65" t="s">
        <v>64</v>
      </c>
      <c r="D127" s="66">
        <v>231.0775644316665</v>
      </c>
      <c r="E127" s="68"/>
      <c r="F127" s="100" t="s">
        <v>671</v>
      </c>
      <c r="G127" s="65"/>
      <c r="H127" s="69" t="s">
        <v>314</v>
      </c>
      <c r="I127" s="70"/>
      <c r="J127" s="70"/>
      <c r="K127" s="69" t="s">
        <v>1982</v>
      </c>
      <c r="L127" s="73">
        <v>1</v>
      </c>
      <c r="M127" s="74">
        <v>8358.48828125</v>
      </c>
      <c r="N127" s="74">
        <v>4181.9345703125</v>
      </c>
      <c r="O127" s="75"/>
      <c r="P127" s="76"/>
      <c r="Q127" s="76"/>
      <c r="R127" s="86"/>
      <c r="S127" s="48">
        <v>0</v>
      </c>
      <c r="T127" s="48">
        <v>1</v>
      </c>
      <c r="U127" s="49">
        <v>0</v>
      </c>
      <c r="V127" s="49">
        <v>0.002433</v>
      </c>
      <c r="W127" s="49">
        <v>0.000966</v>
      </c>
      <c r="X127" s="49">
        <v>0.509658</v>
      </c>
      <c r="Y127" s="49">
        <v>0</v>
      </c>
      <c r="Z127" s="49">
        <v>0</v>
      </c>
      <c r="AA127" s="71">
        <v>127</v>
      </c>
      <c r="AB127" s="71"/>
      <c r="AC127" s="72"/>
      <c r="AD127" s="78" t="s">
        <v>1229</v>
      </c>
      <c r="AE127" s="78">
        <v>2866</v>
      </c>
      <c r="AF127" s="78">
        <v>4015</v>
      </c>
      <c r="AG127" s="78">
        <v>12703</v>
      </c>
      <c r="AH127" s="78">
        <v>6906</v>
      </c>
      <c r="AI127" s="78"/>
      <c r="AJ127" s="78" t="s">
        <v>1352</v>
      </c>
      <c r="AK127" s="78" t="s">
        <v>1436</v>
      </c>
      <c r="AL127" s="82" t="s">
        <v>1513</v>
      </c>
      <c r="AM127" s="78"/>
      <c r="AN127" s="80">
        <v>41017.101319444446</v>
      </c>
      <c r="AO127" s="82" t="s">
        <v>1630</v>
      </c>
      <c r="AP127" s="78" t="b">
        <v>0</v>
      </c>
      <c r="AQ127" s="78" t="b">
        <v>0</v>
      </c>
      <c r="AR127" s="78" t="b">
        <v>1</v>
      </c>
      <c r="AS127" s="78" t="s">
        <v>1048</v>
      </c>
      <c r="AT127" s="78">
        <v>123</v>
      </c>
      <c r="AU127" s="82" t="s">
        <v>1645</v>
      </c>
      <c r="AV127" s="78" t="b">
        <v>0</v>
      </c>
      <c r="AW127" s="78" t="s">
        <v>1717</v>
      </c>
      <c r="AX127" s="82" t="s">
        <v>1842</v>
      </c>
      <c r="AY127" s="78" t="s">
        <v>66</v>
      </c>
      <c r="AZ127" s="78" t="str">
        <f>REPLACE(INDEX(GroupVertices[Group],MATCH(Vertices[[#This Row],[Vertex]],GroupVertices[Vertex],0)),1,1,"")</f>
        <v>6</v>
      </c>
      <c r="BA127" s="48"/>
      <c r="BB127" s="48"/>
      <c r="BC127" s="48"/>
      <c r="BD127" s="48"/>
      <c r="BE127" s="48"/>
      <c r="BF127" s="48"/>
      <c r="BG127" s="120" t="s">
        <v>2476</v>
      </c>
      <c r="BH127" s="120" t="s">
        <v>2476</v>
      </c>
      <c r="BI127" s="120" t="s">
        <v>2562</v>
      </c>
      <c r="BJ127" s="120" t="s">
        <v>2562</v>
      </c>
      <c r="BK127" s="120">
        <v>1</v>
      </c>
      <c r="BL127" s="123">
        <v>4.166666666666667</v>
      </c>
      <c r="BM127" s="120">
        <v>1</v>
      </c>
      <c r="BN127" s="123">
        <v>4.166666666666667</v>
      </c>
      <c r="BO127" s="120">
        <v>0</v>
      </c>
      <c r="BP127" s="123">
        <v>0</v>
      </c>
      <c r="BQ127" s="120">
        <v>22</v>
      </c>
      <c r="BR127" s="123">
        <v>91.66666666666667</v>
      </c>
      <c r="BS127" s="120">
        <v>24</v>
      </c>
      <c r="BT127" s="2"/>
      <c r="BU127" s="3"/>
      <c r="BV127" s="3"/>
      <c r="BW127" s="3"/>
      <c r="BX127" s="3"/>
    </row>
    <row r="128" spans="1:76" ht="15">
      <c r="A128" s="64" t="s">
        <v>316</v>
      </c>
      <c r="B128" s="65"/>
      <c r="C128" s="65" t="s">
        <v>64</v>
      </c>
      <c r="D128" s="66">
        <v>202.99221686004722</v>
      </c>
      <c r="E128" s="68"/>
      <c r="F128" s="100" t="s">
        <v>673</v>
      </c>
      <c r="G128" s="65"/>
      <c r="H128" s="69" t="s">
        <v>316</v>
      </c>
      <c r="I128" s="70"/>
      <c r="J128" s="70"/>
      <c r="K128" s="69" t="s">
        <v>1983</v>
      </c>
      <c r="L128" s="73">
        <v>82.28680634982781</v>
      </c>
      <c r="M128" s="74">
        <v>6704.982421875</v>
      </c>
      <c r="N128" s="74">
        <v>6141.349609375</v>
      </c>
      <c r="O128" s="75"/>
      <c r="P128" s="76"/>
      <c r="Q128" s="76"/>
      <c r="R128" s="86"/>
      <c r="S128" s="48">
        <v>0</v>
      </c>
      <c r="T128" s="48">
        <v>2</v>
      </c>
      <c r="U128" s="49">
        <v>77.165873</v>
      </c>
      <c r="V128" s="49">
        <v>0.003247</v>
      </c>
      <c r="W128" s="49">
        <v>0.007445</v>
      </c>
      <c r="X128" s="49">
        <v>0.749826</v>
      </c>
      <c r="Y128" s="49">
        <v>0</v>
      </c>
      <c r="Z128" s="49">
        <v>0</v>
      </c>
      <c r="AA128" s="71">
        <v>128</v>
      </c>
      <c r="AB128" s="71"/>
      <c r="AC128" s="72"/>
      <c r="AD128" s="78" t="s">
        <v>1230</v>
      </c>
      <c r="AE128" s="78">
        <v>2420</v>
      </c>
      <c r="AF128" s="78">
        <v>2383</v>
      </c>
      <c r="AG128" s="78">
        <v>13598</v>
      </c>
      <c r="AH128" s="78">
        <v>4818</v>
      </c>
      <c r="AI128" s="78"/>
      <c r="AJ128" s="78" t="s">
        <v>1353</v>
      </c>
      <c r="AK128" s="78" t="s">
        <v>1372</v>
      </c>
      <c r="AL128" s="82" t="s">
        <v>1514</v>
      </c>
      <c r="AM128" s="78"/>
      <c r="AN128" s="80">
        <v>41052.13422453704</v>
      </c>
      <c r="AO128" s="82" t="s">
        <v>1631</v>
      </c>
      <c r="AP128" s="78" t="b">
        <v>0</v>
      </c>
      <c r="AQ128" s="78" t="b">
        <v>0</v>
      </c>
      <c r="AR128" s="78" t="b">
        <v>1</v>
      </c>
      <c r="AS128" s="78" t="s">
        <v>1048</v>
      </c>
      <c r="AT128" s="78">
        <v>67</v>
      </c>
      <c r="AU128" s="82" t="s">
        <v>1645</v>
      </c>
      <c r="AV128" s="78" t="b">
        <v>0</v>
      </c>
      <c r="AW128" s="78" t="s">
        <v>1717</v>
      </c>
      <c r="AX128" s="82" t="s">
        <v>1843</v>
      </c>
      <c r="AY128" s="78" t="s">
        <v>66</v>
      </c>
      <c r="AZ128" s="78" t="str">
        <f>REPLACE(INDEX(GroupVertices[Group],MATCH(Vertices[[#This Row],[Vertex]],GroupVertices[Vertex],0)),1,1,"")</f>
        <v>4</v>
      </c>
      <c r="BA128" s="48"/>
      <c r="BB128" s="48"/>
      <c r="BC128" s="48"/>
      <c r="BD128" s="48"/>
      <c r="BE128" s="48" t="s">
        <v>527</v>
      </c>
      <c r="BF128" s="48" t="s">
        <v>527</v>
      </c>
      <c r="BG128" s="120" t="s">
        <v>2458</v>
      </c>
      <c r="BH128" s="120" t="s">
        <v>2498</v>
      </c>
      <c r="BI128" s="120" t="s">
        <v>2545</v>
      </c>
      <c r="BJ128" s="120" t="s">
        <v>2545</v>
      </c>
      <c r="BK128" s="120">
        <v>0</v>
      </c>
      <c r="BL128" s="123">
        <v>0</v>
      </c>
      <c r="BM128" s="120">
        <v>2</v>
      </c>
      <c r="BN128" s="123">
        <v>2.0618556701030926</v>
      </c>
      <c r="BO128" s="120">
        <v>0</v>
      </c>
      <c r="BP128" s="123">
        <v>0</v>
      </c>
      <c r="BQ128" s="120">
        <v>95</v>
      </c>
      <c r="BR128" s="123">
        <v>97.9381443298969</v>
      </c>
      <c r="BS128" s="120">
        <v>97</v>
      </c>
      <c r="BT128" s="2"/>
      <c r="BU128" s="3"/>
      <c r="BV128" s="3"/>
      <c r="BW128" s="3"/>
      <c r="BX128" s="3"/>
    </row>
    <row r="129" spans="1:76" ht="15">
      <c r="A129" s="64" t="s">
        <v>317</v>
      </c>
      <c r="B129" s="65"/>
      <c r="C129" s="65" t="s">
        <v>64</v>
      </c>
      <c r="D129" s="66">
        <v>187.2802546462676</v>
      </c>
      <c r="E129" s="68"/>
      <c r="F129" s="100" t="s">
        <v>1709</v>
      </c>
      <c r="G129" s="65"/>
      <c r="H129" s="69" t="s">
        <v>317</v>
      </c>
      <c r="I129" s="70"/>
      <c r="J129" s="70"/>
      <c r="K129" s="69" t="s">
        <v>1984</v>
      </c>
      <c r="L129" s="73">
        <v>1</v>
      </c>
      <c r="M129" s="74">
        <v>8873.3818359375</v>
      </c>
      <c r="N129" s="74">
        <v>646.994140625</v>
      </c>
      <c r="O129" s="75"/>
      <c r="P129" s="76"/>
      <c r="Q129" s="76"/>
      <c r="R129" s="86"/>
      <c r="S129" s="48">
        <v>2</v>
      </c>
      <c r="T129" s="48">
        <v>1</v>
      </c>
      <c r="U129" s="49">
        <v>0</v>
      </c>
      <c r="V129" s="49">
        <v>0.002331</v>
      </c>
      <c r="W129" s="49">
        <v>0.000797</v>
      </c>
      <c r="X129" s="49">
        <v>0.871907</v>
      </c>
      <c r="Y129" s="49">
        <v>0</v>
      </c>
      <c r="Z129" s="49">
        <v>0</v>
      </c>
      <c r="AA129" s="71">
        <v>129</v>
      </c>
      <c r="AB129" s="71"/>
      <c r="AC129" s="72"/>
      <c r="AD129" s="78" t="s">
        <v>1231</v>
      </c>
      <c r="AE129" s="78">
        <v>1139</v>
      </c>
      <c r="AF129" s="78">
        <v>1470</v>
      </c>
      <c r="AG129" s="78">
        <v>527</v>
      </c>
      <c r="AH129" s="78">
        <v>530</v>
      </c>
      <c r="AI129" s="78"/>
      <c r="AJ129" s="78" t="s">
        <v>1354</v>
      </c>
      <c r="AK129" s="78" t="s">
        <v>1437</v>
      </c>
      <c r="AL129" s="82" t="s">
        <v>1515</v>
      </c>
      <c r="AM129" s="78"/>
      <c r="AN129" s="80">
        <v>39923.773622685185</v>
      </c>
      <c r="AO129" s="82" t="s">
        <v>1632</v>
      </c>
      <c r="AP129" s="78" t="b">
        <v>0</v>
      </c>
      <c r="AQ129" s="78" t="b">
        <v>0</v>
      </c>
      <c r="AR129" s="78" t="b">
        <v>1</v>
      </c>
      <c r="AS129" s="78" t="s">
        <v>1048</v>
      </c>
      <c r="AT129" s="78">
        <v>63</v>
      </c>
      <c r="AU129" s="82" t="s">
        <v>1663</v>
      </c>
      <c r="AV129" s="78" t="b">
        <v>0</v>
      </c>
      <c r="AW129" s="78" t="s">
        <v>1717</v>
      </c>
      <c r="AX129" s="82" t="s">
        <v>1844</v>
      </c>
      <c r="AY129" s="78" t="s">
        <v>66</v>
      </c>
      <c r="AZ129" s="78" t="str">
        <f>REPLACE(INDEX(GroupVertices[Group],MATCH(Vertices[[#This Row],[Vertex]],GroupVertices[Vertex],0)),1,1,"")</f>
        <v>11</v>
      </c>
      <c r="BA129" s="48"/>
      <c r="BB129" s="48"/>
      <c r="BC129" s="48"/>
      <c r="BD129" s="48"/>
      <c r="BE129" s="48" t="s">
        <v>538</v>
      </c>
      <c r="BF129" s="48" t="s">
        <v>538</v>
      </c>
      <c r="BG129" s="120" t="s">
        <v>2481</v>
      </c>
      <c r="BH129" s="120" t="s">
        <v>2481</v>
      </c>
      <c r="BI129" s="120" t="s">
        <v>2334</v>
      </c>
      <c r="BJ129" s="120" t="s">
        <v>2334</v>
      </c>
      <c r="BK129" s="120">
        <v>1</v>
      </c>
      <c r="BL129" s="123">
        <v>2.6315789473684212</v>
      </c>
      <c r="BM129" s="120">
        <v>0</v>
      </c>
      <c r="BN129" s="123">
        <v>0</v>
      </c>
      <c r="BO129" s="120">
        <v>0</v>
      </c>
      <c r="BP129" s="123">
        <v>0</v>
      </c>
      <c r="BQ129" s="120">
        <v>37</v>
      </c>
      <c r="BR129" s="123">
        <v>97.36842105263158</v>
      </c>
      <c r="BS129" s="120">
        <v>38</v>
      </c>
      <c r="BT129" s="2"/>
      <c r="BU129" s="3"/>
      <c r="BV129" s="3"/>
      <c r="BW129" s="3"/>
      <c r="BX129" s="3"/>
    </row>
    <row r="130" spans="1:76" ht="15">
      <c r="A130" s="64" t="s">
        <v>318</v>
      </c>
      <c r="B130" s="65"/>
      <c r="C130" s="65" t="s">
        <v>64</v>
      </c>
      <c r="D130" s="66">
        <v>306.1955436903173</v>
      </c>
      <c r="E130" s="68"/>
      <c r="F130" s="100" t="s">
        <v>674</v>
      </c>
      <c r="G130" s="65"/>
      <c r="H130" s="69" t="s">
        <v>318</v>
      </c>
      <c r="I130" s="70"/>
      <c r="J130" s="70"/>
      <c r="K130" s="69" t="s">
        <v>1985</v>
      </c>
      <c r="L130" s="73">
        <v>243.2828218435421</v>
      </c>
      <c r="M130" s="74">
        <v>9493.8525390625</v>
      </c>
      <c r="N130" s="74">
        <v>646.994140625</v>
      </c>
      <c r="O130" s="75"/>
      <c r="P130" s="76"/>
      <c r="Q130" s="76"/>
      <c r="R130" s="86"/>
      <c r="S130" s="48">
        <v>0</v>
      </c>
      <c r="T130" s="48">
        <v>2</v>
      </c>
      <c r="U130" s="49">
        <v>230</v>
      </c>
      <c r="V130" s="49">
        <v>0.003185</v>
      </c>
      <c r="W130" s="49">
        <v>0.006231</v>
      </c>
      <c r="X130" s="49">
        <v>0.826699</v>
      </c>
      <c r="Y130" s="49">
        <v>0</v>
      </c>
      <c r="Z130" s="49">
        <v>0</v>
      </c>
      <c r="AA130" s="71">
        <v>130</v>
      </c>
      <c r="AB130" s="71"/>
      <c r="AC130" s="72"/>
      <c r="AD130" s="78" t="s">
        <v>1232</v>
      </c>
      <c r="AE130" s="78">
        <v>6944</v>
      </c>
      <c r="AF130" s="78">
        <v>8380</v>
      </c>
      <c r="AG130" s="78">
        <v>39253</v>
      </c>
      <c r="AH130" s="78">
        <v>3272</v>
      </c>
      <c r="AI130" s="78"/>
      <c r="AJ130" s="78" t="s">
        <v>1355</v>
      </c>
      <c r="AK130" s="78" t="s">
        <v>1376</v>
      </c>
      <c r="AL130" s="82" t="s">
        <v>1516</v>
      </c>
      <c r="AM130" s="78"/>
      <c r="AN130" s="80">
        <v>39929.225694444445</v>
      </c>
      <c r="AO130" s="82" t="s">
        <v>1633</v>
      </c>
      <c r="AP130" s="78" t="b">
        <v>0</v>
      </c>
      <c r="AQ130" s="78" t="b">
        <v>0</v>
      </c>
      <c r="AR130" s="78" t="b">
        <v>1</v>
      </c>
      <c r="AS130" s="78" t="s">
        <v>1048</v>
      </c>
      <c r="AT130" s="78">
        <v>265</v>
      </c>
      <c r="AU130" s="82" t="s">
        <v>1663</v>
      </c>
      <c r="AV130" s="78" t="b">
        <v>0</v>
      </c>
      <c r="AW130" s="78" t="s">
        <v>1717</v>
      </c>
      <c r="AX130" s="82" t="s">
        <v>1845</v>
      </c>
      <c r="AY130" s="78" t="s">
        <v>66</v>
      </c>
      <c r="AZ130" s="78" t="str">
        <f>REPLACE(INDEX(GroupVertices[Group],MATCH(Vertices[[#This Row],[Vertex]],GroupVertices[Vertex],0)),1,1,"")</f>
        <v>11</v>
      </c>
      <c r="BA130" s="48"/>
      <c r="BB130" s="48"/>
      <c r="BC130" s="48"/>
      <c r="BD130" s="48"/>
      <c r="BE130" s="48" t="s">
        <v>2412</v>
      </c>
      <c r="BF130" s="48" t="s">
        <v>2412</v>
      </c>
      <c r="BG130" s="120" t="s">
        <v>2482</v>
      </c>
      <c r="BH130" s="120" t="s">
        <v>2506</v>
      </c>
      <c r="BI130" s="120" t="s">
        <v>2550</v>
      </c>
      <c r="BJ130" s="120" t="s">
        <v>2550</v>
      </c>
      <c r="BK130" s="120">
        <v>2</v>
      </c>
      <c r="BL130" s="123">
        <v>2.127659574468085</v>
      </c>
      <c r="BM130" s="120">
        <v>2</v>
      </c>
      <c r="BN130" s="123">
        <v>2.127659574468085</v>
      </c>
      <c r="BO130" s="120">
        <v>0</v>
      </c>
      <c r="BP130" s="123">
        <v>0</v>
      </c>
      <c r="BQ130" s="120">
        <v>90</v>
      </c>
      <c r="BR130" s="123">
        <v>95.74468085106383</v>
      </c>
      <c r="BS130" s="120">
        <v>94</v>
      </c>
      <c r="BT130" s="2"/>
      <c r="BU130" s="3"/>
      <c r="BV130" s="3"/>
      <c r="BW130" s="3"/>
      <c r="BX130" s="3"/>
    </row>
    <row r="131" spans="1:76" ht="15">
      <c r="A131" s="64" t="s">
        <v>319</v>
      </c>
      <c r="B131" s="65"/>
      <c r="C131" s="65" t="s">
        <v>64</v>
      </c>
      <c r="D131" s="66">
        <v>169.761330732108</v>
      </c>
      <c r="E131" s="68"/>
      <c r="F131" s="100" t="s">
        <v>675</v>
      </c>
      <c r="G131" s="65"/>
      <c r="H131" s="69" t="s">
        <v>319</v>
      </c>
      <c r="I131" s="70"/>
      <c r="J131" s="70"/>
      <c r="K131" s="69" t="s">
        <v>1986</v>
      </c>
      <c r="L131" s="73">
        <v>672.5159536539304</v>
      </c>
      <c r="M131" s="74">
        <v>4322.30810546875</v>
      </c>
      <c r="N131" s="74">
        <v>1439.2215576171875</v>
      </c>
      <c r="O131" s="75"/>
      <c r="P131" s="76"/>
      <c r="Q131" s="76"/>
      <c r="R131" s="86"/>
      <c r="S131" s="48">
        <v>0</v>
      </c>
      <c r="T131" s="48">
        <v>8</v>
      </c>
      <c r="U131" s="49">
        <v>637.472637</v>
      </c>
      <c r="V131" s="49">
        <v>0.003497</v>
      </c>
      <c r="W131" s="49">
        <v>0.014783</v>
      </c>
      <c r="X131" s="49">
        <v>2.149711</v>
      </c>
      <c r="Y131" s="49">
        <v>0.07142857142857142</v>
      </c>
      <c r="Z131" s="49">
        <v>0</v>
      </c>
      <c r="AA131" s="71">
        <v>131</v>
      </c>
      <c r="AB131" s="71"/>
      <c r="AC131" s="72"/>
      <c r="AD131" s="78" t="s">
        <v>1233</v>
      </c>
      <c r="AE131" s="78">
        <v>273</v>
      </c>
      <c r="AF131" s="78">
        <v>452</v>
      </c>
      <c r="AG131" s="78">
        <v>2056</v>
      </c>
      <c r="AH131" s="78">
        <v>97</v>
      </c>
      <c r="AI131" s="78"/>
      <c r="AJ131" s="78" t="s">
        <v>1356</v>
      </c>
      <c r="AK131" s="78" t="s">
        <v>1438</v>
      </c>
      <c r="AL131" s="82" t="s">
        <v>1517</v>
      </c>
      <c r="AM131" s="78"/>
      <c r="AN131" s="80">
        <v>40284.77247685185</v>
      </c>
      <c r="AO131" s="78"/>
      <c r="AP131" s="78" t="b">
        <v>0</v>
      </c>
      <c r="AQ131" s="78" t="b">
        <v>0</v>
      </c>
      <c r="AR131" s="78" t="b">
        <v>1</v>
      </c>
      <c r="AS131" s="78" t="s">
        <v>1048</v>
      </c>
      <c r="AT131" s="78">
        <v>18</v>
      </c>
      <c r="AU131" s="82" t="s">
        <v>1645</v>
      </c>
      <c r="AV131" s="78" t="b">
        <v>0</v>
      </c>
      <c r="AW131" s="78" t="s">
        <v>1717</v>
      </c>
      <c r="AX131" s="82" t="s">
        <v>1846</v>
      </c>
      <c r="AY131" s="78" t="s">
        <v>66</v>
      </c>
      <c r="AZ131" s="78" t="str">
        <f>REPLACE(INDEX(GroupVertices[Group],MATCH(Vertices[[#This Row],[Vertex]],GroupVertices[Vertex],0)),1,1,"")</f>
        <v>3</v>
      </c>
      <c r="BA131" s="48" t="s">
        <v>481</v>
      </c>
      <c r="BB131" s="48" t="s">
        <v>481</v>
      </c>
      <c r="BC131" s="48" t="s">
        <v>511</v>
      </c>
      <c r="BD131" s="48" t="s">
        <v>511</v>
      </c>
      <c r="BE131" s="48"/>
      <c r="BF131" s="48"/>
      <c r="BG131" s="120" t="s">
        <v>2483</v>
      </c>
      <c r="BH131" s="120" t="s">
        <v>2483</v>
      </c>
      <c r="BI131" s="120" t="s">
        <v>2567</v>
      </c>
      <c r="BJ131" s="120" t="s">
        <v>2567</v>
      </c>
      <c r="BK131" s="120">
        <v>0</v>
      </c>
      <c r="BL131" s="123">
        <v>0</v>
      </c>
      <c r="BM131" s="120">
        <v>2</v>
      </c>
      <c r="BN131" s="123">
        <v>4.166666666666667</v>
      </c>
      <c r="BO131" s="120">
        <v>0</v>
      </c>
      <c r="BP131" s="123">
        <v>0</v>
      </c>
      <c r="BQ131" s="120">
        <v>46</v>
      </c>
      <c r="BR131" s="123">
        <v>95.83333333333333</v>
      </c>
      <c r="BS131" s="120">
        <v>48</v>
      </c>
      <c r="BT131" s="2"/>
      <c r="BU131" s="3"/>
      <c r="BV131" s="3"/>
      <c r="BW131" s="3"/>
      <c r="BX131" s="3"/>
    </row>
    <row r="132" spans="1:76" ht="15">
      <c r="A132" s="64" t="s">
        <v>349</v>
      </c>
      <c r="B132" s="65"/>
      <c r="C132" s="65" t="s">
        <v>64</v>
      </c>
      <c r="D132" s="66">
        <v>181.2398398192833</v>
      </c>
      <c r="E132" s="68"/>
      <c r="F132" s="100" t="s">
        <v>1710</v>
      </c>
      <c r="G132" s="65"/>
      <c r="H132" s="69" t="s">
        <v>349</v>
      </c>
      <c r="I132" s="70"/>
      <c r="J132" s="70"/>
      <c r="K132" s="69" t="s">
        <v>1987</v>
      </c>
      <c r="L132" s="73">
        <v>1</v>
      </c>
      <c r="M132" s="74">
        <v>3488.929931640625</v>
      </c>
      <c r="N132" s="74">
        <v>1528.69091796875</v>
      </c>
      <c r="O132" s="75"/>
      <c r="P132" s="76"/>
      <c r="Q132" s="76"/>
      <c r="R132" s="86"/>
      <c r="S132" s="48">
        <v>1</v>
      </c>
      <c r="T132" s="48">
        <v>0</v>
      </c>
      <c r="U132" s="49">
        <v>0</v>
      </c>
      <c r="V132" s="49">
        <v>0.002494</v>
      </c>
      <c r="W132" s="49">
        <v>0.001677</v>
      </c>
      <c r="X132" s="49">
        <v>0.378407</v>
      </c>
      <c r="Y132" s="49">
        <v>0</v>
      </c>
      <c r="Z132" s="49">
        <v>0</v>
      </c>
      <c r="AA132" s="71">
        <v>132</v>
      </c>
      <c r="AB132" s="71"/>
      <c r="AC132" s="72"/>
      <c r="AD132" s="78" t="s">
        <v>1234</v>
      </c>
      <c r="AE132" s="78">
        <v>1494</v>
      </c>
      <c r="AF132" s="78">
        <v>1119</v>
      </c>
      <c r="AG132" s="78">
        <v>1289</v>
      </c>
      <c r="AH132" s="78">
        <v>0</v>
      </c>
      <c r="AI132" s="78"/>
      <c r="AJ132" s="78" t="s">
        <v>1357</v>
      </c>
      <c r="AK132" s="78" t="s">
        <v>1396</v>
      </c>
      <c r="AL132" s="82" t="s">
        <v>1518</v>
      </c>
      <c r="AM132" s="78"/>
      <c r="AN132" s="80">
        <v>39913.18289351852</v>
      </c>
      <c r="AO132" s="78"/>
      <c r="AP132" s="78" t="b">
        <v>0</v>
      </c>
      <c r="AQ132" s="78" t="b">
        <v>0</v>
      </c>
      <c r="AR132" s="78" t="b">
        <v>1</v>
      </c>
      <c r="AS132" s="78" t="s">
        <v>1048</v>
      </c>
      <c r="AT132" s="78">
        <v>56</v>
      </c>
      <c r="AU132" s="82" t="s">
        <v>1659</v>
      </c>
      <c r="AV132" s="78" t="b">
        <v>0</v>
      </c>
      <c r="AW132" s="78" t="s">
        <v>1717</v>
      </c>
      <c r="AX132" s="82" t="s">
        <v>1847</v>
      </c>
      <c r="AY132" s="78" t="s">
        <v>65</v>
      </c>
      <c r="AZ132" s="78" t="str">
        <f>REPLACE(INDEX(GroupVertices[Group],MATCH(Vertices[[#This Row],[Vertex]],GroupVertices[Vertex],0)),1,1,"")</f>
        <v>3</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350</v>
      </c>
      <c r="B133" s="65"/>
      <c r="C133" s="65" t="s">
        <v>64</v>
      </c>
      <c r="D133" s="66">
        <v>166.50879967142419</v>
      </c>
      <c r="E133" s="68"/>
      <c r="F133" s="100" t="s">
        <v>1711</v>
      </c>
      <c r="G133" s="65"/>
      <c r="H133" s="69" t="s">
        <v>350</v>
      </c>
      <c r="I133" s="70"/>
      <c r="J133" s="70"/>
      <c r="K133" s="69" t="s">
        <v>1988</v>
      </c>
      <c r="L133" s="73">
        <v>1</v>
      </c>
      <c r="M133" s="74">
        <v>3714.457763671875</v>
      </c>
      <c r="N133" s="74">
        <v>777.5991821289062</v>
      </c>
      <c r="O133" s="75"/>
      <c r="P133" s="76"/>
      <c r="Q133" s="76"/>
      <c r="R133" s="86"/>
      <c r="S133" s="48">
        <v>1</v>
      </c>
      <c r="T133" s="48">
        <v>0</v>
      </c>
      <c r="U133" s="49">
        <v>0</v>
      </c>
      <c r="V133" s="49">
        <v>0.002494</v>
      </c>
      <c r="W133" s="49">
        <v>0.001677</v>
      </c>
      <c r="X133" s="49">
        <v>0.378407</v>
      </c>
      <c r="Y133" s="49">
        <v>0</v>
      </c>
      <c r="Z133" s="49">
        <v>0</v>
      </c>
      <c r="AA133" s="71">
        <v>133</v>
      </c>
      <c r="AB133" s="71"/>
      <c r="AC133" s="72"/>
      <c r="AD133" s="78" t="s">
        <v>1235</v>
      </c>
      <c r="AE133" s="78">
        <v>58</v>
      </c>
      <c r="AF133" s="78">
        <v>263</v>
      </c>
      <c r="AG133" s="78">
        <v>1467</v>
      </c>
      <c r="AH133" s="78">
        <v>38</v>
      </c>
      <c r="AI133" s="78"/>
      <c r="AJ133" s="78" t="s">
        <v>1358</v>
      </c>
      <c r="AK133" s="78" t="s">
        <v>1438</v>
      </c>
      <c r="AL133" s="82" t="s">
        <v>1519</v>
      </c>
      <c r="AM133" s="78"/>
      <c r="AN133" s="80">
        <v>42759.95638888889</v>
      </c>
      <c r="AO133" s="82" t="s">
        <v>1634</v>
      </c>
      <c r="AP133" s="78" t="b">
        <v>1</v>
      </c>
      <c r="AQ133" s="78" t="b">
        <v>0</v>
      </c>
      <c r="AR133" s="78" t="b">
        <v>1</v>
      </c>
      <c r="AS133" s="78" t="s">
        <v>1048</v>
      </c>
      <c r="AT133" s="78">
        <v>4</v>
      </c>
      <c r="AU133" s="78"/>
      <c r="AV133" s="78" t="b">
        <v>0</v>
      </c>
      <c r="AW133" s="78" t="s">
        <v>1717</v>
      </c>
      <c r="AX133" s="82" t="s">
        <v>1848</v>
      </c>
      <c r="AY133" s="78" t="s">
        <v>65</v>
      </c>
      <c r="AZ133" s="78" t="str">
        <f>REPLACE(INDEX(GroupVertices[Group],MATCH(Vertices[[#This Row],[Vertex]],GroupVertices[Vertex],0)),1,1,"")</f>
        <v>3</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320</v>
      </c>
      <c r="B134" s="65"/>
      <c r="C134" s="65" t="s">
        <v>64</v>
      </c>
      <c r="D134" s="66">
        <v>176.4040661258856</v>
      </c>
      <c r="E134" s="68"/>
      <c r="F134" s="100" t="s">
        <v>676</v>
      </c>
      <c r="G134" s="65"/>
      <c r="H134" s="69" t="s">
        <v>320</v>
      </c>
      <c r="I134" s="70"/>
      <c r="J134" s="70"/>
      <c r="K134" s="69" t="s">
        <v>1989</v>
      </c>
      <c r="L134" s="73">
        <v>1</v>
      </c>
      <c r="M134" s="74">
        <v>9540.9560546875</v>
      </c>
      <c r="N134" s="74">
        <v>1676.302978515625</v>
      </c>
      <c r="O134" s="75"/>
      <c r="P134" s="76"/>
      <c r="Q134" s="76"/>
      <c r="R134" s="86"/>
      <c r="S134" s="48">
        <v>0</v>
      </c>
      <c r="T134" s="48">
        <v>1</v>
      </c>
      <c r="U134" s="49">
        <v>0</v>
      </c>
      <c r="V134" s="49">
        <v>1</v>
      </c>
      <c r="W134" s="49">
        <v>0</v>
      </c>
      <c r="X134" s="49">
        <v>0.999996</v>
      </c>
      <c r="Y134" s="49">
        <v>0</v>
      </c>
      <c r="Z134" s="49">
        <v>0</v>
      </c>
      <c r="AA134" s="71">
        <v>134</v>
      </c>
      <c r="AB134" s="71"/>
      <c r="AC134" s="72"/>
      <c r="AD134" s="78" t="s">
        <v>1236</v>
      </c>
      <c r="AE134" s="78">
        <v>2250</v>
      </c>
      <c r="AF134" s="78">
        <v>838</v>
      </c>
      <c r="AG134" s="78">
        <v>29680</v>
      </c>
      <c r="AH134" s="78">
        <v>1991</v>
      </c>
      <c r="AI134" s="78"/>
      <c r="AJ134" s="78" t="s">
        <v>1359</v>
      </c>
      <c r="AK134" s="78" t="s">
        <v>1439</v>
      </c>
      <c r="AL134" s="82" t="s">
        <v>1520</v>
      </c>
      <c r="AM134" s="78"/>
      <c r="AN134" s="80">
        <v>40083.02334490741</v>
      </c>
      <c r="AO134" s="82" t="s">
        <v>1635</v>
      </c>
      <c r="AP134" s="78" t="b">
        <v>0</v>
      </c>
      <c r="AQ134" s="78" t="b">
        <v>0</v>
      </c>
      <c r="AR134" s="78" t="b">
        <v>1</v>
      </c>
      <c r="AS134" s="78" t="s">
        <v>1048</v>
      </c>
      <c r="AT134" s="78">
        <v>84</v>
      </c>
      <c r="AU134" s="82" t="s">
        <v>1656</v>
      </c>
      <c r="AV134" s="78" t="b">
        <v>0</v>
      </c>
      <c r="AW134" s="78" t="s">
        <v>1717</v>
      </c>
      <c r="AX134" s="82" t="s">
        <v>1849</v>
      </c>
      <c r="AY134" s="78" t="s">
        <v>66</v>
      </c>
      <c r="AZ134" s="78" t="str">
        <f>REPLACE(INDEX(GroupVertices[Group],MATCH(Vertices[[#This Row],[Vertex]],GroupVertices[Vertex],0)),1,1,"")</f>
        <v>10</v>
      </c>
      <c r="BA134" s="48" t="s">
        <v>482</v>
      </c>
      <c r="BB134" s="48" t="s">
        <v>482</v>
      </c>
      <c r="BC134" s="48" t="s">
        <v>497</v>
      </c>
      <c r="BD134" s="48" t="s">
        <v>497</v>
      </c>
      <c r="BE134" s="48"/>
      <c r="BF134" s="48"/>
      <c r="BG134" s="120" t="s">
        <v>2484</v>
      </c>
      <c r="BH134" s="120" t="s">
        <v>2484</v>
      </c>
      <c r="BI134" s="120" t="s">
        <v>2568</v>
      </c>
      <c r="BJ134" s="120" t="s">
        <v>2568</v>
      </c>
      <c r="BK134" s="120">
        <v>0</v>
      </c>
      <c r="BL134" s="123">
        <v>0</v>
      </c>
      <c r="BM134" s="120">
        <v>0</v>
      </c>
      <c r="BN134" s="123">
        <v>0</v>
      </c>
      <c r="BO134" s="120">
        <v>0</v>
      </c>
      <c r="BP134" s="123">
        <v>0</v>
      </c>
      <c r="BQ134" s="120">
        <v>3</v>
      </c>
      <c r="BR134" s="123">
        <v>100</v>
      </c>
      <c r="BS134" s="120">
        <v>3</v>
      </c>
      <c r="BT134" s="2"/>
      <c r="BU134" s="3"/>
      <c r="BV134" s="3"/>
      <c r="BW134" s="3"/>
      <c r="BX134" s="3"/>
    </row>
    <row r="135" spans="1:76" ht="15">
      <c r="A135" s="64" t="s">
        <v>351</v>
      </c>
      <c r="B135" s="65"/>
      <c r="C135" s="65" t="s">
        <v>64</v>
      </c>
      <c r="D135" s="66">
        <v>167.24879351062737</v>
      </c>
      <c r="E135" s="68"/>
      <c r="F135" s="100" t="s">
        <v>1712</v>
      </c>
      <c r="G135" s="65"/>
      <c r="H135" s="69" t="s">
        <v>351</v>
      </c>
      <c r="I135" s="70"/>
      <c r="J135" s="70"/>
      <c r="K135" s="69" t="s">
        <v>1990</v>
      </c>
      <c r="L135" s="73">
        <v>1</v>
      </c>
      <c r="M135" s="74">
        <v>9540.9560546875</v>
      </c>
      <c r="N135" s="74">
        <v>2440.932373046875</v>
      </c>
      <c r="O135" s="75"/>
      <c r="P135" s="76"/>
      <c r="Q135" s="76"/>
      <c r="R135" s="86"/>
      <c r="S135" s="48">
        <v>1</v>
      </c>
      <c r="T135" s="48">
        <v>0</v>
      </c>
      <c r="U135" s="49">
        <v>0</v>
      </c>
      <c r="V135" s="49">
        <v>1</v>
      </c>
      <c r="W135" s="49">
        <v>0</v>
      </c>
      <c r="X135" s="49">
        <v>0.999996</v>
      </c>
      <c r="Y135" s="49">
        <v>0</v>
      </c>
      <c r="Z135" s="49">
        <v>0</v>
      </c>
      <c r="AA135" s="71">
        <v>135</v>
      </c>
      <c r="AB135" s="71"/>
      <c r="AC135" s="72"/>
      <c r="AD135" s="78" t="s">
        <v>1237</v>
      </c>
      <c r="AE135" s="78">
        <v>631</v>
      </c>
      <c r="AF135" s="78">
        <v>306</v>
      </c>
      <c r="AG135" s="78">
        <v>16061</v>
      </c>
      <c r="AH135" s="78">
        <v>2233</v>
      </c>
      <c r="AI135" s="78"/>
      <c r="AJ135" s="78" t="s">
        <v>1360</v>
      </c>
      <c r="AK135" s="78" t="s">
        <v>1440</v>
      </c>
      <c r="AL135" s="78"/>
      <c r="AM135" s="78"/>
      <c r="AN135" s="80">
        <v>39800.71435185185</v>
      </c>
      <c r="AO135" s="82" t="s">
        <v>1636</v>
      </c>
      <c r="AP135" s="78" t="b">
        <v>0</v>
      </c>
      <c r="AQ135" s="78" t="b">
        <v>0</v>
      </c>
      <c r="AR135" s="78" t="b">
        <v>0</v>
      </c>
      <c r="AS135" s="78" t="s">
        <v>1048</v>
      </c>
      <c r="AT135" s="78">
        <v>15</v>
      </c>
      <c r="AU135" s="82" t="s">
        <v>1660</v>
      </c>
      <c r="AV135" s="78" t="b">
        <v>0</v>
      </c>
      <c r="AW135" s="78" t="s">
        <v>1717</v>
      </c>
      <c r="AX135" s="82" t="s">
        <v>1850</v>
      </c>
      <c r="AY135" s="78" t="s">
        <v>65</v>
      </c>
      <c r="AZ135" s="78" t="str">
        <f>REPLACE(INDEX(GroupVertices[Group],MATCH(Vertices[[#This Row],[Vertex]],GroupVertices[Vertex],0)),1,1,"")</f>
        <v>10</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321</v>
      </c>
      <c r="B136" s="65"/>
      <c r="C136" s="65" t="s">
        <v>64</v>
      </c>
      <c r="D136" s="66">
        <v>221.13067050005134</v>
      </c>
      <c r="E136" s="68"/>
      <c r="F136" s="100" t="s">
        <v>1713</v>
      </c>
      <c r="G136" s="65"/>
      <c r="H136" s="69" t="s">
        <v>321</v>
      </c>
      <c r="I136" s="70"/>
      <c r="J136" s="70"/>
      <c r="K136" s="69" t="s">
        <v>1991</v>
      </c>
      <c r="L136" s="73">
        <v>1</v>
      </c>
      <c r="M136" s="74">
        <v>8650.8564453125</v>
      </c>
      <c r="N136" s="74">
        <v>9049.095703125</v>
      </c>
      <c r="O136" s="75"/>
      <c r="P136" s="76"/>
      <c r="Q136" s="76"/>
      <c r="R136" s="86"/>
      <c r="S136" s="48">
        <v>1</v>
      </c>
      <c r="T136" s="48">
        <v>1</v>
      </c>
      <c r="U136" s="49">
        <v>0</v>
      </c>
      <c r="V136" s="49">
        <v>0</v>
      </c>
      <c r="W136" s="49">
        <v>0</v>
      </c>
      <c r="X136" s="49">
        <v>0.999996</v>
      </c>
      <c r="Y136" s="49">
        <v>0</v>
      </c>
      <c r="Z136" s="49" t="s">
        <v>2844</v>
      </c>
      <c r="AA136" s="71">
        <v>136</v>
      </c>
      <c r="AB136" s="71"/>
      <c r="AC136" s="72"/>
      <c r="AD136" s="78" t="s">
        <v>1238</v>
      </c>
      <c r="AE136" s="78">
        <v>75</v>
      </c>
      <c r="AF136" s="78">
        <v>3437</v>
      </c>
      <c r="AG136" s="78">
        <v>371</v>
      </c>
      <c r="AH136" s="78">
        <v>217</v>
      </c>
      <c r="AI136" s="78"/>
      <c r="AJ136" s="78" t="s">
        <v>1361</v>
      </c>
      <c r="AK136" s="78" t="s">
        <v>1077</v>
      </c>
      <c r="AL136" s="82" t="s">
        <v>1521</v>
      </c>
      <c r="AM136" s="78"/>
      <c r="AN136" s="80">
        <v>42654.01358796296</v>
      </c>
      <c r="AO136" s="82" t="s">
        <v>1637</v>
      </c>
      <c r="AP136" s="78" t="b">
        <v>1</v>
      </c>
      <c r="AQ136" s="78" t="b">
        <v>0</v>
      </c>
      <c r="AR136" s="78" t="b">
        <v>1</v>
      </c>
      <c r="AS136" s="78" t="s">
        <v>1048</v>
      </c>
      <c r="AT136" s="78">
        <v>7</v>
      </c>
      <c r="AU136" s="78"/>
      <c r="AV136" s="78" t="b">
        <v>0</v>
      </c>
      <c r="AW136" s="78" t="s">
        <v>1717</v>
      </c>
      <c r="AX136" s="82" t="s">
        <v>1851</v>
      </c>
      <c r="AY136" s="78" t="s">
        <v>66</v>
      </c>
      <c r="AZ136" s="78" t="str">
        <f>REPLACE(INDEX(GroupVertices[Group],MATCH(Vertices[[#This Row],[Vertex]],GroupVertices[Vertex],0)),1,1,"")</f>
        <v>5</v>
      </c>
      <c r="BA136" s="48"/>
      <c r="BB136" s="48"/>
      <c r="BC136" s="48"/>
      <c r="BD136" s="48"/>
      <c r="BE136" s="48" t="s">
        <v>539</v>
      </c>
      <c r="BF136" s="48" t="s">
        <v>539</v>
      </c>
      <c r="BG136" s="120" t="s">
        <v>2485</v>
      </c>
      <c r="BH136" s="120" t="s">
        <v>2485</v>
      </c>
      <c r="BI136" s="120" t="s">
        <v>2569</v>
      </c>
      <c r="BJ136" s="120" t="s">
        <v>2569</v>
      </c>
      <c r="BK136" s="120">
        <v>3</v>
      </c>
      <c r="BL136" s="123">
        <v>6.976744186046512</v>
      </c>
      <c r="BM136" s="120">
        <v>1</v>
      </c>
      <c r="BN136" s="123">
        <v>2.3255813953488373</v>
      </c>
      <c r="BO136" s="120">
        <v>0</v>
      </c>
      <c r="BP136" s="123">
        <v>0</v>
      </c>
      <c r="BQ136" s="120">
        <v>39</v>
      </c>
      <c r="BR136" s="123">
        <v>90.69767441860465</v>
      </c>
      <c r="BS136" s="120">
        <v>43</v>
      </c>
      <c r="BT136" s="2"/>
      <c r="BU136" s="3"/>
      <c r="BV136" s="3"/>
      <c r="BW136" s="3"/>
      <c r="BX136" s="3"/>
    </row>
    <row r="137" spans="1:76" ht="15">
      <c r="A137" s="64" t="s">
        <v>322</v>
      </c>
      <c r="B137" s="65"/>
      <c r="C137" s="65" t="s">
        <v>64</v>
      </c>
      <c r="D137" s="66">
        <v>172.58363281651094</v>
      </c>
      <c r="E137" s="68"/>
      <c r="F137" s="100" t="s">
        <v>677</v>
      </c>
      <c r="G137" s="65"/>
      <c r="H137" s="69" t="s">
        <v>322</v>
      </c>
      <c r="I137" s="70"/>
      <c r="J137" s="70"/>
      <c r="K137" s="69" t="s">
        <v>1992</v>
      </c>
      <c r="L137" s="73">
        <v>1</v>
      </c>
      <c r="M137" s="74">
        <v>9573.44140625</v>
      </c>
      <c r="N137" s="74">
        <v>7855.0966796875</v>
      </c>
      <c r="O137" s="75"/>
      <c r="P137" s="76"/>
      <c r="Q137" s="76"/>
      <c r="R137" s="86"/>
      <c r="S137" s="48">
        <v>1</v>
      </c>
      <c r="T137" s="48">
        <v>1</v>
      </c>
      <c r="U137" s="49">
        <v>0</v>
      </c>
      <c r="V137" s="49">
        <v>0</v>
      </c>
      <c r="W137" s="49">
        <v>0</v>
      </c>
      <c r="X137" s="49">
        <v>0.999996</v>
      </c>
      <c r="Y137" s="49">
        <v>0</v>
      </c>
      <c r="Z137" s="49" t="s">
        <v>2844</v>
      </c>
      <c r="AA137" s="71">
        <v>137</v>
      </c>
      <c r="AB137" s="71"/>
      <c r="AC137" s="72"/>
      <c r="AD137" s="78" t="s">
        <v>1239</v>
      </c>
      <c r="AE137" s="78">
        <v>1152</v>
      </c>
      <c r="AF137" s="78">
        <v>616</v>
      </c>
      <c r="AG137" s="78">
        <v>39003</v>
      </c>
      <c r="AH137" s="78">
        <v>10781</v>
      </c>
      <c r="AI137" s="78"/>
      <c r="AJ137" s="78" t="s">
        <v>1362</v>
      </c>
      <c r="AK137" s="78" t="s">
        <v>1441</v>
      </c>
      <c r="AL137" s="78"/>
      <c r="AM137" s="78"/>
      <c r="AN137" s="80">
        <v>40991.21800925926</v>
      </c>
      <c r="AO137" s="82" t="s">
        <v>1638</v>
      </c>
      <c r="AP137" s="78" t="b">
        <v>0</v>
      </c>
      <c r="AQ137" s="78" t="b">
        <v>0</v>
      </c>
      <c r="AR137" s="78" t="b">
        <v>1</v>
      </c>
      <c r="AS137" s="78" t="s">
        <v>1048</v>
      </c>
      <c r="AT137" s="78">
        <v>22</v>
      </c>
      <c r="AU137" s="82" t="s">
        <v>1659</v>
      </c>
      <c r="AV137" s="78" t="b">
        <v>0</v>
      </c>
      <c r="AW137" s="78" t="s">
        <v>1717</v>
      </c>
      <c r="AX137" s="82" t="s">
        <v>1852</v>
      </c>
      <c r="AY137" s="78" t="s">
        <v>66</v>
      </c>
      <c r="AZ137" s="78" t="str">
        <f>REPLACE(INDEX(GroupVertices[Group],MATCH(Vertices[[#This Row],[Vertex]],GroupVertices[Vertex],0)),1,1,"")</f>
        <v>5</v>
      </c>
      <c r="BA137" s="48" t="s">
        <v>470</v>
      </c>
      <c r="BB137" s="48" t="s">
        <v>470</v>
      </c>
      <c r="BC137" s="48" t="s">
        <v>505</v>
      </c>
      <c r="BD137" s="48" t="s">
        <v>505</v>
      </c>
      <c r="BE137" s="48"/>
      <c r="BF137" s="48"/>
      <c r="BG137" s="120" t="s">
        <v>2486</v>
      </c>
      <c r="BH137" s="120" t="s">
        <v>2486</v>
      </c>
      <c r="BI137" s="120" t="s">
        <v>2570</v>
      </c>
      <c r="BJ137" s="120" t="s">
        <v>2570</v>
      </c>
      <c r="BK137" s="120">
        <v>0</v>
      </c>
      <c r="BL137" s="123">
        <v>0</v>
      </c>
      <c r="BM137" s="120">
        <v>0</v>
      </c>
      <c r="BN137" s="123">
        <v>0</v>
      </c>
      <c r="BO137" s="120">
        <v>0</v>
      </c>
      <c r="BP137" s="123">
        <v>0</v>
      </c>
      <c r="BQ137" s="120">
        <v>3</v>
      </c>
      <c r="BR137" s="123">
        <v>100</v>
      </c>
      <c r="BS137" s="120">
        <v>3</v>
      </c>
      <c r="BT137" s="2"/>
      <c r="BU137" s="3"/>
      <c r="BV137" s="3"/>
      <c r="BW137" s="3"/>
      <c r="BX137" s="3"/>
    </row>
    <row r="138" spans="1:76" ht="15">
      <c r="A138" s="64" t="s">
        <v>323</v>
      </c>
      <c r="B138" s="65"/>
      <c r="C138" s="65" t="s">
        <v>64</v>
      </c>
      <c r="D138" s="66">
        <v>188.48489577985418</v>
      </c>
      <c r="E138" s="68"/>
      <c r="F138" s="100" t="s">
        <v>1714</v>
      </c>
      <c r="G138" s="65"/>
      <c r="H138" s="69" t="s">
        <v>323</v>
      </c>
      <c r="I138" s="70"/>
      <c r="J138" s="70"/>
      <c r="K138" s="69" t="s">
        <v>1993</v>
      </c>
      <c r="L138" s="73">
        <v>1</v>
      </c>
      <c r="M138" s="74">
        <v>9112.1494140625</v>
      </c>
      <c r="N138" s="74">
        <v>7855.0966796875</v>
      </c>
      <c r="O138" s="75"/>
      <c r="P138" s="76"/>
      <c r="Q138" s="76"/>
      <c r="R138" s="86"/>
      <c r="S138" s="48">
        <v>1</v>
      </c>
      <c r="T138" s="48">
        <v>1</v>
      </c>
      <c r="U138" s="49">
        <v>0</v>
      </c>
      <c r="V138" s="49">
        <v>0</v>
      </c>
      <c r="W138" s="49">
        <v>0</v>
      </c>
      <c r="X138" s="49">
        <v>0.999996</v>
      </c>
      <c r="Y138" s="49">
        <v>0</v>
      </c>
      <c r="Z138" s="49" t="s">
        <v>2844</v>
      </c>
      <c r="AA138" s="71">
        <v>138</v>
      </c>
      <c r="AB138" s="71"/>
      <c r="AC138" s="72"/>
      <c r="AD138" s="78" t="s">
        <v>1240</v>
      </c>
      <c r="AE138" s="78">
        <v>97</v>
      </c>
      <c r="AF138" s="78">
        <v>1540</v>
      </c>
      <c r="AG138" s="78">
        <v>1019</v>
      </c>
      <c r="AH138" s="78">
        <v>127</v>
      </c>
      <c r="AI138" s="78"/>
      <c r="AJ138" s="78" t="s">
        <v>1363</v>
      </c>
      <c r="AK138" s="78" t="s">
        <v>1376</v>
      </c>
      <c r="AL138" s="82" t="s">
        <v>1522</v>
      </c>
      <c r="AM138" s="78"/>
      <c r="AN138" s="80">
        <v>42270.92582175926</v>
      </c>
      <c r="AO138" s="82" t="s">
        <v>1639</v>
      </c>
      <c r="AP138" s="78" t="b">
        <v>0</v>
      </c>
      <c r="AQ138" s="78" t="b">
        <v>0</v>
      </c>
      <c r="AR138" s="78" t="b">
        <v>0</v>
      </c>
      <c r="AS138" s="78" t="s">
        <v>1048</v>
      </c>
      <c r="AT138" s="78">
        <v>33</v>
      </c>
      <c r="AU138" s="82" t="s">
        <v>1664</v>
      </c>
      <c r="AV138" s="78" t="b">
        <v>0</v>
      </c>
      <c r="AW138" s="78" t="s">
        <v>1717</v>
      </c>
      <c r="AX138" s="82" t="s">
        <v>1853</v>
      </c>
      <c r="AY138" s="78" t="s">
        <v>66</v>
      </c>
      <c r="AZ138" s="78" t="str">
        <f>REPLACE(INDEX(GroupVertices[Group],MATCH(Vertices[[#This Row],[Vertex]],GroupVertices[Vertex],0)),1,1,"")</f>
        <v>5</v>
      </c>
      <c r="BA138" s="48" t="s">
        <v>2402</v>
      </c>
      <c r="BB138" s="48" t="s">
        <v>2402</v>
      </c>
      <c r="BC138" s="48" t="s">
        <v>2407</v>
      </c>
      <c r="BD138" s="48" t="s">
        <v>2407</v>
      </c>
      <c r="BE138" s="48" t="s">
        <v>2414</v>
      </c>
      <c r="BF138" s="48" t="s">
        <v>2419</v>
      </c>
      <c r="BG138" s="120" t="s">
        <v>2487</v>
      </c>
      <c r="BH138" s="120" t="s">
        <v>2507</v>
      </c>
      <c r="BI138" s="120" t="s">
        <v>2571</v>
      </c>
      <c r="BJ138" s="120" t="s">
        <v>2582</v>
      </c>
      <c r="BK138" s="120">
        <v>21</v>
      </c>
      <c r="BL138" s="123">
        <v>9.417040358744394</v>
      </c>
      <c r="BM138" s="120">
        <v>3</v>
      </c>
      <c r="BN138" s="123">
        <v>1.345291479820628</v>
      </c>
      <c r="BO138" s="120">
        <v>0</v>
      </c>
      <c r="BP138" s="123">
        <v>0</v>
      </c>
      <c r="BQ138" s="120">
        <v>199</v>
      </c>
      <c r="BR138" s="123">
        <v>89.23766816143498</v>
      </c>
      <c r="BS138" s="120">
        <v>223</v>
      </c>
      <c r="BT138" s="2"/>
      <c r="BU138" s="3"/>
      <c r="BV138" s="3"/>
      <c r="BW138" s="3"/>
      <c r="BX138" s="3"/>
    </row>
    <row r="139" spans="1:76" ht="15">
      <c r="A139" s="64" t="s">
        <v>324</v>
      </c>
      <c r="B139" s="65"/>
      <c r="C139" s="65" t="s">
        <v>64</v>
      </c>
      <c r="D139" s="66">
        <v>163.46277851935517</v>
      </c>
      <c r="E139" s="68"/>
      <c r="F139" s="100" t="s">
        <v>1715</v>
      </c>
      <c r="G139" s="65"/>
      <c r="H139" s="69" t="s">
        <v>324</v>
      </c>
      <c r="I139" s="70"/>
      <c r="J139" s="70"/>
      <c r="K139" s="69" t="s">
        <v>1994</v>
      </c>
      <c r="L139" s="73">
        <v>1</v>
      </c>
      <c r="M139" s="74">
        <v>6253.62939453125</v>
      </c>
      <c r="N139" s="74">
        <v>5159.11376953125</v>
      </c>
      <c r="O139" s="75"/>
      <c r="P139" s="76"/>
      <c r="Q139" s="76"/>
      <c r="R139" s="86"/>
      <c r="S139" s="48">
        <v>0</v>
      </c>
      <c r="T139" s="48">
        <v>1</v>
      </c>
      <c r="U139" s="49">
        <v>0</v>
      </c>
      <c r="V139" s="49">
        <v>0.003333</v>
      </c>
      <c r="W139" s="49">
        <v>0.008299</v>
      </c>
      <c r="X139" s="49">
        <v>0.402964</v>
      </c>
      <c r="Y139" s="49">
        <v>0</v>
      </c>
      <c r="Z139" s="49">
        <v>0</v>
      </c>
      <c r="AA139" s="71">
        <v>139</v>
      </c>
      <c r="AB139" s="71"/>
      <c r="AC139" s="72"/>
      <c r="AD139" s="78" t="s">
        <v>1241</v>
      </c>
      <c r="AE139" s="78">
        <v>95</v>
      </c>
      <c r="AF139" s="78">
        <v>86</v>
      </c>
      <c r="AG139" s="78">
        <v>404</v>
      </c>
      <c r="AH139" s="78">
        <v>52</v>
      </c>
      <c r="AI139" s="78"/>
      <c r="AJ139" s="78" t="s">
        <v>1364</v>
      </c>
      <c r="AK139" s="78"/>
      <c r="AL139" s="82" t="s">
        <v>1523</v>
      </c>
      <c r="AM139" s="78"/>
      <c r="AN139" s="80">
        <v>42260.031377314815</v>
      </c>
      <c r="AO139" s="82" t="s">
        <v>1640</v>
      </c>
      <c r="AP139" s="78" t="b">
        <v>0</v>
      </c>
      <c r="AQ139" s="78" t="b">
        <v>0</v>
      </c>
      <c r="AR139" s="78" t="b">
        <v>0</v>
      </c>
      <c r="AS139" s="78" t="s">
        <v>1048</v>
      </c>
      <c r="AT139" s="78">
        <v>2</v>
      </c>
      <c r="AU139" s="82" t="s">
        <v>1645</v>
      </c>
      <c r="AV139" s="78" t="b">
        <v>0</v>
      </c>
      <c r="AW139" s="78" t="s">
        <v>1717</v>
      </c>
      <c r="AX139" s="82" t="s">
        <v>1854</v>
      </c>
      <c r="AY139" s="78" t="s">
        <v>66</v>
      </c>
      <c r="AZ139" s="78" t="str">
        <f>REPLACE(INDEX(GroupVertices[Group],MATCH(Vertices[[#This Row],[Vertex]],GroupVertices[Vertex],0)),1,1,"")</f>
        <v>2</v>
      </c>
      <c r="BA139" s="48" t="s">
        <v>491</v>
      </c>
      <c r="BB139" s="48" t="s">
        <v>491</v>
      </c>
      <c r="BC139" s="48" t="s">
        <v>515</v>
      </c>
      <c r="BD139" s="48" t="s">
        <v>515</v>
      </c>
      <c r="BE139" s="48" t="s">
        <v>548</v>
      </c>
      <c r="BF139" s="48" t="s">
        <v>548</v>
      </c>
      <c r="BG139" s="120" t="s">
        <v>2488</v>
      </c>
      <c r="BH139" s="120" t="s">
        <v>2488</v>
      </c>
      <c r="BI139" s="120" t="s">
        <v>2572</v>
      </c>
      <c r="BJ139" s="120" t="s">
        <v>2572</v>
      </c>
      <c r="BK139" s="120">
        <v>1</v>
      </c>
      <c r="BL139" s="123">
        <v>4.166666666666667</v>
      </c>
      <c r="BM139" s="120">
        <v>0</v>
      </c>
      <c r="BN139" s="123">
        <v>0</v>
      </c>
      <c r="BO139" s="120">
        <v>0</v>
      </c>
      <c r="BP139" s="123">
        <v>0</v>
      </c>
      <c r="BQ139" s="120">
        <v>23</v>
      </c>
      <c r="BR139" s="123">
        <v>95.83333333333333</v>
      </c>
      <c r="BS139" s="120">
        <v>24</v>
      </c>
      <c r="BT139" s="2"/>
      <c r="BU139" s="3"/>
      <c r="BV139" s="3"/>
      <c r="BW139" s="3"/>
      <c r="BX139" s="3"/>
    </row>
    <row r="140" spans="1:76" ht="15">
      <c r="A140" s="64" t="s">
        <v>325</v>
      </c>
      <c r="B140" s="65"/>
      <c r="C140" s="65" t="s">
        <v>64</v>
      </c>
      <c r="D140" s="66">
        <v>173.68501899579013</v>
      </c>
      <c r="E140" s="68"/>
      <c r="F140" s="100" t="s">
        <v>1716</v>
      </c>
      <c r="G140" s="65"/>
      <c r="H140" s="69" t="s">
        <v>325</v>
      </c>
      <c r="I140" s="70"/>
      <c r="J140" s="70"/>
      <c r="K140" s="69" t="s">
        <v>1995</v>
      </c>
      <c r="L140" s="73">
        <v>59.45219394731775</v>
      </c>
      <c r="M140" s="74">
        <v>7110.4228515625</v>
      </c>
      <c r="N140" s="74">
        <v>8722.068359375</v>
      </c>
      <c r="O140" s="75"/>
      <c r="P140" s="76"/>
      <c r="Q140" s="76"/>
      <c r="R140" s="86"/>
      <c r="S140" s="48">
        <v>0</v>
      </c>
      <c r="T140" s="48">
        <v>2</v>
      </c>
      <c r="U140" s="49">
        <v>55.488889</v>
      </c>
      <c r="V140" s="49">
        <v>0.003356</v>
      </c>
      <c r="W140" s="49">
        <v>0.008676</v>
      </c>
      <c r="X140" s="49">
        <v>0.708312</v>
      </c>
      <c r="Y140" s="49">
        <v>0</v>
      </c>
      <c r="Z140" s="49">
        <v>0</v>
      </c>
      <c r="AA140" s="71">
        <v>140</v>
      </c>
      <c r="AB140" s="71"/>
      <c r="AC140" s="72"/>
      <c r="AD140" s="78" t="s">
        <v>1242</v>
      </c>
      <c r="AE140" s="78">
        <v>612</v>
      </c>
      <c r="AF140" s="78">
        <v>680</v>
      </c>
      <c r="AG140" s="78">
        <v>2039</v>
      </c>
      <c r="AH140" s="78">
        <v>1776</v>
      </c>
      <c r="AI140" s="78"/>
      <c r="AJ140" s="78" t="s">
        <v>1365</v>
      </c>
      <c r="AK140" s="78"/>
      <c r="AL140" s="82" t="s">
        <v>1524</v>
      </c>
      <c r="AM140" s="78"/>
      <c r="AN140" s="80">
        <v>42401.046122685184</v>
      </c>
      <c r="AO140" s="82" t="s">
        <v>1641</v>
      </c>
      <c r="AP140" s="78" t="b">
        <v>1</v>
      </c>
      <c r="AQ140" s="78" t="b">
        <v>0</v>
      </c>
      <c r="AR140" s="78" t="b">
        <v>1</v>
      </c>
      <c r="AS140" s="78" t="s">
        <v>1048</v>
      </c>
      <c r="AT140" s="78">
        <v>53</v>
      </c>
      <c r="AU140" s="78"/>
      <c r="AV140" s="78" t="b">
        <v>0</v>
      </c>
      <c r="AW140" s="78" t="s">
        <v>1717</v>
      </c>
      <c r="AX140" s="82" t="s">
        <v>1855</v>
      </c>
      <c r="AY140" s="78" t="s">
        <v>66</v>
      </c>
      <c r="AZ140" s="78" t="str">
        <f>REPLACE(INDEX(GroupVertices[Group],MATCH(Vertices[[#This Row],[Vertex]],GroupVertices[Vertex],0)),1,1,"")</f>
        <v>4</v>
      </c>
      <c r="BA140" s="48"/>
      <c r="BB140" s="48"/>
      <c r="BC140" s="48"/>
      <c r="BD140" s="48"/>
      <c r="BE140" s="48" t="s">
        <v>2415</v>
      </c>
      <c r="BF140" s="48" t="s">
        <v>2415</v>
      </c>
      <c r="BG140" s="120" t="s">
        <v>2489</v>
      </c>
      <c r="BH140" s="120" t="s">
        <v>2489</v>
      </c>
      <c r="BI140" s="120" t="s">
        <v>2573</v>
      </c>
      <c r="BJ140" s="120" t="s">
        <v>2573</v>
      </c>
      <c r="BK140" s="120">
        <v>2</v>
      </c>
      <c r="BL140" s="123">
        <v>12.5</v>
      </c>
      <c r="BM140" s="120">
        <v>0</v>
      </c>
      <c r="BN140" s="123">
        <v>0</v>
      </c>
      <c r="BO140" s="120">
        <v>0</v>
      </c>
      <c r="BP140" s="123">
        <v>0</v>
      </c>
      <c r="BQ140" s="120">
        <v>14</v>
      </c>
      <c r="BR140" s="123">
        <v>87.5</v>
      </c>
      <c r="BS140" s="120">
        <v>16</v>
      </c>
      <c r="BT140" s="2"/>
      <c r="BU140" s="3"/>
      <c r="BV140" s="3"/>
      <c r="BW140" s="3"/>
      <c r="BX140" s="3"/>
    </row>
    <row r="141" spans="1:76" ht="15">
      <c r="A141" s="64" t="s">
        <v>326</v>
      </c>
      <c r="B141" s="65"/>
      <c r="C141" s="65" t="s">
        <v>64</v>
      </c>
      <c r="D141" s="66">
        <v>170.98318102474587</v>
      </c>
      <c r="E141" s="68"/>
      <c r="F141" s="100" t="s">
        <v>678</v>
      </c>
      <c r="G141" s="65"/>
      <c r="H141" s="69" t="s">
        <v>326</v>
      </c>
      <c r="I141" s="70"/>
      <c r="J141" s="70"/>
      <c r="K141" s="69" t="s">
        <v>1996</v>
      </c>
      <c r="L141" s="73">
        <v>1</v>
      </c>
      <c r="M141" s="74">
        <v>1030.5518798828125</v>
      </c>
      <c r="N141" s="74">
        <v>431.9205627441406</v>
      </c>
      <c r="O141" s="75"/>
      <c r="P141" s="76"/>
      <c r="Q141" s="76"/>
      <c r="R141" s="86"/>
      <c r="S141" s="48">
        <v>0</v>
      </c>
      <c r="T141" s="48">
        <v>1</v>
      </c>
      <c r="U141" s="49">
        <v>0</v>
      </c>
      <c r="V141" s="49">
        <v>0.003165</v>
      </c>
      <c r="W141" s="49">
        <v>0.00614</v>
      </c>
      <c r="X141" s="49">
        <v>0.456138</v>
      </c>
      <c r="Y141" s="49">
        <v>0</v>
      </c>
      <c r="Z141" s="49">
        <v>0</v>
      </c>
      <c r="AA141" s="71">
        <v>141</v>
      </c>
      <c r="AB141" s="71"/>
      <c r="AC141" s="72"/>
      <c r="AD141" s="78" t="s">
        <v>1243</v>
      </c>
      <c r="AE141" s="78">
        <v>965</v>
      </c>
      <c r="AF141" s="78">
        <v>523</v>
      </c>
      <c r="AG141" s="78">
        <v>4611</v>
      </c>
      <c r="AH141" s="78">
        <v>1690</v>
      </c>
      <c r="AI141" s="78"/>
      <c r="AJ141" s="78" t="s">
        <v>1366</v>
      </c>
      <c r="AK141" s="78" t="s">
        <v>1442</v>
      </c>
      <c r="AL141" s="82" t="s">
        <v>1525</v>
      </c>
      <c r="AM141" s="78"/>
      <c r="AN141" s="80">
        <v>40469.65013888889</v>
      </c>
      <c r="AO141" s="82" t="s">
        <v>1642</v>
      </c>
      <c r="AP141" s="78" t="b">
        <v>0</v>
      </c>
      <c r="AQ141" s="78" t="b">
        <v>0</v>
      </c>
      <c r="AR141" s="78" t="b">
        <v>0</v>
      </c>
      <c r="AS141" s="78" t="s">
        <v>1048</v>
      </c>
      <c r="AT141" s="78">
        <v>16</v>
      </c>
      <c r="AU141" s="82" t="s">
        <v>1650</v>
      </c>
      <c r="AV141" s="78" t="b">
        <v>0</v>
      </c>
      <c r="AW141" s="78" t="s">
        <v>1717</v>
      </c>
      <c r="AX141" s="82" t="s">
        <v>1856</v>
      </c>
      <c r="AY141" s="78" t="s">
        <v>66</v>
      </c>
      <c r="AZ141" s="78" t="str">
        <f>REPLACE(INDEX(GroupVertices[Group],MATCH(Vertices[[#This Row],[Vertex]],GroupVertices[Vertex],0)),1,1,"")</f>
        <v>1</v>
      </c>
      <c r="BA141" s="48"/>
      <c r="BB141" s="48"/>
      <c r="BC141" s="48"/>
      <c r="BD141" s="48"/>
      <c r="BE141" s="48" t="s">
        <v>529</v>
      </c>
      <c r="BF141" s="48" t="s">
        <v>529</v>
      </c>
      <c r="BG141" s="120" t="s">
        <v>2463</v>
      </c>
      <c r="BH141" s="120" t="s">
        <v>2463</v>
      </c>
      <c r="BI141" s="120" t="s">
        <v>2550</v>
      </c>
      <c r="BJ141" s="120" t="s">
        <v>2550</v>
      </c>
      <c r="BK141" s="120">
        <v>1</v>
      </c>
      <c r="BL141" s="123">
        <v>4.3478260869565215</v>
      </c>
      <c r="BM141" s="120">
        <v>0</v>
      </c>
      <c r="BN141" s="123">
        <v>0</v>
      </c>
      <c r="BO141" s="120">
        <v>0</v>
      </c>
      <c r="BP141" s="123">
        <v>0</v>
      </c>
      <c r="BQ141" s="120">
        <v>22</v>
      </c>
      <c r="BR141" s="123">
        <v>95.65217391304348</v>
      </c>
      <c r="BS141" s="120">
        <v>23</v>
      </c>
      <c r="BT141" s="2"/>
      <c r="BU141" s="3"/>
      <c r="BV141" s="3"/>
      <c r="BW141" s="3"/>
      <c r="BX141" s="3"/>
    </row>
    <row r="142" spans="1:76" ht="15">
      <c r="A142" s="87" t="s">
        <v>327</v>
      </c>
      <c r="B142" s="88"/>
      <c r="C142" s="88" t="s">
        <v>64</v>
      </c>
      <c r="D142" s="89">
        <v>164.9599753568128</v>
      </c>
      <c r="E142" s="90"/>
      <c r="F142" s="101" t="s">
        <v>679</v>
      </c>
      <c r="G142" s="88"/>
      <c r="H142" s="91" t="s">
        <v>327</v>
      </c>
      <c r="I142" s="92"/>
      <c r="J142" s="92"/>
      <c r="K142" s="91" t="s">
        <v>1997</v>
      </c>
      <c r="L142" s="93">
        <v>1</v>
      </c>
      <c r="M142" s="94">
        <v>8650.8564453125</v>
      </c>
      <c r="N142" s="94">
        <v>7855.0966796875</v>
      </c>
      <c r="O142" s="95"/>
      <c r="P142" s="96"/>
      <c r="Q142" s="96"/>
      <c r="R142" s="97"/>
      <c r="S142" s="48">
        <v>1</v>
      </c>
      <c r="T142" s="48">
        <v>1</v>
      </c>
      <c r="U142" s="49">
        <v>0</v>
      </c>
      <c r="V142" s="49">
        <v>0</v>
      </c>
      <c r="W142" s="49">
        <v>0</v>
      </c>
      <c r="X142" s="49">
        <v>0.999996</v>
      </c>
      <c r="Y142" s="49">
        <v>0</v>
      </c>
      <c r="Z142" s="49" t="s">
        <v>2844</v>
      </c>
      <c r="AA142" s="98">
        <v>142</v>
      </c>
      <c r="AB142" s="98"/>
      <c r="AC142" s="99"/>
      <c r="AD142" s="78" t="s">
        <v>1244</v>
      </c>
      <c r="AE142" s="78">
        <v>375</v>
      </c>
      <c r="AF142" s="78">
        <v>173</v>
      </c>
      <c r="AG142" s="78">
        <v>9775</v>
      </c>
      <c r="AH142" s="78">
        <v>1463</v>
      </c>
      <c r="AI142" s="78"/>
      <c r="AJ142" s="78" t="s">
        <v>1367</v>
      </c>
      <c r="AK142" s="78" t="s">
        <v>1398</v>
      </c>
      <c r="AL142" s="82" t="s">
        <v>1526</v>
      </c>
      <c r="AM142" s="78"/>
      <c r="AN142" s="80">
        <v>41685.920798611114</v>
      </c>
      <c r="AO142" s="82" t="s">
        <v>1643</v>
      </c>
      <c r="AP142" s="78" t="b">
        <v>0</v>
      </c>
      <c r="AQ142" s="78" t="b">
        <v>0</v>
      </c>
      <c r="AR142" s="78" t="b">
        <v>0</v>
      </c>
      <c r="AS142" s="78" t="s">
        <v>1048</v>
      </c>
      <c r="AT142" s="78">
        <v>5</v>
      </c>
      <c r="AU142" s="82" t="s">
        <v>1645</v>
      </c>
      <c r="AV142" s="78" t="b">
        <v>0</v>
      </c>
      <c r="AW142" s="78" t="s">
        <v>1717</v>
      </c>
      <c r="AX142" s="82" t="s">
        <v>1857</v>
      </c>
      <c r="AY142" s="78" t="s">
        <v>66</v>
      </c>
      <c r="AZ142" s="78" t="str">
        <f>REPLACE(INDEX(GroupVertices[Group],MATCH(Vertices[[#This Row],[Vertex]],GroupVertices[Vertex],0)),1,1,"")</f>
        <v>5</v>
      </c>
      <c r="BA142" s="48" t="s">
        <v>2403</v>
      </c>
      <c r="BB142" s="48" t="s">
        <v>2403</v>
      </c>
      <c r="BC142" s="48" t="s">
        <v>517</v>
      </c>
      <c r="BD142" s="48" t="s">
        <v>517</v>
      </c>
      <c r="BE142" s="48" t="s">
        <v>2416</v>
      </c>
      <c r="BF142" s="48" t="s">
        <v>2420</v>
      </c>
      <c r="BG142" s="120" t="s">
        <v>2490</v>
      </c>
      <c r="BH142" s="120" t="s">
        <v>2508</v>
      </c>
      <c r="BI142" s="120" t="s">
        <v>2574</v>
      </c>
      <c r="BJ142" s="120" t="s">
        <v>2583</v>
      </c>
      <c r="BK142" s="120">
        <v>1</v>
      </c>
      <c r="BL142" s="123">
        <v>1.4285714285714286</v>
      </c>
      <c r="BM142" s="120">
        <v>0</v>
      </c>
      <c r="BN142" s="123">
        <v>0</v>
      </c>
      <c r="BO142" s="120">
        <v>0</v>
      </c>
      <c r="BP142" s="123">
        <v>0</v>
      </c>
      <c r="BQ142" s="120">
        <v>69</v>
      </c>
      <c r="BR142" s="123">
        <v>98.57142857142857</v>
      </c>
      <c r="BS142" s="120">
        <v>70</v>
      </c>
      <c r="BT142" s="2"/>
      <c r="BU142" s="3"/>
      <c r="BV142" s="3"/>
      <c r="BW142" s="3"/>
      <c r="BX1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2"/>
    <dataValidation allowBlank="1" showInputMessage="1" promptTitle="Vertex Tooltip" prompt="Enter optional text that will pop up when the mouse is hovered over the vertex." errorTitle="Invalid Vertex Image Key" sqref="K3:K1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2"/>
    <dataValidation allowBlank="1" showInputMessage="1" promptTitle="Vertex Label Fill Color" prompt="To select an optional fill color for the Label shape, right-click and select Select Color on the right-click menu." sqref="I3:I142"/>
    <dataValidation allowBlank="1" showInputMessage="1" promptTitle="Vertex Image File" prompt="Enter the path to an image file.  Hover over the column header for examples." errorTitle="Invalid Vertex Image Key" sqref="F3:F142"/>
    <dataValidation allowBlank="1" showInputMessage="1" promptTitle="Vertex Color" prompt="To select an optional vertex color, right-click and select Select Color on the right-click menu." sqref="B3:B142"/>
    <dataValidation allowBlank="1" showInputMessage="1" promptTitle="Vertex Opacity" prompt="Enter an optional vertex opacity between 0 (transparent) and 100 (opaque)." errorTitle="Invalid Vertex Opacity" error="The optional vertex opacity must be a whole number between 0 and 10." sqref="E3:E142"/>
    <dataValidation type="list" allowBlank="1" showInputMessage="1" showErrorMessage="1" promptTitle="Vertex Shape" prompt="Select an optional vertex shape." errorTitle="Invalid Vertex Shape" error="You have entered an invalid vertex shape.  Try selecting from the drop-down list instead." sqref="C3:C1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2">
      <formula1>ValidVertexLabelPositions</formula1>
    </dataValidation>
    <dataValidation allowBlank="1" showInputMessage="1" showErrorMessage="1" promptTitle="Vertex Name" prompt="Enter the name of the vertex." sqref="A3:A142"/>
  </dataValidations>
  <hyperlinks>
    <hyperlink ref="AL4" r:id="rId1" display="https://t.co/VcvkvAJjNY"/>
    <hyperlink ref="AL6" r:id="rId2" display="http://t.co/KJmX0v92Cd"/>
    <hyperlink ref="AL7" r:id="rId3" display="https://t.co/JBzhWSWP4l"/>
    <hyperlink ref="AL8" r:id="rId4" display="http://t.co/5dirgVu5Nk"/>
    <hyperlink ref="AL9" r:id="rId5" display="https://t.co/ceT8FVAxpQ"/>
    <hyperlink ref="AL10" r:id="rId6" display="https://t.co/jmsVVr8NLJ"/>
    <hyperlink ref="AL11" r:id="rId7" display="http://t.co/08xakj7bxe"/>
    <hyperlink ref="AL12" r:id="rId8" display="http://t.co/ypRk22X8fz"/>
    <hyperlink ref="AL13" r:id="rId9" display="https://t.co/8cbkH3HCOg"/>
    <hyperlink ref="AL14" r:id="rId10" display="https://t.co/fJfmvI4MsN"/>
    <hyperlink ref="AL15" r:id="rId11" display="https://t.co/OobEyOrjaQ"/>
    <hyperlink ref="AL18" r:id="rId12" display="http://t.co/NBc8RkYp91"/>
    <hyperlink ref="AL19" r:id="rId13" display="https://t.co/nWBiiSshCF"/>
    <hyperlink ref="AL20" r:id="rId14" display="http://www.coconino.az.gov/sheriff.aspx"/>
    <hyperlink ref="AL21" r:id="rId15" display="https://t.co/qsbi0Cbh8V"/>
    <hyperlink ref="AL23" r:id="rId16" display="http://t.co/NPYy1yiiMI"/>
    <hyperlink ref="AL25" r:id="rId17" display="http://t.co/SuuyagAVTc"/>
    <hyperlink ref="AL26" r:id="rId18" display="https://t.co/w7IcD6gYnR"/>
    <hyperlink ref="AL27" r:id="rId19" display="http://t.co/k9l0OmztrL"/>
    <hyperlink ref="AL28" r:id="rId20" display="http://t.co/RrhAb6V1BE"/>
    <hyperlink ref="AL29" r:id="rId21" display="http://www.bearizona.com/"/>
    <hyperlink ref="AL31" r:id="rId22" display="https://t.co/ZB1S3mfBK5"/>
    <hyperlink ref="AL32" r:id="rId23" display="https://t.co/PYgBA53CDv"/>
    <hyperlink ref="AL35" r:id="rId24" display="http://t.co/RreN1AScE7"/>
    <hyperlink ref="AL36" r:id="rId25" display="https://t.co/Tl2JSVfwEQ"/>
    <hyperlink ref="AL38" r:id="rId26" display="https://t.co/sAZCAdpqZ1"/>
    <hyperlink ref="AL39" r:id="rId27" display="https://t.co/MGUcfAoFG5"/>
    <hyperlink ref="AL40" r:id="rId28" display="https://t.co/ziym0hg0Z2"/>
    <hyperlink ref="AL41" r:id="rId29" display="https://t.co/OdNjwRSWIc"/>
    <hyperlink ref="AL42" r:id="rId30" display="http://www.sedonalibrary.org/"/>
    <hyperlink ref="AL44" r:id="rId31" display="http://t.co/WSE1OvR1Pd"/>
    <hyperlink ref="AL45" r:id="rId32" display="https://t.co/e8WCnwRwXw"/>
    <hyperlink ref="AL48" r:id="rId33" display="http://t.co/JeHrNeff47"/>
    <hyperlink ref="AL53" r:id="rId34" display="http://t.co/MDJ966Mg3F"/>
    <hyperlink ref="AL56" r:id="rId35" display="http://t.co/rqF9YqNUNf"/>
    <hyperlink ref="AL57" r:id="rId36" display="https://t.co/4d0ojgkvNL"/>
    <hyperlink ref="AL58" r:id="rId37" display="https://t.co/n2TknaLcXU"/>
    <hyperlink ref="AL59" r:id="rId38" display="https://t.co/czBNTuYlU1"/>
    <hyperlink ref="AL60" r:id="rId39" display="https://t.co/bBGMWdF7z9"/>
    <hyperlink ref="AL67" r:id="rId40" display="https://t.co/68pBAak4zX"/>
    <hyperlink ref="AL69" r:id="rId41" display="https://t.co/KpQhROrbYb"/>
    <hyperlink ref="AL70" r:id="rId42" display="http://t.co/mXQ6HPdwgO"/>
    <hyperlink ref="AL71" r:id="rId43" display="https://t.co/zwpGSCoyA5"/>
    <hyperlink ref="AL72" r:id="rId44" display="https://t.co/Q61ursukTW"/>
    <hyperlink ref="AL73" r:id="rId45" display="http://t.co/uDYBaFRvdZ"/>
    <hyperlink ref="AL74" r:id="rId46" display="https://t.co/5BtWUfrY6y"/>
    <hyperlink ref="AL75" r:id="rId47" display="https://t.co/EuhKPsDqqa"/>
    <hyperlink ref="AL76" r:id="rId48" display="https://t.co/zVkHQ85S6D"/>
    <hyperlink ref="AL81" r:id="rId49" display="https://t.co/2VF85Pw2g0"/>
    <hyperlink ref="AL87" r:id="rId50" display="https://t.co/IQyq0G7BZU"/>
    <hyperlink ref="AL91" r:id="rId51" display="http://t.co/tCDvCmy9"/>
    <hyperlink ref="AL93" r:id="rId52" display="https://t.co/UnmDyjAQxj"/>
    <hyperlink ref="AL95" r:id="rId53" display="http://t.co/BgD82XeaJv"/>
    <hyperlink ref="AL99" r:id="rId54" display="https://t.co/JioJqwot3H"/>
    <hyperlink ref="AL102" r:id="rId55" display="http://t.co/RWNGwVo9Kc"/>
    <hyperlink ref="AL103" r:id="rId56" display="http://t.co/YApKxFpGfs"/>
    <hyperlink ref="AL104" r:id="rId57" display="https://t.co/kWucTnwTQw"/>
    <hyperlink ref="AL106" r:id="rId58" display="https://t.co/HCmF74jgwN"/>
    <hyperlink ref="AL108" r:id="rId59" display="https://t.co/JqxbX4CgEH"/>
    <hyperlink ref="AL109" r:id="rId60" display="http://t.co/0JbaUvyac2"/>
    <hyperlink ref="AL110" r:id="rId61" display="http://t.co/BKOZpfFElE"/>
    <hyperlink ref="AL111" r:id="rId62" display="https://t.co/45yVOiAttm"/>
    <hyperlink ref="AL112" r:id="rId63" display="https://t.co/0t593jbJLf"/>
    <hyperlink ref="AL115" r:id="rId64" display="https://t.co/SQMC9PeoWw"/>
    <hyperlink ref="AL116" r:id="rId65" display="https://t.co/Oz5yMvP6vI"/>
    <hyperlink ref="AL117" r:id="rId66" display="http://t.co/bLL32EDV8y"/>
    <hyperlink ref="AL119" r:id="rId67" display="http://t.co/hL2yJ3CYck"/>
    <hyperlink ref="AL120" r:id="rId68" display="https://t.co/yAEcOxY46W"/>
    <hyperlink ref="AL121" r:id="rId69" display="https://t.co/HKT8XHTb7e"/>
    <hyperlink ref="AL122" r:id="rId70" display="https://t.co/MoKXztPUgq"/>
    <hyperlink ref="AL127" r:id="rId71" display="http://t.co/mka86dWWGJ"/>
    <hyperlink ref="AL128" r:id="rId72" display="http://t.co/8xG9i8cm1X"/>
    <hyperlink ref="AL129" r:id="rId73" display="http://t.co/1bYo4Xs7Et"/>
    <hyperlink ref="AL130" r:id="rId74" display="http://t.co/AvMHdz3L2f"/>
    <hyperlink ref="AL131" r:id="rId75" display="http://t.co/XuAeB0YO4G"/>
    <hyperlink ref="AL132" r:id="rId76" display="http://t.co/xmzjqR5lAl"/>
    <hyperlink ref="AL133" r:id="rId77" display="https://t.co/p5S961BxkT"/>
    <hyperlink ref="AL134" r:id="rId78" display="https://t.co/nOrHBPhkNa"/>
    <hyperlink ref="AL136" r:id="rId79" display="https://t.co/qDGmyyQmat"/>
    <hyperlink ref="AL138" r:id="rId80" display="https://t.co/euaqa8Foh2"/>
    <hyperlink ref="AL139" r:id="rId81" display="https://t.co/qxJzcvmcUs"/>
    <hyperlink ref="AL140" r:id="rId82" display="https://t.co/Rwyj9kJb88"/>
    <hyperlink ref="AL141" r:id="rId83" display="http://t.co/4IkYGXRjZu"/>
    <hyperlink ref="AL142" r:id="rId84" display="https://t.co/maSbgAohl7"/>
    <hyperlink ref="AO3" r:id="rId85" display="https://pbs.twimg.com/profile_banners/23430439/1465088853"/>
    <hyperlink ref="AO4" r:id="rId86" display="https://pbs.twimg.com/profile_banners/42755316/1547062238"/>
    <hyperlink ref="AO7" r:id="rId87" display="https://pbs.twimg.com/profile_banners/25489790/1472511882"/>
    <hyperlink ref="AO8" r:id="rId88" display="https://pbs.twimg.com/profile_banners/285815432/1408591375"/>
    <hyperlink ref="AO9" r:id="rId89" display="https://pbs.twimg.com/profile_banners/1035195748802015235/1535646020"/>
    <hyperlink ref="AO10" r:id="rId90" display="https://pbs.twimg.com/profile_banners/3193693085/1429695257"/>
    <hyperlink ref="AO11" r:id="rId91" display="https://pbs.twimg.com/profile_banners/17194244/1496274539"/>
    <hyperlink ref="AO12" r:id="rId92" display="https://pbs.twimg.com/profile_banners/36185296/1554825744"/>
    <hyperlink ref="AO13" r:id="rId93" display="https://pbs.twimg.com/profile_banners/7113852/1528322878"/>
    <hyperlink ref="AO14" r:id="rId94" display="https://pbs.twimg.com/profile_banners/959521207971233792/1532398408"/>
    <hyperlink ref="AO15" r:id="rId95" display="https://pbs.twimg.com/profile_banners/139530754/1553209162"/>
    <hyperlink ref="AO16" r:id="rId96" display="https://pbs.twimg.com/profile_banners/252438874/1559816286"/>
    <hyperlink ref="AO17" r:id="rId97" display="https://pbs.twimg.com/profile_banners/1624755092/1535241640"/>
    <hyperlink ref="AO19" r:id="rId98" display="https://pbs.twimg.com/profile_banners/3008167842/1527436838"/>
    <hyperlink ref="AO20" r:id="rId99" display="https://pbs.twimg.com/profile_banners/382142737/1401496077"/>
    <hyperlink ref="AO21" r:id="rId100" display="https://pbs.twimg.com/profile_banners/16221481/1550161812"/>
    <hyperlink ref="AO23" r:id="rId101" display="https://pbs.twimg.com/profile_banners/78799013/1524759455"/>
    <hyperlink ref="AO24" r:id="rId102" display="https://pbs.twimg.com/profile_banners/702949053638668288/1456431980"/>
    <hyperlink ref="AO25" r:id="rId103" display="https://pbs.twimg.com/profile_banners/233470691/1401515531"/>
    <hyperlink ref="AO26" r:id="rId104" display="https://pbs.twimg.com/profile_banners/113344545/1503171338"/>
    <hyperlink ref="AO27" r:id="rId105" display="https://pbs.twimg.com/profile_banners/2612804173/1404873172"/>
    <hyperlink ref="AO28" r:id="rId106" display="https://pbs.twimg.com/profile_banners/67403244/1548176891"/>
    <hyperlink ref="AO29" r:id="rId107" display="https://pbs.twimg.com/profile_banners/88962587/1396559714"/>
    <hyperlink ref="AO30" r:id="rId108" display="https://pbs.twimg.com/profile_banners/980916263575629824/1522968183"/>
    <hyperlink ref="AO31" r:id="rId109" display="https://pbs.twimg.com/profile_banners/1006290670766583808/1549413524"/>
    <hyperlink ref="AO32" r:id="rId110" display="https://pbs.twimg.com/profile_banners/16428171/1494471077"/>
    <hyperlink ref="AO33" r:id="rId111" display="https://pbs.twimg.com/profile_banners/830035634/1381193749"/>
    <hyperlink ref="AO35" r:id="rId112" display="https://pbs.twimg.com/profile_banners/156381893/1521491456"/>
    <hyperlink ref="AO36" r:id="rId113" display="https://pbs.twimg.com/profile_banners/1122420229307498496/1557683848"/>
    <hyperlink ref="AO37" r:id="rId114" display="https://pbs.twimg.com/profile_banners/2284613258/1548637889"/>
    <hyperlink ref="AO38" r:id="rId115" display="https://pbs.twimg.com/profile_banners/933050596252303360/1519663944"/>
    <hyperlink ref="AO39" r:id="rId116" display="https://pbs.twimg.com/profile_banners/803708473796075520/1546830669"/>
    <hyperlink ref="AO40" r:id="rId117" display="https://pbs.twimg.com/profile_banners/729796963684782080/1466689696"/>
    <hyperlink ref="AO41" r:id="rId118" display="https://pbs.twimg.com/profile_banners/774266883449188352/1487170377"/>
    <hyperlink ref="AO42" r:id="rId119" display="https://pbs.twimg.com/profile_banners/96866790/1498773180"/>
    <hyperlink ref="AO43" r:id="rId120" display="https://pbs.twimg.com/profile_banners/2370992100/1516208508"/>
    <hyperlink ref="AO44" r:id="rId121" display="https://pbs.twimg.com/profile_banners/17608719/1519246438"/>
    <hyperlink ref="AO45" r:id="rId122" display="https://pbs.twimg.com/profile_banners/31255504/1448200328"/>
    <hyperlink ref="AO48" r:id="rId123" display="https://pbs.twimg.com/profile_banners/343526513/1496861223"/>
    <hyperlink ref="AO49" r:id="rId124" display="https://pbs.twimg.com/profile_banners/632398805/1533468883"/>
    <hyperlink ref="AO51" r:id="rId125" display="https://pbs.twimg.com/profile_banners/282912117/1401055129"/>
    <hyperlink ref="AO52" r:id="rId126" display="https://pbs.twimg.com/profile_banners/3048793568/1551806915"/>
    <hyperlink ref="AO53" r:id="rId127" display="https://pbs.twimg.com/profile_banners/31562587/1554321359"/>
    <hyperlink ref="AO54" r:id="rId128" display="https://pbs.twimg.com/profile_banners/1079880858541191169/1546391391"/>
    <hyperlink ref="AO55" r:id="rId129" display="https://pbs.twimg.com/profile_banners/2842950873/1527879438"/>
    <hyperlink ref="AO57" r:id="rId130" display="https://pbs.twimg.com/profile_banners/18956791/1509581491"/>
    <hyperlink ref="AO58" r:id="rId131" display="https://pbs.twimg.com/profile_banners/48062462/1539893873"/>
    <hyperlink ref="AO59" r:id="rId132" display="https://pbs.twimg.com/profile_banners/459807454/1559406735"/>
    <hyperlink ref="AO60" r:id="rId133" display="https://pbs.twimg.com/profile_banners/23866883/1560318962"/>
    <hyperlink ref="AO61" r:id="rId134" display="https://pbs.twimg.com/profile_banners/1123242043919216647/1558614971"/>
    <hyperlink ref="AO63" r:id="rId135" display="https://pbs.twimg.com/profile_banners/738080573365702657/1551551820"/>
    <hyperlink ref="AO64" r:id="rId136" display="https://pbs.twimg.com/profile_banners/3158132516/1553341264"/>
    <hyperlink ref="AO65" r:id="rId137" display="https://pbs.twimg.com/profile_banners/128142711/1487565471"/>
    <hyperlink ref="AO67" r:id="rId138" display="https://pbs.twimg.com/profile_banners/896150765860823041/1530108331"/>
    <hyperlink ref="AO68" r:id="rId139" display="https://pbs.twimg.com/profile_banners/1131551402428289024/1558628548"/>
    <hyperlink ref="AO69" r:id="rId140" display="https://pbs.twimg.com/profile_banners/66337795/1536948124"/>
    <hyperlink ref="AO70" r:id="rId141" display="https://pbs.twimg.com/profile_banners/7235292/1555348251"/>
    <hyperlink ref="AO71" r:id="rId142" display="https://pbs.twimg.com/profile_banners/529520265/1498416127"/>
    <hyperlink ref="AO72" r:id="rId143" display="https://pbs.twimg.com/profile_banners/941050861375037441/1513199758"/>
    <hyperlink ref="AO73" r:id="rId144" display="https://pbs.twimg.com/profile_banners/37577719/1398352266"/>
    <hyperlink ref="AO74" r:id="rId145" display="https://pbs.twimg.com/profile_banners/16291786/1555004599"/>
    <hyperlink ref="AO75" r:id="rId146" display="https://pbs.twimg.com/profile_banners/76061420/1424389136"/>
    <hyperlink ref="AO76" r:id="rId147" display="https://pbs.twimg.com/profile_banners/759054958066925568/1545080695"/>
    <hyperlink ref="AO77" r:id="rId148" display="https://pbs.twimg.com/profile_banners/1089707542618370048/1560021961"/>
    <hyperlink ref="AO78" r:id="rId149" display="https://pbs.twimg.com/profile_banners/914528448944644097/1552429924"/>
    <hyperlink ref="AO79" r:id="rId150" display="https://pbs.twimg.com/profile_banners/3229116566/1558911724"/>
    <hyperlink ref="AO80" r:id="rId151" display="https://pbs.twimg.com/profile_banners/1020005096245977089/1532024632"/>
    <hyperlink ref="AO81" r:id="rId152" display="https://pbs.twimg.com/profile_banners/173787866/1551116602"/>
    <hyperlink ref="AO82" r:id="rId153" display="https://pbs.twimg.com/profile_banners/952301269/1447198620"/>
    <hyperlink ref="AO83" r:id="rId154" display="https://pbs.twimg.com/profile_banners/14782240/1560722646"/>
    <hyperlink ref="AO84" r:id="rId155" display="https://pbs.twimg.com/profile_banners/1042100890621145088/1537293346"/>
    <hyperlink ref="AO86" r:id="rId156" display="https://pbs.twimg.com/profile_banners/2364280914/1413215598"/>
    <hyperlink ref="AO87" r:id="rId157" display="https://pbs.twimg.com/profile_banners/45972601/1499058077"/>
    <hyperlink ref="AO88" r:id="rId158" display="https://pbs.twimg.com/profile_banners/2163937999/1554406619"/>
    <hyperlink ref="AO91" r:id="rId159" display="https://pbs.twimg.com/profile_banners/356294672/1468334432"/>
    <hyperlink ref="AO93" r:id="rId160" display="https://pbs.twimg.com/profile_banners/2239643690/1536172538"/>
    <hyperlink ref="AO94" r:id="rId161" display="https://pbs.twimg.com/profile_banners/18912035/1551972949"/>
    <hyperlink ref="AO95" r:id="rId162" display="https://pbs.twimg.com/profile_banners/1959098959/1381770718"/>
    <hyperlink ref="AO96" r:id="rId163" display="https://pbs.twimg.com/profile_banners/895090500910317572/1502243109"/>
    <hyperlink ref="AO97" r:id="rId164" display="https://pbs.twimg.com/profile_banners/826165523410886656/1519774835"/>
    <hyperlink ref="AO99" r:id="rId165" display="https://pbs.twimg.com/profile_banners/2202061370/1461279670"/>
    <hyperlink ref="AO100" r:id="rId166" display="https://pbs.twimg.com/profile_banners/1598220589/1547216446"/>
    <hyperlink ref="AO102" r:id="rId167" display="https://pbs.twimg.com/profile_banners/2209232521/1461702530"/>
    <hyperlink ref="AO103" r:id="rId168" display="https://pbs.twimg.com/profile_banners/82134479/1489096077"/>
    <hyperlink ref="AO104" r:id="rId169" display="https://pbs.twimg.com/profile_banners/52541541/1439383224"/>
    <hyperlink ref="AO105" r:id="rId170" display="https://pbs.twimg.com/profile_banners/350849647/1477107839"/>
    <hyperlink ref="AO106" r:id="rId171" display="https://pbs.twimg.com/profile_banners/1087857255481929728/1548275546"/>
    <hyperlink ref="AO108" r:id="rId172" display="https://pbs.twimg.com/profile_banners/57074597/1507842055"/>
    <hyperlink ref="AO110" r:id="rId173" display="https://pbs.twimg.com/profile_banners/23061359/1510330103"/>
    <hyperlink ref="AO111" r:id="rId174" display="https://pbs.twimg.com/profile_banners/830175110376022016/1486764270"/>
    <hyperlink ref="AO112" r:id="rId175" display="https://pbs.twimg.com/profile_banners/13989852/1463542898"/>
    <hyperlink ref="AO114" r:id="rId176" display="https://pbs.twimg.com/profile_banners/1080652395057541120/1546483874"/>
    <hyperlink ref="AO115" r:id="rId177" display="https://pbs.twimg.com/profile_banners/3424342221/1478638547"/>
    <hyperlink ref="AO116" r:id="rId178" display="https://pbs.twimg.com/profile_banners/23872473/1463428961"/>
    <hyperlink ref="AO117" r:id="rId179" display="https://pbs.twimg.com/profile_banners/183372771/1407159934"/>
    <hyperlink ref="AO118" r:id="rId180" display="https://pbs.twimg.com/profile_banners/745669993090584581/1535306156"/>
    <hyperlink ref="AO119" r:id="rId181" display="https://pbs.twimg.com/profile_banners/80890502/1559879625"/>
    <hyperlink ref="AO120" r:id="rId182" display="https://pbs.twimg.com/profile_banners/250891272/1558542886"/>
    <hyperlink ref="AO121" r:id="rId183" display="https://pbs.twimg.com/profile_banners/168851290/1476899710"/>
    <hyperlink ref="AO122" r:id="rId184" display="https://pbs.twimg.com/profile_banners/522648634/1549547189"/>
    <hyperlink ref="AO124" r:id="rId185" display="https://pbs.twimg.com/profile_banners/2697445249/1406872192"/>
    <hyperlink ref="AO127" r:id="rId186" display="https://pbs.twimg.com/profile_banners/556561695/1398199214"/>
    <hyperlink ref="AO128" r:id="rId187" display="https://pbs.twimg.com/profile_banners/587965762/1461070502"/>
    <hyperlink ref="AO129" r:id="rId188" display="https://pbs.twimg.com/profile_banners/33612228/1454781868"/>
    <hyperlink ref="AO130" r:id="rId189" display="https://pbs.twimg.com/profile_banners/35411175/1515162659"/>
    <hyperlink ref="AO133" r:id="rId190" display="https://pbs.twimg.com/profile_banners/824028306009825280/1557856968"/>
    <hyperlink ref="AO134" r:id="rId191" display="https://pbs.twimg.com/profile_banners/77615725/1498239734"/>
    <hyperlink ref="AO135" r:id="rId192" display="https://pbs.twimg.com/profile_banners/18219066/1534688577"/>
    <hyperlink ref="AO136" r:id="rId193" display="https://pbs.twimg.com/profile_banners/785635918052925440/1479582094"/>
    <hyperlink ref="AO137" r:id="rId194" display="https://pbs.twimg.com/profile_banners/533898268/1496884560"/>
    <hyperlink ref="AO138" r:id="rId195" display="https://pbs.twimg.com/profile_banners/3663703574/1496860905"/>
    <hyperlink ref="AO139" r:id="rId196" display="https://pbs.twimg.com/profile_banners/3543589094/1552069966"/>
    <hyperlink ref="AO140" r:id="rId197" display="https://pbs.twimg.com/profile_banners/4842198930/1466610510"/>
    <hyperlink ref="AO141" r:id="rId198" display="https://pbs.twimg.com/profile_banners/204382222/1424269121"/>
    <hyperlink ref="AO142" r:id="rId199" display="https://pbs.twimg.com/profile_banners/2345797572/1551247923"/>
    <hyperlink ref="AU3" r:id="rId200" display="http://abs.twimg.com/images/themes/theme1/bg.png"/>
    <hyperlink ref="AU4" r:id="rId201" display="http://abs.twimg.com/images/themes/theme1/bg.png"/>
    <hyperlink ref="AU5" r:id="rId202" display="http://abs.twimg.com/images/themes/theme1/bg.png"/>
    <hyperlink ref="AU6" r:id="rId203" display="http://pbs.twimg.com/profile_background_images/89638574/twitterbg.jpg"/>
    <hyperlink ref="AU7" r:id="rId204" display="http://abs.twimg.com/images/themes/theme4/bg.gif"/>
    <hyperlink ref="AU8" r:id="rId205" display="http://abs.twimg.com/images/themes/theme2/bg.gif"/>
    <hyperlink ref="AU10" r:id="rId206" display="http://abs.twimg.com/images/themes/theme1/bg.png"/>
    <hyperlink ref="AU11" r:id="rId207" display="http://abs.twimg.com/images/themes/theme1/bg.png"/>
    <hyperlink ref="AU12" r:id="rId208" display="http://abs.twimg.com/images/themes/theme1/bg.png"/>
    <hyperlink ref="AU13" r:id="rId209" display="http://abs.twimg.com/images/themes/theme1/bg.png"/>
    <hyperlink ref="AU14" r:id="rId210" display="http://abs.twimg.com/images/themes/theme1/bg.png"/>
    <hyperlink ref="AU15" r:id="rId211" display="http://abs.twimg.com/images/themes/theme16/bg.gif"/>
    <hyperlink ref="AU16" r:id="rId212" display="http://abs.twimg.com/images/themes/theme14/bg.gif"/>
    <hyperlink ref="AU17" r:id="rId213" display="http://abs.twimg.com/images/themes/theme1/bg.png"/>
    <hyperlink ref="AU18" r:id="rId214" display="http://abs.twimg.com/images/themes/theme1/bg.png"/>
    <hyperlink ref="AU19" r:id="rId215" display="http://abs.twimg.com/images/themes/theme1/bg.png"/>
    <hyperlink ref="AU20" r:id="rId216" display="http://abs.twimg.com/images/themes/theme1/bg.png"/>
    <hyperlink ref="AU21" r:id="rId217" display="http://abs.twimg.com/images/themes/theme1/bg.png"/>
    <hyperlink ref="AU22" r:id="rId218" display="http://abs.twimg.com/images/themes/theme1/bg.png"/>
    <hyperlink ref="AU23" r:id="rId219" display="http://abs.twimg.com/images/themes/theme13/bg.gif"/>
    <hyperlink ref="AU24" r:id="rId220" display="http://abs.twimg.com/images/themes/theme1/bg.png"/>
    <hyperlink ref="AU25" r:id="rId221" display="http://abs.twimg.com/images/themes/theme1/bg.png"/>
    <hyperlink ref="AU26" r:id="rId222" display="http://abs.twimg.com/images/themes/theme4/bg.gif"/>
    <hyperlink ref="AU27" r:id="rId223" display="http://abs.twimg.com/images/themes/theme1/bg.png"/>
    <hyperlink ref="AU28" r:id="rId224" display="http://abs.twimg.com/images/themes/theme1/bg.png"/>
    <hyperlink ref="AU29" r:id="rId225" display="http://abs.twimg.com/images/themes/theme2/bg.gif"/>
    <hyperlink ref="AU31" r:id="rId226" display="http://abs.twimg.com/images/themes/theme1/bg.png"/>
    <hyperlink ref="AU32" r:id="rId227" display="http://abs.twimg.com/images/themes/theme4/bg.gif"/>
    <hyperlink ref="AU33" r:id="rId228" display="http://abs.twimg.com/images/themes/theme1/bg.png"/>
    <hyperlink ref="AU35" r:id="rId229" display="http://abs.twimg.com/images/themes/theme16/bg.gif"/>
    <hyperlink ref="AU37" r:id="rId230" display="http://abs.twimg.com/images/themes/theme17/bg.gif"/>
    <hyperlink ref="AU38" r:id="rId231" display="http://abs.twimg.com/images/themes/theme1/bg.png"/>
    <hyperlink ref="AU39" r:id="rId232" display="http://abs.twimg.com/images/themes/theme1/bg.png"/>
    <hyperlink ref="AU40" r:id="rId233" display="http://abs.twimg.com/images/themes/theme1/bg.png"/>
    <hyperlink ref="AU42" r:id="rId234" display="http://pbs.twimg.com/profile_background_images/250434207/spl_tile2.jpg"/>
    <hyperlink ref="AU43" r:id="rId235" display="http://abs.twimg.com/images/themes/theme1/bg.png"/>
    <hyperlink ref="AU44" r:id="rId236" display="http://abs.twimg.com/images/themes/theme1/bg.png"/>
    <hyperlink ref="AU45" r:id="rId237" display="http://abs.twimg.com/images/themes/theme15/bg.png"/>
    <hyperlink ref="AU48" r:id="rId238" display="http://abs.twimg.com/images/themes/theme18/bg.gif"/>
    <hyperlink ref="AU49" r:id="rId239" display="http://abs.twimg.com/images/themes/theme1/bg.png"/>
    <hyperlink ref="AU51" r:id="rId240" display="http://abs.twimg.com/images/themes/theme4/bg.gif"/>
    <hyperlink ref="AU52" r:id="rId241" display="http://abs.twimg.com/images/themes/theme1/bg.png"/>
    <hyperlink ref="AU53" r:id="rId242" display="http://abs.twimg.com/images/themes/theme8/bg.gif"/>
    <hyperlink ref="AU54" r:id="rId243" display="http://abs.twimg.com/images/themes/theme1/bg.png"/>
    <hyperlink ref="AU55" r:id="rId244" display="http://abs.twimg.com/images/themes/theme1/bg.png"/>
    <hyperlink ref="AU56" r:id="rId245" display="http://abs.twimg.com/images/themes/theme1/bg.png"/>
    <hyperlink ref="AU57" r:id="rId246" display="http://abs.twimg.com/images/themes/theme1/bg.png"/>
    <hyperlink ref="AU58" r:id="rId247" display="http://abs.twimg.com/images/themes/theme10/bg.gif"/>
    <hyperlink ref="AU59" r:id="rId248" display="http://abs.twimg.com/images/themes/theme1/bg.png"/>
    <hyperlink ref="AU60" r:id="rId249" display="http://abs.twimg.com/images/themes/theme10/bg.gif"/>
    <hyperlink ref="AU62" r:id="rId250" display="http://abs.twimg.com/images/themes/theme4/bg.gif"/>
    <hyperlink ref="AU64" r:id="rId251" display="http://abs.twimg.com/images/themes/theme1/bg.png"/>
    <hyperlink ref="AU65" r:id="rId252" display="http://abs.twimg.com/images/themes/theme1/bg.png"/>
    <hyperlink ref="AU67" r:id="rId253" display="http://abs.twimg.com/images/themes/theme1/bg.png"/>
    <hyperlink ref="AU69" r:id="rId254" display="http://abs.twimg.com/images/themes/theme1/bg.png"/>
    <hyperlink ref="AU70" r:id="rId255" display="http://abs.twimg.com/images/themes/theme1/bg.png"/>
    <hyperlink ref="AU71" r:id="rId256" display="http://pbs.twimg.com/profile_background_images/378800000180687704/gkUHC9-M.png"/>
    <hyperlink ref="AU72" r:id="rId257" display="http://abs.twimg.com/images/themes/theme1/bg.png"/>
    <hyperlink ref="AU73" r:id="rId258" display="http://abs.twimg.com/images/themes/theme3/bg.gif"/>
    <hyperlink ref="AU74" r:id="rId259" display="http://abs.twimg.com/images/themes/theme2/bg.gif"/>
    <hyperlink ref="AU75" r:id="rId260" display="http://abs.twimg.com/images/themes/theme1/bg.png"/>
    <hyperlink ref="AU79" r:id="rId261" display="http://abs.twimg.com/images/themes/theme1/bg.png"/>
    <hyperlink ref="AU80" r:id="rId262" display="http://abs.twimg.com/images/themes/theme1/bg.png"/>
    <hyperlink ref="AU81" r:id="rId263" display="http://abs.twimg.com/images/themes/theme1/bg.png"/>
    <hyperlink ref="AU82" r:id="rId264" display="http://abs.twimg.com/images/themes/theme1/bg.png"/>
    <hyperlink ref="AU83" r:id="rId265" display="http://abs.twimg.com/images/themes/theme18/bg.gif"/>
    <hyperlink ref="AU85" r:id="rId266" display="http://abs.twimg.com/images/themes/theme1/bg.png"/>
    <hyperlink ref="AU86" r:id="rId267" display="http://abs.twimg.com/images/themes/theme15/bg.png"/>
    <hyperlink ref="AU87" r:id="rId268" display="http://abs.twimg.com/images/themes/theme14/bg.gif"/>
    <hyperlink ref="AU88" r:id="rId269" display="http://abs.twimg.com/images/themes/theme1/bg.png"/>
    <hyperlink ref="AU89" r:id="rId270" display="http://abs.twimg.com/images/themes/theme1/bg.png"/>
    <hyperlink ref="AU90" r:id="rId271" display="http://abs.twimg.com/images/themes/theme1/bg.png"/>
    <hyperlink ref="AU91" r:id="rId272" display="http://abs.twimg.com/images/themes/theme12/bg.gif"/>
    <hyperlink ref="AU92" r:id="rId273" display="http://abs.twimg.com/images/themes/theme1/bg.png"/>
    <hyperlink ref="AU93" r:id="rId274" display="http://abs.twimg.com/images/themes/theme1/bg.png"/>
    <hyperlink ref="AU94" r:id="rId275" display="http://abs.twimg.com/images/themes/theme11/bg.gif"/>
    <hyperlink ref="AU95" r:id="rId276" display="http://abs.twimg.com/images/themes/theme1/bg.png"/>
    <hyperlink ref="AU98" r:id="rId277" display="http://abs.twimg.com/images/themes/theme1/bg.png"/>
    <hyperlink ref="AU99" r:id="rId278" display="http://abs.twimg.com/images/themes/theme16/bg.gif"/>
    <hyperlink ref="AU100" r:id="rId279" display="http://abs.twimg.com/images/themes/theme1/bg.png"/>
    <hyperlink ref="AU101" r:id="rId280" display="http://abs.twimg.com/images/themes/theme11/bg.gif"/>
    <hyperlink ref="AU102" r:id="rId281" display="http://abs.twimg.com/images/themes/theme1/bg.png"/>
    <hyperlink ref="AU103" r:id="rId282" display="http://abs.twimg.com/images/themes/theme3/bg.gif"/>
    <hyperlink ref="AU104" r:id="rId283" display="http://abs.twimg.com/images/themes/theme9/bg.gif"/>
    <hyperlink ref="AU105" r:id="rId284" display="http://abs.twimg.com/images/themes/theme1/bg.png"/>
    <hyperlink ref="AU107" r:id="rId285" display="http://abs.twimg.com/images/themes/theme8/bg.gif"/>
    <hyperlink ref="AU108" r:id="rId286" display="http://abs.twimg.com/images/themes/theme1/bg.png"/>
    <hyperlink ref="AU109" r:id="rId287" display="http://abs.twimg.com/images/themes/theme1/bg.png"/>
    <hyperlink ref="AU110" r:id="rId288" display="http://abs.twimg.com/images/themes/theme1/bg.png"/>
    <hyperlink ref="AU111" r:id="rId289" display="http://abs.twimg.com/images/themes/theme1/bg.png"/>
    <hyperlink ref="AU112" r:id="rId290" display="http://abs.twimg.com/images/themes/theme8/bg.gif"/>
    <hyperlink ref="AU113" r:id="rId291" display="http://abs.twimg.com/images/themes/theme1/bg.png"/>
    <hyperlink ref="AU115" r:id="rId292" display="http://abs.twimg.com/images/themes/theme1/bg.png"/>
    <hyperlink ref="AU116" r:id="rId293" display="http://abs.twimg.com/images/themes/theme1/bg.png"/>
    <hyperlink ref="AU117" r:id="rId294" display="http://abs.twimg.com/images/themes/theme13/bg.gif"/>
    <hyperlink ref="AU119" r:id="rId295" display="http://abs.twimg.com/images/themes/theme1/bg.png"/>
    <hyperlink ref="AU120" r:id="rId296" display="http://abs.twimg.com/images/themes/theme1/bg.png"/>
    <hyperlink ref="AU121" r:id="rId297" display="http://abs.twimg.com/images/themes/theme1/bg.png"/>
    <hyperlink ref="AU122" r:id="rId298" display="http://abs.twimg.com/images/themes/theme1/bg.png"/>
    <hyperlink ref="AU123" r:id="rId299" display="http://abs.twimg.com/images/themes/theme1/bg.png"/>
    <hyperlink ref="AU124" r:id="rId300" display="http://abs.twimg.com/images/themes/theme1/bg.png"/>
    <hyperlink ref="AU125" r:id="rId301" display="http://abs.twimg.com/images/themes/theme14/bg.gif"/>
    <hyperlink ref="AU126" r:id="rId302" display="http://abs.twimg.com/images/themes/theme1/bg.png"/>
    <hyperlink ref="AU127" r:id="rId303" display="http://abs.twimg.com/images/themes/theme1/bg.png"/>
    <hyperlink ref="AU128" r:id="rId304" display="http://abs.twimg.com/images/themes/theme1/bg.png"/>
    <hyperlink ref="AU129" r:id="rId305" display="http://abs.twimg.com/images/themes/theme5/bg.gif"/>
    <hyperlink ref="AU130" r:id="rId306" display="http://abs.twimg.com/images/themes/theme5/bg.gif"/>
    <hyperlink ref="AU131" r:id="rId307" display="http://abs.twimg.com/images/themes/theme1/bg.png"/>
    <hyperlink ref="AU132" r:id="rId308" display="http://abs.twimg.com/images/themes/theme3/bg.gif"/>
    <hyperlink ref="AU134" r:id="rId309" display="http://abs.twimg.com/images/themes/theme8/bg.gif"/>
    <hyperlink ref="AU135" r:id="rId310" display="http://abs.twimg.com/images/themes/theme12/bg.gif"/>
    <hyperlink ref="AU137" r:id="rId311" display="http://abs.twimg.com/images/themes/theme3/bg.gif"/>
    <hyperlink ref="AU138" r:id="rId312" display="http://abs.twimg.com/images/themes/theme7/bg.gif"/>
    <hyperlink ref="AU139" r:id="rId313" display="http://abs.twimg.com/images/themes/theme1/bg.png"/>
    <hyperlink ref="AU141" r:id="rId314" display="http://abs.twimg.com/images/themes/theme14/bg.gif"/>
    <hyperlink ref="AU142" r:id="rId315" display="http://abs.twimg.com/images/themes/theme1/bg.png"/>
    <hyperlink ref="F3" r:id="rId316" display="http://pbs.twimg.com/profile_images/865318139508146177/eeQrStTM_normal.jpg"/>
    <hyperlink ref="F4" r:id="rId317" display="http://pbs.twimg.com/profile_images/1136770426531528704/_iPNAO5X_normal.jpg"/>
    <hyperlink ref="F5" r:id="rId318" display="http://pbs.twimg.com/profile_images/1074149109/logo_normal.png"/>
    <hyperlink ref="F6" r:id="rId319" display="http://pbs.twimg.com/profile_images/569778485/atlogo_normal.gif"/>
    <hyperlink ref="F7" r:id="rId320" display="http://pbs.twimg.com/profile_images/1899333602/36-Prudential_Possible_Selects_normal.JPG"/>
    <hyperlink ref="F8" r:id="rId321" display="http://pbs.twimg.com/profile_images/1325724204/headshot-1_normal.jpg"/>
    <hyperlink ref="F9" r:id="rId322" display="http://pbs.twimg.com/profile_images/1035200865320218625/7Yv22TOT_normal.jpg"/>
    <hyperlink ref="F10" r:id="rId323" display="http://pbs.twimg.com/profile_images/1032482962435059712/dDWQ_EoX_normal.jpg"/>
    <hyperlink ref="F11" r:id="rId324" display="http://pbs.twimg.com/profile_images/801097160024436736/bJiR_r4o_normal.jpg"/>
    <hyperlink ref="F12" r:id="rId325" display="http://pbs.twimg.com/profile_images/876252902704197632/URMhcrAt_normal.jpg"/>
    <hyperlink ref="F13" r:id="rId326" display="http://pbs.twimg.com/profile_images/1054807366749679616/SxdeuHFK_normal.jpg"/>
    <hyperlink ref="F14" r:id="rId327" display="http://pbs.twimg.com/profile_images/1021579075872161792/KKlqKsI0_normal.jpg"/>
    <hyperlink ref="F15" r:id="rId328" display="http://pbs.twimg.com/profile_images/1083389021513019394/dSUhEBCu_normal.jpg"/>
    <hyperlink ref="F16" r:id="rId329" display="http://pbs.twimg.com/profile_images/1137530612074500096/-zdUtmAK_normal.jpg"/>
    <hyperlink ref="F17" r:id="rId330" display="http://pbs.twimg.com/profile_images/1033503823786962945/UqiiXMLh_normal.jpg"/>
    <hyperlink ref="F18" r:id="rId331" display="http://pbs.twimg.com/profile_images/855503357124919296/HMu0Pl0X_normal.jpg"/>
    <hyperlink ref="F19" r:id="rId332" display="http://pbs.twimg.com/profile_images/741536047616528384/y1-DstMn_normal.jpg"/>
    <hyperlink ref="F20" r:id="rId333" display="http://pbs.twimg.com/profile_images/1565344563/PribilBadge11_normal.jpg"/>
    <hyperlink ref="F21" r:id="rId334" display="http://pbs.twimg.com/profile_images/875762924664504320/tlF6YnZR_normal.jpg"/>
    <hyperlink ref="F22" r:id="rId335" display="http://abs.twimg.com/sticky/default_profile_images/default_profile_3_normal.png"/>
    <hyperlink ref="F23" r:id="rId336" display="http://pbs.twimg.com/profile_images/682250309511467008/O3NnmlxV_normal.png"/>
    <hyperlink ref="F24" r:id="rId337" display="http://pbs.twimg.com/profile_images/702949969041313792/FCUKMnuk_normal.jpg"/>
    <hyperlink ref="F25" r:id="rId338" display="http://pbs.twimg.com/profile_images/736329210222936064/ZTvb3PD0_normal.jpg"/>
    <hyperlink ref="F26" r:id="rId339" display="http://pbs.twimg.com/profile_images/884867445600681984/jAQHxCdM_normal.jpg"/>
    <hyperlink ref="F27" r:id="rId340" display="http://pbs.twimg.com/profile_images/486699365197565952/egfX8R48_normal.jpeg"/>
    <hyperlink ref="F28" r:id="rId341" display="http://pbs.twimg.com/profile_images/1071170457531895808/sB0U_lFa_normal.jpg"/>
    <hyperlink ref="F29" r:id="rId342" display="http://pbs.twimg.com/profile_images/534785246185541632/PkunFy7x_normal.jpeg"/>
    <hyperlink ref="F30" r:id="rId343" display="http://pbs.twimg.com/profile_images/1111722383285485568/Tfw-ZciS_normal.jpg"/>
    <hyperlink ref="F31" r:id="rId344" display="http://pbs.twimg.com/profile_images/1006290909019770880/lH1RKjgd_normal.jpg"/>
    <hyperlink ref="F32" r:id="rId345" display="http://pbs.twimg.com/profile_images/378800000708126122/288af8bf2722c78ca7333740ba33dcfd_normal.jpeg"/>
    <hyperlink ref="F33" r:id="rId346" display="http://pbs.twimg.com/profile_images/378800000651459183/1b6960c17cc2aea8f47962484bcc7a62_normal.jpeg"/>
    <hyperlink ref="F34" r:id="rId347" display="http://pbs.twimg.com/profile_images/1067273888072032256/4CcuvJs9_normal.jpg"/>
    <hyperlink ref="F35" r:id="rId348" display="http://pbs.twimg.com/profile_images/1108405005369774080/p-LLfsLU_normal.png"/>
    <hyperlink ref="F36" r:id="rId349" display="http://pbs.twimg.com/profile_images/1127633915374657536/EcOudFyg_normal.jpg"/>
    <hyperlink ref="F37" r:id="rId350" display="http://pbs.twimg.com/profile_images/1140285125051072512/BXNY62Z__normal.jpg"/>
    <hyperlink ref="F38" r:id="rId351" display="http://pbs.twimg.com/profile_images/968167646792314880/4kWHTyhF_normal.jpg"/>
    <hyperlink ref="F39" r:id="rId352" display="http://pbs.twimg.com/profile_images/1082099322173382657/-_3wPBUd_normal.jpg"/>
    <hyperlink ref="F40" r:id="rId353" display="http://pbs.twimg.com/profile_images/729800174101528577/J1_8_N1c_normal.jpg"/>
    <hyperlink ref="F41" r:id="rId354" display="http://pbs.twimg.com/profile_images/820394624904785920/lEJGWGlR_normal.jpg"/>
    <hyperlink ref="F42" r:id="rId355" display="http://pbs.twimg.com/profile_images/880485301923192832/kU3te_Gf_normal.jpg"/>
    <hyperlink ref="F43" r:id="rId356" display="http://pbs.twimg.com/profile_images/537689972854104064/GOzi16BI_normal.jpeg"/>
    <hyperlink ref="F44" r:id="rId357" display="http://pbs.twimg.com/profile_images/803323630243356672/DILM7XfP_normal.jpg"/>
    <hyperlink ref="F45" r:id="rId358" display="http://pbs.twimg.com/profile_images/773982869756710913/aN4LXYxI_normal.jpg"/>
    <hyperlink ref="F46" r:id="rId359" display="http://pbs.twimg.com/profile_images/1015380651782967297/pGek8Qho_normal.jpg"/>
    <hyperlink ref="F47" r:id="rId360" display="http://pbs.twimg.com/profile_images/1120168632460300288/vbRcI0PN_normal.jpg"/>
    <hyperlink ref="F48" r:id="rId361" display="http://pbs.twimg.com/profile_images/459370537970434048/VD1jqGwK_normal.jpeg"/>
    <hyperlink ref="F49" r:id="rId362" display="http://pbs.twimg.com/profile_images/1026068977540161536/WbPzPzFG_normal.jpg"/>
    <hyperlink ref="F50" r:id="rId363" display="http://pbs.twimg.com/profile_images/1085977906843574274/x-iEHEu__normal.jpg"/>
    <hyperlink ref="F51" r:id="rId364" display="http://pbs.twimg.com/profile_images/2649881538/232f0e3363d632289acd72730192126d_normal.jpeg"/>
    <hyperlink ref="F52" r:id="rId365" display="http://pbs.twimg.com/profile_images/1132255297366454272/oKGgIHnG_normal.jpg"/>
    <hyperlink ref="F53" r:id="rId366" display="http://pbs.twimg.com/profile_images/467048816877654016/4BuSzLA__normal.jpeg"/>
    <hyperlink ref="F54" r:id="rId367" display="http://pbs.twimg.com/profile_images/1100839597083217920/cwP0L7i4_normal.png"/>
    <hyperlink ref="F55" r:id="rId368" display="http://pbs.twimg.com/profile_images/1098656900697092096/MjwC54Mt_normal.jpg"/>
    <hyperlink ref="F56" r:id="rId369" display="http://pbs.twimg.com/profile_images/525547910/sedonatimes-th_normal.jpg"/>
    <hyperlink ref="F57" r:id="rId370" display="http://pbs.twimg.com/profile_images/1059937005549899777/6pTXI10w_normal.jpg"/>
    <hyperlink ref="F58" r:id="rId371" display="http://pbs.twimg.com/profile_images/1140060638582050817/zbYrHXnz_normal.jpg"/>
    <hyperlink ref="F59" r:id="rId372" display="http://pbs.twimg.com/profile_images/1138442310604091398/LzevPo8Z_normal.jpg"/>
    <hyperlink ref="F60" r:id="rId373" display="http://pbs.twimg.com/profile_images/1138686373479800832/UzqaVtZY_normal.jpg"/>
    <hyperlink ref="F61" r:id="rId374" display="http://pbs.twimg.com/profile_images/1131656361580871681/6485HyH-_normal.jpg"/>
    <hyperlink ref="F62" r:id="rId375" display="http://pbs.twimg.com/profile_images/1401990918/micktwitter_normal.jpg"/>
    <hyperlink ref="F63" r:id="rId376" display="http://pbs.twimg.com/profile_images/740361916883730432/B44FKZvz_normal.jpg"/>
    <hyperlink ref="F64" r:id="rId377" display="http://pbs.twimg.com/profile_images/1137108034919030785/lDjssAny_normal.jpg"/>
    <hyperlink ref="F65" r:id="rId378" display="http://pbs.twimg.com/profile_images/3707196837/5c45e439b84cd70a6e67c142e3ba7b8f_normal.jpeg"/>
    <hyperlink ref="F66" r:id="rId379" display="http://pbs.twimg.com/profile_images/798189717594329089/QkT7O_cj_normal.png"/>
    <hyperlink ref="F67" r:id="rId380" display="http://pbs.twimg.com/profile_images/1011973848424591360/XGne3lGv_normal.jpg"/>
    <hyperlink ref="F68" r:id="rId381" display="http://pbs.twimg.com/profile_images/1131596262300499968/5YvKaf1U_normal.jpg"/>
    <hyperlink ref="F69" r:id="rId382" display="http://pbs.twimg.com/profile_images/1074115395286491136/HX4_iNcB_normal.jpg"/>
    <hyperlink ref="F70" r:id="rId383" display="http://pbs.twimg.com/profile_images/951869902629015552/2P_mB7-u_normal.jpg"/>
    <hyperlink ref="F71" r:id="rId384" display="http://pbs.twimg.com/profile_images/879046847540543488/tLJvSWde_normal.jpg"/>
    <hyperlink ref="F72" r:id="rId385" display="http://pbs.twimg.com/profile_images/941053990971744256/adM406Mp_normal.jpg"/>
    <hyperlink ref="F73" r:id="rId386" display="http://pbs.twimg.com/profile_images/763802490936537088/TcBBiZxj_normal.jpg"/>
    <hyperlink ref="F74" r:id="rId387" display="http://pbs.twimg.com/profile_images/1067878618347368448/9ati9dRt_normal.jpg"/>
    <hyperlink ref="F75" r:id="rId388" display="http://pbs.twimg.com/profile_images/558100546163208192/17g_DzDs_normal.jpeg"/>
    <hyperlink ref="F76" r:id="rId389" display="http://pbs.twimg.com/profile_images/905902995409297409/bmpQNaVW_normal.jpg"/>
    <hyperlink ref="F77" r:id="rId390" display="http://abs.twimg.com/sticky/default_profile_images/default_profile_normal.png"/>
    <hyperlink ref="F78" r:id="rId391" display="http://pbs.twimg.com/profile_images/1105596184918286336/IZPcZuLK_normal.jpg"/>
    <hyperlink ref="F79" r:id="rId392" display="http://pbs.twimg.com/profile_images/1132781271761862656/1CL3QdPS_normal.png"/>
    <hyperlink ref="F80" r:id="rId393" display="http://pbs.twimg.com/profile_images/1020010494738890752/SJsuwjy-_normal.jpg"/>
    <hyperlink ref="F81" r:id="rId394" display="http://pbs.twimg.com/profile_images/1133560084255203328/D3aXeHDD_normal.jpg"/>
    <hyperlink ref="F82" r:id="rId395" display="http://pbs.twimg.com/profile_images/656872695011737600/szqZZRlr_normal.jpg"/>
    <hyperlink ref="F83" r:id="rId396" display="http://pbs.twimg.com/profile_images/857449395/endless-grand-canyon-651123-xl_normal.jpg"/>
    <hyperlink ref="F84" r:id="rId397" display="http://pbs.twimg.com/profile_images/1042107709787521024/JRuyEelC_normal.jpg"/>
    <hyperlink ref="F85" r:id="rId398" display="http://pbs.twimg.com/profile_images/1057295996118388737/NQ1vSU6j_normal.jpg"/>
    <hyperlink ref="F86" r:id="rId399" display="http://pbs.twimg.com/profile_images/439178275256938497/FC8jeaAU_normal.jpeg"/>
    <hyperlink ref="F87" r:id="rId400" display="http://pbs.twimg.com/profile_images/980290727224594432/7OMmaDFr_normal.jpg"/>
    <hyperlink ref="F88" r:id="rId401" display="http://pbs.twimg.com/profile_images/1123745120090841089/bb5r5i6-_normal.jpg"/>
    <hyperlink ref="F89" r:id="rId402" display="http://pbs.twimg.com/profile_images/2796278088/6499484fd37d9cd0dde4c04006c25737_normal.jpeg"/>
    <hyperlink ref="F90" r:id="rId403" display="http://pbs.twimg.com/profile_images/2163759815/image_normal.jpg"/>
    <hyperlink ref="F91" r:id="rId404" display="http://pbs.twimg.com/profile_images/1089936451846848517/frJhTdGH_normal.jpg"/>
    <hyperlink ref="F92" r:id="rId405" display="http://pbs.twimg.com/profile_images/642841825531854848/iOewCrvY_normal.jpg"/>
    <hyperlink ref="F93" r:id="rId406" display="http://pbs.twimg.com/profile_images/759847075118915584/ph0eD_X6_normal.jpg"/>
    <hyperlink ref="F94" r:id="rId407" display="http://pbs.twimg.com/profile_images/1103680536780791810/hwX9Kn8c_normal.png"/>
    <hyperlink ref="F95" r:id="rId408" display="http://pbs.twimg.com/profile_images/378800000590946810/abf0f5fed11445c2afa04d5b59cdcfdb_normal.jpeg"/>
    <hyperlink ref="F96" r:id="rId409" display="http://pbs.twimg.com/profile_images/895096080769064960/f3SHmSEV_normal.jpg"/>
    <hyperlink ref="F97" r:id="rId410" display="http://pbs.twimg.com/profile_images/968631753643405313/Eg0sQzfF_normal.jpg"/>
    <hyperlink ref="F98" r:id="rId411" display="http://abs.twimg.com/sticky/default_profile_images/default_profile_normal.png"/>
    <hyperlink ref="F99" r:id="rId412" display="http://pbs.twimg.com/profile_images/900016903506149376/pBuKwB5W_normal.jpg"/>
    <hyperlink ref="F100" r:id="rId413" display="http://pbs.twimg.com/profile_images/378800000142185463/e66860853d7e47bd2d94b68ae33287bc_normal.jpeg"/>
    <hyperlink ref="F101" r:id="rId414" display="http://pbs.twimg.com/profile_images/1390032598/Cynthia_from_Melissa_normal.jpg"/>
    <hyperlink ref="F102" r:id="rId415" display="http://pbs.twimg.com/profile_images/725405686981484545/vlrhyKM3_normal.jpg"/>
    <hyperlink ref="F103" r:id="rId416" display="http://pbs.twimg.com/profile_images/839955146033397760/aIn3g-E0_normal.jpg"/>
    <hyperlink ref="F104" r:id="rId417" display="http://pbs.twimg.com/profile_images/1008055449894178818/VexgfSF5_normal.jpg"/>
    <hyperlink ref="F105" r:id="rId418" display="http://pbs.twimg.com/profile_images/704336819383623680/sS65LHVd_normal.jpg"/>
    <hyperlink ref="F106" r:id="rId419" display="http://pbs.twimg.com/profile_images/1087857586290839552/iTETVXLs_normal.jpg"/>
    <hyperlink ref="F107" r:id="rId420" display="http://pbs.twimg.com/profile_images/2182290073/Williams_Lights-Parade-2011_8927_low_res_normal.jpg"/>
    <hyperlink ref="F108" r:id="rId421" display="http://pbs.twimg.com/profile_images/918582266674126848/bdlJyPY9_normal.jpg"/>
    <hyperlink ref="F109" r:id="rId422" display="http://pbs.twimg.com/profile_images/1447580654/countyaz.com_normal.jpg"/>
    <hyperlink ref="F110" r:id="rId423" display="http://pbs.twimg.com/profile_images/956831067989831681/sJ3mCBsY_normal.jpg"/>
    <hyperlink ref="F111" r:id="rId424" display="http://pbs.twimg.com/profile_images/830175482641412096/A6VT4R6z_normal.jpg"/>
    <hyperlink ref="F112" r:id="rId425" display="http://pbs.twimg.com/profile_images/1010697272/peaks_theView_4x6_normal.jpg"/>
    <hyperlink ref="F113" r:id="rId426" display="http://abs.twimg.com/sticky/default_profile_images/default_profile_normal.png"/>
    <hyperlink ref="F114" r:id="rId427" display="http://pbs.twimg.com/profile_images/1080658435228631041/r6mRG21e_normal.jpg"/>
    <hyperlink ref="F115" r:id="rId428" display="http://pbs.twimg.com/profile_images/683018557278564352/PXAYdsAL_normal.jpg"/>
    <hyperlink ref="F116" r:id="rId429" display="http://pbs.twimg.com/profile_images/732298843748868096/n6EnBwvt_normal.jpg"/>
    <hyperlink ref="F117" r:id="rId430" display="http://pbs.twimg.com/profile_images/3535374017/824d44a4382e1fbbdf8ec5ec29996119_normal.jpeg"/>
    <hyperlink ref="F118" r:id="rId431" display="http://pbs.twimg.com/profile_images/1039514494433546242/iyC8nlvk_normal.jpg"/>
    <hyperlink ref="F119" r:id="rId432" display="http://pbs.twimg.com/profile_images/1136840904797351939/MGCHQzb8_normal.png"/>
    <hyperlink ref="F120" r:id="rId433" display="http://pbs.twimg.com/profile_images/891035354060304385/CWJDj5f2_normal.jpg"/>
    <hyperlink ref="F121" r:id="rId434" display="http://pbs.twimg.com/profile_images/788800261019938817/TZeOeQeN_normal.jpg"/>
    <hyperlink ref="F122" r:id="rId435" display="http://pbs.twimg.com/profile_images/1123683714104479744/R5dzJsO3_normal.png"/>
    <hyperlink ref="F123" r:id="rId436" display="http://pbs.twimg.com/profile_images/1028188476473319424/dmYoqDoa_normal.jpg"/>
    <hyperlink ref="F124" r:id="rId437" display="http://pbs.twimg.com/profile_images/495083965355917312/u24IVYjJ_normal.jpeg"/>
    <hyperlink ref="F125" r:id="rId438" display="http://pbs.twimg.com/profile_images/1213083463/heart_diamond_avatar_21560_normal.jpg"/>
    <hyperlink ref="F126" r:id="rId439" display="http://pbs.twimg.com/profile_images/1994827314/Mr._NH_normal.JPG"/>
    <hyperlink ref="F127" r:id="rId440" display="http://pbs.twimg.com/profile_images/956398084552044544/jYgj-mct_normal.jpg"/>
    <hyperlink ref="F128" r:id="rId441" display="http://pbs.twimg.com/profile_images/459059393422577665/aF9Oe2Dn_normal.jpeg"/>
    <hyperlink ref="F129" r:id="rId442" display="http://pbs.twimg.com/profile_images/696031290227752961/3jhERG_H_normal.jpg"/>
    <hyperlink ref="F130" r:id="rId443" display="http://pbs.twimg.com/profile_images/949287361266925574/Homcdv7B_normal.jpg"/>
    <hyperlink ref="F131" r:id="rId444" display="http://pbs.twimg.com/profile_images/828573666/vvtvTwit_normal.jpg"/>
    <hyperlink ref="F132" r:id="rId445" display="http://pbs.twimg.com/profile_images/131443331/89A_3sign_normal.jpg"/>
    <hyperlink ref="F133" r:id="rId446" display="http://pbs.twimg.com/profile_images/961621820918005760/d_yFm9xb_normal.jpg"/>
    <hyperlink ref="F134" r:id="rId447" display="http://pbs.twimg.com/profile_images/791652911650631680/IgZ6C2kk_normal.jpg"/>
    <hyperlink ref="F135" r:id="rId448" display="http://pbs.twimg.com/profile_images/1117985575674499072/3rEJqhbD_normal.jpg"/>
    <hyperlink ref="F136" r:id="rId449" display="http://pbs.twimg.com/profile_images/994338870585049089/6Ux9V5xr_normal.jpg"/>
    <hyperlink ref="F137" r:id="rId450" display="http://pbs.twimg.com/profile_images/999040718441074688/nwPAIjn5_normal.jpg"/>
    <hyperlink ref="F138" r:id="rId451" display="http://pbs.twimg.com/profile_images/1123344700474216448/TdeBxF1A_normal.jpg"/>
    <hyperlink ref="F139" r:id="rId452" display="http://pbs.twimg.com/profile_images/1104087374919802881/CtV4t9ZA_normal.png"/>
    <hyperlink ref="F140" r:id="rId453" display="http://pbs.twimg.com/profile_images/730089476752560130/zhFOE_mB_normal.jpg"/>
    <hyperlink ref="F141" r:id="rId454" display="http://pbs.twimg.com/profile_images/609488550812213248/W7bg_Huz_normal.jpg"/>
    <hyperlink ref="F142" r:id="rId455" display="http://pbs.twimg.com/profile_images/1141142962560102400/0fY1LGfC_normal.png"/>
    <hyperlink ref="AX3" r:id="rId456" display="https://twitter.com/thestuartwarner"/>
    <hyperlink ref="AX4" r:id="rId457" display="https://twitter.com/chowbellaphx"/>
    <hyperlink ref="AX5" r:id="rId458" display="https://twitter.com/aztrp"/>
    <hyperlink ref="AX6" r:id="rId459" display="https://twitter.com/arizona_tourism"/>
    <hyperlink ref="AX7" r:id="rId460" display="https://twitter.com/amykrakow"/>
    <hyperlink ref="AX8" r:id="rId461" display="https://twitter.com/azrogernaylor"/>
    <hyperlink ref="AX9" r:id="rId462" display="https://twitter.com/richard50336211"/>
    <hyperlink ref="AX10" r:id="rId463" display="https://twitter.com/nearandfaraz"/>
    <hyperlink ref="AX11" r:id="rId464" display="https://twitter.com/sedonaaz"/>
    <hyperlink ref="AX12" r:id="rId465" display="https://twitter.com/coconinonf"/>
    <hyperlink ref="AX13" r:id="rId466" display="https://twitter.com/arizonatourism"/>
    <hyperlink ref="AX14" r:id="rId467" display="https://twitter.com/schillinghomes"/>
    <hyperlink ref="AX15" r:id="rId468" display="https://twitter.com/melissat22"/>
    <hyperlink ref="AX16" r:id="rId469" display="https://twitter.com/benassiandrew"/>
    <hyperlink ref="AX17" r:id="rId470" display="https://twitter.com/janeal911"/>
    <hyperlink ref="AX18" r:id="rId471" display="https://twitter.com/sedonanews"/>
    <hyperlink ref="AX19" r:id="rId472" display="https://twitter.com/cquahaz"/>
    <hyperlink ref="AX20" r:id="rId473" display="https://twitter.com/coconinosheriff"/>
    <hyperlink ref="AX21" r:id="rId474" display="https://twitter.com/arizonadot"/>
    <hyperlink ref="AX22" r:id="rId475" display="https://twitter.com/ariz"/>
    <hyperlink ref="AX23" r:id="rId476" display="https://twitter.com/sedonachamber"/>
    <hyperlink ref="AX24" r:id="rId477" display="https://twitter.com/sedonafd"/>
    <hyperlink ref="AX25" r:id="rId478" display="https://twitter.com/moderntimesmag"/>
    <hyperlink ref="AX26" r:id="rId479" display="https://twitter.com/eatlivetraveldr"/>
    <hyperlink ref="AX27" r:id="rId480" display="https://twitter.com/grazetucson"/>
    <hyperlink ref="AX28" r:id="rId481" display="https://twitter.com/outofafricapark"/>
    <hyperlink ref="AX29" r:id="rId482" display="https://twitter.com/bearizona"/>
    <hyperlink ref="AX30" r:id="rId483" display="https://twitter.com/wyndi_onthemesa"/>
    <hyperlink ref="AX31" r:id="rId484" display="https://twitter.com/opusfihomeloans"/>
    <hyperlink ref="AX32" r:id="rId485" display="https://twitter.com/sherrybutlerpr"/>
    <hyperlink ref="AX33" r:id="rId486" display="https://twitter.com/greco_james"/>
    <hyperlink ref="AX34" r:id="rId487" display="https://twitter.com/rebecca17005954"/>
    <hyperlink ref="AX35" r:id="rId488" display="https://twitter.com/yourpremierteam"/>
    <hyperlink ref="AX36" r:id="rId489" display="https://twitter.com/sophied94413535"/>
    <hyperlink ref="AX37" r:id="rId490" display="https://twitter.com/toughcrookie"/>
    <hyperlink ref="AX38" r:id="rId491" display="https://twitter.com/vacationrenter_"/>
    <hyperlink ref="AX39" r:id="rId492" display="https://twitter.com/theanchoredblog"/>
    <hyperlink ref="AX40" r:id="rId493" display="https://twitter.com/bullfrogcomm"/>
    <hyperlink ref="AX41" r:id="rId494" display="https://twitter.com/onebighome"/>
    <hyperlink ref="AX42" r:id="rId495" display="https://twitter.com/sedonalibrary"/>
    <hyperlink ref="AX43" r:id="rId496" display="https://twitter.com/travelspiritnyc"/>
    <hyperlink ref="AX44" r:id="rId497" display="https://twitter.com/afarmedia"/>
    <hyperlink ref="AX45" r:id="rId498" display="https://twitter.com/dailytraveltips"/>
    <hyperlink ref="AX46" r:id="rId499" display="https://twitter.com/scottjones0131"/>
    <hyperlink ref="AX47" r:id="rId500" display="https://twitter.com/zavierpedro"/>
    <hyperlink ref="AX48" r:id="rId501" display="https://twitter.com/verdecanyonrail"/>
    <hyperlink ref="AX49" r:id="rId502" display="https://twitter.com/itslauraherrera"/>
    <hyperlink ref="AX50" r:id="rId503" display="https://twitter.com/brenesmarlen"/>
    <hyperlink ref="AX51" r:id="rId504" display="https://twitter.com/pearldolphin"/>
    <hyperlink ref="AX52" r:id="rId505" display="https://twitter.com/brandonminaz"/>
    <hyperlink ref="AX53" r:id="rId506" display="https://twitter.com/elportalsedona"/>
    <hyperlink ref="AX54" r:id="rId507" display="https://twitter.com/gaialove17"/>
    <hyperlink ref="AX55" r:id="rId508" display="https://twitter.com/bermanbrad"/>
    <hyperlink ref="AX56" r:id="rId509" display="https://twitter.com/sedonatimes"/>
    <hyperlink ref="AX57" r:id="rId510" display="https://twitter.com/enchantmentaz"/>
    <hyperlink ref="AX58" r:id="rId511" display="https://twitter.com/hippyprincessxx"/>
    <hyperlink ref="AX59" r:id="rId512" display="https://twitter.com/letmelivebruh"/>
    <hyperlink ref="AX60" r:id="rId513" display="https://twitter.com/purpleturtles33"/>
    <hyperlink ref="AX61" r:id="rId514" display="https://twitter.com/tensovscomcup"/>
    <hyperlink ref="AX62" r:id="rId515" display="https://twitter.com/aiviber"/>
    <hyperlink ref="AX63" r:id="rId516" display="https://twitter.com/robreiner"/>
    <hyperlink ref="AX64" r:id="rId517" display="https://twitter.com/leolionmma"/>
    <hyperlink ref="AX65" r:id="rId518" display="https://twitter.com/josenietoglez"/>
    <hyperlink ref="AX66" r:id="rId519" display="https://twitter.com/gryphons_bane"/>
    <hyperlink ref="AX67" r:id="rId520" display="https://twitter.com/natwidervglass"/>
    <hyperlink ref="AX68" r:id="rId521" display="https://twitter.com/seekingtrailsaz"/>
    <hyperlink ref="AX69" r:id="rId522" display="https://twitter.com/arizonahomes4u"/>
    <hyperlink ref="AX70" r:id="rId523" display="https://twitter.com/yoga_journal"/>
    <hyperlink ref="AX71" r:id="rId524" display="https://twitter.com/sedonayogafest"/>
    <hyperlink ref="AX72" r:id="rId525" display="https://twitter.com/scottsdaleveins"/>
    <hyperlink ref="AX73" r:id="rId526" display="https://twitter.com/azpest"/>
    <hyperlink ref="AX74" r:id="rId527" display="https://twitter.com/azstateparks"/>
    <hyperlink ref="AX75" r:id="rId528" display="https://twitter.com/don_tlr"/>
    <hyperlink ref="AX76" r:id="rId529" display="https://twitter.com/urbandesignaz"/>
    <hyperlink ref="AX77" r:id="rId530" display="https://twitter.com/jayne15378560"/>
    <hyperlink ref="AX78" r:id="rId531" display="https://twitter.com/ozzfest520"/>
    <hyperlink ref="AX79" r:id="rId532" display="https://twitter.com/smalley_louise"/>
    <hyperlink ref="AX80" r:id="rId533" display="https://twitter.com/joyflooring"/>
    <hyperlink ref="AX81" r:id="rId534" display="https://twitter.com/phxcards11"/>
    <hyperlink ref="AX82" r:id="rId535" display="https://twitter.com/1merrifield"/>
    <hyperlink ref="AX83" r:id="rId536" display="https://twitter.com/quiet_exterior"/>
    <hyperlink ref="AX84" r:id="rId537" display="https://twitter.com/uswesttravel1"/>
    <hyperlink ref="AX85" r:id="rId538" display="https://twitter.com/audreyhickman12"/>
    <hyperlink ref="AX86" r:id="rId539" display="https://twitter.com/arizonanotebook"/>
    <hyperlink ref="AX87" r:id="rId540" display="https://twitter.com/legacyfineprop"/>
    <hyperlink ref="AX88" r:id="rId541" display="https://twitter.com/janhalash"/>
    <hyperlink ref="AX89" r:id="rId542" display="https://twitter.com/ivey00880866"/>
    <hyperlink ref="AX90" r:id="rId543" display="https://twitter.com/johnnyapolis"/>
    <hyperlink ref="AX91" r:id="rId544" display="https://twitter.com/sedonaquail"/>
    <hyperlink ref="AX92" r:id="rId545" display="https://twitter.com/nanbrannon"/>
    <hyperlink ref="AX93" r:id="rId546" display="https://twitter.com/fanofnmtn"/>
    <hyperlink ref="AX94" r:id="rId547" display="https://twitter.com/ajflick"/>
    <hyperlink ref="AX95" r:id="rId548" display="https://twitter.com/choicegreens"/>
    <hyperlink ref="AX96" r:id="rId549" display="https://twitter.com/oraznc"/>
    <hyperlink ref="AX97" r:id="rId550" display="https://twitter.com/golsoncharles"/>
    <hyperlink ref="AX98" r:id="rId551" display="https://twitter.com/swonger47"/>
    <hyperlink ref="AX99" r:id="rId552" display="https://twitter.com/cityofsedonaaz"/>
    <hyperlink ref="AX100" r:id="rId553" display="https://twitter.com/mrsjanemcguire"/>
    <hyperlink ref="AX101" r:id="rId554" display="https://twitter.com/alvildenettle"/>
    <hyperlink ref="AX102" r:id="rId555" display="https://twitter.com/bowlininc"/>
    <hyperlink ref="AX103" r:id="rId556" display="https://twitter.com/eamcintire"/>
    <hyperlink ref="AX104" r:id="rId557" display="https://twitter.com/rebecca_arnold"/>
    <hyperlink ref="AX105" r:id="rId558" display="https://twitter.com/stromotion"/>
    <hyperlink ref="AX106" r:id="rId559" display="https://twitter.com/aim_travelnet"/>
    <hyperlink ref="AX107" r:id="rId560" display="https://twitter.com/visitwilliams"/>
    <hyperlink ref="AX108" r:id="rId561" display="https://twitter.com/visit_prescott"/>
    <hyperlink ref="AX109" r:id="rId562" display="https://twitter.com/_sedonaaz"/>
    <hyperlink ref="AX110" r:id="rId563" display="https://twitter.com/designincuk"/>
    <hyperlink ref="AX111" r:id="rId564" display="https://twitter.com/hiexsedona"/>
    <hyperlink ref="AX112" r:id="rId565" display="https://twitter.com/dsoltesz"/>
    <hyperlink ref="AX113" r:id="rId566" display="https://twitter.com/judithperron"/>
    <hyperlink ref="AX114" r:id="rId567" display="https://twitter.com/brownbeartrvls"/>
    <hyperlink ref="AX115" r:id="rId568" display="https://twitter.com/myvirtualvaca"/>
    <hyperlink ref="AX116" r:id="rId569" display="https://twitter.com/pinkjeeptours"/>
    <hyperlink ref="AX117" r:id="rId570" display="https://twitter.com/rubbishritaaz"/>
    <hyperlink ref="AX118" r:id="rId571" display="https://twitter.com/arizwant2b"/>
    <hyperlink ref="AX119" r:id="rId572" display="https://twitter.com/sedonamonthly"/>
    <hyperlink ref="AX120" r:id="rId573" display="https://twitter.com/cheflisadahl"/>
    <hyperlink ref="AX121" r:id="rId574" display="https://twitter.com/weekendexplorer"/>
    <hyperlink ref="AX122" r:id="rId575" display="https://twitter.com/yurview_az"/>
    <hyperlink ref="AX123" r:id="rId576" display="https://twitter.com/spyderslove"/>
    <hyperlink ref="AX124" r:id="rId577" display="https://twitter.com/chatwithsally1"/>
    <hyperlink ref="AX125" r:id="rId578" display="https://twitter.com/bravolebrity1"/>
    <hyperlink ref="AX126" r:id="rId579" display="https://twitter.com/nh84"/>
    <hyperlink ref="AX127" r:id="rId580" display="https://twitter.com/thebestchefs"/>
    <hyperlink ref="AX128" r:id="rId581" display="https://twitter.com/sedonasunflower"/>
    <hyperlink ref="AX129" r:id="rId582" display="https://twitter.com/sedonanewdayspa"/>
    <hyperlink ref="AX130" r:id="rId583" display="https://twitter.com/innofsedona"/>
    <hyperlink ref="AX131" r:id="rId584" display="https://twitter.com/verdevalleytv"/>
    <hyperlink ref="AX132" r:id="rId585" display="https://twitter.com/clarkdaleaz"/>
    <hyperlink ref="AX133" r:id="rId586" display="https://twitter.com/cottonwoodaz"/>
    <hyperlink ref="AX134" r:id="rId587" display="https://twitter.com/pilsenjla"/>
    <hyperlink ref="AX135" r:id="rId588" display="https://twitter.com/lady_vee"/>
    <hyperlink ref="AX136" r:id="rId589" display="https://twitter.com/merkinvineyards"/>
    <hyperlink ref="AX137" r:id="rId590" display="https://twitter.com/klmsedona"/>
    <hyperlink ref="AX138" r:id="rId591" display="https://twitter.com/arabella_hotel"/>
    <hyperlink ref="AX139" r:id="rId592" display="https://twitter.com/simplholistic"/>
    <hyperlink ref="AX140" r:id="rId593" display="https://twitter.com/enthusiasticbl"/>
    <hyperlink ref="AX141" r:id="rId594" display="https://twitter.com/affinityrv"/>
    <hyperlink ref="AX142" r:id="rId595" display="https://twitter.com/phoenix_dts"/>
  </hyperlinks>
  <printOptions/>
  <pageMargins left="0.7" right="0.7" top="0.75" bottom="0.75" header="0.3" footer="0.3"/>
  <pageSetup horizontalDpi="600" verticalDpi="600" orientation="portrait" r:id="rId599"/>
  <legacyDrawing r:id="rId597"/>
  <tableParts>
    <tablePart r:id="rId59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2096</v>
      </c>
      <c r="Z2" s="13" t="s">
        <v>2113</v>
      </c>
      <c r="AA2" s="13" t="s">
        <v>2153</v>
      </c>
      <c r="AB2" s="13" t="s">
        <v>2233</v>
      </c>
      <c r="AC2" s="13" t="s">
        <v>2326</v>
      </c>
      <c r="AD2" s="13" t="s">
        <v>2360</v>
      </c>
      <c r="AE2" s="13" t="s">
        <v>2364</v>
      </c>
      <c r="AF2" s="13" t="s">
        <v>2384</v>
      </c>
      <c r="AG2" s="117" t="s">
        <v>2833</v>
      </c>
      <c r="AH2" s="117" t="s">
        <v>2834</v>
      </c>
      <c r="AI2" s="117" t="s">
        <v>2835</v>
      </c>
      <c r="AJ2" s="117" t="s">
        <v>2836</v>
      </c>
      <c r="AK2" s="117" t="s">
        <v>2837</v>
      </c>
      <c r="AL2" s="117" t="s">
        <v>2838</v>
      </c>
      <c r="AM2" s="117" t="s">
        <v>2839</v>
      </c>
      <c r="AN2" s="117" t="s">
        <v>2840</v>
      </c>
      <c r="AO2" s="117" t="s">
        <v>2843</v>
      </c>
    </row>
    <row r="3" spans="1:41" ht="15">
      <c r="A3" s="87" t="s">
        <v>2037</v>
      </c>
      <c r="B3" s="65" t="s">
        <v>2051</v>
      </c>
      <c r="C3" s="65" t="s">
        <v>56</v>
      </c>
      <c r="D3" s="103"/>
      <c r="E3" s="102"/>
      <c r="F3" s="104" t="s">
        <v>2893</v>
      </c>
      <c r="G3" s="105"/>
      <c r="H3" s="105"/>
      <c r="I3" s="106">
        <v>3</v>
      </c>
      <c r="J3" s="107"/>
      <c r="K3" s="48">
        <v>47</v>
      </c>
      <c r="L3" s="48">
        <v>44</v>
      </c>
      <c r="M3" s="48">
        <v>28</v>
      </c>
      <c r="N3" s="48">
        <v>72</v>
      </c>
      <c r="O3" s="48">
        <v>0</v>
      </c>
      <c r="P3" s="49">
        <v>0.01818181818181818</v>
      </c>
      <c r="Q3" s="49">
        <v>0.03571428571428571</v>
      </c>
      <c r="R3" s="48">
        <v>1</v>
      </c>
      <c r="S3" s="48">
        <v>0</v>
      </c>
      <c r="T3" s="48">
        <v>47</v>
      </c>
      <c r="U3" s="48">
        <v>72</v>
      </c>
      <c r="V3" s="48">
        <v>3</v>
      </c>
      <c r="W3" s="49">
        <v>1.945677</v>
      </c>
      <c r="X3" s="49">
        <v>0.025901942645698426</v>
      </c>
      <c r="Y3" s="78" t="s">
        <v>2097</v>
      </c>
      <c r="Z3" s="78" t="s">
        <v>2114</v>
      </c>
      <c r="AA3" s="78" t="s">
        <v>2154</v>
      </c>
      <c r="AB3" s="84" t="s">
        <v>2234</v>
      </c>
      <c r="AC3" s="84" t="s">
        <v>2327</v>
      </c>
      <c r="AD3" s="84" t="s">
        <v>2361</v>
      </c>
      <c r="AE3" s="84" t="s">
        <v>2365</v>
      </c>
      <c r="AF3" s="84" t="s">
        <v>2385</v>
      </c>
      <c r="AG3" s="120">
        <v>31</v>
      </c>
      <c r="AH3" s="123">
        <v>2.1483021483021485</v>
      </c>
      <c r="AI3" s="120">
        <v>29</v>
      </c>
      <c r="AJ3" s="123">
        <v>2.0097020097020097</v>
      </c>
      <c r="AK3" s="120">
        <v>0</v>
      </c>
      <c r="AL3" s="123">
        <v>0</v>
      </c>
      <c r="AM3" s="120">
        <v>1383</v>
      </c>
      <c r="AN3" s="123">
        <v>95.84199584199584</v>
      </c>
      <c r="AO3" s="120">
        <v>1443</v>
      </c>
    </row>
    <row r="4" spans="1:41" ht="15">
      <c r="A4" s="87" t="s">
        <v>2038</v>
      </c>
      <c r="B4" s="65" t="s">
        <v>2052</v>
      </c>
      <c r="C4" s="65" t="s">
        <v>56</v>
      </c>
      <c r="D4" s="109"/>
      <c r="E4" s="108"/>
      <c r="F4" s="110" t="s">
        <v>2894</v>
      </c>
      <c r="G4" s="111"/>
      <c r="H4" s="111"/>
      <c r="I4" s="112">
        <v>4</v>
      </c>
      <c r="J4" s="113"/>
      <c r="K4" s="48">
        <v>29</v>
      </c>
      <c r="L4" s="48">
        <v>36</v>
      </c>
      <c r="M4" s="48">
        <v>17</v>
      </c>
      <c r="N4" s="48">
        <v>53</v>
      </c>
      <c r="O4" s="48">
        <v>5</v>
      </c>
      <c r="P4" s="49">
        <v>0.07894736842105263</v>
      </c>
      <c r="Q4" s="49">
        <v>0.14634146341463414</v>
      </c>
      <c r="R4" s="48">
        <v>1</v>
      </c>
      <c r="S4" s="48">
        <v>0</v>
      </c>
      <c r="T4" s="48">
        <v>29</v>
      </c>
      <c r="U4" s="48">
        <v>53</v>
      </c>
      <c r="V4" s="48">
        <v>2</v>
      </c>
      <c r="W4" s="49">
        <v>1.840666</v>
      </c>
      <c r="X4" s="49">
        <v>0.050492610837438424</v>
      </c>
      <c r="Y4" s="78" t="s">
        <v>2098</v>
      </c>
      <c r="Z4" s="78" t="s">
        <v>2115</v>
      </c>
      <c r="AA4" s="78" t="s">
        <v>2155</v>
      </c>
      <c r="AB4" s="84" t="s">
        <v>2235</v>
      </c>
      <c r="AC4" s="84" t="s">
        <v>2328</v>
      </c>
      <c r="AD4" s="84" t="s">
        <v>2362</v>
      </c>
      <c r="AE4" s="84" t="s">
        <v>2366</v>
      </c>
      <c r="AF4" s="84" t="s">
        <v>2386</v>
      </c>
      <c r="AG4" s="120">
        <v>28</v>
      </c>
      <c r="AH4" s="123">
        <v>4.375</v>
      </c>
      <c r="AI4" s="120">
        <v>10</v>
      </c>
      <c r="AJ4" s="123">
        <v>1.5625</v>
      </c>
      <c r="AK4" s="120">
        <v>0</v>
      </c>
      <c r="AL4" s="123">
        <v>0</v>
      </c>
      <c r="AM4" s="120">
        <v>602</v>
      </c>
      <c r="AN4" s="123">
        <v>94.0625</v>
      </c>
      <c r="AO4" s="120">
        <v>640</v>
      </c>
    </row>
    <row r="5" spans="1:41" ht="15">
      <c r="A5" s="87" t="s">
        <v>2039</v>
      </c>
      <c r="B5" s="65" t="s">
        <v>2053</v>
      </c>
      <c r="C5" s="65" t="s">
        <v>56</v>
      </c>
      <c r="D5" s="109"/>
      <c r="E5" s="108"/>
      <c r="F5" s="110" t="s">
        <v>2895</v>
      </c>
      <c r="G5" s="111"/>
      <c r="H5" s="111"/>
      <c r="I5" s="112">
        <v>5</v>
      </c>
      <c r="J5" s="113"/>
      <c r="K5" s="48">
        <v>17</v>
      </c>
      <c r="L5" s="48">
        <v>30</v>
      </c>
      <c r="M5" s="48">
        <v>0</v>
      </c>
      <c r="N5" s="48">
        <v>30</v>
      </c>
      <c r="O5" s="48">
        <v>0</v>
      </c>
      <c r="P5" s="49">
        <v>0.034482758620689655</v>
      </c>
      <c r="Q5" s="49">
        <v>0.06666666666666667</v>
      </c>
      <c r="R5" s="48">
        <v>1</v>
      </c>
      <c r="S5" s="48">
        <v>0</v>
      </c>
      <c r="T5" s="48">
        <v>17</v>
      </c>
      <c r="U5" s="48">
        <v>30</v>
      </c>
      <c r="V5" s="48">
        <v>5</v>
      </c>
      <c r="W5" s="49">
        <v>2.179931</v>
      </c>
      <c r="X5" s="49">
        <v>0.11029411764705882</v>
      </c>
      <c r="Y5" s="78" t="s">
        <v>2099</v>
      </c>
      <c r="Z5" s="78" t="s">
        <v>2116</v>
      </c>
      <c r="AA5" s="78"/>
      <c r="AB5" s="84" t="s">
        <v>2236</v>
      </c>
      <c r="AC5" s="84" t="s">
        <v>2329</v>
      </c>
      <c r="AD5" s="84" t="s">
        <v>2363</v>
      </c>
      <c r="AE5" s="84" t="s">
        <v>2367</v>
      </c>
      <c r="AF5" s="84" t="s">
        <v>2387</v>
      </c>
      <c r="AG5" s="120">
        <v>3</v>
      </c>
      <c r="AH5" s="123">
        <v>1.8072289156626506</v>
      </c>
      <c r="AI5" s="120">
        <v>8</v>
      </c>
      <c r="AJ5" s="123">
        <v>4.819277108433735</v>
      </c>
      <c r="AK5" s="120">
        <v>0</v>
      </c>
      <c r="AL5" s="123">
        <v>0</v>
      </c>
      <c r="AM5" s="120">
        <v>155</v>
      </c>
      <c r="AN5" s="123">
        <v>93.37349397590361</v>
      </c>
      <c r="AO5" s="120">
        <v>166</v>
      </c>
    </row>
    <row r="6" spans="1:41" ht="15">
      <c r="A6" s="87" t="s">
        <v>2040</v>
      </c>
      <c r="B6" s="65" t="s">
        <v>2054</v>
      </c>
      <c r="C6" s="65" t="s">
        <v>56</v>
      </c>
      <c r="D6" s="109"/>
      <c r="E6" s="108"/>
      <c r="F6" s="110" t="s">
        <v>2896</v>
      </c>
      <c r="G6" s="111"/>
      <c r="H6" s="111"/>
      <c r="I6" s="112">
        <v>6</v>
      </c>
      <c r="J6" s="113"/>
      <c r="K6" s="48">
        <v>13</v>
      </c>
      <c r="L6" s="48">
        <v>12</v>
      </c>
      <c r="M6" s="48">
        <v>0</v>
      </c>
      <c r="N6" s="48">
        <v>12</v>
      </c>
      <c r="O6" s="48">
        <v>0</v>
      </c>
      <c r="P6" s="49">
        <v>0</v>
      </c>
      <c r="Q6" s="49">
        <v>0</v>
      </c>
      <c r="R6" s="48">
        <v>1</v>
      </c>
      <c r="S6" s="48">
        <v>0</v>
      </c>
      <c r="T6" s="48">
        <v>13</v>
      </c>
      <c r="U6" s="48">
        <v>12</v>
      </c>
      <c r="V6" s="48">
        <v>4</v>
      </c>
      <c r="W6" s="49">
        <v>2.390533</v>
      </c>
      <c r="X6" s="49">
        <v>0.07692307692307693</v>
      </c>
      <c r="Y6" s="78" t="s">
        <v>460</v>
      </c>
      <c r="Z6" s="78" t="s">
        <v>496</v>
      </c>
      <c r="AA6" s="78" t="s">
        <v>2156</v>
      </c>
      <c r="AB6" s="84" t="s">
        <v>2237</v>
      </c>
      <c r="AC6" s="84" t="s">
        <v>2330</v>
      </c>
      <c r="AD6" s="84"/>
      <c r="AE6" s="84" t="s">
        <v>2368</v>
      </c>
      <c r="AF6" s="84" t="s">
        <v>2388</v>
      </c>
      <c r="AG6" s="120">
        <v>3</v>
      </c>
      <c r="AH6" s="123">
        <v>0.7672634271099744</v>
      </c>
      <c r="AI6" s="120">
        <v>4</v>
      </c>
      <c r="AJ6" s="123">
        <v>1.0230179028132993</v>
      </c>
      <c r="AK6" s="120">
        <v>0</v>
      </c>
      <c r="AL6" s="123">
        <v>0</v>
      </c>
      <c r="AM6" s="120">
        <v>384</v>
      </c>
      <c r="AN6" s="123">
        <v>98.20971867007673</v>
      </c>
      <c r="AO6" s="120">
        <v>391</v>
      </c>
    </row>
    <row r="7" spans="1:41" ht="15">
      <c r="A7" s="87" t="s">
        <v>2041</v>
      </c>
      <c r="B7" s="65" t="s">
        <v>2055</v>
      </c>
      <c r="C7" s="65" t="s">
        <v>56</v>
      </c>
      <c r="D7" s="109"/>
      <c r="E7" s="108"/>
      <c r="F7" s="110" t="s">
        <v>2897</v>
      </c>
      <c r="G7" s="111"/>
      <c r="H7" s="111"/>
      <c r="I7" s="112">
        <v>7</v>
      </c>
      <c r="J7" s="113"/>
      <c r="K7" s="48">
        <v>12</v>
      </c>
      <c r="L7" s="48">
        <v>8</v>
      </c>
      <c r="M7" s="48">
        <v>20</v>
      </c>
      <c r="N7" s="48">
        <v>28</v>
      </c>
      <c r="O7" s="48">
        <v>28</v>
      </c>
      <c r="P7" s="49" t="s">
        <v>2844</v>
      </c>
      <c r="Q7" s="49" t="s">
        <v>2844</v>
      </c>
      <c r="R7" s="48">
        <v>12</v>
      </c>
      <c r="S7" s="48">
        <v>12</v>
      </c>
      <c r="T7" s="48">
        <v>1</v>
      </c>
      <c r="U7" s="48">
        <v>8</v>
      </c>
      <c r="V7" s="48">
        <v>0</v>
      </c>
      <c r="W7" s="49">
        <v>0</v>
      </c>
      <c r="X7" s="49">
        <v>0</v>
      </c>
      <c r="Y7" s="78" t="s">
        <v>2100</v>
      </c>
      <c r="Z7" s="78" t="s">
        <v>2117</v>
      </c>
      <c r="AA7" s="78" t="s">
        <v>2157</v>
      </c>
      <c r="AB7" s="84" t="s">
        <v>2238</v>
      </c>
      <c r="AC7" s="84" t="s">
        <v>2331</v>
      </c>
      <c r="AD7" s="84"/>
      <c r="AE7" s="84"/>
      <c r="AF7" s="84" t="s">
        <v>2389</v>
      </c>
      <c r="AG7" s="120">
        <v>48</v>
      </c>
      <c r="AH7" s="123">
        <v>6.827880512091038</v>
      </c>
      <c r="AI7" s="120">
        <v>10</v>
      </c>
      <c r="AJ7" s="123">
        <v>1.422475106685633</v>
      </c>
      <c r="AK7" s="120">
        <v>0</v>
      </c>
      <c r="AL7" s="123">
        <v>0</v>
      </c>
      <c r="AM7" s="120">
        <v>645</v>
      </c>
      <c r="AN7" s="123">
        <v>91.74964438122333</v>
      </c>
      <c r="AO7" s="120">
        <v>703</v>
      </c>
    </row>
    <row r="8" spans="1:41" ht="15">
      <c r="A8" s="87" t="s">
        <v>2042</v>
      </c>
      <c r="B8" s="65" t="s">
        <v>2056</v>
      </c>
      <c r="C8" s="65" t="s">
        <v>56</v>
      </c>
      <c r="D8" s="109"/>
      <c r="E8" s="108"/>
      <c r="F8" s="110" t="s">
        <v>2898</v>
      </c>
      <c r="G8" s="111"/>
      <c r="H8" s="111"/>
      <c r="I8" s="112">
        <v>8</v>
      </c>
      <c r="J8" s="113"/>
      <c r="K8" s="48">
        <v>3</v>
      </c>
      <c r="L8" s="48">
        <v>3</v>
      </c>
      <c r="M8" s="48">
        <v>0</v>
      </c>
      <c r="N8" s="48">
        <v>3</v>
      </c>
      <c r="O8" s="48">
        <v>0</v>
      </c>
      <c r="P8" s="49">
        <v>0.5</v>
      </c>
      <c r="Q8" s="49">
        <v>0.6666666666666666</v>
      </c>
      <c r="R8" s="48">
        <v>1</v>
      </c>
      <c r="S8" s="48">
        <v>0</v>
      </c>
      <c r="T8" s="48">
        <v>3</v>
      </c>
      <c r="U8" s="48">
        <v>3</v>
      </c>
      <c r="V8" s="48">
        <v>2</v>
      </c>
      <c r="W8" s="49">
        <v>0.888889</v>
      </c>
      <c r="X8" s="49">
        <v>0.5</v>
      </c>
      <c r="Y8" s="78" t="s">
        <v>2101</v>
      </c>
      <c r="Z8" s="78" t="s">
        <v>510</v>
      </c>
      <c r="AA8" s="78" t="s">
        <v>2158</v>
      </c>
      <c r="AB8" s="84" t="s">
        <v>2239</v>
      </c>
      <c r="AC8" s="84" t="s">
        <v>2332</v>
      </c>
      <c r="AD8" s="84"/>
      <c r="AE8" s="84" t="s">
        <v>2369</v>
      </c>
      <c r="AF8" s="84" t="s">
        <v>2390</v>
      </c>
      <c r="AG8" s="120">
        <v>5</v>
      </c>
      <c r="AH8" s="123">
        <v>4.62962962962963</v>
      </c>
      <c r="AI8" s="120">
        <v>3</v>
      </c>
      <c r="AJ8" s="123">
        <v>2.7777777777777777</v>
      </c>
      <c r="AK8" s="120">
        <v>0</v>
      </c>
      <c r="AL8" s="123">
        <v>0</v>
      </c>
      <c r="AM8" s="120">
        <v>100</v>
      </c>
      <c r="AN8" s="123">
        <v>92.5925925925926</v>
      </c>
      <c r="AO8" s="120">
        <v>108</v>
      </c>
    </row>
    <row r="9" spans="1:41" ht="15">
      <c r="A9" s="87" t="s">
        <v>2043</v>
      </c>
      <c r="B9" s="65" t="s">
        <v>2057</v>
      </c>
      <c r="C9" s="65" t="s">
        <v>56</v>
      </c>
      <c r="D9" s="109"/>
      <c r="E9" s="108"/>
      <c r="F9" s="110" t="s">
        <v>2899</v>
      </c>
      <c r="G9" s="111"/>
      <c r="H9" s="111"/>
      <c r="I9" s="112">
        <v>9</v>
      </c>
      <c r="J9" s="113"/>
      <c r="K9" s="48">
        <v>3</v>
      </c>
      <c r="L9" s="48">
        <v>2</v>
      </c>
      <c r="M9" s="48">
        <v>0</v>
      </c>
      <c r="N9" s="48">
        <v>2</v>
      </c>
      <c r="O9" s="48">
        <v>0</v>
      </c>
      <c r="P9" s="49">
        <v>0</v>
      </c>
      <c r="Q9" s="49">
        <v>0</v>
      </c>
      <c r="R9" s="48">
        <v>1</v>
      </c>
      <c r="S9" s="48">
        <v>0</v>
      </c>
      <c r="T9" s="48">
        <v>3</v>
      </c>
      <c r="U9" s="48">
        <v>2</v>
      </c>
      <c r="V9" s="48">
        <v>2</v>
      </c>
      <c r="W9" s="49">
        <v>0.888889</v>
      </c>
      <c r="X9" s="49">
        <v>0.3333333333333333</v>
      </c>
      <c r="Y9" s="78"/>
      <c r="Z9" s="78"/>
      <c r="AA9" s="78"/>
      <c r="AB9" s="84" t="s">
        <v>2240</v>
      </c>
      <c r="AC9" s="84" t="s">
        <v>1037</v>
      </c>
      <c r="AD9" s="84" t="s">
        <v>345</v>
      </c>
      <c r="AE9" s="84" t="s">
        <v>304</v>
      </c>
      <c r="AF9" s="84" t="s">
        <v>2391</v>
      </c>
      <c r="AG9" s="120">
        <v>4</v>
      </c>
      <c r="AH9" s="123">
        <v>5.633802816901408</v>
      </c>
      <c r="AI9" s="120">
        <v>1</v>
      </c>
      <c r="AJ9" s="123">
        <v>1.408450704225352</v>
      </c>
      <c r="AK9" s="120">
        <v>0</v>
      </c>
      <c r="AL9" s="123">
        <v>0</v>
      </c>
      <c r="AM9" s="120">
        <v>66</v>
      </c>
      <c r="AN9" s="123">
        <v>92.95774647887323</v>
      </c>
      <c r="AO9" s="120">
        <v>71</v>
      </c>
    </row>
    <row r="10" spans="1:41" ht="14.25" customHeight="1">
      <c r="A10" s="87" t="s">
        <v>2044</v>
      </c>
      <c r="B10" s="65" t="s">
        <v>2058</v>
      </c>
      <c r="C10" s="65" t="s">
        <v>56</v>
      </c>
      <c r="D10" s="109"/>
      <c r="E10" s="108"/>
      <c r="F10" s="110" t="s">
        <v>2900</v>
      </c>
      <c r="G10" s="111"/>
      <c r="H10" s="111"/>
      <c r="I10" s="112">
        <v>10</v>
      </c>
      <c r="J10" s="113"/>
      <c r="K10" s="48">
        <v>3</v>
      </c>
      <c r="L10" s="48">
        <v>3</v>
      </c>
      <c r="M10" s="48">
        <v>0</v>
      </c>
      <c r="N10" s="48">
        <v>3</v>
      </c>
      <c r="O10" s="48">
        <v>0</v>
      </c>
      <c r="P10" s="49">
        <v>0</v>
      </c>
      <c r="Q10" s="49">
        <v>0</v>
      </c>
      <c r="R10" s="48">
        <v>1</v>
      </c>
      <c r="S10" s="48">
        <v>0</v>
      </c>
      <c r="T10" s="48">
        <v>3</v>
      </c>
      <c r="U10" s="48">
        <v>3</v>
      </c>
      <c r="V10" s="48">
        <v>1</v>
      </c>
      <c r="W10" s="49">
        <v>0.666667</v>
      </c>
      <c r="X10" s="49">
        <v>0.5</v>
      </c>
      <c r="Y10" s="78" t="s">
        <v>466</v>
      </c>
      <c r="Z10" s="78" t="s">
        <v>502</v>
      </c>
      <c r="AA10" s="78"/>
      <c r="AB10" s="84" t="s">
        <v>2241</v>
      </c>
      <c r="AC10" s="84" t="s">
        <v>2333</v>
      </c>
      <c r="AD10" s="84"/>
      <c r="AE10" s="84" t="s">
        <v>2370</v>
      </c>
      <c r="AF10" s="84" t="s">
        <v>2392</v>
      </c>
      <c r="AG10" s="120">
        <v>2</v>
      </c>
      <c r="AH10" s="123">
        <v>6.666666666666667</v>
      </c>
      <c r="AI10" s="120">
        <v>0</v>
      </c>
      <c r="AJ10" s="123">
        <v>0</v>
      </c>
      <c r="AK10" s="120">
        <v>0</v>
      </c>
      <c r="AL10" s="123">
        <v>0</v>
      </c>
      <c r="AM10" s="120">
        <v>28</v>
      </c>
      <c r="AN10" s="123">
        <v>93.33333333333333</v>
      </c>
      <c r="AO10" s="120">
        <v>30</v>
      </c>
    </row>
    <row r="11" spans="1:41" ht="15">
      <c r="A11" s="87" t="s">
        <v>2045</v>
      </c>
      <c r="B11" s="65" t="s">
        <v>2059</v>
      </c>
      <c r="C11" s="65" t="s">
        <v>56</v>
      </c>
      <c r="D11" s="109"/>
      <c r="E11" s="108"/>
      <c r="F11" s="110" t="s">
        <v>2901</v>
      </c>
      <c r="G11" s="111"/>
      <c r="H11" s="111"/>
      <c r="I11" s="112">
        <v>11</v>
      </c>
      <c r="J11" s="113"/>
      <c r="K11" s="48">
        <v>3</v>
      </c>
      <c r="L11" s="48">
        <v>2</v>
      </c>
      <c r="M11" s="48">
        <v>0</v>
      </c>
      <c r="N11" s="48">
        <v>2</v>
      </c>
      <c r="O11" s="48">
        <v>0</v>
      </c>
      <c r="P11" s="49">
        <v>0</v>
      </c>
      <c r="Q11" s="49">
        <v>0</v>
      </c>
      <c r="R11" s="48">
        <v>1</v>
      </c>
      <c r="S11" s="48">
        <v>0</v>
      </c>
      <c r="T11" s="48">
        <v>3</v>
      </c>
      <c r="U11" s="48">
        <v>2</v>
      </c>
      <c r="V11" s="48">
        <v>2</v>
      </c>
      <c r="W11" s="49">
        <v>0.888889</v>
      </c>
      <c r="X11" s="49">
        <v>0.3333333333333333</v>
      </c>
      <c r="Y11" s="78" t="s">
        <v>465</v>
      </c>
      <c r="Z11" s="78" t="s">
        <v>501</v>
      </c>
      <c r="AA11" s="78" t="s">
        <v>524</v>
      </c>
      <c r="AB11" s="84" t="s">
        <v>2230</v>
      </c>
      <c r="AC11" s="84" t="s">
        <v>1037</v>
      </c>
      <c r="AD11" s="84"/>
      <c r="AE11" s="84" t="s">
        <v>2371</v>
      </c>
      <c r="AF11" s="84" t="s">
        <v>2393</v>
      </c>
      <c r="AG11" s="120">
        <v>2</v>
      </c>
      <c r="AH11" s="123">
        <v>5.714285714285714</v>
      </c>
      <c r="AI11" s="120">
        <v>0</v>
      </c>
      <c r="AJ11" s="123">
        <v>0</v>
      </c>
      <c r="AK11" s="120">
        <v>0</v>
      </c>
      <c r="AL11" s="123">
        <v>0</v>
      </c>
      <c r="AM11" s="120">
        <v>33</v>
      </c>
      <c r="AN11" s="123">
        <v>94.28571428571429</v>
      </c>
      <c r="AO11" s="120">
        <v>35</v>
      </c>
    </row>
    <row r="12" spans="1:41" ht="15">
      <c r="A12" s="87" t="s">
        <v>2046</v>
      </c>
      <c r="B12" s="65" t="s">
        <v>2060</v>
      </c>
      <c r="C12" s="65" t="s">
        <v>56</v>
      </c>
      <c r="D12" s="109"/>
      <c r="E12" s="108"/>
      <c r="F12" s="110" t="s">
        <v>2902</v>
      </c>
      <c r="G12" s="111"/>
      <c r="H12" s="111"/>
      <c r="I12" s="112">
        <v>12</v>
      </c>
      <c r="J12" s="113"/>
      <c r="K12" s="48">
        <v>2</v>
      </c>
      <c r="L12" s="48">
        <v>1</v>
      </c>
      <c r="M12" s="48">
        <v>0</v>
      </c>
      <c r="N12" s="48">
        <v>1</v>
      </c>
      <c r="O12" s="48">
        <v>0</v>
      </c>
      <c r="P12" s="49">
        <v>0</v>
      </c>
      <c r="Q12" s="49">
        <v>0</v>
      </c>
      <c r="R12" s="48">
        <v>1</v>
      </c>
      <c r="S12" s="48">
        <v>0</v>
      </c>
      <c r="T12" s="48">
        <v>2</v>
      </c>
      <c r="U12" s="48">
        <v>1</v>
      </c>
      <c r="V12" s="48">
        <v>1</v>
      </c>
      <c r="W12" s="49">
        <v>0.5</v>
      </c>
      <c r="X12" s="49">
        <v>0.5</v>
      </c>
      <c r="Y12" s="78" t="s">
        <v>482</v>
      </c>
      <c r="Z12" s="78" t="s">
        <v>497</v>
      </c>
      <c r="AA12" s="78"/>
      <c r="AB12" s="84" t="s">
        <v>2232</v>
      </c>
      <c r="AC12" s="84" t="s">
        <v>1037</v>
      </c>
      <c r="AD12" s="84"/>
      <c r="AE12" s="84" t="s">
        <v>351</v>
      </c>
      <c r="AF12" s="84" t="s">
        <v>2394</v>
      </c>
      <c r="AG12" s="120">
        <v>0</v>
      </c>
      <c r="AH12" s="123">
        <v>0</v>
      </c>
      <c r="AI12" s="120">
        <v>0</v>
      </c>
      <c r="AJ12" s="123">
        <v>0</v>
      </c>
      <c r="AK12" s="120">
        <v>0</v>
      </c>
      <c r="AL12" s="123">
        <v>0</v>
      </c>
      <c r="AM12" s="120">
        <v>3</v>
      </c>
      <c r="AN12" s="123">
        <v>100</v>
      </c>
      <c r="AO12" s="120">
        <v>3</v>
      </c>
    </row>
    <row r="13" spans="1:41" ht="15">
      <c r="A13" s="87" t="s">
        <v>2047</v>
      </c>
      <c r="B13" s="65" t="s">
        <v>2061</v>
      </c>
      <c r="C13" s="65" t="s">
        <v>56</v>
      </c>
      <c r="D13" s="109"/>
      <c r="E13" s="108"/>
      <c r="F13" s="110" t="s">
        <v>2903</v>
      </c>
      <c r="G13" s="111"/>
      <c r="H13" s="111"/>
      <c r="I13" s="112">
        <v>13</v>
      </c>
      <c r="J13" s="113"/>
      <c r="K13" s="48">
        <v>2</v>
      </c>
      <c r="L13" s="48">
        <v>2</v>
      </c>
      <c r="M13" s="48">
        <v>0</v>
      </c>
      <c r="N13" s="48">
        <v>2</v>
      </c>
      <c r="O13" s="48">
        <v>1</v>
      </c>
      <c r="P13" s="49">
        <v>0</v>
      </c>
      <c r="Q13" s="49">
        <v>0</v>
      </c>
      <c r="R13" s="48">
        <v>1</v>
      </c>
      <c r="S13" s="48">
        <v>0</v>
      </c>
      <c r="T13" s="48">
        <v>2</v>
      </c>
      <c r="U13" s="48">
        <v>2</v>
      </c>
      <c r="V13" s="48">
        <v>1</v>
      </c>
      <c r="W13" s="49">
        <v>0.5</v>
      </c>
      <c r="X13" s="49">
        <v>0.5</v>
      </c>
      <c r="Y13" s="78"/>
      <c r="Z13" s="78"/>
      <c r="AA13" s="78" t="s">
        <v>2159</v>
      </c>
      <c r="AB13" s="84" t="s">
        <v>2242</v>
      </c>
      <c r="AC13" s="84" t="s">
        <v>2334</v>
      </c>
      <c r="AD13" s="84"/>
      <c r="AE13" s="84" t="s">
        <v>2372</v>
      </c>
      <c r="AF13" s="84" t="s">
        <v>2395</v>
      </c>
      <c r="AG13" s="120">
        <v>3</v>
      </c>
      <c r="AH13" s="123">
        <v>2.272727272727273</v>
      </c>
      <c r="AI13" s="120">
        <v>2</v>
      </c>
      <c r="AJ13" s="123">
        <v>1.5151515151515151</v>
      </c>
      <c r="AK13" s="120">
        <v>0</v>
      </c>
      <c r="AL13" s="123">
        <v>0</v>
      </c>
      <c r="AM13" s="120">
        <v>127</v>
      </c>
      <c r="AN13" s="123">
        <v>96.21212121212122</v>
      </c>
      <c r="AO13" s="120">
        <v>132</v>
      </c>
    </row>
    <row r="14" spans="1:41" ht="15">
      <c r="A14" s="87" t="s">
        <v>2048</v>
      </c>
      <c r="B14" s="65" t="s">
        <v>2062</v>
      </c>
      <c r="C14" s="65" t="s">
        <v>56</v>
      </c>
      <c r="D14" s="109"/>
      <c r="E14" s="108"/>
      <c r="F14" s="110" t="s">
        <v>2904</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t="s">
        <v>475</v>
      </c>
      <c r="Z14" s="78" t="s">
        <v>508</v>
      </c>
      <c r="AA14" s="78" t="s">
        <v>532</v>
      </c>
      <c r="AB14" s="84" t="s">
        <v>2243</v>
      </c>
      <c r="AC14" s="84" t="s">
        <v>1037</v>
      </c>
      <c r="AD14" s="84"/>
      <c r="AE14" s="84" t="s">
        <v>348</v>
      </c>
      <c r="AF14" s="84" t="s">
        <v>2396</v>
      </c>
      <c r="AG14" s="120">
        <v>3</v>
      </c>
      <c r="AH14" s="123">
        <v>7.6923076923076925</v>
      </c>
      <c r="AI14" s="120">
        <v>1</v>
      </c>
      <c r="AJ14" s="123">
        <v>2.5641025641025643</v>
      </c>
      <c r="AK14" s="120">
        <v>0</v>
      </c>
      <c r="AL14" s="123">
        <v>0</v>
      </c>
      <c r="AM14" s="120">
        <v>35</v>
      </c>
      <c r="AN14" s="123">
        <v>89.74358974358974</v>
      </c>
      <c r="AO14" s="120">
        <v>39</v>
      </c>
    </row>
    <row r="15" spans="1:41" ht="15">
      <c r="A15" s="87" t="s">
        <v>2049</v>
      </c>
      <c r="B15" s="65" t="s">
        <v>2051</v>
      </c>
      <c r="C15" s="65" t="s">
        <v>59</v>
      </c>
      <c r="D15" s="109"/>
      <c r="E15" s="108"/>
      <c r="F15" s="110" t="s">
        <v>2905</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78" t="s">
        <v>470</v>
      </c>
      <c r="Z15" s="78" t="s">
        <v>505</v>
      </c>
      <c r="AA15" s="78"/>
      <c r="AB15" s="84" t="s">
        <v>2244</v>
      </c>
      <c r="AC15" s="84" t="s">
        <v>2335</v>
      </c>
      <c r="AD15" s="84"/>
      <c r="AE15" s="84" t="s">
        <v>286</v>
      </c>
      <c r="AF15" s="84" t="s">
        <v>2397</v>
      </c>
      <c r="AG15" s="120">
        <v>5</v>
      </c>
      <c r="AH15" s="123">
        <v>8.474576271186441</v>
      </c>
      <c r="AI15" s="120">
        <v>0</v>
      </c>
      <c r="AJ15" s="123">
        <v>0</v>
      </c>
      <c r="AK15" s="120">
        <v>0</v>
      </c>
      <c r="AL15" s="123">
        <v>0</v>
      </c>
      <c r="AM15" s="120">
        <v>54</v>
      </c>
      <c r="AN15" s="123">
        <v>91.52542372881356</v>
      </c>
      <c r="AO15" s="120">
        <v>59</v>
      </c>
    </row>
    <row r="16" spans="1:41" ht="15">
      <c r="A16" s="87" t="s">
        <v>2050</v>
      </c>
      <c r="B16" s="65" t="s">
        <v>2052</v>
      </c>
      <c r="C16" s="65" t="s">
        <v>59</v>
      </c>
      <c r="D16" s="109"/>
      <c r="E16" s="108"/>
      <c r="F16" s="110" t="s">
        <v>2906</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t="s">
        <v>463</v>
      </c>
      <c r="Z16" s="78" t="s">
        <v>499</v>
      </c>
      <c r="AA16" s="78" t="s">
        <v>522</v>
      </c>
      <c r="AB16" s="84" t="s">
        <v>2245</v>
      </c>
      <c r="AC16" s="84" t="s">
        <v>2336</v>
      </c>
      <c r="AD16" s="84"/>
      <c r="AE16" s="84" t="s">
        <v>230</v>
      </c>
      <c r="AF16" s="84" t="s">
        <v>2398</v>
      </c>
      <c r="AG16" s="120">
        <v>2</v>
      </c>
      <c r="AH16" s="123">
        <v>7.6923076923076925</v>
      </c>
      <c r="AI16" s="120">
        <v>0</v>
      </c>
      <c r="AJ16" s="123">
        <v>0</v>
      </c>
      <c r="AK16" s="120">
        <v>0</v>
      </c>
      <c r="AL16" s="123">
        <v>0</v>
      </c>
      <c r="AM16" s="120">
        <v>24</v>
      </c>
      <c r="AN16" s="123">
        <v>92.3076923076923</v>
      </c>
      <c r="AO16" s="120">
        <v>26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2037</v>
      </c>
      <c r="B2" s="84" t="s">
        <v>326</v>
      </c>
      <c r="C2" s="78">
        <f>VLOOKUP(GroupVertices[[#This Row],[Vertex]],Vertices[],MATCH("ID",Vertices[[#Headers],[Vertex]:[Vertex Content Word Count]],0),FALSE)</f>
        <v>141</v>
      </c>
    </row>
    <row r="3" spans="1:3" ht="15">
      <c r="A3" s="78" t="s">
        <v>2037</v>
      </c>
      <c r="B3" s="84" t="s">
        <v>277</v>
      </c>
      <c r="C3" s="78">
        <f>VLOOKUP(GroupVertices[[#This Row],[Vertex]],Vertices[],MATCH("ID",Vertices[[#Headers],[Vertex]:[Vertex Content Word Count]],0),FALSE)</f>
        <v>8</v>
      </c>
    </row>
    <row r="4" spans="1:3" ht="15">
      <c r="A4" s="78" t="s">
        <v>2037</v>
      </c>
      <c r="B4" s="84" t="s">
        <v>303</v>
      </c>
      <c r="C4" s="78">
        <f>VLOOKUP(GroupVertices[[#This Row],[Vertex]],Vertices[],MATCH("ID",Vertices[[#Headers],[Vertex]:[Vertex Content Word Count]],0),FALSE)</f>
        <v>117</v>
      </c>
    </row>
    <row r="5" spans="1:3" ht="15">
      <c r="A5" s="78" t="s">
        <v>2037</v>
      </c>
      <c r="B5" s="84" t="s">
        <v>300</v>
      </c>
      <c r="C5" s="78">
        <f>VLOOKUP(GroupVertices[[#This Row],[Vertex]],Vertices[],MATCH("ID",Vertices[[#Headers],[Vertex]:[Vertex Content Word Count]],0),FALSE)</f>
        <v>113</v>
      </c>
    </row>
    <row r="6" spans="1:3" ht="15">
      <c r="A6" s="78" t="s">
        <v>2037</v>
      </c>
      <c r="B6" s="84" t="s">
        <v>295</v>
      </c>
      <c r="C6" s="78">
        <f>VLOOKUP(GroupVertices[[#This Row],[Vertex]],Vertices[],MATCH("ID",Vertices[[#Headers],[Vertex]:[Vertex Content Word Count]],0),FALSE)</f>
        <v>108</v>
      </c>
    </row>
    <row r="7" spans="1:3" ht="15">
      <c r="A7" s="78" t="s">
        <v>2037</v>
      </c>
      <c r="B7" s="84" t="s">
        <v>294</v>
      </c>
      <c r="C7" s="78">
        <f>VLOOKUP(GroupVertices[[#This Row],[Vertex]],Vertices[],MATCH("ID",Vertices[[#Headers],[Vertex]:[Vertex Content Word Count]],0),FALSE)</f>
        <v>107</v>
      </c>
    </row>
    <row r="8" spans="1:3" ht="15">
      <c r="A8" s="78" t="s">
        <v>2037</v>
      </c>
      <c r="B8" s="84" t="s">
        <v>293</v>
      </c>
      <c r="C8" s="78">
        <f>VLOOKUP(GroupVertices[[#This Row],[Vertex]],Vertices[],MATCH("ID",Vertices[[#Headers],[Vertex]:[Vertex Content Word Count]],0),FALSE)</f>
        <v>106</v>
      </c>
    </row>
    <row r="9" spans="1:3" ht="15">
      <c r="A9" s="78" t="s">
        <v>2037</v>
      </c>
      <c r="B9" s="84" t="s">
        <v>292</v>
      </c>
      <c r="C9" s="78">
        <f>VLOOKUP(GroupVertices[[#This Row],[Vertex]],Vertices[],MATCH("ID",Vertices[[#Headers],[Vertex]:[Vertex Content Word Count]],0),FALSE)</f>
        <v>105</v>
      </c>
    </row>
    <row r="10" spans="1:3" ht="15">
      <c r="A10" s="78" t="s">
        <v>2037</v>
      </c>
      <c r="B10" s="84" t="s">
        <v>289</v>
      </c>
      <c r="C10" s="78">
        <f>VLOOKUP(GroupVertices[[#This Row],[Vertex]],Vertices[],MATCH("ID",Vertices[[#Headers],[Vertex]:[Vertex Content Word Count]],0),FALSE)</f>
        <v>102</v>
      </c>
    </row>
    <row r="11" spans="1:3" ht="15">
      <c r="A11" s="78" t="s">
        <v>2037</v>
      </c>
      <c r="B11" s="84" t="s">
        <v>288</v>
      </c>
      <c r="C11" s="78">
        <f>VLOOKUP(GroupVertices[[#This Row],[Vertex]],Vertices[],MATCH("ID",Vertices[[#Headers],[Vertex]:[Vertex Content Word Count]],0),FALSE)</f>
        <v>101</v>
      </c>
    </row>
    <row r="12" spans="1:3" ht="15">
      <c r="A12" s="78" t="s">
        <v>2037</v>
      </c>
      <c r="B12" s="84" t="s">
        <v>285</v>
      </c>
      <c r="C12" s="78">
        <f>VLOOKUP(GroupVertices[[#This Row],[Vertex]],Vertices[],MATCH("ID",Vertices[[#Headers],[Vertex]:[Vertex Content Word Count]],0),FALSE)</f>
        <v>98</v>
      </c>
    </row>
    <row r="13" spans="1:3" ht="15">
      <c r="A13" s="78" t="s">
        <v>2037</v>
      </c>
      <c r="B13" s="84" t="s">
        <v>284</v>
      </c>
      <c r="C13" s="78">
        <f>VLOOKUP(GroupVertices[[#This Row],[Vertex]],Vertices[],MATCH("ID",Vertices[[#Headers],[Vertex]:[Vertex Content Word Count]],0),FALSE)</f>
        <v>97</v>
      </c>
    </row>
    <row r="14" spans="1:3" ht="15">
      <c r="A14" s="78" t="s">
        <v>2037</v>
      </c>
      <c r="B14" s="84" t="s">
        <v>283</v>
      </c>
      <c r="C14" s="78">
        <f>VLOOKUP(GroupVertices[[#This Row],[Vertex]],Vertices[],MATCH("ID",Vertices[[#Headers],[Vertex]:[Vertex Content Word Count]],0),FALSE)</f>
        <v>96</v>
      </c>
    </row>
    <row r="15" spans="1:3" ht="15">
      <c r="A15" s="78" t="s">
        <v>2037</v>
      </c>
      <c r="B15" s="84" t="s">
        <v>282</v>
      </c>
      <c r="C15" s="78">
        <f>VLOOKUP(GroupVertices[[#This Row],[Vertex]],Vertices[],MATCH("ID",Vertices[[#Headers],[Vertex]:[Vertex Content Word Count]],0),FALSE)</f>
        <v>74</v>
      </c>
    </row>
    <row r="16" spans="1:3" ht="15">
      <c r="A16" s="78" t="s">
        <v>2037</v>
      </c>
      <c r="B16" s="84" t="s">
        <v>281</v>
      </c>
      <c r="C16" s="78">
        <f>VLOOKUP(GroupVertices[[#This Row],[Vertex]],Vertices[],MATCH("ID",Vertices[[#Headers],[Vertex]:[Vertex Content Word Count]],0),FALSE)</f>
        <v>95</v>
      </c>
    </row>
    <row r="17" spans="1:3" ht="15">
      <c r="A17" s="78" t="s">
        <v>2037</v>
      </c>
      <c r="B17" s="84" t="s">
        <v>280</v>
      </c>
      <c r="C17" s="78">
        <f>VLOOKUP(GroupVertices[[#This Row],[Vertex]],Vertices[],MATCH("ID",Vertices[[#Headers],[Vertex]:[Vertex Content Word Count]],0),FALSE)</f>
        <v>94</v>
      </c>
    </row>
    <row r="18" spans="1:3" ht="15">
      <c r="A18" s="78" t="s">
        <v>2037</v>
      </c>
      <c r="B18" s="84" t="s">
        <v>279</v>
      </c>
      <c r="C18" s="78">
        <f>VLOOKUP(GroupVertices[[#This Row],[Vertex]],Vertices[],MATCH("ID",Vertices[[#Headers],[Vertex]:[Vertex Content Word Count]],0),FALSE)</f>
        <v>93</v>
      </c>
    </row>
    <row r="19" spans="1:3" ht="15">
      <c r="A19" s="78" t="s">
        <v>2037</v>
      </c>
      <c r="B19" s="84" t="s">
        <v>278</v>
      </c>
      <c r="C19" s="78">
        <f>VLOOKUP(GroupVertices[[#This Row],[Vertex]],Vertices[],MATCH("ID",Vertices[[#Headers],[Vertex]:[Vertex Content Word Count]],0),FALSE)</f>
        <v>92</v>
      </c>
    </row>
    <row r="20" spans="1:3" ht="15">
      <c r="A20" s="78" t="s">
        <v>2037</v>
      </c>
      <c r="B20" s="84" t="s">
        <v>274</v>
      </c>
      <c r="C20" s="78">
        <f>VLOOKUP(GroupVertices[[#This Row],[Vertex]],Vertices[],MATCH("ID",Vertices[[#Headers],[Vertex]:[Vertex Content Word Count]],0),FALSE)</f>
        <v>89</v>
      </c>
    </row>
    <row r="21" spans="1:3" ht="15">
      <c r="A21" s="78" t="s">
        <v>2037</v>
      </c>
      <c r="B21" s="84" t="s">
        <v>273</v>
      </c>
      <c r="C21" s="78">
        <f>VLOOKUP(GroupVertices[[#This Row],[Vertex]],Vertices[],MATCH("ID",Vertices[[#Headers],[Vertex]:[Vertex Content Word Count]],0),FALSE)</f>
        <v>88</v>
      </c>
    </row>
    <row r="22" spans="1:3" ht="15">
      <c r="A22" s="78" t="s">
        <v>2037</v>
      </c>
      <c r="B22" s="84" t="s">
        <v>272</v>
      </c>
      <c r="C22" s="78">
        <f>VLOOKUP(GroupVertices[[#This Row],[Vertex]],Vertices[],MATCH("ID",Vertices[[#Headers],[Vertex]:[Vertex Content Word Count]],0),FALSE)</f>
        <v>87</v>
      </c>
    </row>
    <row r="23" spans="1:3" ht="15">
      <c r="A23" s="78" t="s">
        <v>2037</v>
      </c>
      <c r="B23" s="84" t="s">
        <v>271</v>
      </c>
      <c r="C23" s="78">
        <f>VLOOKUP(GroupVertices[[#This Row],[Vertex]],Vertices[],MATCH("ID",Vertices[[#Headers],[Vertex]:[Vertex Content Word Count]],0),FALSE)</f>
        <v>86</v>
      </c>
    </row>
    <row r="24" spans="1:3" ht="15">
      <c r="A24" s="78" t="s">
        <v>2037</v>
      </c>
      <c r="B24" s="84" t="s">
        <v>270</v>
      </c>
      <c r="C24" s="78">
        <f>VLOOKUP(GroupVertices[[#This Row],[Vertex]],Vertices[],MATCH("ID",Vertices[[#Headers],[Vertex]:[Vertex Content Word Count]],0),FALSE)</f>
        <v>85</v>
      </c>
    </row>
    <row r="25" spans="1:3" ht="15">
      <c r="A25" s="78" t="s">
        <v>2037</v>
      </c>
      <c r="B25" s="84" t="s">
        <v>269</v>
      </c>
      <c r="C25" s="78">
        <f>VLOOKUP(GroupVertices[[#This Row],[Vertex]],Vertices[],MATCH("ID",Vertices[[#Headers],[Vertex]:[Vertex Content Word Count]],0),FALSE)</f>
        <v>84</v>
      </c>
    </row>
    <row r="26" spans="1:3" ht="15">
      <c r="A26" s="78" t="s">
        <v>2037</v>
      </c>
      <c r="B26" s="84" t="s">
        <v>268</v>
      </c>
      <c r="C26" s="78">
        <f>VLOOKUP(GroupVertices[[#This Row],[Vertex]],Vertices[],MATCH("ID",Vertices[[#Headers],[Vertex]:[Vertex Content Word Count]],0),FALSE)</f>
        <v>83</v>
      </c>
    </row>
    <row r="27" spans="1:3" ht="15">
      <c r="A27" s="78" t="s">
        <v>2037</v>
      </c>
      <c r="B27" s="84" t="s">
        <v>267</v>
      </c>
      <c r="C27" s="78">
        <f>VLOOKUP(GroupVertices[[#This Row],[Vertex]],Vertices[],MATCH("ID",Vertices[[#Headers],[Vertex]:[Vertex Content Word Count]],0),FALSE)</f>
        <v>82</v>
      </c>
    </row>
    <row r="28" spans="1:3" ht="15">
      <c r="A28" s="78" t="s">
        <v>2037</v>
      </c>
      <c r="B28" s="84" t="s">
        <v>266</v>
      </c>
      <c r="C28" s="78">
        <f>VLOOKUP(GroupVertices[[#This Row],[Vertex]],Vertices[],MATCH("ID",Vertices[[#Headers],[Vertex]:[Vertex Content Word Count]],0),FALSE)</f>
        <v>81</v>
      </c>
    </row>
    <row r="29" spans="1:3" ht="15">
      <c r="A29" s="78" t="s">
        <v>2037</v>
      </c>
      <c r="B29" s="84" t="s">
        <v>265</v>
      </c>
      <c r="C29" s="78">
        <f>VLOOKUP(GroupVertices[[#This Row],[Vertex]],Vertices[],MATCH("ID",Vertices[[#Headers],[Vertex]:[Vertex Content Word Count]],0),FALSE)</f>
        <v>80</v>
      </c>
    </row>
    <row r="30" spans="1:3" ht="15">
      <c r="A30" s="78" t="s">
        <v>2037</v>
      </c>
      <c r="B30" s="84" t="s">
        <v>264</v>
      </c>
      <c r="C30" s="78">
        <f>VLOOKUP(GroupVertices[[#This Row],[Vertex]],Vertices[],MATCH("ID",Vertices[[#Headers],[Vertex]:[Vertex Content Word Count]],0),FALSE)</f>
        <v>79</v>
      </c>
    </row>
    <row r="31" spans="1:3" ht="15">
      <c r="A31" s="78" t="s">
        <v>2037</v>
      </c>
      <c r="B31" s="84" t="s">
        <v>263</v>
      </c>
      <c r="C31" s="78">
        <f>VLOOKUP(GroupVertices[[#This Row],[Vertex]],Vertices[],MATCH("ID",Vertices[[#Headers],[Vertex]:[Vertex Content Word Count]],0),FALSE)</f>
        <v>78</v>
      </c>
    </row>
    <row r="32" spans="1:3" ht="15">
      <c r="A32" s="78" t="s">
        <v>2037</v>
      </c>
      <c r="B32" s="84" t="s">
        <v>260</v>
      </c>
      <c r="C32" s="78">
        <f>VLOOKUP(GroupVertices[[#This Row],[Vertex]],Vertices[],MATCH("ID",Vertices[[#Headers],[Vertex]:[Vertex Content Word Count]],0),FALSE)</f>
        <v>75</v>
      </c>
    </row>
    <row r="33" spans="1:3" ht="15">
      <c r="A33" s="78" t="s">
        <v>2037</v>
      </c>
      <c r="B33" s="84" t="s">
        <v>259</v>
      </c>
      <c r="C33" s="78">
        <f>VLOOKUP(GroupVertices[[#This Row],[Vertex]],Vertices[],MATCH("ID",Vertices[[#Headers],[Vertex]:[Vertex Content Word Count]],0),FALSE)</f>
        <v>73</v>
      </c>
    </row>
    <row r="34" spans="1:3" ht="15">
      <c r="A34" s="78" t="s">
        <v>2037</v>
      </c>
      <c r="B34" s="84" t="s">
        <v>339</v>
      </c>
      <c r="C34" s="78">
        <f>VLOOKUP(GroupVertices[[#This Row],[Vertex]],Vertices[],MATCH("ID",Vertices[[#Headers],[Vertex]:[Vertex Content Word Count]],0),FALSE)</f>
        <v>29</v>
      </c>
    </row>
    <row r="35" spans="1:3" ht="15">
      <c r="A35" s="78" t="s">
        <v>2037</v>
      </c>
      <c r="B35" s="84" t="s">
        <v>338</v>
      </c>
      <c r="C35" s="78">
        <f>VLOOKUP(GroupVertices[[#This Row],[Vertex]],Vertices[],MATCH("ID",Vertices[[#Headers],[Vertex]:[Vertex Content Word Count]],0),FALSE)</f>
        <v>28</v>
      </c>
    </row>
    <row r="36" spans="1:3" ht="15">
      <c r="A36" s="78" t="s">
        <v>2037</v>
      </c>
      <c r="B36" s="84" t="s">
        <v>258</v>
      </c>
      <c r="C36" s="78">
        <f>VLOOKUP(GroupVertices[[#This Row],[Vertex]],Vertices[],MATCH("ID",Vertices[[#Headers],[Vertex]:[Vertex Content Word Count]],0),FALSE)</f>
        <v>72</v>
      </c>
    </row>
    <row r="37" spans="1:3" ht="15">
      <c r="A37" s="78" t="s">
        <v>2037</v>
      </c>
      <c r="B37" s="84" t="s">
        <v>256</v>
      </c>
      <c r="C37" s="78">
        <f>VLOOKUP(GroupVertices[[#This Row],[Vertex]],Vertices[],MATCH("ID",Vertices[[#Headers],[Vertex]:[Vertex Content Word Count]],0),FALSE)</f>
        <v>68</v>
      </c>
    </row>
    <row r="38" spans="1:3" ht="15">
      <c r="A38" s="78" t="s">
        <v>2037</v>
      </c>
      <c r="B38" s="84" t="s">
        <v>254</v>
      </c>
      <c r="C38" s="78">
        <f>VLOOKUP(GroupVertices[[#This Row],[Vertex]],Vertices[],MATCH("ID",Vertices[[#Headers],[Vertex]:[Vertex Content Word Count]],0),FALSE)</f>
        <v>66</v>
      </c>
    </row>
    <row r="39" spans="1:3" ht="15">
      <c r="A39" s="78" t="s">
        <v>2037</v>
      </c>
      <c r="B39" s="84" t="s">
        <v>233</v>
      </c>
      <c r="C39" s="78">
        <f>VLOOKUP(GroupVertices[[#This Row],[Vertex]],Vertices[],MATCH("ID",Vertices[[#Headers],[Vertex]:[Vertex Content Word Count]],0),FALSE)</f>
        <v>38</v>
      </c>
    </row>
    <row r="40" spans="1:3" ht="15">
      <c r="A40" s="78" t="s">
        <v>2037</v>
      </c>
      <c r="B40" s="84" t="s">
        <v>340</v>
      </c>
      <c r="C40" s="78">
        <f>VLOOKUP(GroupVertices[[#This Row],[Vertex]],Vertices[],MATCH("ID",Vertices[[#Headers],[Vertex]:[Vertex Content Word Count]],0),FALSE)</f>
        <v>39</v>
      </c>
    </row>
    <row r="41" spans="1:3" ht="15">
      <c r="A41" s="78" t="s">
        <v>2037</v>
      </c>
      <c r="B41" s="84" t="s">
        <v>232</v>
      </c>
      <c r="C41" s="78">
        <f>VLOOKUP(GroupVertices[[#This Row],[Vertex]],Vertices[],MATCH("ID",Vertices[[#Headers],[Vertex]:[Vertex Content Word Count]],0),FALSE)</f>
        <v>37</v>
      </c>
    </row>
    <row r="42" spans="1:3" ht="15">
      <c r="A42" s="78" t="s">
        <v>2037</v>
      </c>
      <c r="B42" s="84" t="s">
        <v>229</v>
      </c>
      <c r="C42" s="78">
        <f>VLOOKUP(GroupVertices[[#This Row],[Vertex]],Vertices[],MATCH("ID",Vertices[[#Headers],[Vertex]:[Vertex Content Word Count]],0),FALSE)</f>
        <v>34</v>
      </c>
    </row>
    <row r="43" spans="1:3" ht="15">
      <c r="A43" s="78" t="s">
        <v>2037</v>
      </c>
      <c r="B43" s="84" t="s">
        <v>228</v>
      </c>
      <c r="C43" s="78">
        <f>VLOOKUP(GroupVertices[[#This Row],[Vertex]],Vertices[],MATCH("ID",Vertices[[#Headers],[Vertex]:[Vertex Content Word Count]],0),FALSE)</f>
        <v>33</v>
      </c>
    </row>
    <row r="44" spans="1:3" ht="15">
      <c r="A44" s="78" t="s">
        <v>2037</v>
      </c>
      <c r="B44" s="84" t="s">
        <v>227</v>
      </c>
      <c r="C44" s="78">
        <f>VLOOKUP(GroupVertices[[#This Row],[Vertex]],Vertices[],MATCH("ID",Vertices[[#Headers],[Vertex]:[Vertex Content Word Count]],0),FALSE)</f>
        <v>32</v>
      </c>
    </row>
    <row r="45" spans="1:3" ht="15">
      <c r="A45" s="78" t="s">
        <v>2037</v>
      </c>
      <c r="B45" s="84" t="s">
        <v>226</v>
      </c>
      <c r="C45" s="78">
        <f>VLOOKUP(GroupVertices[[#This Row],[Vertex]],Vertices[],MATCH("ID",Vertices[[#Headers],[Vertex]:[Vertex Content Word Count]],0),FALSE)</f>
        <v>31</v>
      </c>
    </row>
    <row r="46" spans="1:3" ht="15">
      <c r="A46" s="78" t="s">
        <v>2037</v>
      </c>
      <c r="B46" s="84" t="s">
        <v>225</v>
      </c>
      <c r="C46" s="78">
        <f>VLOOKUP(GroupVertices[[#This Row],[Vertex]],Vertices[],MATCH("ID",Vertices[[#Headers],[Vertex]:[Vertex Content Word Count]],0),FALSE)</f>
        <v>30</v>
      </c>
    </row>
    <row r="47" spans="1:3" ht="15">
      <c r="A47" s="78" t="s">
        <v>2037</v>
      </c>
      <c r="B47" s="84" t="s">
        <v>224</v>
      </c>
      <c r="C47" s="78">
        <f>VLOOKUP(GroupVertices[[#This Row],[Vertex]],Vertices[],MATCH("ID",Vertices[[#Headers],[Vertex]:[Vertex Content Word Count]],0),FALSE)</f>
        <v>27</v>
      </c>
    </row>
    <row r="48" spans="1:3" ht="15">
      <c r="A48" s="78" t="s">
        <v>2037</v>
      </c>
      <c r="B48" s="84" t="s">
        <v>213</v>
      </c>
      <c r="C48" s="78">
        <f>VLOOKUP(GroupVertices[[#This Row],[Vertex]],Vertices[],MATCH("ID",Vertices[[#Headers],[Vertex]:[Vertex Content Word Count]],0),FALSE)</f>
        <v>7</v>
      </c>
    </row>
    <row r="49" spans="1:3" ht="15">
      <c r="A49" s="78" t="s">
        <v>2038</v>
      </c>
      <c r="B49" s="84" t="s">
        <v>304</v>
      </c>
      <c r="C49" s="78">
        <f>VLOOKUP(GroupVertices[[#This Row],[Vertex]],Vertices[],MATCH("ID",Vertices[[#Headers],[Vertex]:[Vertex Content Word Count]],0),FALSE)</f>
        <v>11</v>
      </c>
    </row>
    <row r="50" spans="1:3" ht="15">
      <c r="A50" s="78" t="s">
        <v>2038</v>
      </c>
      <c r="B50" s="84" t="s">
        <v>324</v>
      </c>
      <c r="C50" s="78">
        <f>VLOOKUP(GroupVertices[[#This Row],[Vertex]],Vertices[],MATCH("ID",Vertices[[#Headers],[Vertex]:[Vertex Content Word Count]],0),FALSE)</f>
        <v>139</v>
      </c>
    </row>
    <row r="51" spans="1:3" ht="15">
      <c r="A51" s="78" t="s">
        <v>2038</v>
      </c>
      <c r="B51" s="84" t="s">
        <v>313</v>
      </c>
      <c r="C51" s="78">
        <f>VLOOKUP(GroupVertices[[#This Row],[Vertex]],Vertices[],MATCH("ID",Vertices[[#Headers],[Vertex]:[Vertex Content Word Count]],0),FALSE)</f>
        <v>126</v>
      </c>
    </row>
    <row r="52" spans="1:3" ht="15">
      <c r="A52" s="78" t="s">
        <v>2038</v>
      </c>
      <c r="B52" s="84" t="s">
        <v>312</v>
      </c>
      <c r="C52" s="78">
        <f>VLOOKUP(GroupVertices[[#This Row],[Vertex]],Vertices[],MATCH("ID",Vertices[[#Headers],[Vertex]:[Vertex Content Word Count]],0),FALSE)</f>
        <v>125</v>
      </c>
    </row>
    <row r="53" spans="1:3" ht="15">
      <c r="A53" s="78" t="s">
        <v>2038</v>
      </c>
      <c r="B53" s="84" t="s">
        <v>309</v>
      </c>
      <c r="C53" s="78">
        <f>VLOOKUP(GroupVertices[[#This Row],[Vertex]],Vertices[],MATCH("ID",Vertices[[#Headers],[Vertex]:[Vertex Content Word Count]],0),FALSE)</f>
        <v>122</v>
      </c>
    </row>
    <row r="54" spans="1:3" ht="15">
      <c r="A54" s="78" t="s">
        <v>2038</v>
      </c>
      <c r="B54" s="84" t="s">
        <v>308</v>
      </c>
      <c r="C54" s="78">
        <f>VLOOKUP(GroupVertices[[#This Row],[Vertex]],Vertices[],MATCH("ID",Vertices[[#Headers],[Vertex]:[Vertex Content Word Count]],0),FALSE)</f>
        <v>121</v>
      </c>
    </row>
    <row r="55" spans="1:3" ht="15">
      <c r="A55" s="78" t="s">
        <v>2038</v>
      </c>
      <c r="B55" s="84" t="s">
        <v>305</v>
      </c>
      <c r="C55" s="78">
        <f>VLOOKUP(GroupVertices[[#This Row],[Vertex]],Vertices[],MATCH("ID",Vertices[[#Headers],[Vertex]:[Vertex Content Word Count]],0),FALSE)</f>
        <v>118</v>
      </c>
    </row>
    <row r="56" spans="1:3" ht="15">
      <c r="A56" s="78" t="s">
        <v>2038</v>
      </c>
      <c r="B56" s="84" t="s">
        <v>299</v>
      </c>
      <c r="C56" s="78">
        <f>VLOOKUP(GroupVertices[[#This Row],[Vertex]],Vertices[],MATCH("ID",Vertices[[#Headers],[Vertex]:[Vertex Content Word Count]],0),FALSE)</f>
        <v>112</v>
      </c>
    </row>
    <row r="57" spans="1:3" ht="15">
      <c r="A57" s="78" t="s">
        <v>2038</v>
      </c>
      <c r="B57" s="84" t="s">
        <v>297</v>
      </c>
      <c r="C57" s="78">
        <f>VLOOKUP(GroupVertices[[#This Row],[Vertex]],Vertices[],MATCH("ID",Vertices[[#Headers],[Vertex]:[Vertex Content Word Count]],0),FALSE)</f>
        <v>110</v>
      </c>
    </row>
    <row r="58" spans="1:3" ht="15">
      <c r="A58" s="78" t="s">
        <v>2038</v>
      </c>
      <c r="B58" s="84" t="s">
        <v>291</v>
      </c>
      <c r="C58" s="78">
        <f>VLOOKUP(GroupVertices[[#This Row],[Vertex]],Vertices[],MATCH("ID",Vertices[[#Headers],[Vertex]:[Vertex Content Word Count]],0),FALSE)</f>
        <v>104</v>
      </c>
    </row>
    <row r="59" spans="1:3" ht="15">
      <c r="A59" s="78" t="s">
        <v>2038</v>
      </c>
      <c r="B59" s="84" t="s">
        <v>275</v>
      </c>
      <c r="C59" s="78">
        <f>VLOOKUP(GroupVertices[[#This Row],[Vertex]],Vertices[],MATCH("ID",Vertices[[#Headers],[Vertex]:[Vertex Content Word Count]],0),FALSE)</f>
        <v>90</v>
      </c>
    </row>
    <row r="60" spans="1:3" ht="15">
      <c r="A60" s="78" t="s">
        <v>2038</v>
      </c>
      <c r="B60" s="84" t="s">
        <v>248</v>
      </c>
      <c r="C60" s="78">
        <f>VLOOKUP(GroupVertices[[#This Row],[Vertex]],Vertices[],MATCH("ID",Vertices[[#Headers],[Vertex]:[Vertex Content Word Count]],0),FALSE)</f>
        <v>59</v>
      </c>
    </row>
    <row r="61" spans="1:3" ht="15">
      <c r="A61" s="78" t="s">
        <v>2038</v>
      </c>
      <c r="B61" s="84" t="s">
        <v>261</v>
      </c>
      <c r="C61" s="78">
        <f>VLOOKUP(GroupVertices[[#This Row],[Vertex]],Vertices[],MATCH("ID",Vertices[[#Headers],[Vertex]:[Vertex Content Word Count]],0),FALSE)</f>
        <v>76</v>
      </c>
    </row>
    <row r="62" spans="1:3" ht="15">
      <c r="A62" s="78" t="s">
        <v>2038</v>
      </c>
      <c r="B62" s="84" t="s">
        <v>347</v>
      </c>
      <c r="C62" s="78">
        <f>VLOOKUP(GroupVertices[[#This Row],[Vertex]],Vertices[],MATCH("ID",Vertices[[#Headers],[Vertex]:[Vertex Content Word Count]],0),FALSE)</f>
        <v>71</v>
      </c>
    </row>
    <row r="63" spans="1:3" ht="15">
      <c r="A63" s="78" t="s">
        <v>2038</v>
      </c>
      <c r="B63" s="84" t="s">
        <v>346</v>
      </c>
      <c r="C63" s="78">
        <f>VLOOKUP(GroupVertices[[#This Row],[Vertex]],Vertices[],MATCH("ID",Vertices[[#Headers],[Vertex]:[Vertex Content Word Count]],0),FALSE)</f>
        <v>70</v>
      </c>
    </row>
    <row r="64" spans="1:3" ht="15">
      <c r="A64" s="78" t="s">
        <v>2038</v>
      </c>
      <c r="B64" s="84" t="s">
        <v>257</v>
      </c>
      <c r="C64" s="78">
        <f>VLOOKUP(GroupVertices[[#This Row],[Vertex]],Vertices[],MATCH("ID",Vertices[[#Headers],[Vertex]:[Vertex Content Word Count]],0),FALSE)</f>
        <v>69</v>
      </c>
    </row>
    <row r="65" spans="1:3" ht="15">
      <c r="A65" s="78" t="s">
        <v>2038</v>
      </c>
      <c r="B65" s="84" t="s">
        <v>253</v>
      </c>
      <c r="C65" s="78">
        <f>VLOOKUP(GroupVertices[[#This Row],[Vertex]],Vertices[],MATCH("ID",Vertices[[#Headers],[Vertex]:[Vertex Content Word Count]],0),FALSE)</f>
        <v>65</v>
      </c>
    </row>
    <row r="66" spans="1:3" ht="15">
      <c r="A66" s="78" t="s">
        <v>2038</v>
      </c>
      <c r="B66" s="84" t="s">
        <v>252</v>
      </c>
      <c r="C66" s="78">
        <f>VLOOKUP(GroupVertices[[#This Row],[Vertex]],Vertices[],MATCH("ID",Vertices[[#Headers],[Vertex]:[Vertex Content Word Count]],0),FALSE)</f>
        <v>64</v>
      </c>
    </row>
    <row r="67" spans="1:3" ht="15">
      <c r="A67" s="78" t="s">
        <v>2038</v>
      </c>
      <c r="B67" s="84" t="s">
        <v>250</v>
      </c>
      <c r="C67" s="78">
        <f>VLOOKUP(GroupVertices[[#This Row],[Vertex]],Vertices[],MATCH("ID",Vertices[[#Headers],[Vertex]:[Vertex Content Word Count]],0),FALSE)</f>
        <v>61</v>
      </c>
    </row>
    <row r="68" spans="1:3" ht="15">
      <c r="A68" s="78" t="s">
        <v>2038</v>
      </c>
      <c r="B68" s="84" t="s">
        <v>249</v>
      </c>
      <c r="C68" s="78">
        <f>VLOOKUP(GroupVertices[[#This Row],[Vertex]],Vertices[],MATCH("ID",Vertices[[#Headers],[Vertex]:[Vertex Content Word Count]],0),FALSE)</f>
        <v>60</v>
      </c>
    </row>
    <row r="69" spans="1:3" ht="15">
      <c r="A69" s="78" t="s">
        <v>2038</v>
      </c>
      <c r="B69" s="84" t="s">
        <v>247</v>
      </c>
      <c r="C69" s="78">
        <f>VLOOKUP(GroupVertices[[#This Row],[Vertex]],Vertices[],MATCH("ID",Vertices[[#Headers],[Vertex]:[Vertex Content Word Count]],0),FALSE)</f>
        <v>58</v>
      </c>
    </row>
    <row r="70" spans="1:3" ht="15">
      <c r="A70" s="78" t="s">
        <v>2038</v>
      </c>
      <c r="B70" s="84" t="s">
        <v>244</v>
      </c>
      <c r="C70" s="78">
        <f>VLOOKUP(GroupVertices[[#This Row],[Vertex]],Vertices[],MATCH("ID",Vertices[[#Headers],[Vertex]:[Vertex Content Word Count]],0),FALSE)</f>
        <v>54</v>
      </c>
    </row>
    <row r="71" spans="1:3" ht="15">
      <c r="A71" s="78" t="s">
        <v>2038</v>
      </c>
      <c r="B71" s="84" t="s">
        <v>242</v>
      </c>
      <c r="C71" s="78">
        <f>VLOOKUP(GroupVertices[[#This Row],[Vertex]],Vertices[],MATCH("ID",Vertices[[#Headers],[Vertex]:[Vertex Content Word Count]],0),FALSE)</f>
        <v>52</v>
      </c>
    </row>
    <row r="72" spans="1:3" ht="15">
      <c r="A72" s="78" t="s">
        <v>2038</v>
      </c>
      <c r="B72" s="84" t="s">
        <v>241</v>
      </c>
      <c r="C72" s="78">
        <f>VLOOKUP(GroupVertices[[#This Row],[Vertex]],Vertices[],MATCH("ID",Vertices[[#Headers],[Vertex]:[Vertex Content Word Count]],0),FALSE)</f>
        <v>51</v>
      </c>
    </row>
    <row r="73" spans="1:3" ht="15">
      <c r="A73" s="78" t="s">
        <v>2038</v>
      </c>
      <c r="B73" s="84" t="s">
        <v>240</v>
      </c>
      <c r="C73" s="78">
        <f>VLOOKUP(GroupVertices[[#This Row],[Vertex]],Vertices[],MATCH("ID",Vertices[[#Headers],[Vertex]:[Vertex Content Word Count]],0),FALSE)</f>
        <v>50</v>
      </c>
    </row>
    <row r="74" spans="1:3" ht="15">
      <c r="A74" s="78" t="s">
        <v>2038</v>
      </c>
      <c r="B74" s="84" t="s">
        <v>239</v>
      </c>
      <c r="C74" s="78">
        <f>VLOOKUP(GroupVertices[[#This Row],[Vertex]],Vertices[],MATCH("ID",Vertices[[#Headers],[Vertex]:[Vertex Content Word Count]],0),FALSE)</f>
        <v>49</v>
      </c>
    </row>
    <row r="75" spans="1:3" ht="15">
      <c r="A75" s="78" t="s">
        <v>2038</v>
      </c>
      <c r="B75" s="84" t="s">
        <v>237</v>
      </c>
      <c r="C75" s="78">
        <f>VLOOKUP(GroupVertices[[#This Row],[Vertex]],Vertices[],MATCH("ID",Vertices[[#Headers],[Vertex]:[Vertex Content Word Count]],0),FALSE)</f>
        <v>46</v>
      </c>
    </row>
    <row r="76" spans="1:3" ht="15">
      <c r="A76" s="78" t="s">
        <v>2038</v>
      </c>
      <c r="B76" s="84" t="s">
        <v>223</v>
      </c>
      <c r="C76" s="78">
        <f>VLOOKUP(GroupVertices[[#This Row],[Vertex]],Vertices[],MATCH("ID",Vertices[[#Headers],[Vertex]:[Vertex Content Word Count]],0),FALSE)</f>
        <v>26</v>
      </c>
    </row>
    <row r="77" spans="1:3" ht="15">
      <c r="A77" s="78" t="s">
        <v>2038</v>
      </c>
      <c r="B77" s="84" t="s">
        <v>219</v>
      </c>
      <c r="C77" s="78">
        <f>VLOOKUP(GroupVertices[[#This Row],[Vertex]],Vertices[],MATCH("ID",Vertices[[#Headers],[Vertex]:[Vertex Content Word Count]],0),FALSE)</f>
        <v>19</v>
      </c>
    </row>
    <row r="78" spans="1:3" ht="15">
      <c r="A78" s="78" t="s">
        <v>2039</v>
      </c>
      <c r="B78" s="84" t="s">
        <v>319</v>
      </c>
      <c r="C78" s="78">
        <f>VLOOKUP(GroupVertices[[#This Row],[Vertex]],Vertices[],MATCH("ID",Vertices[[#Headers],[Vertex]:[Vertex Content Word Count]],0),FALSE)</f>
        <v>131</v>
      </c>
    </row>
    <row r="79" spans="1:3" ht="15">
      <c r="A79" s="78" t="s">
        <v>2039</v>
      </c>
      <c r="B79" s="84" t="s">
        <v>350</v>
      </c>
      <c r="C79" s="78">
        <f>VLOOKUP(GroupVertices[[#This Row],[Vertex]],Vertices[],MATCH("ID",Vertices[[#Headers],[Vertex]:[Vertex Content Word Count]],0),FALSE)</f>
        <v>133</v>
      </c>
    </row>
    <row r="80" spans="1:3" ht="15">
      <c r="A80" s="78" t="s">
        <v>2039</v>
      </c>
      <c r="B80" s="84" t="s">
        <v>349</v>
      </c>
      <c r="C80" s="78">
        <f>VLOOKUP(GroupVertices[[#This Row],[Vertex]],Vertices[],MATCH("ID",Vertices[[#Headers],[Vertex]:[Vertex Content Word Count]],0),FALSE)</f>
        <v>132</v>
      </c>
    </row>
    <row r="81" spans="1:3" ht="15">
      <c r="A81" s="78" t="s">
        <v>2039</v>
      </c>
      <c r="B81" s="84" t="s">
        <v>220</v>
      </c>
      <c r="C81" s="78">
        <f>VLOOKUP(GroupVertices[[#This Row],[Vertex]],Vertices[],MATCH("ID",Vertices[[#Headers],[Vertex]:[Vertex Content Word Count]],0),FALSE)</f>
        <v>12</v>
      </c>
    </row>
    <row r="82" spans="1:3" ht="15">
      <c r="A82" s="78" t="s">
        <v>2039</v>
      </c>
      <c r="B82" s="84" t="s">
        <v>337</v>
      </c>
      <c r="C82" s="78">
        <f>VLOOKUP(GroupVertices[[#This Row],[Vertex]],Vertices[],MATCH("ID",Vertices[[#Headers],[Vertex]:[Vertex Content Word Count]],0),FALSE)</f>
        <v>24</v>
      </c>
    </row>
    <row r="83" spans="1:3" ht="15">
      <c r="A83" s="78" t="s">
        <v>2039</v>
      </c>
      <c r="B83" s="84" t="s">
        <v>336</v>
      </c>
      <c r="C83" s="78">
        <f>VLOOKUP(GroupVertices[[#This Row],[Vertex]],Vertices[],MATCH("ID",Vertices[[#Headers],[Vertex]:[Vertex Content Word Count]],0),FALSE)</f>
        <v>23</v>
      </c>
    </row>
    <row r="84" spans="1:3" ht="15">
      <c r="A84" s="78" t="s">
        <v>2039</v>
      </c>
      <c r="B84" s="84" t="s">
        <v>333</v>
      </c>
      <c r="C84" s="78">
        <f>VLOOKUP(GroupVertices[[#This Row],[Vertex]],Vertices[],MATCH("ID",Vertices[[#Headers],[Vertex]:[Vertex Content Word Count]],0),FALSE)</f>
        <v>18</v>
      </c>
    </row>
    <row r="85" spans="1:3" ht="15">
      <c r="A85" s="78" t="s">
        <v>2039</v>
      </c>
      <c r="B85" s="84" t="s">
        <v>335</v>
      </c>
      <c r="C85" s="78">
        <f>VLOOKUP(GroupVertices[[#This Row],[Vertex]],Vertices[],MATCH("ID",Vertices[[#Headers],[Vertex]:[Vertex Content Word Count]],0),FALSE)</f>
        <v>22</v>
      </c>
    </row>
    <row r="86" spans="1:3" ht="15">
      <c r="A86" s="78" t="s">
        <v>2039</v>
      </c>
      <c r="B86" s="84" t="s">
        <v>246</v>
      </c>
      <c r="C86" s="78">
        <f>VLOOKUP(GroupVertices[[#This Row],[Vertex]],Vertices[],MATCH("ID",Vertices[[#Headers],[Vertex]:[Vertex Content Word Count]],0),FALSE)</f>
        <v>57</v>
      </c>
    </row>
    <row r="87" spans="1:3" ht="15">
      <c r="A87" s="78" t="s">
        <v>2039</v>
      </c>
      <c r="B87" s="84" t="s">
        <v>245</v>
      </c>
      <c r="C87" s="78">
        <f>VLOOKUP(GroupVertices[[#This Row],[Vertex]],Vertices[],MATCH("ID",Vertices[[#Headers],[Vertex]:[Vertex Content Word Count]],0),FALSE)</f>
        <v>55</v>
      </c>
    </row>
    <row r="88" spans="1:3" ht="15">
      <c r="A88" s="78" t="s">
        <v>2039</v>
      </c>
      <c r="B88" s="84" t="s">
        <v>344</v>
      </c>
      <c r="C88" s="78">
        <f>VLOOKUP(GroupVertices[[#This Row],[Vertex]],Vertices[],MATCH("ID",Vertices[[#Headers],[Vertex]:[Vertex Content Word Count]],0),FALSE)</f>
        <v>56</v>
      </c>
    </row>
    <row r="89" spans="1:3" ht="15">
      <c r="A89" s="78" t="s">
        <v>2039</v>
      </c>
      <c r="B89" s="84" t="s">
        <v>222</v>
      </c>
      <c r="C89" s="78">
        <f>VLOOKUP(GroupVertices[[#This Row],[Vertex]],Vertices[],MATCH("ID",Vertices[[#Headers],[Vertex]:[Vertex Content Word Count]],0),FALSE)</f>
        <v>25</v>
      </c>
    </row>
    <row r="90" spans="1:3" ht="15">
      <c r="A90" s="78" t="s">
        <v>2039</v>
      </c>
      <c r="B90" s="84" t="s">
        <v>221</v>
      </c>
      <c r="C90" s="78">
        <f>VLOOKUP(GroupVertices[[#This Row],[Vertex]],Vertices[],MATCH("ID",Vertices[[#Headers],[Vertex]:[Vertex Content Word Count]],0),FALSE)</f>
        <v>21</v>
      </c>
    </row>
    <row r="91" spans="1:3" ht="15">
      <c r="A91" s="78" t="s">
        <v>2039</v>
      </c>
      <c r="B91" s="84" t="s">
        <v>334</v>
      </c>
      <c r="C91" s="78">
        <f>VLOOKUP(GroupVertices[[#This Row],[Vertex]],Vertices[],MATCH("ID",Vertices[[#Headers],[Vertex]:[Vertex Content Word Count]],0),FALSE)</f>
        <v>20</v>
      </c>
    </row>
    <row r="92" spans="1:3" ht="15">
      <c r="A92" s="78" t="s">
        <v>2039</v>
      </c>
      <c r="B92" s="84" t="s">
        <v>218</v>
      </c>
      <c r="C92" s="78">
        <f>VLOOKUP(GroupVertices[[#This Row],[Vertex]],Vertices[],MATCH("ID",Vertices[[#Headers],[Vertex]:[Vertex Content Word Count]],0),FALSE)</f>
        <v>17</v>
      </c>
    </row>
    <row r="93" spans="1:3" ht="15">
      <c r="A93" s="78" t="s">
        <v>2039</v>
      </c>
      <c r="B93" s="84" t="s">
        <v>214</v>
      </c>
      <c r="C93" s="78">
        <f>VLOOKUP(GroupVertices[[#This Row],[Vertex]],Vertices[],MATCH("ID",Vertices[[#Headers],[Vertex]:[Vertex Content Word Count]],0),FALSE)</f>
        <v>9</v>
      </c>
    </row>
    <row r="94" spans="1:3" ht="15">
      <c r="A94" s="78" t="s">
        <v>2039</v>
      </c>
      <c r="B94" s="84" t="s">
        <v>331</v>
      </c>
      <c r="C94" s="78">
        <f>VLOOKUP(GroupVertices[[#This Row],[Vertex]],Vertices[],MATCH("ID",Vertices[[#Headers],[Vertex]:[Vertex Content Word Count]],0),FALSE)</f>
        <v>10</v>
      </c>
    </row>
    <row r="95" spans="1:3" ht="15">
      <c r="A95" s="78" t="s">
        <v>2040</v>
      </c>
      <c r="B95" s="84" t="s">
        <v>325</v>
      </c>
      <c r="C95" s="78">
        <f>VLOOKUP(GroupVertices[[#This Row],[Vertex]],Vertices[],MATCH("ID",Vertices[[#Headers],[Vertex]:[Vertex Content Word Count]],0),FALSE)</f>
        <v>140</v>
      </c>
    </row>
    <row r="96" spans="1:3" ht="15">
      <c r="A96" s="78" t="s">
        <v>2040</v>
      </c>
      <c r="B96" s="84" t="s">
        <v>332</v>
      </c>
      <c r="C96" s="78">
        <f>VLOOKUP(GroupVertices[[#This Row],[Vertex]],Vertices[],MATCH("ID",Vertices[[#Headers],[Vertex]:[Vertex Content Word Count]],0),FALSE)</f>
        <v>13</v>
      </c>
    </row>
    <row r="97" spans="1:3" ht="15">
      <c r="A97" s="78" t="s">
        <v>2040</v>
      </c>
      <c r="B97" s="84" t="s">
        <v>316</v>
      </c>
      <c r="C97" s="78">
        <f>VLOOKUP(GroupVertices[[#This Row],[Vertex]],Vertices[],MATCH("ID",Vertices[[#Headers],[Vertex]:[Vertex Content Word Count]],0),FALSE)</f>
        <v>128</v>
      </c>
    </row>
    <row r="98" spans="1:3" ht="15">
      <c r="A98" s="78" t="s">
        <v>2040</v>
      </c>
      <c r="B98" s="84" t="s">
        <v>315</v>
      </c>
      <c r="C98" s="78">
        <f>VLOOKUP(GroupVertices[[#This Row],[Vertex]],Vertices[],MATCH("ID",Vertices[[#Headers],[Vertex]:[Vertex Content Word Count]],0),FALSE)</f>
        <v>48</v>
      </c>
    </row>
    <row r="99" spans="1:3" ht="15">
      <c r="A99" s="78" t="s">
        <v>2040</v>
      </c>
      <c r="B99" s="84" t="s">
        <v>290</v>
      </c>
      <c r="C99" s="78">
        <f>VLOOKUP(GroupVertices[[#This Row],[Vertex]],Vertices[],MATCH("ID",Vertices[[#Headers],[Vertex]:[Vertex Content Word Count]],0),FALSE)</f>
        <v>103</v>
      </c>
    </row>
    <row r="100" spans="1:3" ht="15">
      <c r="A100" s="78" t="s">
        <v>2040</v>
      </c>
      <c r="B100" s="84" t="s">
        <v>276</v>
      </c>
      <c r="C100" s="78">
        <f>VLOOKUP(GroupVertices[[#This Row],[Vertex]],Vertices[],MATCH("ID",Vertices[[#Headers],[Vertex]:[Vertex Content Word Count]],0),FALSE)</f>
        <v>91</v>
      </c>
    </row>
    <row r="101" spans="1:3" ht="15">
      <c r="A101" s="78" t="s">
        <v>2040</v>
      </c>
      <c r="B101" s="84" t="s">
        <v>243</v>
      </c>
      <c r="C101" s="78">
        <f>VLOOKUP(GroupVertices[[#This Row],[Vertex]],Vertices[],MATCH("ID",Vertices[[#Headers],[Vertex]:[Vertex Content Word Count]],0),FALSE)</f>
        <v>53</v>
      </c>
    </row>
    <row r="102" spans="1:3" ht="15">
      <c r="A102" s="78" t="s">
        <v>2040</v>
      </c>
      <c r="B102" s="84" t="s">
        <v>238</v>
      </c>
      <c r="C102" s="78">
        <f>VLOOKUP(GroupVertices[[#This Row],[Vertex]],Vertices[],MATCH("ID",Vertices[[#Headers],[Vertex]:[Vertex Content Word Count]],0),FALSE)</f>
        <v>47</v>
      </c>
    </row>
    <row r="103" spans="1:3" ht="15">
      <c r="A103" s="78" t="s">
        <v>2040</v>
      </c>
      <c r="B103" s="84" t="s">
        <v>215</v>
      </c>
      <c r="C103" s="78">
        <f>VLOOKUP(GroupVertices[[#This Row],[Vertex]],Vertices[],MATCH("ID",Vertices[[#Headers],[Vertex]:[Vertex Content Word Count]],0),FALSE)</f>
        <v>14</v>
      </c>
    </row>
    <row r="104" spans="1:3" ht="15">
      <c r="A104" s="78" t="s">
        <v>2040</v>
      </c>
      <c r="B104" s="84" t="s">
        <v>212</v>
      </c>
      <c r="C104" s="78">
        <f>VLOOKUP(GroupVertices[[#This Row],[Vertex]],Vertices[],MATCH("ID",Vertices[[#Headers],[Vertex]:[Vertex Content Word Count]],0),FALSE)</f>
        <v>3</v>
      </c>
    </row>
    <row r="105" spans="1:3" ht="15">
      <c r="A105" s="78" t="s">
        <v>2040</v>
      </c>
      <c r="B105" s="84" t="s">
        <v>330</v>
      </c>
      <c r="C105" s="78">
        <f>VLOOKUP(GroupVertices[[#This Row],[Vertex]],Vertices[],MATCH("ID",Vertices[[#Headers],[Vertex]:[Vertex Content Word Count]],0),FALSE)</f>
        <v>6</v>
      </c>
    </row>
    <row r="106" spans="1:3" ht="15">
      <c r="A106" s="78" t="s">
        <v>2040</v>
      </c>
      <c r="B106" s="84" t="s">
        <v>329</v>
      </c>
      <c r="C106" s="78">
        <f>VLOOKUP(GroupVertices[[#This Row],[Vertex]],Vertices[],MATCH("ID",Vertices[[#Headers],[Vertex]:[Vertex Content Word Count]],0),FALSE)</f>
        <v>5</v>
      </c>
    </row>
    <row r="107" spans="1:3" ht="15">
      <c r="A107" s="78" t="s">
        <v>2040</v>
      </c>
      <c r="B107" s="84" t="s">
        <v>328</v>
      </c>
      <c r="C107" s="78">
        <f>VLOOKUP(GroupVertices[[#This Row],[Vertex]],Vertices[],MATCH("ID",Vertices[[#Headers],[Vertex]:[Vertex Content Word Count]],0),FALSE)</f>
        <v>4</v>
      </c>
    </row>
    <row r="108" spans="1:3" ht="15">
      <c r="A108" s="78" t="s">
        <v>2041</v>
      </c>
      <c r="B108" s="84" t="s">
        <v>216</v>
      </c>
      <c r="C108" s="78">
        <f>VLOOKUP(GroupVertices[[#This Row],[Vertex]],Vertices[],MATCH("ID",Vertices[[#Headers],[Vertex]:[Vertex Content Word Count]],0),FALSE)</f>
        <v>15</v>
      </c>
    </row>
    <row r="109" spans="1:3" ht="15">
      <c r="A109" s="78" t="s">
        <v>2041</v>
      </c>
      <c r="B109" s="84" t="s">
        <v>217</v>
      </c>
      <c r="C109" s="78">
        <f>VLOOKUP(GroupVertices[[#This Row],[Vertex]],Vertices[],MATCH("ID",Vertices[[#Headers],[Vertex]:[Vertex Content Word Count]],0),FALSE)</f>
        <v>16</v>
      </c>
    </row>
    <row r="110" spans="1:3" ht="15">
      <c r="A110" s="78" t="s">
        <v>2041</v>
      </c>
      <c r="B110" s="84" t="s">
        <v>255</v>
      </c>
      <c r="C110" s="78">
        <f>VLOOKUP(GroupVertices[[#This Row],[Vertex]],Vertices[],MATCH("ID",Vertices[[#Headers],[Vertex]:[Vertex Content Word Count]],0),FALSE)</f>
        <v>67</v>
      </c>
    </row>
    <row r="111" spans="1:3" ht="15">
      <c r="A111" s="78" t="s">
        <v>2041</v>
      </c>
      <c r="B111" s="84" t="s">
        <v>296</v>
      </c>
      <c r="C111" s="78">
        <f>VLOOKUP(GroupVertices[[#This Row],[Vertex]],Vertices[],MATCH("ID",Vertices[[#Headers],[Vertex]:[Vertex Content Word Count]],0),FALSE)</f>
        <v>109</v>
      </c>
    </row>
    <row r="112" spans="1:3" ht="15">
      <c r="A112" s="78" t="s">
        <v>2041</v>
      </c>
      <c r="B112" s="84" t="s">
        <v>298</v>
      </c>
      <c r="C112" s="78">
        <f>VLOOKUP(GroupVertices[[#This Row],[Vertex]],Vertices[],MATCH("ID",Vertices[[#Headers],[Vertex]:[Vertex Content Word Count]],0),FALSE)</f>
        <v>111</v>
      </c>
    </row>
    <row r="113" spans="1:3" ht="15">
      <c r="A113" s="78" t="s">
        <v>2041</v>
      </c>
      <c r="B113" s="84" t="s">
        <v>301</v>
      </c>
      <c r="C113" s="78">
        <f>VLOOKUP(GroupVertices[[#This Row],[Vertex]],Vertices[],MATCH("ID",Vertices[[#Headers],[Vertex]:[Vertex Content Word Count]],0),FALSE)</f>
        <v>114</v>
      </c>
    </row>
    <row r="114" spans="1:3" ht="15">
      <c r="A114" s="78" t="s">
        <v>2041</v>
      </c>
      <c r="B114" s="84" t="s">
        <v>310</v>
      </c>
      <c r="C114" s="78">
        <f>VLOOKUP(GroupVertices[[#This Row],[Vertex]],Vertices[],MATCH("ID",Vertices[[#Headers],[Vertex]:[Vertex Content Word Count]],0),FALSE)</f>
        <v>123</v>
      </c>
    </row>
    <row r="115" spans="1:3" ht="15">
      <c r="A115" s="78" t="s">
        <v>2041</v>
      </c>
      <c r="B115" s="84" t="s">
        <v>311</v>
      </c>
      <c r="C115" s="78">
        <f>VLOOKUP(GroupVertices[[#This Row],[Vertex]],Vertices[],MATCH("ID",Vertices[[#Headers],[Vertex]:[Vertex Content Word Count]],0),FALSE)</f>
        <v>124</v>
      </c>
    </row>
    <row r="116" spans="1:3" ht="15">
      <c r="A116" s="78" t="s">
        <v>2041</v>
      </c>
      <c r="B116" s="84" t="s">
        <v>321</v>
      </c>
      <c r="C116" s="78">
        <f>VLOOKUP(GroupVertices[[#This Row],[Vertex]],Vertices[],MATCH("ID",Vertices[[#Headers],[Vertex]:[Vertex Content Word Count]],0),FALSE)</f>
        <v>136</v>
      </c>
    </row>
    <row r="117" spans="1:3" ht="15">
      <c r="A117" s="78" t="s">
        <v>2041</v>
      </c>
      <c r="B117" s="84" t="s">
        <v>322</v>
      </c>
      <c r="C117" s="78">
        <f>VLOOKUP(GroupVertices[[#This Row],[Vertex]],Vertices[],MATCH("ID",Vertices[[#Headers],[Vertex]:[Vertex Content Word Count]],0),FALSE)</f>
        <v>137</v>
      </c>
    </row>
    <row r="118" spans="1:3" ht="15">
      <c r="A118" s="78" t="s">
        <v>2041</v>
      </c>
      <c r="B118" s="84" t="s">
        <v>323</v>
      </c>
      <c r="C118" s="78">
        <f>VLOOKUP(GroupVertices[[#This Row],[Vertex]],Vertices[],MATCH("ID",Vertices[[#Headers],[Vertex]:[Vertex Content Word Count]],0),FALSE)</f>
        <v>138</v>
      </c>
    </row>
    <row r="119" spans="1:3" ht="15">
      <c r="A119" s="78" t="s">
        <v>2041</v>
      </c>
      <c r="B119" s="84" t="s">
        <v>327</v>
      </c>
      <c r="C119" s="78">
        <f>VLOOKUP(GroupVertices[[#This Row],[Vertex]],Vertices[],MATCH("ID",Vertices[[#Headers],[Vertex]:[Vertex Content Word Count]],0),FALSE)</f>
        <v>142</v>
      </c>
    </row>
    <row r="120" spans="1:3" ht="15">
      <c r="A120" s="78" t="s">
        <v>2042</v>
      </c>
      <c r="B120" s="84" t="s">
        <v>314</v>
      </c>
      <c r="C120" s="78">
        <f>VLOOKUP(GroupVertices[[#This Row],[Vertex]],Vertices[],MATCH("ID",Vertices[[#Headers],[Vertex]:[Vertex Content Word Count]],0),FALSE)</f>
        <v>127</v>
      </c>
    </row>
    <row r="121" spans="1:3" ht="15">
      <c r="A121" s="78" t="s">
        <v>2042</v>
      </c>
      <c r="B121" s="84" t="s">
        <v>306</v>
      </c>
      <c r="C121" s="78">
        <f>VLOOKUP(GroupVertices[[#This Row],[Vertex]],Vertices[],MATCH("ID",Vertices[[#Headers],[Vertex]:[Vertex Content Word Count]],0),FALSE)</f>
        <v>119</v>
      </c>
    </row>
    <row r="122" spans="1:3" ht="15">
      <c r="A122" s="78" t="s">
        <v>2042</v>
      </c>
      <c r="B122" s="84" t="s">
        <v>307</v>
      </c>
      <c r="C122" s="78">
        <f>VLOOKUP(GroupVertices[[#This Row],[Vertex]],Vertices[],MATCH("ID",Vertices[[#Headers],[Vertex]:[Vertex Content Word Count]],0),FALSE)</f>
        <v>120</v>
      </c>
    </row>
    <row r="123" spans="1:3" ht="15">
      <c r="A123" s="78" t="s">
        <v>2043</v>
      </c>
      <c r="B123" s="84" t="s">
        <v>262</v>
      </c>
      <c r="C123" s="78">
        <f>VLOOKUP(GroupVertices[[#This Row],[Vertex]],Vertices[],MATCH("ID",Vertices[[#Headers],[Vertex]:[Vertex Content Word Count]],0),FALSE)</f>
        <v>77</v>
      </c>
    </row>
    <row r="124" spans="1:3" ht="15">
      <c r="A124" s="78" t="s">
        <v>2043</v>
      </c>
      <c r="B124" s="84" t="s">
        <v>345</v>
      </c>
      <c r="C124" s="78">
        <f>VLOOKUP(GroupVertices[[#This Row],[Vertex]],Vertices[],MATCH("ID",Vertices[[#Headers],[Vertex]:[Vertex Content Word Count]],0),FALSE)</f>
        <v>63</v>
      </c>
    </row>
    <row r="125" spans="1:3" ht="15">
      <c r="A125" s="78" t="s">
        <v>2043</v>
      </c>
      <c r="B125" s="84" t="s">
        <v>251</v>
      </c>
      <c r="C125" s="78">
        <f>VLOOKUP(GroupVertices[[#This Row],[Vertex]],Vertices[],MATCH("ID",Vertices[[#Headers],[Vertex]:[Vertex Content Word Count]],0),FALSE)</f>
        <v>62</v>
      </c>
    </row>
    <row r="126" spans="1:3" ht="15">
      <c r="A126" s="78" t="s">
        <v>2044</v>
      </c>
      <c r="B126" s="84" t="s">
        <v>236</v>
      </c>
      <c r="C126" s="78">
        <f>VLOOKUP(GroupVertices[[#This Row],[Vertex]],Vertices[],MATCH("ID",Vertices[[#Headers],[Vertex]:[Vertex Content Word Count]],0),FALSE)</f>
        <v>45</v>
      </c>
    </row>
    <row r="127" spans="1:3" ht="15">
      <c r="A127" s="78" t="s">
        <v>2044</v>
      </c>
      <c r="B127" s="84" t="s">
        <v>235</v>
      </c>
      <c r="C127" s="78">
        <f>VLOOKUP(GroupVertices[[#This Row],[Vertex]],Vertices[],MATCH("ID",Vertices[[#Headers],[Vertex]:[Vertex Content Word Count]],0),FALSE)</f>
        <v>43</v>
      </c>
    </row>
    <row r="128" spans="1:3" ht="15">
      <c r="A128" s="78" t="s">
        <v>2044</v>
      </c>
      <c r="B128" s="84" t="s">
        <v>343</v>
      </c>
      <c r="C128" s="78">
        <f>VLOOKUP(GroupVertices[[#This Row],[Vertex]],Vertices[],MATCH("ID",Vertices[[#Headers],[Vertex]:[Vertex Content Word Count]],0),FALSE)</f>
        <v>44</v>
      </c>
    </row>
    <row r="129" spans="1:3" ht="15">
      <c r="A129" s="78" t="s">
        <v>2045</v>
      </c>
      <c r="B129" s="84" t="s">
        <v>234</v>
      </c>
      <c r="C129" s="78">
        <f>VLOOKUP(GroupVertices[[#This Row],[Vertex]],Vertices[],MATCH("ID",Vertices[[#Headers],[Vertex]:[Vertex Content Word Count]],0),FALSE)</f>
        <v>40</v>
      </c>
    </row>
    <row r="130" spans="1:3" ht="15">
      <c r="A130" s="78" t="s">
        <v>2045</v>
      </c>
      <c r="B130" s="84" t="s">
        <v>342</v>
      </c>
      <c r="C130" s="78">
        <f>VLOOKUP(GroupVertices[[#This Row],[Vertex]],Vertices[],MATCH("ID",Vertices[[#Headers],[Vertex]:[Vertex Content Word Count]],0),FALSE)</f>
        <v>42</v>
      </c>
    </row>
    <row r="131" spans="1:3" ht="15">
      <c r="A131" s="78" t="s">
        <v>2045</v>
      </c>
      <c r="B131" s="84" t="s">
        <v>341</v>
      </c>
      <c r="C131" s="78">
        <f>VLOOKUP(GroupVertices[[#This Row],[Vertex]],Vertices[],MATCH("ID",Vertices[[#Headers],[Vertex]:[Vertex Content Word Count]],0),FALSE)</f>
        <v>41</v>
      </c>
    </row>
    <row r="132" spans="1:3" ht="15">
      <c r="A132" s="78" t="s">
        <v>2046</v>
      </c>
      <c r="B132" s="84" t="s">
        <v>320</v>
      </c>
      <c r="C132" s="78">
        <f>VLOOKUP(GroupVertices[[#This Row],[Vertex]],Vertices[],MATCH("ID",Vertices[[#Headers],[Vertex]:[Vertex Content Word Count]],0),FALSE)</f>
        <v>134</v>
      </c>
    </row>
    <row r="133" spans="1:3" ht="15">
      <c r="A133" s="78" t="s">
        <v>2046</v>
      </c>
      <c r="B133" s="84" t="s">
        <v>351</v>
      </c>
      <c r="C133" s="78">
        <f>VLOOKUP(GroupVertices[[#This Row],[Vertex]],Vertices[],MATCH("ID",Vertices[[#Headers],[Vertex]:[Vertex Content Word Count]],0),FALSE)</f>
        <v>135</v>
      </c>
    </row>
    <row r="134" spans="1:3" ht="15">
      <c r="A134" s="78" t="s">
        <v>2047</v>
      </c>
      <c r="B134" s="84" t="s">
        <v>318</v>
      </c>
      <c r="C134" s="78">
        <f>VLOOKUP(GroupVertices[[#This Row],[Vertex]],Vertices[],MATCH("ID",Vertices[[#Headers],[Vertex]:[Vertex Content Word Count]],0),FALSE)</f>
        <v>130</v>
      </c>
    </row>
    <row r="135" spans="1:3" ht="15">
      <c r="A135" s="78" t="s">
        <v>2047</v>
      </c>
      <c r="B135" s="84" t="s">
        <v>317</v>
      </c>
      <c r="C135" s="78">
        <f>VLOOKUP(GroupVertices[[#This Row],[Vertex]],Vertices[],MATCH("ID",Vertices[[#Headers],[Vertex]:[Vertex Content Word Count]],0),FALSE)</f>
        <v>129</v>
      </c>
    </row>
    <row r="136" spans="1:3" ht="15">
      <c r="A136" s="78" t="s">
        <v>2048</v>
      </c>
      <c r="B136" s="84" t="s">
        <v>302</v>
      </c>
      <c r="C136" s="78">
        <f>VLOOKUP(GroupVertices[[#This Row],[Vertex]],Vertices[],MATCH("ID",Vertices[[#Headers],[Vertex]:[Vertex Content Word Count]],0),FALSE)</f>
        <v>115</v>
      </c>
    </row>
    <row r="137" spans="1:3" ht="15">
      <c r="A137" s="78" t="s">
        <v>2048</v>
      </c>
      <c r="B137" s="84" t="s">
        <v>348</v>
      </c>
      <c r="C137" s="78">
        <f>VLOOKUP(GroupVertices[[#This Row],[Vertex]],Vertices[],MATCH("ID",Vertices[[#Headers],[Vertex]:[Vertex Content Word Count]],0),FALSE)</f>
        <v>116</v>
      </c>
    </row>
    <row r="138" spans="1:3" ht="15">
      <c r="A138" s="78" t="s">
        <v>2049</v>
      </c>
      <c r="B138" s="84" t="s">
        <v>287</v>
      </c>
      <c r="C138" s="78">
        <f>VLOOKUP(GroupVertices[[#This Row],[Vertex]],Vertices[],MATCH("ID",Vertices[[#Headers],[Vertex]:[Vertex Content Word Count]],0),FALSE)</f>
        <v>100</v>
      </c>
    </row>
    <row r="139" spans="1:3" ht="15">
      <c r="A139" s="78" t="s">
        <v>2049</v>
      </c>
      <c r="B139" s="84" t="s">
        <v>286</v>
      </c>
      <c r="C139" s="78">
        <f>VLOOKUP(GroupVertices[[#This Row],[Vertex]],Vertices[],MATCH("ID",Vertices[[#Headers],[Vertex]:[Vertex Content Word Count]],0),FALSE)</f>
        <v>99</v>
      </c>
    </row>
    <row r="140" spans="1:3" ht="15">
      <c r="A140" s="78" t="s">
        <v>2050</v>
      </c>
      <c r="B140" s="84" t="s">
        <v>231</v>
      </c>
      <c r="C140" s="78">
        <f>VLOOKUP(GroupVertices[[#This Row],[Vertex]],Vertices[],MATCH("ID",Vertices[[#Headers],[Vertex]:[Vertex Content Word Count]],0),FALSE)</f>
        <v>36</v>
      </c>
    </row>
    <row r="141" spans="1:3" ht="15">
      <c r="A141" s="78" t="s">
        <v>2050</v>
      </c>
      <c r="B141" s="84" t="s">
        <v>230</v>
      </c>
      <c r="C141" s="78">
        <f>VLOOKUP(GroupVertices[[#This Row],[Vertex]],Vertices[],MATCH("ID",Vertices[[#Headers],[Vertex]:[Vertex Content Word Count]],0),FALSE)</f>
        <v>35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2069</v>
      </c>
      <c r="B2" s="34" t="s">
        <v>1998</v>
      </c>
      <c r="D2" s="31">
        <f>MIN(Vertices[Degree])</f>
        <v>0</v>
      </c>
      <c r="E2" s="3">
        <f>COUNTIF(Vertices[Degree],"&gt;= "&amp;D2)-COUNTIF(Vertices[Degree],"&gt;="&amp;D3)</f>
        <v>0</v>
      </c>
      <c r="F2" s="37">
        <f>MIN(Vertices[In-Degree])</f>
        <v>0</v>
      </c>
      <c r="G2" s="38">
        <f>COUNTIF(Vertices[In-Degree],"&gt;= "&amp;F2)-COUNTIF(Vertices[In-Degree],"&gt;="&amp;F3)</f>
        <v>85</v>
      </c>
      <c r="H2" s="37">
        <f>MIN(Vertices[Out-Degree])</f>
        <v>0</v>
      </c>
      <c r="I2" s="38">
        <f>COUNTIF(Vertices[Out-Degree],"&gt;= "&amp;H2)-COUNTIF(Vertices[Out-Degree],"&gt;="&amp;H3)</f>
        <v>24</v>
      </c>
      <c r="J2" s="37">
        <f>MIN(Vertices[Betweenness Centrality])</f>
        <v>0</v>
      </c>
      <c r="K2" s="38">
        <f>COUNTIF(Vertices[Betweenness Centrality],"&gt;= "&amp;J2)-COUNTIF(Vertices[Betweenness Centrality],"&gt;="&amp;J3)</f>
        <v>125</v>
      </c>
      <c r="L2" s="37">
        <f>MIN(Vertices[Closeness Centrality])</f>
        <v>0</v>
      </c>
      <c r="M2" s="38">
        <f>COUNTIF(Vertices[Closeness Centrality],"&gt;= "&amp;L2)-COUNTIF(Vertices[Closeness Centrality],"&gt;="&amp;L3)</f>
        <v>129</v>
      </c>
      <c r="N2" s="37">
        <f>MIN(Vertices[Eigenvector Centrality])</f>
        <v>0</v>
      </c>
      <c r="O2" s="38">
        <f>COUNTIF(Vertices[Eigenvector Centrality],"&gt;= "&amp;N2)-COUNTIF(Vertices[Eigenvector Centrality],"&gt;="&amp;N3)</f>
        <v>35</v>
      </c>
      <c r="P2" s="37">
        <f>MIN(Vertices[PageRank])</f>
        <v>0.367942</v>
      </c>
      <c r="Q2" s="38">
        <f>COUNTIF(Vertices[PageRank],"&gt;= "&amp;P2)-COUNTIF(Vertices[PageRank],"&gt;="&amp;P3)</f>
        <v>77</v>
      </c>
      <c r="R2" s="37">
        <f>MIN(Vertices[Clustering Coefficient])</f>
        <v>0</v>
      </c>
      <c r="S2" s="43">
        <f>COUNTIF(Vertices[Clustering Coefficient],"&gt;= "&amp;R2)-COUNTIF(Vertices[Clustering Coefficient],"&gt;="&amp;R3)</f>
        <v>105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0.8909090909090909</v>
      </c>
      <c r="G3" s="40">
        <f>COUNTIF(Vertices[In-Degree],"&gt;= "&amp;F3)-COUNTIF(Vertices[In-Degree],"&gt;="&amp;F4)</f>
        <v>33</v>
      </c>
      <c r="H3" s="39">
        <f aca="true" t="shared" si="3" ref="H3:H26">H2+($H$57-$H$2)/BinDivisor</f>
        <v>0.14545454545454545</v>
      </c>
      <c r="I3" s="40">
        <f>COUNTIF(Vertices[Out-Degree],"&gt;= "&amp;H3)-COUNTIF(Vertices[Out-Degree],"&gt;="&amp;H4)</f>
        <v>0</v>
      </c>
      <c r="J3" s="39">
        <f aca="true" t="shared" si="4" ref="J3:J26">J2+($J$57-$J$2)/BinDivisor</f>
        <v>172.5661681818182</v>
      </c>
      <c r="K3" s="40">
        <f>COUNTIF(Vertices[Betweenness Centrality],"&gt;= "&amp;J3)-COUNTIF(Vertices[Betweenness Centrality],"&gt;="&amp;J4)</f>
        <v>6</v>
      </c>
      <c r="L3" s="39">
        <f aca="true" t="shared" si="5" ref="L3:L26">L2+($L$57-$L$2)/BinDivisor</f>
        <v>0.01818181818181818</v>
      </c>
      <c r="M3" s="40">
        <f>COUNTIF(Vertices[Closeness Centrality],"&gt;= "&amp;L3)-COUNTIF(Vertices[Closeness Centrality],"&gt;="&amp;L4)</f>
        <v>0</v>
      </c>
      <c r="N3" s="39">
        <f aca="true" t="shared" si="6" ref="N3:N26">N2+($N$57-$N$2)/BinDivisor</f>
        <v>0.0013305090909090911</v>
      </c>
      <c r="O3" s="40">
        <f>COUNTIF(Vertices[Eigenvector Centrality],"&gt;= "&amp;N3)-COUNTIF(Vertices[Eigenvector Centrality],"&gt;="&amp;N4)</f>
        <v>6</v>
      </c>
      <c r="P3" s="39">
        <f aca="true" t="shared" si="7" ref="P3:P26">P2+($P$57-$P$2)/BinDivisor</f>
        <v>0.7017698181818182</v>
      </c>
      <c r="Q3" s="40">
        <f>COUNTIF(Vertices[PageRank],"&gt;= "&amp;P3)-COUNTIF(Vertices[PageRank],"&gt;="&amp;P4)</f>
        <v>39</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140</v>
      </c>
      <c r="D4" s="32">
        <f t="shared" si="1"/>
        <v>0</v>
      </c>
      <c r="E4" s="3">
        <f>COUNTIF(Vertices[Degree],"&gt;= "&amp;D4)-COUNTIF(Vertices[Degree],"&gt;="&amp;D5)</f>
        <v>0</v>
      </c>
      <c r="F4" s="37">
        <f t="shared" si="2"/>
        <v>1.7818181818181817</v>
      </c>
      <c r="G4" s="38">
        <f>COUNTIF(Vertices[In-Degree],"&gt;= "&amp;F4)-COUNTIF(Vertices[In-Degree],"&gt;="&amp;F5)</f>
        <v>7</v>
      </c>
      <c r="H4" s="37">
        <f t="shared" si="3"/>
        <v>0.2909090909090909</v>
      </c>
      <c r="I4" s="38">
        <f>COUNTIF(Vertices[Out-Degree],"&gt;= "&amp;H4)-COUNTIF(Vertices[Out-Degree],"&gt;="&amp;H5)</f>
        <v>0</v>
      </c>
      <c r="J4" s="37">
        <f t="shared" si="4"/>
        <v>345.1323363636364</v>
      </c>
      <c r="K4" s="38">
        <f>COUNTIF(Vertices[Betweenness Centrality],"&gt;= "&amp;J4)-COUNTIF(Vertices[Betweenness Centrality],"&gt;="&amp;J5)</f>
        <v>4</v>
      </c>
      <c r="L4" s="37">
        <f t="shared" si="5"/>
        <v>0.03636363636363636</v>
      </c>
      <c r="M4" s="38">
        <f>COUNTIF(Vertices[Closeness Centrality],"&gt;= "&amp;L4)-COUNTIF(Vertices[Closeness Centrality],"&gt;="&amp;L5)</f>
        <v>0</v>
      </c>
      <c r="N4" s="37">
        <f t="shared" si="6"/>
        <v>0.0026610181818181823</v>
      </c>
      <c r="O4" s="38">
        <f>COUNTIF(Vertices[Eigenvector Centrality],"&gt;= "&amp;N4)-COUNTIF(Vertices[Eigenvector Centrality],"&gt;="&amp;N5)</f>
        <v>1</v>
      </c>
      <c r="P4" s="37">
        <f t="shared" si="7"/>
        <v>1.0355976363636363</v>
      </c>
      <c r="Q4" s="38">
        <f>COUNTIF(Vertices[PageRank],"&gt;= "&amp;P4)-COUNTIF(Vertices[PageRank],"&gt;="&amp;P5)</f>
        <v>11</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2.672727272727273</v>
      </c>
      <c r="G5" s="40">
        <f>COUNTIF(Vertices[In-Degree],"&gt;= "&amp;F5)-COUNTIF(Vertices[In-Degree],"&gt;="&amp;F6)</f>
        <v>4</v>
      </c>
      <c r="H5" s="39">
        <f t="shared" si="3"/>
        <v>0.43636363636363634</v>
      </c>
      <c r="I5" s="40">
        <f>COUNTIF(Vertices[Out-Degree],"&gt;= "&amp;H5)-COUNTIF(Vertices[Out-Degree],"&gt;="&amp;H6)</f>
        <v>0</v>
      </c>
      <c r="J5" s="39">
        <f t="shared" si="4"/>
        <v>517.6985045454546</v>
      </c>
      <c r="K5" s="40">
        <f>COUNTIF(Vertices[Betweenness Centrality],"&gt;= "&amp;J5)-COUNTIF(Vertices[Betweenness Centrality],"&gt;="&amp;J6)</f>
        <v>1</v>
      </c>
      <c r="L5" s="39">
        <f t="shared" si="5"/>
        <v>0.05454545454545454</v>
      </c>
      <c r="M5" s="40">
        <f>COUNTIF(Vertices[Closeness Centrality],"&gt;= "&amp;L5)-COUNTIF(Vertices[Closeness Centrality],"&gt;="&amp;L6)</f>
        <v>0</v>
      </c>
      <c r="N5" s="39">
        <f t="shared" si="6"/>
        <v>0.003991527272727273</v>
      </c>
      <c r="O5" s="40">
        <f>COUNTIF(Vertices[Eigenvector Centrality],"&gt;= "&amp;N5)-COUNTIF(Vertices[Eigenvector Centrality],"&gt;="&amp;N6)</f>
        <v>1</v>
      </c>
      <c r="P5" s="39">
        <f t="shared" si="7"/>
        <v>1.3694254545454545</v>
      </c>
      <c r="Q5" s="40">
        <f>COUNTIF(Vertices[PageRank],"&gt;= "&amp;P5)-COUNTIF(Vertices[PageRank],"&gt;="&amp;P6)</f>
        <v>5</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166</v>
      </c>
      <c r="D6" s="32">
        <f t="shared" si="1"/>
        <v>0</v>
      </c>
      <c r="E6" s="3">
        <f>COUNTIF(Vertices[Degree],"&gt;= "&amp;D6)-COUNTIF(Vertices[Degree],"&gt;="&amp;D7)</f>
        <v>0</v>
      </c>
      <c r="F6" s="37">
        <f t="shared" si="2"/>
        <v>3.5636363636363635</v>
      </c>
      <c r="G6" s="38">
        <f>COUNTIF(Vertices[In-Degree],"&gt;= "&amp;F6)-COUNTIF(Vertices[In-Degree],"&gt;="&amp;F7)</f>
        <v>5</v>
      </c>
      <c r="H6" s="37">
        <f t="shared" si="3"/>
        <v>0.5818181818181818</v>
      </c>
      <c r="I6" s="38">
        <f>COUNTIF(Vertices[Out-Degree],"&gt;= "&amp;H6)-COUNTIF(Vertices[Out-Degree],"&gt;="&amp;H7)</f>
        <v>0</v>
      </c>
      <c r="J6" s="37">
        <f t="shared" si="4"/>
        <v>690.2646727272728</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0.0053220363636363646</v>
      </c>
      <c r="O6" s="38">
        <f>COUNTIF(Vertices[Eigenvector Centrality],"&gt;= "&amp;N6)-COUNTIF(Vertices[Eigenvector Centrality],"&gt;="&amp;N7)</f>
        <v>38</v>
      </c>
      <c r="P6" s="37">
        <f t="shared" si="7"/>
        <v>1.7032532727272727</v>
      </c>
      <c r="Q6" s="38">
        <f>COUNTIF(Vertices[PageRank],"&gt;= "&amp;P6)-COUNTIF(Vertices[PageRank],"&gt;="&amp;P7)</f>
        <v>2</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91</v>
      </c>
      <c r="D7" s="32">
        <f t="shared" si="1"/>
        <v>0</v>
      </c>
      <c r="E7" s="3">
        <f>COUNTIF(Vertices[Degree],"&gt;= "&amp;D7)-COUNTIF(Vertices[Degree],"&gt;="&amp;D8)</f>
        <v>0</v>
      </c>
      <c r="F7" s="39">
        <f t="shared" si="2"/>
        <v>4.454545454545454</v>
      </c>
      <c r="G7" s="40">
        <f>COUNTIF(Vertices[In-Degree],"&gt;= "&amp;F7)-COUNTIF(Vertices[In-Degree],"&gt;="&amp;F8)</f>
        <v>2</v>
      </c>
      <c r="H7" s="39">
        <f t="shared" si="3"/>
        <v>0.7272727272727273</v>
      </c>
      <c r="I7" s="40">
        <f>COUNTIF(Vertices[Out-Degree],"&gt;= "&amp;H7)-COUNTIF(Vertices[Out-Degree],"&gt;="&amp;H8)</f>
        <v>0</v>
      </c>
      <c r="J7" s="39">
        <f t="shared" si="4"/>
        <v>862.830840909091</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0.006652545454545456</v>
      </c>
      <c r="O7" s="40">
        <f>COUNTIF(Vertices[Eigenvector Centrality],"&gt;= "&amp;N7)-COUNTIF(Vertices[Eigenvector Centrality],"&gt;="&amp;N8)</f>
        <v>4</v>
      </c>
      <c r="P7" s="39">
        <f t="shared" si="7"/>
        <v>2.0370810909090906</v>
      </c>
      <c r="Q7" s="40">
        <f>COUNTIF(Vertices[PageRank],"&gt;= "&amp;P7)-COUNTIF(Vertices[PageRank],"&gt;="&amp;P8)</f>
        <v>3</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257</v>
      </c>
      <c r="D8" s="32">
        <f t="shared" si="1"/>
        <v>0</v>
      </c>
      <c r="E8" s="3">
        <f>COUNTIF(Vertices[Degree],"&gt;= "&amp;D8)-COUNTIF(Vertices[Degree],"&gt;="&amp;D9)</f>
        <v>0</v>
      </c>
      <c r="F8" s="37">
        <f t="shared" si="2"/>
        <v>5.345454545454545</v>
      </c>
      <c r="G8" s="38">
        <f>COUNTIF(Vertices[In-Degree],"&gt;= "&amp;F8)-COUNTIF(Vertices[In-Degree],"&gt;="&amp;F9)</f>
        <v>1</v>
      </c>
      <c r="H8" s="37">
        <f t="shared" si="3"/>
        <v>0.8727272727272728</v>
      </c>
      <c r="I8" s="38">
        <f>COUNTIF(Vertices[Out-Degree],"&gt;= "&amp;H8)-COUNTIF(Vertices[Out-Degree],"&gt;="&amp;H9)</f>
        <v>79</v>
      </c>
      <c r="J8" s="37">
        <f t="shared" si="4"/>
        <v>1035.3970090909093</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0.007983054545454548</v>
      </c>
      <c r="O8" s="38">
        <f>COUNTIF(Vertices[Eigenvector Centrality],"&gt;= "&amp;N8)-COUNTIF(Vertices[Eigenvector Centrality],"&gt;="&amp;N9)</f>
        <v>19</v>
      </c>
      <c r="P8" s="37">
        <f t="shared" si="7"/>
        <v>2.370908909090909</v>
      </c>
      <c r="Q8" s="38">
        <f>COUNTIF(Vertices[PageRank],"&gt;= "&amp;P8)-COUNTIF(Vertices[PageRank],"&gt;="&amp;P9)</f>
        <v>1</v>
      </c>
      <c r="R8" s="37">
        <f t="shared" si="8"/>
        <v>0.1090909090909091</v>
      </c>
      <c r="S8" s="43">
        <f>COUNTIF(Vertices[Clustering Coefficient],"&gt;= "&amp;R8)-COUNTIF(Vertices[Clustering Coefficient],"&gt;="&amp;R9)</f>
        <v>1</v>
      </c>
      <c r="T8" s="37" t="e">
        <f ca="1" t="shared" si="9"/>
        <v>#REF!</v>
      </c>
      <c r="U8" s="38" t="e">
        <f ca="1" t="shared" si="0"/>
        <v>#REF!</v>
      </c>
    </row>
    <row r="9" spans="1:21" ht="15">
      <c r="A9" s="118"/>
      <c r="B9" s="118"/>
      <c r="D9" s="32">
        <f t="shared" si="1"/>
        <v>0</v>
      </c>
      <c r="E9" s="3">
        <f>COUNTIF(Vertices[Degree],"&gt;= "&amp;D9)-COUNTIF(Vertices[Degree],"&gt;="&amp;D10)</f>
        <v>0</v>
      </c>
      <c r="F9" s="39">
        <f t="shared" si="2"/>
        <v>6.236363636363635</v>
      </c>
      <c r="G9" s="40">
        <f>COUNTIF(Vertices[In-Degree],"&gt;= "&amp;F9)-COUNTIF(Vertices[In-Degree],"&gt;="&amp;F10)</f>
        <v>1</v>
      </c>
      <c r="H9" s="39">
        <f t="shared" si="3"/>
        <v>1.0181818181818183</v>
      </c>
      <c r="I9" s="40">
        <f>COUNTIF(Vertices[Out-Degree],"&gt;= "&amp;H9)-COUNTIF(Vertices[Out-Degree],"&gt;="&amp;H10)</f>
        <v>0</v>
      </c>
      <c r="J9" s="39">
        <f t="shared" si="4"/>
        <v>1207.9631772727275</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0.00931356363636364</v>
      </c>
      <c r="O9" s="40">
        <f>COUNTIF(Vertices[Eigenvector Centrality],"&gt;= "&amp;N9)-COUNTIF(Vertices[Eigenvector Centrality],"&gt;="&amp;N10)</f>
        <v>12</v>
      </c>
      <c r="P9" s="39">
        <f t="shared" si="7"/>
        <v>2.704736727272727</v>
      </c>
      <c r="Q9" s="40">
        <f>COUNTIF(Vertices[PageRank],"&gt;= "&amp;P9)-COUNTIF(Vertices[PageRank],"&gt;="&amp;P10)</f>
        <v>0</v>
      </c>
      <c r="R9" s="39">
        <f t="shared" si="8"/>
        <v>0.1272727272727273</v>
      </c>
      <c r="S9" s="44">
        <f>COUNTIF(Vertices[Clustering Coefficient],"&gt;= "&amp;R9)-COUNTIF(Vertices[Clustering Coefficient],"&gt;="&amp;R10)</f>
        <v>2</v>
      </c>
      <c r="T9" s="39" t="e">
        <f ca="1" t="shared" si="9"/>
        <v>#REF!</v>
      </c>
      <c r="U9" s="40" t="e">
        <f ca="1" t="shared" si="0"/>
        <v>#REF!</v>
      </c>
    </row>
    <row r="10" spans="1:21" ht="15">
      <c r="A10" s="34" t="s">
        <v>2070</v>
      </c>
      <c r="B10" s="34">
        <v>3</v>
      </c>
      <c r="D10" s="32">
        <f t="shared" si="1"/>
        <v>0</v>
      </c>
      <c r="E10" s="3">
        <f>COUNTIF(Vertices[Degree],"&gt;= "&amp;D10)-COUNTIF(Vertices[Degree],"&gt;="&amp;D11)</f>
        <v>0</v>
      </c>
      <c r="F10" s="37">
        <f t="shared" si="2"/>
        <v>7.127272727272726</v>
      </c>
      <c r="G10" s="38">
        <f>COUNTIF(Vertices[In-Degree],"&gt;= "&amp;F10)-COUNTIF(Vertices[In-Degree],"&gt;="&amp;F11)</f>
        <v>0</v>
      </c>
      <c r="H10" s="37">
        <f t="shared" si="3"/>
        <v>1.1636363636363638</v>
      </c>
      <c r="I10" s="38">
        <f>COUNTIF(Vertices[Out-Degree],"&gt;= "&amp;H10)-COUNTIF(Vertices[Out-Degree],"&gt;="&amp;H11)</f>
        <v>0</v>
      </c>
      <c r="J10" s="37">
        <f t="shared" si="4"/>
        <v>1380.5293454545458</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0.01064407272727273</v>
      </c>
      <c r="O10" s="38">
        <f>COUNTIF(Vertices[Eigenvector Centrality],"&gt;= "&amp;N10)-COUNTIF(Vertices[Eigenvector Centrality],"&gt;="&amp;N11)</f>
        <v>8</v>
      </c>
      <c r="P10" s="37">
        <f t="shared" si="7"/>
        <v>3.038564545454545</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8.018181818181818</v>
      </c>
      <c r="G11" s="40">
        <f>COUNTIF(Vertices[In-Degree],"&gt;= "&amp;F11)-COUNTIF(Vertices[In-Degree],"&gt;="&amp;F12)</f>
        <v>0</v>
      </c>
      <c r="H11" s="39">
        <f t="shared" si="3"/>
        <v>1.3090909090909093</v>
      </c>
      <c r="I11" s="40">
        <f>COUNTIF(Vertices[Out-Degree],"&gt;= "&amp;H11)-COUNTIF(Vertices[Out-Degree],"&gt;="&amp;H12)</f>
        <v>0</v>
      </c>
      <c r="J11" s="39">
        <f t="shared" si="4"/>
        <v>1553.095513636364</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0.011974581818181822</v>
      </c>
      <c r="O11" s="40">
        <f>COUNTIF(Vertices[Eigenvector Centrality],"&gt;= "&amp;N11)-COUNTIF(Vertices[Eigenvector Centrality],"&gt;="&amp;N12)</f>
        <v>3</v>
      </c>
      <c r="P11" s="39">
        <f t="shared" si="7"/>
        <v>3.3723923636363633</v>
      </c>
      <c r="Q11" s="40">
        <f>COUNTIF(Vertices[PageRank],"&gt;= "&amp;P11)-COUNTIF(Vertices[PageRank],"&gt;="&amp;P12)</f>
        <v>0</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176</v>
      </c>
      <c r="B12" s="34">
        <v>36</v>
      </c>
      <c r="D12" s="32">
        <f t="shared" si="1"/>
        <v>0</v>
      </c>
      <c r="E12" s="3">
        <f>COUNTIF(Vertices[Degree],"&gt;= "&amp;D12)-COUNTIF(Vertices[Degree],"&gt;="&amp;D13)</f>
        <v>0</v>
      </c>
      <c r="F12" s="37">
        <f t="shared" si="2"/>
        <v>8.909090909090908</v>
      </c>
      <c r="G12" s="38">
        <f>COUNTIF(Vertices[In-Degree],"&gt;= "&amp;F12)-COUNTIF(Vertices[In-Degree],"&gt;="&amp;F13)</f>
        <v>0</v>
      </c>
      <c r="H12" s="37">
        <f t="shared" si="3"/>
        <v>1.4545454545454548</v>
      </c>
      <c r="I12" s="38">
        <f>COUNTIF(Vertices[Out-Degree],"&gt;= "&amp;H12)-COUNTIF(Vertices[Out-Degree],"&gt;="&amp;H13)</f>
        <v>0</v>
      </c>
      <c r="J12" s="37">
        <f t="shared" si="4"/>
        <v>1725.6616818181824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0.013305090909090914</v>
      </c>
      <c r="O12" s="38">
        <f>COUNTIF(Vertices[Eigenvector Centrality],"&gt;= "&amp;N12)-COUNTIF(Vertices[Eigenvector Centrality],"&gt;="&amp;N13)</f>
        <v>4</v>
      </c>
      <c r="P12" s="37">
        <f t="shared" si="7"/>
        <v>3.7062201818181815</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352</v>
      </c>
      <c r="B13" s="34">
        <v>195</v>
      </c>
      <c r="D13" s="32">
        <f t="shared" si="1"/>
        <v>0</v>
      </c>
      <c r="E13" s="3">
        <f>COUNTIF(Vertices[Degree],"&gt;= "&amp;D13)-COUNTIF(Vertices[Degree],"&gt;="&amp;D14)</f>
        <v>0</v>
      </c>
      <c r="F13" s="39">
        <f t="shared" si="2"/>
        <v>9.799999999999999</v>
      </c>
      <c r="G13" s="40">
        <f>COUNTIF(Vertices[In-Degree],"&gt;= "&amp;F13)-COUNTIF(Vertices[In-Degree],"&gt;="&amp;F14)</f>
        <v>0</v>
      </c>
      <c r="H13" s="39">
        <f t="shared" si="3"/>
        <v>1.6000000000000003</v>
      </c>
      <c r="I13" s="40">
        <f>COUNTIF(Vertices[Out-Degree],"&gt;= "&amp;H13)-COUNTIF(Vertices[Out-Degree],"&gt;="&amp;H14)</f>
        <v>0</v>
      </c>
      <c r="J13" s="39">
        <f t="shared" si="4"/>
        <v>1898.2278500000007</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0.014635600000000006</v>
      </c>
      <c r="O13" s="40">
        <f>COUNTIF(Vertices[Eigenvector Centrality],"&gt;= "&amp;N13)-COUNTIF(Vertices[Eigenvector Centrality],"&gt;="&amp;N14)</f>
        <v>3</v>
      </c>
      <c r="P13" s="39">
        <f t="shared" si="7"/>
        <v>4.040048</v>
      </c>
      <c r="Q13" s="40">
        <f>COUNTIF(Vertices[PageRank],"&gt;= "&amp;P13)-COUNTIF(Vertices[PageRank],"&gt;="&amp;P14)</f>
        <v>0</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353</v>
      </c>
      <c r="B14" s="34">
        <v>26</v>
      </c>
      <c r="D14" s="32">
        <f t="shared" si="1"/>
        <v>0</v>
      </c>
      <c r="E14" s="3">
        <f>COUNTIF(Vertices[Degree],"&gt;= "&amp;D14)-COUNTIF(Vertices[Degree],"&gt;="&amp;D15)</f>
        <v>0</v>
      </c>
      <c r="F14" s="37">
        <f t="shared" si="2"/>
        <v>10.69090909090909</v>
      </c>
      <c r="G14" s="38">
        <f>COUNTIF(Vertices[In-Degree],"&gt;= "&amp;F14)-COUNTIF(Vertices[In-Degree],"&gt;="&amp;F15)</f>
        <v>0</v>
      </c>
      <c r="H14" s="37">
        <f t="shared" si="3"/>
        <v>1.7454545454545458</v>
      </c>
      <c r="I14" s="38">
        <f>COUNTIF(Vertices[Out-Degree],"&gt;= "&amp;H14)-COUNTIF(Vertices[Out-Degree],"&gt;="&amp;H15)</f>
        <v>0</v>
      </c>
      <c r="J14" s="37">
        <f t="shared" si="4"/>
        <v>2070.794018181819</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0.015966109090909095</v>
      </c>
      <c r="O14" s="38">
        <f>COUNTIF(Vertices[Eigenvector Centrality],"&gt;= "&amp;N14)-COUNTIF(Vertices[Eigenvector Centrality],"&gt;="&amp;N15)</f>
        <v>1</v>
      </c>
      <c r="P14" s="37">
        <f t="shared" si="7"/>
        <v>4.373875818181817</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11.58181818181818</v>
      </c>
      <c r="G15" s="40">
        <f>COUNTIF(Vertices[In-Degree],"&gt;= "&amp;F15)-COUNTIF(Vertices[In-Degree],"&gt;="&amp;F16)</f>
        <v>0</v>
      </c>
      <c r="H15" s="39">
        <f t="shared" si="3"/>
        <v>1.8909090909090913</v>
      </c>
      <c r="I15" s="40">
        <f>COUNTIF(Vertices[Out-Degree],"&gt;= "&amp;H15)-COUNTIF(Vertices[Out-Degree],"&gt;="&amp;H16)</f>
        <v>18</v>
      </c>
      <c r="J15" s="39">
        <f t="shared" si="4"/>
        <v>2243.3601863636372</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0.017296618181818185</v>
      </c>
      <c r="O15" s="40">
        <f>COUNTIF(Vertices[Eigenvector Centrality],"&gt;= "&amp;N15)-COUNTIF(Vertices[Eigenvector Centrality],"&gt;="&amp;N16)</f>
        <v>3</v>
      </c>
      <c r="P15" s="39">
        <f t="shared" si="7"/>
        <v>4.707703636363636</v>
      </c>
      <c r="Q15" s="40">
        <f>COUNTIF(Vertices[PageRank],"&gt;= "&amp;P15)-COUNTIF(Vertices[PageRank],"&gt;="&amp;P16)</f>
        <v>0</v>
      </c>
      <c r="R15" s="39">
        <f t="shared" si="8"/>
        <v>0.23636363636363641</v>
      </c>
      <c r="S15" s="44">
        <f>COUNTIF(Vertices[Clustering Coefficient],"&gt;= "&amp;R15)-COUNTIF(Vertices[Clustering Coefficient],"&gt;="&amp;R16)</f>
        <v>5</v>
      </c>
      <c r="T15" s="39" t="e">
        <f ca="1" t="shared" si="9"/>
        <v>#REF!</v>
      </c>
      <c r="U15" s="40" t="e">
        <f ca="1" t="shared" si="0"/>
        <v>#REF!</v>
      </c>
    </row>
    <row r="16" spans="1:21" ht="15">
      <c r="A16" s="34" t="s">
        <v>151</v>
      </c>
      <c r="B16" s="34">
        <v>36</v>
      </c>
      <c r="D16" s="32">
        <f t="shared" si="1"/>
        <v>0</v>
      </c>
      <c r="E16" s="3">
        <f>COUNTIF(Vertices[Degree],"&gt;= "&amp;D16)-COUNTIF(Vertices[Degree],"&gt;="&amp;D17)</f>
        <v>0</v>
      </c>
      <c r="F16" s="37">
        <f t="shared" si="2"/>
        <v>12.47272727272727</v>
      </c>
      <c r="G16" s="38">
        <f>COUNTIF(Vertices[In-Degree],"&gt;= "&amp;F16)-COUNTIF(Vertices[In-Degree],"&gt;="&amp;F17)</f>
        <v>0</v>
      </c>
      <c r="H16" s="37">
        <f t="shared" si="3"/>
        <v>2.0363636363636366</v>
      </c>
      <c r="I16" s="38">
        <f>COUNTIF(Vertices[Out-Degree],"&gt;= "&amp;H16)-COUNTIF(Vertices[Out-Degree],"&gt;="&amp;H17)</f>
        <v>0</v>
      </c>
      <c r="J16" s="37">
        <f t="shared" si="4"/>
        <v>2415.9263545454555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0.018627127272727275</v>
      </c>
      <c r="O16" s="38">
        <f>COUNTIF(Vertices[Eigenvector Centrality],"&gt;= "&amp;N16)-COUNTIF(Vertices[Eigenvector Centrality],"&gt;="&amp;N17)</f>
        <v>0</v>
      </c>
      <c r="P16" s="37">
        <f t="shared" si="7"/>
        <v>5.041531454545455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13.363636363636362</v>
      </c>
      <c r="G17" s="40">
        <f>COUNTIF(Vertices[In-Degree],"&gt;= "&amp;F17)-COUNTIF(Vertices[In-Degree],"&gt;="&amp;F18)</f>
        <v>0</v>
      </c>
      <c r="H17" s="39">
        <f t="shared" si="3"/>
        <v>2.181818181818182</v>
      </c>
      <c r="I17" s="40">
        <f>COUNTIF(Vertices[Out-Degree],"&gt;= "&amp;H17)-COUNTIF(Vertices[Out-Degree],"&gt;="&amp;H18)</f>
        <v>0</v>
      </c>
      <c r="J17" s="39">
        <f t="shared" si="4"/>
        <v>2588.492522727274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0.019957636363636365</v>
      </c>
      <c r="O17" s="40">
        <f>COUNTIF(Vertices[Eigenvector Centrality],"&gt;= "&amp;N17)-COUNTIF(Vertices[Eigenvector Centrality],"&gt;="&amp;N18)</f>
        <v>0</v>
      </c>
      <c r="P17" s="39">
        <f t="shared" si="7"/>
        <v>5.375359272727273</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0.045714285714285714</v>
      </c>
      <c r="D18" s="32">
        <f t="shared" si="1"/>
        <v>0</v>
      </c>
      <c r="E18" s="3">
        <f>COUNTIF(Vertices[Degree],"&gt;= "&amp;D18)-COUNTIF(Vertices[Degree],"&gt;="&amp;D19)</f>
        <v>0</v>
      </c>
      <c r="F18" s="37">
        <f t="shared" si="2"/>
        <v>14.254545454545452</v>
      </c>
      <c r="G18" s="38">
        <f>COUNTIF(Vertices[In-Degree],"&gt;= "&amp;F18)-COUNTIF(Vertices[In-Degree],"&gt;="&amp;F19)</f>
        <v>0</v>
      </c>
      <c r="H18" s="37">
        <f t="shared" si="3"/>
        <v>2.3272727272727276</v>
      </c>
      <c r="I18" s="38">
        <f>COUNTIF(Vertices[Out-Degree],"&gt;= "&amp;H18)-COUNTIF(Vertices[Out-Degree],"&gt;="&amp;H19)</f>
        <v>0</v>
      </c>
      <c r="J18" s="37">
        <f t="shared" si="4"/>
        <v>2761.058690909092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0.021288145454545455</v>
      </c>
      <c r="O18" s="38">
        <f>COUNTIF(Vertices[Eigenvector Centrality],"&gt;= "&amp;N18)-COUNTIF(Vertices[Eigenvector Centrality],"&gt;="&amp;N19)</f>
        <v>0</v>
      </c>
      <c r="P18" s="37">
        <f t="shared" si="7"/>
        <v>5.709187090909092</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0.08743169398907104</v>
      </c>
      <c r="D19" s="32">
        <f t="shared" si="1"/>
        <v>0</v>
      </c>
      <c r="E19" s="3">
        <f>COUNTIF(Vertices[Degree],"&gt;= "&amp;D19)-COUNTIF(Vertices[Degree],"&gt;="&amp;D20)</f>
        <v>0</v>
      </c>
      <c r="F19" s="39">
        <f t="shared" si="2"/>
        <v>15.145454545454543</v>
      </c>
      <c r="G19" s="40">
        <f>COUNTIF(Vertices[In-Degree],"&gt;= "&amp;F19)-COUNTIF(Vertices[In-Degree],"&gt;="&amp;F20)</f>
        <v>0</v>
      </c>
      <c r="H19" s="39">
        <f t="shared" si="3"/>
        <v>2.472727272727273</v>
      </c>
      <c r="I19" s="40">
        <f>COUNTIF(Vertices[Out-Degree],"&gt;= "&amp;H19)-COUNTIF(Vertices[Out-Degree],"&gt;="&amp;H20)</f>
        <v>0</v>
      </c>
      <c r="J19" s="39">
        <f t="shared" si="4"/>
        <v>2933.6248590909104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0.022618654545454545</v>
      </c>
      <c r="O19" s="40">
        <f>COUNTIF(Vertices[Eigenvector Centrality],"&gt;= "&amp;N19)-COUNTIF(Vertices[Eigenvector Centrality],"&gt;="&amp;N20)</f>
        <v>0</v>
      </c>
      <c r="P19" s="39">
        <f t="shared" si="7"/>
        <v>6.04301490909091</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16.036363636363635</v>
      </c>
      <c r="G20" s="38">
        <f>COUNTIF(Vertices[In-Degree],"&gt;= "&amp;F20)-COUNTIF(Vertices[In-Degree],"&gt;="&amp;F21)</f>
        <v>0</v>
      </c>
      <c r="H20" s="37">
        <f t="shared" si="3"/>
        <v>2.6181818181818186</v>
      </c>
      <c r="I20" s="38">
        <f>COUNTIF(Vertices[Out-Degree],"&gt;= "&amp;H20)-COUNTIF(Vertices[Out-Degree],"&gt;="&amp;H21)</f>
        <v>0</v>
      </c>
      <c r="J20" s="37">
        <f t="shared" si="4"/>
        <v>3106.1910272727287</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0.023949163636363634</v>
      </c>
      <c r="O20" s="38">
        <f>COUNTIF(Vertices[Eigenvector Centrality],"&gt;= "&amp;N20)-COUNTIF(Vertices[Eigenvector Centrality],"&gt;="&amp;N21)</f>
        <v>0</v>
      </c>
      <c r="P20" s="37">
        <f t="shared" si="7"/>
        <v>6.376842727272729</v>
      </c>
      <c r="Q20" s="38">
        <f>COUNTIF(Vertices[PageRank],"&gt;= "&amp;P20)-COUNTIF(Vertices[PageRank],"&gt;="&amp;P21)</f>
        <v>0</v>
      </c>
      <c r="R20" s="37">
        <f t="shared" si="8"/>
        <v>0.3272727272727273</v>
      </c>
      <c r="S20" s="43">
        <f>COUNTIF(Vertices[Clustering Coefficient],"&gt;= "&amp;R20)-COUNTIF(Vertices[Clustering Coefficient],"&gt;="&amp;R21)</f>
        <v>8</v>
      </c>
      <c r="T20" s="37" t="e">
        <f ca="1" t="shared" si="9"/>
        <v>#REF!</v>
      </c>
      <c r="U20" s="38" t="e">
        <f ca="1" t="shared" si="0"/>
        <v>#REF!</v>
      </c>
    </row>
    <row r="21" spans="1:21" ht="15">
      <c r="A21" s="34" t="s">
        <v>152</v>
      </c>
      <c r="B21" s="34">
        <v>18</v>
      </c>
      <c r="D21" s="32">
        <f t="shared" si="1"/>
        <v>0</v>
      </c>
      <c r="E21" s="3">
        <f>COUNTIF(Vertices[Degree],"&gt;= "&amp;D21)-COUNTIF(Vertices[Degree],"&gt;="&amp;D22)</f>
        <v>0</v>
      </c>
      <c r="F21" s="39">
        <f t="shared" si="2"/>
        <v>16.927272727272726</v>
      </c>
      <c r="G21" s="40">
        <f>COUNTIF(Vertices[In-Degree],"&gt;= "&amp;F21)-COUNTIF(Vertices[In-Degree],"&gt;="&amp;F22)</f>
        <v>0</v>
      </c>
      <c r="H21" s="39">
        <f t="shared" si="3"/>
        <v>2.763636363636364</v>
      </c>
      <c r="I21" s="40">
        <f>COUNTIF(Vertices[Out-Degree],"&gt;= "&amp;H21)-COUNTIF(Vertices[Out-Degree],"&gt;="&amp;H22)</f>
        <v>0</v>
      </c>
      <c r="J21" s="39">
        <f t="shared" si="4"/>
        <v>3278.757195454547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0.025279672727272724</v>
      </c>
      <c r="O21" s="40">
        <f>COUNTIF(Vertices[Eigenvector Centrality],"&gt;= "&amp;N21)-COUNTIF(Vertices[Eigenvector Centrality],"&gt;="&amp;N22)</f>
        <v>0</v>
      </c>
      <c r="P21" s="39">
        <f t="shared" si="7"/>
        <v>6.710670545454548</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12</v>
      </c>
      <c r="D22" s="32">
        <f t="shared" si="1"/>
        <v>0</v>
      </c>
      <c r="E22" s="3">
        <f>COUNTIF(Vertices[Degree],"&gt;= "&amp;D22)-COUNTIF(Vertices[Degree],"&gt;="&amp;D23)</f>
        <v>0</v>
      </c>
      <c r="F22" s="37">
        <f t="shared" si="2"/>
        <v>17.818181818181817</v>
      </c>
      <c r="G22" s="38">
        <f>COUNTIF(Vertices[In-Degree],"&gt;= "&amp;F22)-COUNTIF(Vertices[In-Degree],"&gt;="&amp;F23)</f>
        <v>0</v>
      </c>
      <c r="H22" s="37">
        <f t="shared" si="3"/>
        <v>2.9090909090909096</v>
      </c>
      <c r="I22" s="38">
        <f>COUNTIF(Vertices[Out-Degree],"&gt;= "&amp;H22)-COUNTIF(Vertices[Out-Degree],"&gt;="&amp;H23)</f>
        <v>7</v>
      </c>
      <c r="J22" s="37">
        <f t="shared" si="4"/>
        <v>3451.3233636363652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0.026610181818181814</v>
      </c>
      <c r="O22" s="38">
        <f>COUNTIF(Vertices[Eigenvector Centrality],"&gt;= "&amp;N22)-COUNTIF(Vertices[Eigenvector Centrality],"&gt;="&amp;N23)</f>
        <v>0</v>
      </c>
      <c r="P22" s="37">
        <f t="shared" si="7"/>
        <v>7.044498363636366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117</v>
      </c>
      <c r="D23" s="32">
        <f t="shared" si="1"/>
        <v>0</v>
      </c>
      <c r="E23" s="3">
        <f>COUNTIF(Vertices[Degree],"&gt;= "&amp;D23)-COUNTIF(Vertices[Degree],"&gt;="&amp;D24)</f>
        <v>0</v>
      </c>
      <c r="F23" s="39">
        <f t="shared" si="2"/>
        <v>18.709090909090907</v>
      </c>
      <c r="G23" s="40">
        <f>COUNTIF(Vertices[In-Degree],"&gt;= "&amp;F23)-COUNTIF(Vertices[In-Degree],"&gt;="&amp;F24)</f>
        <v>0</v>
      </c>
      <c r="H23" s="39">
        <f t="shared" si="3"/>
        <v>3.054545454545455</v>
      </c>
      <c r="I23" s="40">
        <f>COUNTIF(Vertices[Out-Degree],"&gt;= "&amp;H23)-COUNTIF(Vertices[Out-Degree],"&gt;="&amp;H24)</f>
        <v>0</v>
      </c>
      <c r="J23" s="39">
        <f t="shared" si="4"/>
        <v>3623.8895318181835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0.027940690909090904</v>
      </c>
      <c r="O23" s="40">
        <f>COUNTIF(Vertices[Eigenvector Centrality],"&gt;= "&amp;N23)-COUNTIF(Vertices[Eigenvector Centrality],"&gt;="&amp;N24)</f>
        <v>0</v>
      </c>
      <c r="P23" s="39">
        <f t="shared" si="7"/>
        <v>7.378326181818185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221</v>
      </c>
      <c r="D24" s="32">
        <f t="shared" si="1"/>
        <v>0</v>
      </c>
      <c r="E24" s="3">
        <f>COUNTIF(Vertices[Degree],"&gt;= "&amp;D24)-COUNTIF(Vertices[Degree],"&gt;="&amp;D25)</f>
        <v>0</v>
      </c>
      <c r="F24" s="37">
        <f t="shared" si="2"/>
        <v>19.599999999999998</v>
      </c>
      <c r="G24" s="38">
        <f>COUNTIF(Vertices[In-Degree],"&gt;= "&amp;F24)-COUNTIF(Vertices[In-Degree],"&gt;="&amp;F25)</f>
        <v>0</v>
      </c>
      <c r="H24" s="37">
        <f t="shared" si="3"/>
        <v>3.2000000000000006</v>
      </c>
      <c r="I24" s="38">
        <f>COUNTIF(Vertices[Out-Degree],"&gt;= "&amp;H24)-COUNTIF(Vertices[Out-Degree],"&gt;="&amp;H25)</f>
        <v>0</v>
      </c>
      <c r="J24" s="37">
        <f t="shared" si="4"/>
        <v>3796.455700000002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0.029271199999999994</v>
      </c>
      <c r="O24" s="38">
        <f>COUNTIF(Vertices[Eigenvector Centrality],"&gt;= "&amp;N24)-COUNTIF(Vertices[Eigenvector Centrality],"&gt;="&amp;N25)</f>
        <v>0</v>
      </c>
      <c r="P24" s="37">
        <f t="shared" si="7"/>
        <v>7.7121540000000035</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20.49090909090909</v>
      </c>
      <c r="G25" s="40">
        <f>COUNTIF(Vertices[In-Degree],"&gt;= "&amp;F25)-COUNTIF(Vertices[In-Degree],"&gt;="&amp;F26)</f>
        <v>0</v>
      </c>
      <c r="H25" s="39">
        <f t="shared" si="3"/>
        <v>3.345454545454546</v>
      </c>
      <c r="I25" s="40">
        <f>COUNTIF(Vertices[Out-Degree],"&gt;= "&amp;H25)-COUNTIF(Vertices[Out-Degree],"&gt;="&amp;H26)</f>
        <v>0</v>
      </c>
      <c r="J25" s="39">
        <f t="shared" si="4"/>
        <v>3969.02186818182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0.030601709090909084</v>
      </c>
      <c r="O25" s="40">
        <f>COUNTIF(Vertices[Eigenvector Centrality],"&gt;= "&amp;N25)-COUNTIF(Vertices[Eigenvector Centrality],"&gt;="&amp;N26)</f>
        <v>0</v>
      </c>
      <c r="P25" s="39">
        <f t="shared" si="7"/>
        <v>8.045981818181822</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21.38181818181818</v>
      </c>
      <c r="G26" s="38">
        <f>COUNTIF(Vertices[In-Degree],"&gt;= "&amp;F26)-COUNTIF(Vertices[In-Degree],"&gt;="&amp;F28)</f>
        <v>0</v>
      </c>
      <c r="H26" s="37">
        <f t="shared" si="3"/>
        <v>3.4909090909090916</v>
      </c>
      <c r="I26" s="38">
        <f>COUNTIF(Vertices[Out-Degree],"&gt;= "&amp;H26)-COUNTIF(Vertices[Out-Degree],"&gt;="&amp;H28)</f>
        <v>0</v>
      </c>
      <c r="J26" s="37">
        <f t="shared" si="4"/>
        <v>4141.588036363638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0.03193221818181818</v>
      </c>
      <c r="O26" s="38">
        <f>COUNTIF(Vertices[Eigenvector Centrality],"&gt;= "&amp;N26)-COUNTIF(Vertices[Eigenvector Centrality],"&gt;="&amp;N28)</f>
        <v>0</v>
      </c>
      <c r="P26" s="37">
        <f t="shared" si="7"/>
        <v>8.37980963636364</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2.732916</v>
      </c>
      <c r="D27" s="32"/>
      <c r="E27" s="3">
        <f>COUNTIF(Vertices[Degree],"&gt;= "&amp;D27)-COUNTIF(Vertices[Degree],"&gt;="&amp;D28)</f>
        <v>0</v>
      </c>
      <c r="F27" s="61"/>
      <c r="G27" s="62">
        <f>COUNTIF(Vertices[In-Degree],"&gt;= "&amp;F27)-COUNTIF(Vertices[In-Degree],"&gt;="&amp;F28)</f>
        <v>-2</v>
      </c>
      <c r="H27" s="61"/>
      <c r="I27" s="62">
        <f>COUNTIF(Vertices[Out-Degree],"&gt;= "&amp;H27)-COUNTIF(Vertices[Out-Degree],"&gt;="&amp;H28)</f>
        <v>-12</v>
      </c>
      <c r="J27" s="61"/>
      <c r="K27" s="62">
        <f>COUNTIF(Vertices[Betweenness Centrality],"&gt;= "&amp;J27)-COUNTIF(Vertices[Betweenness Centrality],"&gt;="&amp;J28)</f>
        <v>-2</v>
      </c>
      <c r="L27" s="61"/>
      <c r="M27" s="62">
        <f>COUNTIF(Vertices[Closeness Centrality],"&gt;= "&amp;L27)-COUNTIF(Vertices[Closeness Centrality],"&gt;="&amp;L28)</f>
        <v>-9</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-12</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22.27272727272727</v>
      </c>
      <c r="G28" s="40">
        <f>COUNTIF(Vertices[In-Degree],"&gt;= "&amp;F28)-COUNTIF(Vertices[In-Degree],"&gt;="&amp;F40)</f>
        <v>0</v>
      </c>
      <c r="H28" s="39">
        <f>H26+($H$57-$H$2)/BinDivisor</f>
        <v>3.636363636363637</v>
      </c>
      <c r="I28" s="40">
        <f>COUNTIF(Vertices[Out-Degree],"&gt;= "&amp;H28)-COUNTIF(Vertices[Out-Degree],"&gt;="&amp;H40)</f>
        <v>0</v>
      </c>
      <c r="J28" s="39">
        <f>J26+($J$57-$J$2)/BinDivisor</f>
        <v>4314.154204545456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0.03326272727272727</v>
      </c>
      <c r="O28" s="40">
        <f>COUNTIF(Vertices[Eigenvector Centrality],"&gt;= "&amp;N28)-COUNTIF(Vertices[Eigenvector Centrality],"&gt;="&amp;N40)</f>
        <v>0</v>
      </c>
      <c r="P28" s="39">
        <f>P26+($P$57-$P$2)/BinDivisor</f>
        <v>8.71363745454546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0.009403905447070914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2071</v>
      </c>
      <c r="B30" s="34">
        <v>0.491976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2072</v>
      </c>
      <c r="B32" s="34" t="s">
        <v>2073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-12</v>
      </c>
      <c r="J38" s="61"/>
      <c r="K38" s="62">
        <f>COUNTIF(Vertices[Betweenness Centrality],"&gt;= "&amp;J38)-COUNTIF(Vertices[Betweenness Centrality],"&gt;="&amp;J40)</f>
        <v>-2</v>
      </c>
      <c r="L38" s="61"/>
      <c r="M38" s="62">
        <f>COUNTIF(Vertices[Closeness Centrality],"&gt;= "&amp;L38)-COUNTIF(Vertices[Closeness Centrality],"&gt;="&amp;L40)</f>
        <v>-9</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-12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-12</v>
      </c>
      <c r="J39" s="61"/>
      <c r="K39" s="62">
        <f>COUNTIF(Vertices[Betweenness Centrality],"&gt;= "&amp;J39)-COUNTIF(Vertices[Betweenness Centrality],"&gt;="&amp;J40)</f>
        <v>-2</v>
      </c>
      <c r="L39" s="61"/>
      <c r="M39" s="62">
        <f>COUNTIF(Vertices[Closeness Centrality],"&gt;= "&amp;L39)-COUNTIF(Vertices[Closeness Centrality],"&gt;="&amp;L40)</f>
        <v>-9</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-12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23.16363636363636</v>
      </c>
      <c r="G40" s="38">
        <f>COUNTIF(Vertices[In-Degree],"&gt;= "&amp;F40)-COUNTIF(Vertices[In-Degree],"&gt;="&amp;F41)</f>
        <v>0</v>
      </c>
      <c r="H40" s="37">
        <f>H28+($H$57-$H$2)/BinDivisor</f>
        <v>3.7818181818181826</v>
      </c>
      <c r="I40" s="38">
        <f>COUNTIF(Vertices[Out-Degree],"&gt;= "&amp;H40)-COUNTIF(Vertices[Out-Degree],"&gt;="&amp;H41)</f>
        <v>0</v>
      </c>
      <c r="J40" s="37">
        <f>J28+($J$57-$J$2)/BinDivisor</f>
        <v>4486.7203727272745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0.034593236363636364</v>
      </c>
      <c r="O40" s="38">
        <f>COUNTIF(Vertices[Eigenvector Centrality],"&gt;= "&amp;N40)-COUNTIF(Vertices[Eigenvector Centrality],"&gt;="&amp;N41)</f>
        <v>0</v>
      </c>
      <c r="P40" s="37">
        <f>P28+($P$57-$P$2)/BinDivisor</f>
        <v>9.047465272727278</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24.05454545454545</v>
      </c>
      <c r="G41" s="40">
        <f>COUNTIF(Vertices[In-Degree],"&gt;= "&amp;F41)-COUNTIF(Vertices[In-Degree],"&gt;="&amp;F42)</f>
        <v>0</v>
      </c>
      <c r="H41" s="39">
        <f aca="true" t="shared" si="12" ref="H41:H56">H40+($H$57-$H$2)/BinDivisor</f>
        <v>3.927272727272728</v>
      </c>
      <c r="I41" s="40">
        <f>COUNTIF(Vertices[Out-Degree],"&gt;= "&amp;H41)-COUNTIF(Vertices[Out-Degree],"&gt;="&amp;H42)</f>
        <v>3</v>
      </c>
      <c r="J41" s="39">
        <f aca="true" t="shared" si="13" ref="J41:J56">J40+($J$57-$J$2)/BinDivisor</f>
        <v>4659.286540909093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0.03592374545454546</v>
      </c>
      <c r="O41" s="40">
        <f>COUNTIF(Vertices[Eigenvector Centrality],"&gt;= "&amp;N41)-COUNTIF(Vertices[Eigenvector Centrality],"&gt;="&amp;N42)</f>
        <v>0</v>
      </c>
      <c r="P41" s="39">
        <f aca="true" t="shared" si="16" ref="P41:P56">P40+($P$57-$P$2)/BinDivisor</f>
        <v>9.381293090909097</v>
      </c>
      <c r="Q41" s="40">
        <f>COUNTIF(Vertices[PageRank],"&gt;= "&amp;P41)-COUNTIF(Vertices[PageRank],"&gt;="&amp;P42)</f>
        <v>0</v>
      </c>
      <c r="R41" s="39">
        <f aca="true" t="shared" si="17" ref="R41:R56">R40+($R$57-$R$2)/BinDivisor</f>
        <v>0.490909090909091</v>
      </c>
      <c r="S41" s="44">
        <f>COUNTIF(Vertices[Clustering Coefficient],"&gt;= "&amp;R41)-COUNTIF(Vertices[Clustering Coefficient],"&gt;="&amp;R42)</f>
        <v>9</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24.94545454545454</v>
      </c>
      <c r="G42" s="38">
        <f>COUNTIF(Vertices[In-Degree],"&gt;= "&amp;F42)-COUNTIF(Vertices[In-Degree],"&gt;="&amp;F43)</f>
        <v>0</v>
      </c>
      <c r="H42" s="37">
        <f t="shared" si="12"/>
        <v>4.072727272727273</v>
      </c>
      <c r="I42" s="38">
        <f>COUNTIF(Vertices[Out-Degree],"&gt;= "&amp;H42)-COUNTIF(Vertices[Out-Degree],"&gt;="&amp;H43)</f>
        <v>0</v>
      </c>
      <c r="J42" s="37">
        <f t="shared" si="13"/>
        <v>4831.852709090911</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0.03725425454545455</v>
      </c>
      <c r="O42" s="38">
        <f>COUNTIF(Vertices[Eigenvector Centrality],"&gt;= "&amp;N42)-COUNTIF(Vertices[Eigenvector Centrality],"&gt;="&amp;N43)</f>
        <v>0</v>
      </c>
      <c r="P42" s="37">
        <f t="shared" si="16"/>
        <v>9.715120909090915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25.836363636363632</v>
      </c>
      <c r="G43" s="40">
        <f>COUNTIF(Vertices[In-Degree],"&gt;= "&amp;F43)-COUNTIF(Vertices[In-Degree],"&gt;="&amp;F44)</f>
        <v>0</v>
      </c>
      <c r="H43" s="39">
        <f t="shared" si="12"/>
        <v>4.218181818181819</v>
      </c>
      <c r="I43" s="40">
        <f>COUNTIF(Vertices[Out-Degree],"&gt;= "&amp;H43)-COUNTIF(Vertices[Out-Degree],"&gt;="&amp;H44)</f>
        <v>0</v>
      </c>
      <c r="J43" s="39">
        <f t="shared" si="13"/>
        <v>5004.418877272729</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0.03858476363636364</v>
      </c>
      <c r="O43" s="40">
        <f>COUNTIF(Vertices[Eigenvector Centrality],"&gt;= "&amp;N43)-COUNTIF(Vertices[Eigenvector Centrality],"&gt;="&amp;N44)</f>
        <v>0</v>
      </c>
      <c r="P43" s="39">
        <f t="shared" si="16"/>
        <v>10.048948727272734</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26.727272727272723</v>
      </c>
      <c r="G44" s="38">
        <f>COUNTIF(Vertices[In-Degree],"&gt;= "&amp;F44)-COUNTIF(Vertices[In-Degree],"&gt;="&amp;F45)</f>
        <v>0</v>
      </c>
      <c r="H44" s="37">
        <f t="shared" si="12"/>
        <v>4.363636363636364</v>
      </c>
      <c r="I44" s="38">
        <f>COUNTIF(Vertices[Out-Degree],"&gt;= "&amp;H44)-COUNTIF(Vertices[Out-Degree],"&gt;="&amp;H45)</f>
        <v>0</v>
      </c>
      <c r="J44" s="37">
        <f t="shared" si="13"/>
        <v>5176.985045454548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0.03991527272727274</v>
      </c>
      <c r="O44" s="38">
        <f>COUNTIF(Vertices[Eigenvector Centrality],"&gt;= "&amp;N44)-COUNTIF(Vertices[Eigenvector Centrality],"&gt;="&amp;N45)</f>
        <v>0</v>
      </c>
      <c r="P44" s="37">
        <f t="shared" si="16"/>
        <v>10.382776545454552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27.618181818181814</v>
      </c>
      <c r="G45" s="40">
        <f>COUNTIF(Vertices[In-Degree],"&gt;= "&amp;F45)-COUNTIF(Vertices[In-Degree],"&gt;="&amp;F46)</f>
        <v>0</v>
      </c>
      <c r="H45" s="39">
        <f t="shared" si="12"/>
        <v>4.50909090909091</v>
      </c>
      <c r="I45" s="40">
        <f>COUNTIF(Vertices[Out-Degree],"&gt;= "&amp;H45)-COUNTIF(Vertices[Out-Degree],"&gt;="&amp;H46)</f>
        <v>0</v>
      </c>
      <c r="J45" s="39">
        <f t="shared" si="13"/>
        <v>5349.551213636366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0.04124578181818183</v>
      </c>
      <c r="O45" s="40">
        <f>COUNTIF(Vertices[Eigenvector Centrality],"&gt;= "&amp;N45)-COUNTIF(Vertices[Eigenvector Centrality],"&gt;="&amp;N46)</f>
        <v>0</v>
      </c>
      <c r="P45" s="39">
        <f t="shared" si="16"/>
        <v>10.716604363636371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28.509090909090904</v>
      </c>
      <c r="G46" s="38">
        <f>COUNTIF(Vertices[In-Degree],"&gt;= "&amp;F46)-COUNTIF(Vertices[In-Degree],"&gt;="&amp;F47)</f>
        <v>0</v>
      </c>
      <c r="H46" s="37">
        <f t="shared" si="12"/>
        <v>4.654545454545455</v>
      </c>
      <c r="I46" s="38">
        <f>COUNTIF(Vertices[Out-Degree],"&gt;= "&amp;H46)-COUNTIF(Vertices[Out-Degree],"&gt;="&amp;H47)</f>
        <v>0</v>
      </c>
      <c r="J46" s="37">
        <f t="shared" si="13"/>
        <v>5522.117381818184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0.04257629090909092</v>
      </c>
      <c r="O46" s="38">
        <f>COUNTIF(Vertices[Eigenvector Centrality],"&gt;= "&amp;N46)-COUNTIF(Vertices[Eigenvector Centrality],"&gt;="&amp;N47)</f>
        <v>0</v>
      </c>
      <c r="P46" s="37">
        <f t="shared" si="16"/>
        <v>11.05043218181819</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29.399999999999995</v>
      </c>
      <c r="G47" s="40">
        <f>COUNTIF(Vertices[In-Degree],"&gt;= "&amp;F47)-COUNTIF(Vertices[In-Degree],"&gt;="&amp;F48)</f>
        <v>0</v>
      </c>
      <c r="H47" s="39">
        <f t="shared" si="12"/>
        <v>4.800000000000001</v>
      </c>
      <c r="I47" s="40">
        <f>COUNTIF(Vertices[Out-Degree],"&gt;= "&amp;H47)-COUNTIF(Vertices[Out-Degree],"&gt;="&amp;H48)</f>
        <v>0</v>
      </c>
      <c r="J47" s="39">
        <f t="shared" si="13"/>
        <v>5694.6835500000025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0.04390680000000002</v>
      </c>
      <c r="O47" s="40">
        <f>COUNTIF(Vertices[Eigenvector Centrality],"&gt;= "&amp;N47)-COUNTIF(Vertices[Eigenvector Centrality],"&gt;="&amp;N48)</f>
        <v>0</v>
      </c>
      <c r="P47" s="39">
        <f t="shared" si="16"/>
        <v>11.384260000000008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30.290909090909086</v>
      </c>
      <c r="G48" s="38">
        <f>COUNTIF(Vertices[In-Degree],"&gt;= "&amp;F48)-COUNTIF(Vertices[In-Degree],"&gt;="&amp;F49)</f>
        <v>0</v>
      </c>
      <c r="H48" s="37">
        <f t="shared" si="12"/>
        <v>4.945454545454546</v>
      </c>
      <c r="I48" s="38">
        <f>COUNTIF(Vertices[Out-Degree],"&gt;= "&amp;H48)-COUNTIF(Vertices[Out-Degree],"&gt;="&amp;H49)</f>
        <v>5</v>
      </c>
      <c r="J48" s="37">
        <f t="shared" si="13"/>
        <v>5867.249718181821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0.04523730909090911</v>
      </c>
      <c r="O48" s="38">
        <f>COUNTIF(Vertices[Eigenvector Centrality],"&gt;= "&amp;N48)-COUNTIF(Vertices[Eigenvector Centrality],"&gt;="&amp;N49)</f>
        <v>0</v>
      </c>
      <c r="P48" s="37">
        <f t="shared" si="16"/>
        <v>11.718087818181827</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31.181818181818176</v>
      </c>
      <c r="G49" s="40">
        <f>COUNTIF(Vertices[In-Degree],"&gt;= "&amp;F49)-COUNTIF(Vertices[In-Degree],"&gt;="&amp;F50)</f>
        <v>0</v>
      </c>
      <c r="H49" s="39">
        <f t="shared" si="12"/>
        <v>5.090909090909092</v>
      </c>
      <c r="I49" s="40">
        <f>COUNTIF(Vertices[Out-Degree],"&gt;= "&amp;H49)-COUNTIF(Vertices[Out-Degree],"&gt;="&amp;H50)</f>
        <v>0</v>
      </c>
      <c r="J49" s="39">
        <f t="shared" si="13"/>
        <v>6039.815886363639</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0.0465678181818182</v>
      </c>
      <c r="O49" s="40">
        <f>COUNTIF(Vertices[Eigenvector Centrality],"&gt;= "&amp;N49)-COUNTIF(Vertices[Eigenvector Centrality],"&gt;="&amp;N50)</f>
        <v>0</v>
      </c>
      <c r="P49" s="39">
        <f t="shared" si="16"/>
        <v>12.051915636363645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32.07272727272727</v>
      </c>
      <c r="G50" s="38">
        <f>COUNTIF(Vertices[In-Degree],"&gt;= "&amp;F50)-COUNTIF(Vertices[In-Degree],"&gt;="&amp;F51)</f>
        <v>0</v>
      </c>
      <c r="H50" s="37">
        <f t="shared" si="12"/>
        <v>5.236363636363637</v>
      </c>
      <c r="I50" s="38">
        <f>COUNTIF(Vertices[Out-Degree],"&gt;= "&amp;H50)-COUNTIF(Vertices[Out-Degree],"&gt;="&amp;H51)</f>
        <v>0</v>
      </c>
      <c r="J50" s="37">
        <f t="shared" si="13"/>
        <v>6212.382054545457</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0.0478983272727273</v>
      </c>
      <c r="O50" s="38">
        <f>COUNTIF(Vertices[Eigenvector Centrality],"&gt;= "&amp;N50)-COUNTIF(Vertices[Eigenvector Centrality],"&gt;="&amp;N51)</f>
        <v>0</v>
      </c>
      <c r="P50" s="37">
        <f t="shared" si="16"/>
        <v>12.385743454545464</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32.96363636363636</v>
      </c>
      <c r="G51" s="40">
        <f>COUNTIF(Vertices[In-Degree],"&gt;= "&amp;F51)-COUNTIF(Vertices[In-Degree],"&gt;="&amp;F52)</f>
        <v>0</v>
      </c>
      <c r="H51" s="39">
        <f t="shared" si="12"/>
        <v>5.381818181818183</v>
      </c>
      <c r="I51" s="40">
        <f>COUNTIF(Vertices[Out-Degree],"&gt;= "&amp;H51)-COUNTIF(Vertices[Out-Degree],"&gt;="&amp;H52)</f>
        <v>0</v>
      </c>
      <c r="J51" s="39">
        <f t="shared" si="13"/>
        <v>6384.948222727276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0.04922883636363639</v>
      </c>
      <c r="O51" s="40">
        <f>COUNTIF(Vertices[Eigenvector Centrality],"&gt;= "&amp;N51)-COUNTIF(Vertices[Eigenvector Centrality],"&gt;="&amp;N52)</f>
        <v>0</v>
      </c>
      <c r="P51" s="39">
        <f t="shared" si="16"/>
        <v>12.719571272727283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33.85454545454545</v>
      </c>
      <c r="G52" s="38">
        <f>COUNTIF(Vertices[In-Degree],"&gt;= "&amp;F52)-COUNTIF(Vertices[In-Degree],"&gt;="&amp;F53)</f>
        <v>0</v>
      </c>
      <c r="H52" s="37">
        <f t="shared" si="12"/>
        <v>5.527272727272728</v>
      </c>
      <c r="I52" s="38">
        <f>COUNTIF(Vertices[Out-Degree],"&gt;= "&amp;H52)-COUNTIF(Vertices[Out-Degree],"&gt;="&amp;H53)</f>
        <v>0</v>
      </c>
      <c r="J52" s="37">
        <f t="shared" si="13"/>
        <v>6557.514390909094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0.05055934545454548</v>
      </c>
      <c r="O52" s="38">
        <f>COUNTIF(Vertices[Eigenvector Centrality],"&gt;= "&amp;N52)-COUNTIF(Vertices[Eigenvector Centrality],"&gt;="&amp;N53)</f>
        <v>0</v>
      </c>
      <c r="P52" s="37">
        <f t="shared" si="16"/>
        <v>13.053399090909101</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34.74545454545454</v>
      </c>
      <c r="G53" s="40">
        <f>COUNTIF(Vertices[In-Degree],"&gt;= "&amp;F53)-COUNTIF(Vertices[In-Degree],"&gt;="&amp;F54)</f>
        <v>0</v>
      </c>
      <c r="H53" s="39">
        <f t="shared" si="12"/>
        <v>5.672727272727274</v>
      </c>
      <c r="I53" s="40">
        <f>COUNTIF(Vertices[Out-Degree],"&gt;= "&amp;H53)-COUNTIF(Vertices[Out-Degree],"&gt;="&amp;H54)</f>
        <v>0</v>
      </c>
      <c r="J53" s="39">
        <f t="shared" si="13"/>
        <v>6730.080559090912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0.051889854545454576</v>
      </c>
      <c r="O53" s="40">
        <f>COUNTIF(Vertices[Eigenvector Centrality],"&gt;= "&amp;N53)-COUNTIF(Vertices[Eigenvector Centrality],"&gt;="&amp;N54)</f>
        <v>0</v>
      </c>
      <c r="P53" s="39">
        <f t="shared" si="16"/>
        <v>13.38722690909092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35.63636363636363</v>
      </c>
      <c r="G54" s="38">
        <f>COUNTIF(Vertices[In-Degree],"&gt;= "&amp;F54)-COUNTIF(Vertices[In-Degree],"&gt;="&amp;F55)</f>
        <v>0</v>
      </c>
      <c r="H54" s="37">
        <f t="shared" si="12"/>
        <v>5.818181818181819</v>
      </c>
      <c r="I54" s="38">
        <f>COUNTIF(Vertices[Out-Degree],"&gt;= "&amp;H54)-COUNTIF(Vertices[Out-Degree],"&gt;="&amp;H55)</f>
        <v>0</v>
      </c>
      <c r="J54" s="37">
        <f t="shared" si="13"/>
        <v>6902.6467272727305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0.05322036363636367</v>
      </c>
      <c r="O54" s="38">
        <f>COUNTIF(Vertices[Eigenvector Centrality],"&gt;= "&amp;N54)-COUNTIF(Vertices[Eigenvector Centrality],"&gt;="&amp;N55)</f>
        <v>1</v>
      </c>
      <c r="P54" s="37">
        <f t="shared" si="16"/>
        <v>13.721054727272739</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36.527272727272724</v>
      </c>
      <c r="G55" s="40">
        <f>COUNTIF(Vertices[In-Degree],"&gt;= "&amp;F55)-COUNTIF(Vertices[In-Degree],"&gt;="&amp;F56)</f>
        <v>0</v>
      </c>
      <c r="H55" s="39">
        <f t="shared" si="12"/>
        <v>5.963636363636365</v>
      </c>
      <c r="I55" s="40">
        <f>COUNTIF(Vertices[Out-Degree],"&gt;= "&amp;H55)-COUNTIF(Vertices[Out-Degree],"&gt;="&amp;H56)</f>
        <v>3</v>
      </c>
      <c r="J55" s="39">
        <f t="shared" si="13"/>
        <v>7075.212895454549</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0.05455087272727276</v>
      </c>
      <c r="O55" s="40">
        <f>COUNTIF(Vertices[Eigenvector Centrality],"&gt;= "&amp;N55)-COUNTIF(Vertices[Eigenvector Centrality],"&gt;="&amp;N56)</f>
        <v>0</v>
      </c>
      <c r="P55" s="39">
        <f t="shared" si="16"/>
        <v>14.054882545454557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37.418181818181814</v>
      </c>
      <c r="G56" s="38">
        <f>COUNTIF(Vertices[In-Degree],"&gt;= "&amp;F56)-COUNTIF(Vertices[In-Degree],"&gt;="&amp;F57)</f>
        <v>1</v>
      </c>
      <c r="H56" s="37">
        <f t="shared" si="12"/>
        <v>6.10909090909091</v>
      </c>
      <c r="I56" s="38">
        <f>COUNTIF(Vertices[Out-Degree],"&gt;= "&amp;H56)-COUNTIF(Vertices[Out-Degree],"&gt;="&amp;H57)</f>
        <v>0</v>
      </c>
      <c r="J56" s="37">
        <f t="shared" si="13"/>
        <v>7247.779063636367</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0.055881381818181856</v>
      </c>
      <c r="O56" s="38">
        <f>COUNTIF(Vertices[Eigenvector Centrality],"&gt;= "&amp;N56)-COUNTIF(Vertices[Eigenvector Centrality],"&gt;="&amp;N57)</f>
        <v>0</v>
      </c>
      <c r="P56" s="37">
        <f t="shared" si="16"/>
        <v>14.388710363636376</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49</v>
      </c>
      <c r="G57" s="42">
        <f>COUNTIF(Vertices[In-Degree],"&gt;= "&amp;F57)-COUNTIF(Vertices[In-Degree],"&gt;="&amp;F58)</f>
        <v>1</v>
      </c>
      <c r="H57" s="41">
        <f>MAX(Vertices[Out-Degree])</f>
        <v>8</v>
      </c>
      <c r="I57" s="42">
        <f>COUNTIF(Vertices[Out-Degree],"&gt;= "&amp;H57)-COUNTIF(Vertices[Out-Degree],"&gt;="&amp;H58)</f>
        <v>1</v>
      </c>
      <c r="J57" s="41">
        <f>MAX(Vertices[Betweenness Centrality])</f>
        <v>9491.13925</v>
      </c>
      <c r="K57" s="42">
        <f>COUNTIF(Vertices[Betweenness Centrality],"&gt;= "&amp;J57)-COUNTIF(Vertices[Betweenness Centrality],"&gt;="&amp;J58)</f>
        <v>1</v>
      </c>
      <c r="L57" s="41">
        <f>MAX(Vertices[Closeness Centrality])</f>
        <v>1</v>
      </c>
      <c r="M57" s="42">
        <f>COUNTIF(Vertices[Closeness Centrality],"&gt;= "&amp;L57)-COUNTIF(Vertices[Closeness Centrality],"&gt;="&amp;L58)</f>
        <v>8</v>
      </c>
      <c r="N57" s="41">
        <f>MAX(Vertices[Eigenvector Centrality])</f>
        <v>0.073178</v>
      </c>
      <c r="O57" s="42">
        <f>COUNTIF(Vertices[Eigenvector Centrality],"&gt;= "&amp;N57)-COUNTIF(Vertices[Eigenvector Centrality],"&gt;="&amp;N58)</f>
        <v>1</v>
      </c>
      <c r="P57" s="41">
        <f>MAX(Vertices[PageRank])</f>
        <v>18.728472</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49</v>
      </c>
    </row>
    <row r="71" spans="1:2" ht="15">
      <c r="A71" s="33" t="s">
        <v>90</v>
      </c>
      <c r="B71" s="47">
        <f>_xlfn.IFERROR(AVERAGE(Vertices[In-Degree]),NoMetricMessage)</f>
        <v>1.4214285714285715</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8</v>
      </c>
    </row>
    <row r="85" spans="1:2" ht="15">
      <c r="A85" s="33" t="s">
        <v>96</v>
      </c>
      <c r="B85" s="47">
        <f>_xlfn.IFERROR(AVERAGE(Vertices[Out-Degree]),NoMetricMessage)</f>
        <v>1.4214285714285715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9491.13925</v>
      </c>
    </row>
    <row r="99" spans="1:2" ht="15">
      <c r="A99" s="33" t="s">
        <v>102</v>
      </c>
      <c r="B99" s="47">
        <f>_xlfn.IFERROR(AVERAGE(Vertices[Betweenness Centrality]),NoMetricMessage)</f>
        <v>170.90000001428578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0.06813996428571427</v>
      </c>
    </row>
    <row r="114" spans="1:2" ht="15">
      <c r="A114" s="33" t="s">
        <v>109</v>
      </c>
      <c r="B114" s="47">
        <f>_xlfn.IFERROR(MEDIAN(Vertices[Closeness Centrality]),NoMetricMessage)</f>
        <v>0.003165</v>
      </c>
    </row>
    <row r="125" spans="1:2" ht="15">
      <c r="A125" s="33" t="s">
        <v>112</v>
      </c>
      <c r="B125" s="47">
        <f>IF(COUNT(Vertices[Eigenvector Centrality])&gt;0,N2,NoMetricMessage)</f>
        <v>0</v>
      </c>
    </row>
    <row r="126" spans="1:2" ht="15">
      <c r="A126" s="33" t="s">
        <v>113</v>
      </c>
      <c r="B126" s="47">
        <f>IF(COUNT(Vertices[Eigenvector Centrality])&gt;0,N57,NoMetricMessage)</f>
        <v>0.073178</v>
      </c>
    </row>
    <row r="127" spans="1:2" ht="15">
      <c r="A127" s="33" t="s">
        <v>114</v>
      </c>
      <c r="B127" s="47">
        <f>_xlfn.IFERROR(AVERAGE(Vertices[Eigenvector Centrality]),NoMetricMessage)</f>
        <v>0.007142692857142868</v>
      </c>
    </row>
    <row r="128" spans="1:2" ht="15">
      <c r="A128" s="33" t="s">
        <v>115</v>
      </c>
      <c r="B128" s="47">
        <f>_xlfn.IFERROR(MEDIAN(Vertices[Eigenvector Centrality]),NoMetricMessage)</f>
        <v>0.00614</v>
      </c>
    </row>
    <row r="139" spans="1:2" ht="15">
      <c r="A139" s="33" t="s">
        <v>140</v>
      </c>
      <c r="B139" s="47">
        <f>IF(COUNT(Vertices[PageRank])&gt;0,P2,NoMetricMessage)</f>
        <v>0.367942</v>
      </c>
    </row>
    <row r="140" spans="1:2" ht="15">
      <c r="A140" s="33" t="s">
        <v>141</v>
      </c>
      <c r="B140" s="47">
        <f>IF(COUNT(Vertices[PageRank])&gt;0,P57,NoMetricMessage)</f>
        <v>18.728472</v>
      </c>
    </row>
    <row r="141" spans="1:2" ht="15">
      <c r="A141" s="33" t="s">
        <v>142</v>
      </c>
      <c r="B141" s="47">
        <f>_xlfn.IFERROR(AVERAGE(Vertices[PageRank]),NoMetricMessage)</f>
        <v>0.999996221428571</v>
      </c>
    </row>
    <row r="142" spans="1:2" ht="15">
      <c r="A142" s="33" t="s">
        <v>143</v>
      </c>
      <c r="B142" s="47">
        <f>_xlfn.IFERROR(MEDIAN(Vertices[PageRank]),NoMetricMessage)</f>
        <v>0.658195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0.08884101625998386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1999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2000</v>
      </c>
      <c r="K7" s="13" t="s">
        <v>2001</v>
      </c>
    </row>
    <row r="8" spans="1:11" ht="409.5">
      <c r="A8"/>
      <c r="B8">
        <v>2</v>
      </c>
      <c r="C8">
        <v>2</v>
      </c>
      <c r="D8" t="s">
        <v>61</v>
      </c>
      <c r="E8" t="s">
        <v>61</v>
      </c>
      <c r="H8" t="s">
        <v>73</v>
      </c>
      <c r="J8" t="s">
        <v>2002</v>
      </c>
      <c r="K8" s="13" t="s">
        <v>2003</v>
      </c>
    </row>
    <row r="9" spans="1:11" ht="409.5">
      <c r="A9"/>
      <c r="B9">
        <v>3</v>
      </c>
      <c r="C9">
        <v>4</v>
      </c>
      <c r="D9" t="s">
        <v>62</v>
      </c>
      <c r="E9" t="s">
        <v>62</v>
      </c>
      <c r="H9" t="s">
        <v>74</v>
      </c>
      <c r="J9" t="s">
        <v>2004</v>
      </c>
      <c r="K9" s="13" t="s">
        <v>2005</v>
      </c>
    </row>
    <row r="10" spans="1:11" ht="409.5">
      <c r="A10"/>
      <c r="B10">
        <v>4</v>
      </c>
      <c r="D10" t="s">
        <v>63</v>
      </c>
      <c r="E10" t="s">
        <v>63</v>
      </c>
      <c r="H10" t="s">
        <v>75</v>
      </c>
      <c r="J10" t="s">
        <v>2006</v>
      </c>
      <c r="K10" s="13" t="s">
        <v>2007</v>
      </c>
    </row>
    <row r="11" spans="1:11" ht="15">
      <c r="A11"/>
      <c r="B11">
        <v>5</v>
      </c>
      <c r="D11" t="s">
        <v>46</v>
      </c>
      <c r="E11">
        <v>1</v>
      </c>
      <c r="H11" t="s">
        <v>76</v>
      </c>
      <c r="J11" t="s">
        <v>2008</v>
      </c>
      <c r="K11" t="s">
        <v>2009</v>
      </c>
    </row>
    <row r="12" spans="1:11" ht="15">
      <c r="A12"/>
      <c r="B12"/>
      <c r="D12" t="s">
        <v>64</v>
      </c>
      <c r="E12">
        <v>2</v>
      </c>
      <c r="H12">
        <v>0</v>
      </c>
      <c r="J12" t="s">
        <v>2010</v>
      </c>
      <c r="K12" t="s">
        <v>2011</v>
      </c>
    </row>
    <row r="13" spans="1:11" ht="15">
      <c r="A13"/>
      <c r="B13"/>
      <c r="D13">
        <v>1</v>
      </c>
      <c r="E13">
        <v>3</v>
      </c>
      <c r="H13">
        <v>1</v>
      </c>
      <c r="J13" t="s">
        <v>2012</v>
      </c>
      <c r="K13" t="s">
        <v>2013</v>
      </c>
    </row>
    <row r="14" spans="4:11" ht="15">
      <c r="D14">
        <v>2</v>
      </c>
      <c r="E14">
        <v>4</v>
      </c>
      <c r="H14">
        <v>2</v>
      </c>
      <c r="J14" t="s">
        <v>2014</v>
      </c>
      <c r="K14" t="s">
        <v>2015</v>
      </c>
    </row>
    <row r="15" spans="4:11" ht="15">
      <c r="D15">
        <v>3</v>
      </c>
      <c r="E15">
        <v>5</v>
      </c>
      <c r="H15">
        <v>3</v>
      </c>
      <c r="J15" t="s">
        <v>2016</v>
      </c>
      <c r="K15" t="s">
        <v>2017</v>
      </c>
    </row>
    <row r="16" spans="4:11" ht="15">
      <c r="D16">
        <v>4</v>
      </c>
      <c r="E16">
        <v>6</v>
      </c>
      <c r="H16">
        <v>4</v>
      </c>
      <c r="J16" t="s">
        <v>2018</v>
      </c>
      <c r="K16" t="s">
        <v>2019</v>
      </c>
    </row>
    <row r="17" spans="4:11" ht="15">
      <c r="D17">
        <v>5</v>
      </c>
      <c r="E17">
        <v>7</v>
      </c>
      <c r="H17">
        <v>5</v>
      </c>
      <c r="J17" t="s">
        <v>2020</v>
      </c>
      <c r="K17" t="s">
        <v>2021</v>
      </c>
    </row>
    <row r="18" spans="4:11" ht="15">
      <c r="D18">
        <v>6</v>
      </c>
      <c r="E18">
        <v>8</v>
      </c>
      <c r="H18">
        <v>6</v>
      </c>
      <c r="J18" t="s">
        <v>2022</v>
      </c>
      <c r="K18" t="s">
        <v>2023</v>
      </c>
    </row>
    <row r="19" spans="4:11" ht="15">
      <c r="D19">
        <v>7</v>
      </c>
      <c r="E19">
        <v>9</v>
      </c>
      <c r="H19">
        <v>7</v>
      </c>
      <c r="J19" t="s">
        <v>2024</v>
      </c>
      <c r="K19" t="s">
        <v>2025</v>
      </c>
    </row>
    <row r="20" spans="4:11" ht="15">
      <c r="D20">
        <v>8</v>
      </c>
      <c r="H20">
        <v>8</v>
      </c>
      <c r="J20" t="s">
        <v>2026</v>
      </c>
      <c r="K20" t="s">
        <v>2027</v>
      </c>
    </row>
    <row r="21" spans="4:11" ht="409.5">
      <c r="D21">
        <v>9</v>
      </c>
      <c r="H21">
        <v>9</v>
      </c>
      <c r="J21" t="s">
        <v>2028</v>
      </c>
      <c r="K21" s="13" t="s">
        <v>2029</v>
      </c>
    </row>
    <row r="22" spans="4:11" ht="409.5">
      <c r="D22">
        <v>10</v>
      </c>
      <c r="J22" t="s">
        <v>2030</v>
      </c>
      <c r="K22" s="13" t="s">
        <v>2031</v>
      </c>
    </row>
    <row r="23" spans="4:11" ht="409.5">
      <c r="D23">
        <v>11</v>
      </c>
      <c r="J23" t="s">
        <v>2032</v>
      </c>
      <c r="K23" s="13" t="s">
        <v>2033</v>
      </c>
    </row>
    <row r="24" spans="10:11" ht="409.5">
      <c r="J24" t="s">
        <v>2034</v>
      </c>
      <c r="K24" s="13" t="s">
        <v>2909</v>
      </c>
    </row>
    <row r="25" spans="10:11" ht="15">
      <c r="J25" t="s">
        <v>2035</v>
      </c>
      <c r="K25" t="b">
        <v>0</v>
      </c>
    </row>
    <row r="26" spans="10:11" ht="15">
      <c r="J26" t="s">
        <v>2907</v>
      </c>
      <c r="K26" t="s">
        <v>2908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2066</v>
      </c>
      <c r="B2" s="116" t="s">
        <v>2067</v>
      </c>
      <c r="C2" s="117" t="s">
        <v>2068</v>
      </c>
    </row>
    <row r="3" spans="1:3" ht="15">
      <c r="A3" s="115" t="s">
        <v>2037</v>
      </c>
      <c r="B3" s="115" t="s">
        <v>2037</v>
      </c>
      <c r="C3" s="34">
        <v>72</v>
      </c>
    </row>
    <row r="4" spans="1:3" ht="15">
      <c r="A4" s="115" t="s">
        <v>2037</v>
      </c>
      <c r="B4" s="115" t="s">
        <v>2038</v>
      </c>
      <c r="C4" s="34">
        <v>12</v>
      </c>
    </row>
    <row r="5" spans="1:3" ht="15">
      <c r="A5" s="115" t="s">
        <v>2037</v>
      </c>
      <c r="B5" s="115" t="s">
        <v>2039</v>
      </c>
      <c r="C5" s="34">
        <v>1</v>
      </c>
    </row>
    <row r="6" spans="1:3" ht="15">
      <c r="A6" s="115" t="s">
        <v>2038</v>
      </c>
      <c r="B6" s="115" t="s">
        <v>2037</v>
      </c>
      <c r="C6" s="34">
        <v>2</v>
      </c>
    </row>
    <row r="7" spans="1:3" ht="15">
      <c r="A7" s="115" t="s">
        <v>2038</v>
      </c>
      <c r="B7" s="115" t="s">
        <v>2038</v>
      </c>
      <c r="C7" s="34">
        <v>53</v>
      </c>
    </row>
    <row r="8" spans="1:3" ht="15">
      <c r="A8" s="115" t="s">
        <v>2038</v>
      </c>
      <c r="B8" s="115" t="s">
        <v>2040</v>
      </c>
      <c r="C8" s="34">
        <v>1</v>
      </c>
    </row>
    <row r="9" spans="1:3" ht="15">
      <c r="A9" s="115" t="s">
        <v>2039</v>
      </c>
      <c r="B9" s="115" t="s">
        <v>2038</v>
      </c>
      <c r="C9" s="34">
        <v>9</v>
      </c>
    </row>
    <row r="10" spans="1:3" ht="15">
      <c r="A10" s="115" t="s">
        <v>2039</v>
      </c>
      <c r="B10" s="115" t="s">
        <v>2039</v>
      </c>
      <c r="C10" s="34">
        <v>30</v>
      </c>
    </row>
    <row r="11" spans="1:3" ht="15">
      <c r="A11" s="115" t="s">
        <v>2040</v>
      </c>
      <c r="B11" s="115" t="s">
        <v>2037</v>
      </c>
      <c r="C11" s="34">
        <v>7</v>
      </c>
    </row>
    <row r="12" spans="1:3" ht="15">
      <c r="A12" s="115" t="s">
        <v>2040</v>
      </c>
      <c r="B12" s="115" t="s">
        <v>2038</v>
      </c>
      <c r="C12" s="34">
        <v>4</v>
      </c>
    </row>
    <row r="13" spans="1:3" ht="15">
      <c r="A13" s="115" t="s">
        <v>2040</v>
      </c>
      <c r="B13" s="115" t="s">
        <v>2040</v>
      </c>
      <c r="C13" s="34">
        <v>12</v>
      </c>
    </row>
    <row r="14" spans="1:3" ht="15">
      <c r="A14" s="115" t="s">
        <v>2041</v>
      </c>
      <c r="B14" s="115" t="s">
        <v>2041</v>
      </c>
      <c r="C14" s="34">
        <v>28</v>
      </c>
    </row>
    <row r="15" spans="1:3" ht="15">
      <c r="A15" s="115" t="s">
        <v>2042</v>
      </c>
      <c r="B15" s="115" t="s">
        <v>2038</v>
      </c>
      <c r="C15" s="34">
        <v>2</v>
      </c>
    </row>
    <row r="16" spans="1:3" ht="15">
      <c r="A16" s="115" t="s">
        <v>2042</v>
      </c>
      <c r="B16" s="115" t="s">
        <v>2042</v>
      </c>
      <c r="C16" s="34">
        <v>3</v>
      </c>
    </row>
    <row r="17" spans="1:3" ht="15">
      <c r="A17" s="115" t="s">
        <v>2043</v>
      </c>
      <c r="B17" s="115" t="s">
        <v>2038</v>
      </c>
      <c r="C17" s="34">
        <v>1</v>
      </c>
    </row>
    <row r="18" spans="1:3" ht="15">
      <c r="A18" s="115" t="s">
        <v>2043</v>
      </c>
      <c r="B18" s="115" t="s">
        <v>2043</v>
      </c>
      <c r="C18" s="34">
        <v>2</v>
      </c>
    </row>
    <row r="19" spans="1:3" ht="15">
      <c r="A19" s="115" t="s">
        <v>2044</v>
      </c>
      <c r="B19" s="115" t="s">
        <v>2038</v>
      </c>
      <c r="C19" s="34">
        <v>2</v>
      </c>
    </row>
    <row r="20" spans="1:3" ht="15">
      <c r="A20" s="115" t="s">
        <v>2044</v>
      </c>
      <c r="B20" s="115" t="s">
        <v>2044</v>
      </c>
      <c r="C20" s="34">
        <v>3</v>
      </c>
    </row>
    <row r="21" spans="1:3" ht="15">
      <c r="A21" s="115" t="s">
        <v>2045</v>
      </c>
      <c r="B21" s="115" t="s">
        <v>2045</v>
      </c>
      <c r="C21" s="34">
        <v>2</v>
      </c>
    </row>
    <row r="22" spans="1:3" ht="15">
      <c r="A22" s="115" t="s">
        <v>2046</v>
      </c>
      <c r="B22" s="115" t="s">
        <v>2046</v>
      </c>
      <c r="C22" s="34">
        <v>1</v>
      </c>
    </row>
    <row r="23" spans="1:3" ht="15">
      <c r="A23" s="115" t="s">
        <v>2047</v>
      </c>
      <c r="B23" s="115" t="s">
        <v>2037</v>
      </c>
      <c r="C23" s="34">
        <v>3</v>
      </c>
    </row>
    <row r="24" spans="1:3" ht="15">
      <c r="A24" s="115" t="s">
        <v>2047</v>
      </c>
      <c r="B24" s="115" t="s">
        <v>2047</v>
      </c>
      <c r="C24" s="34">
        <v>2</v>
      </c>
    </row>
    <row r="25" spans="1:3" ht="15">
      <c r="A25" s="115" t="s">
        <v>2048</v>
      </c>
      <c r="B25" s="115" t="s">
        <v>2048</v>
      </c>
      <c r="C25" s="34">
        <v>1</v>
      </c>
    </row>
    <row r="26" spans="1:3" ht="15">
      <c r="A26" s="115" t="s">
        <v>2049</v>
      </c>
      <c r="B26" s="115" t="s">
        <v>2049</v>
      </c>
      <c r="C26" s="34">
        <v>2</v>
      </c>
    </row>
    <row r="27" spans="1:3" ht="15">
      <c r="A27" s="115" t="s">
        <v>2050</v>
      </c>
      <c r="B27" s="115" t="s">
        <v>2050</v>
      </c>
      <c r="C27"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2074</v>
      </c>
      <c r="B1" s="13" t="s">
        <v>2075</v>
      </c>
      <c r="C1" s="13" t="s">
        <v>2076</v>
      </c>
      <c r="D1" s="13" t="s">
        <v>2078</v>
      </c>
      <c r="E1" s="13" t="s">
        <v>2077</v>
      </c>
      <c r="F1" s="13" t="s">
        <v>2080</v>
      </c>
      <c r="G1" s="13" t="s">
        <v>2079</v>
      </c>
      <c r="H1" s="13" t="s">
        <v>2082</v>
      </c>
      <c r="I1" s="13" t="s">
        <v>2081</v>
      </c>
      <c r="J1" s="13" t="s">
        <v>2084</v>
      </c>
      <c r="K1" s="13" t="s">
        <v>2083</v>
      </c>
      <c r="L1" s="13" t="s">
        <v>2086</v>
      </c>
      <c r="M1" s="13" t="s">
        <v>2085</v>
      </c>
      <c r="N1" s="13" t="s">
        <v>2088</v>
      </c>
      <c r="O1" s="78" t="s">
        <v>2087</v>
      </c>
      <c r="P1" s="78" t="s">
        <v>2090</v>
      </c>
      <c r="Q1" s="13" t="s">
        <v>2089</v>
      </c>
      <c r="R1" s="13" t="s">
        <v>2092</v>
      </c>
      <c r="S1" s="13" t="s">
        <v>2091</v>
      </c>
      <c r="T1" s="13" t="s">
        <v>2094</v>
      </c>
      <c r="U1" s="13" t="s">
        <v>2093</v>
      </c>
      <c r="V1" s="13" t="s">
        <v>2095</v>
      </c>
    </row>
    <row r="2" spans="1:22" ht="15">
      <c r="A2" s="82" t="s">
        <v>467</v>
      </c>
      <c r="B2" s="78">
        <v>4</v>
      </c>
      <c r="C2" s="82" t="s">
        <v>464</v>
      </c>
      <c r="D2" s="78">
        <v>2</v>
      </c>
      <c r="E2" s="82" t="s">
        <v>467</v>
      </c>
      <c r="F2" s="78">
        <v>4</v>
      </c>
      <c r="G2" s="82" t="s">
        <v>481</v>
      </c>
      <c r="H2" s="78">
        <v>1</v>
      </c>
      <c r="I2" s="82" t="s">
        <v>460</v>
      </c>
      <c r="J2" s="78">
        <v>1</v>
      </c>
      <c r="K2" s="82" t="s">
        <v>473</v>
      </c>
      <c r="L2" s="78">
        <v>2</v>
      </c>
      <c r="M2" s="82" t="s">
        <v>478</v>
      </c>
      <c r="N2" s="78">
        <v>1</v>
      </c>
      <c r="O2" s="78"/>
      <c r="P2" s="78"/>
      <c r="Q2" s="82" t="s">
        <v>466</v>
      </c>
      <c r="R2" s="78">
        <v>2</v>
      </c>
      <c r="S2" s="82" t="s">
        <v>465</v>
      </c>
      <c r="T2" s="78">
        <v>1</v>
      </c>
      <c r="U2" s="82" t="s">
        <v>482</v>
      </c>
      <c r="V2" s="78">
        <v>1</v>
      </c>
    </row>
    <row r="3" spans="1:22" ht="15">
      <c r="A3" s="82" t="s">
        <v>477</v>
      </c>
      <c r="B3" s="78">
        <v>3</v>
      </c>
      <c r="C3" s="82" t="s">
        <v>468</v>
      </c>
      <c r="D3" s="78">
        <v>1</v>
      </c>
      <c r="E3" s="82" t="s">
        <v>479</v>
      </c>
      <c r="F3" s="78">
        <v>3</v>
      </c>
      <c r="G3" s="82" t="s">
        <v>461</v>
      </c>
      <c r="H3" s="78">
        <v>1</v>
      </c>
      <c r="I3" s="78"/>
      <c r="J3" s="78"/>
      <c r="K3" s="82" t="s">
        <v>474</v>
      </c>
      <c r="L3" s="78">
        <v>1</v>
      </c>
      <c r="M3" s="82" t="s">
        <v>480</v>
      </c>
      <c r="N3" s="78">
        <v>1</v>
      </c>
      <c r="O3" s="78"/>
      <c r="P3" s="78"/>
      <c r="Q3" s="78"/>
      <c r="R3" s="78"/>
      <c r="S3" s="78"/>
      <c r="T3" s="78"/>
      <c r="U3" s="78"/>
      <c r="V3" s="78"/>
    </row>
    <row r="4" spans="1:22" ht="15">
      <c r="A4" s="82" t="s">
        <v>479</v>
      </c>
      <c r="B4" s="78">
        <v>3</v>
      </c>
      <c r="C4" s="82" t="s">
        <v>469</v>
      </c>
      <c r="D4" s="78">
        <v>1</v>
      </c>
      <c r="E4" s="82" t="s">
        <v>477</v>
      </c>
      <c r="F4" s="78">
        <v>3</v>
      </c>
      <c r="G4" s="78"/>
      <c r="H4" s="78"/>
      <c r="I4" s="78"/>
      <c r="J4" s="78"/>
      <c r="K4" s="82" t="s">
        <v>470</v>
      </c>
      <c r="L4" s="78">
        <v>1</v>
      </c>
      <c r="M4" s="78"/>
      <c r="N4" s="78"/>
      <c r="O4" s="78"/>
      <c r="P4" s="78"/>
      <c r="Q4" s="78"/>
      <c r="R4" s="78"/>
      <c r="S4" s="78"/>
      <c r="T4" s="78"/>
      <c r="U4" s="78"/>
      <c r="V4" s="78"/>
    </row>
    <row r="5" spans="1:22" ht="15">
      <c r="A5" s="82" t="s">
        <v>470</v>
      </c>
      <c r="B5" s="78">
        <v>2</v>
      </c>
      <c r="C5" s="78"/>
      <c r="D5" s="78"/>
      <c r="E5" s="82" t="s">
        <v>472</v>
      </c>
      <c r="F5" s="78">
        <v>2</v>
      </c>
      <c r="G5" s="78"/>
      <c r="H5" s="78"/>
      <c r="I5" s="78"/>
      <c r="J5" s="78"/>
      <c r="K5" s="82" t="s">
        <v>490</v>
      </c>
      <c r="L5" s="78">
        <v>1</v>
      </c>
      <c r="M5" s="78"/>
      <c r="N5" s="78"/>
      <c r="O5" s="78"/>
      <c r="P5" s="78"/>
      <c r="Q5" s="78"/>
      <c r="R5" s="78"/>
      <c r="S5" s="78"/>
      <c r="T5" s="78"/>
      <c r="U5" s="78"/>
      <c r="V5" s="78"/>
    </row>
    <row r="6" spans="1:22" ht="15">
      <c r="A6" s="82" t="s">
        <v>473</v>
      </c>
      <c r="B6" s="78">
        <v>2</v>
      </c>
      <c r="C6" s="78"/>
      <c r="D6" s="78"/>
      <c r="E6" s="82" t="s">
        <v>471</v>
      </c>
      <c r="F6" s="78">
        <v>2</v>
      </c>
      <c r="G6" s="78"/>
      <c r="H6" s="78"/>
      <c r="I6" s="78"/>
      <c r="J6" s="78"/>
      <c r="K6" s="82" t="s">
        <v>483</v>
      </c>
      <c r="L6" s="78">
        <v>1</v>
      </c>
      <c r="M6" s="78"/>
      <c r="N6" s="78"/>
      <c r="O6" s="78"/>
      <c r="P6" s="78"/>
      <c r="Q6" s="78"/>
      <c r="R6" s="78"/>
      <c r="S6" s="78"/>
      <c r="T6" s="78"/>
      <c r="U6" s="78"/>
      <c r="V6" s="78"/>
    </row>
    <row r="7" spans="1:22" ht="15">
      <c r="A7" s="82" t="s">
        <v>472</v>
      </c>
      <c r="B7" s="78">
        <v>2</v>
      </c>
      <c r="C7" s="78"/>
      <c r="D7" s="78"/>
      <c r="E7" s="82" t="s">
        <v>476</v>
      </c>
      <c r="F7" s="78">
        <v>1</v>
      </c>
      <c r="G7" s="78"/>
      <c r="H7" s="78"/>
      <c r="I7" s="78"/>
      <c r="J7" s="78"/>
      <c r="K7" s="82" t="s">
        <v>484</v>
      </c>
      <c r="L7" s="78">
        <v>1</v>
      </c>
      <c r="M7" s="78"/>
      <c r="N7" s="78"/>
      <c r="O7" s="78"/>
      <c r="P7" s="78"/>
      <c r="Q7" s="78"/>
      <c r="R7" s="78"/>
      <c r="S7" s="78"/>
      <c r="T7" s="78"/>
      <c r="U7" s="78"/>
      <c r="V7" s="78"/>
    </row>
    <row r="8" spans="1:22" ht="15">
      <c r="A8" s="82" t="s">
        <v>471</v>
      </c>
      <c r="B8" s="78">
        <v>2</v>
      </c>
      <c r="C8" s="78"/>
      <c r="D8" s="78"/>
      <c r="E8" s="82" t="s">
        <v>492</v>
      </c>
      <c r="F8" s="78">
        <v>1</v>
      </c>
      <c r="G8" s="78"/>
      <c r="H8" s="78"/>
      <c r="I8" s="78"/>
      <c r="J8" s="78"/>
      <c r="K8" s="82" t="s">
        <v>485</v>
      </c>
      <c r="L8" s="78">
        <v>1</v>
      </c>
      <c r="M8" s="78"/>
      <c r="N8" s="78"/>
      <c r="O8" s="78"/>
      <c r="P8" s="78"/>
      <c r="Q8" s="78"/>
      <c r="R8" s="78"/>
      <c r="S8" s="78"/>
      <c r="T8" s="78"/>
      <c r="U8" s="78"/>
      <c r="V8" s="78"/>
    </row>
    <row r="9" spans="1:22" ht="15">
      <c r="A9" s="82" t="s">
        <v>466</v>
      </c>
      <c r="B9" s="78">
        <v>2</v>
      </c>
      <c r="C9" s="78"/>
      <c r="D9" s="78"/>
      <c r="E9" s="82" t="s">
        <v>491</v>
      </c>
      <c r="F9" s="78">
        <v>1</v>
      </c>
      <c r="G9" s="78"/>
      <c r="H9" s="78"/>
      <c r="I9" s="78"/>
      <c r="J9" s="78"/>
      <c r="K9" s="82" t="s">
        <v>486</v>
      </c>
      <c r="L9" s="78">
        <v>1</v>
      </c>
      <c r="M9" s="78"/>
      <c r="N9" s="78"/>
      <c r="O9" s="78"/>
      <c r="P9" s="78"/>
      <c r="Q9" s="78"/>
      <c r="R9" s="78"/>
      <c r="S9" s="78"/>
      <c r="T9" s="78"/>
      <c r="U9" s="78"/>
      <c r="V9" s="78"/>
    </row>
    <row r="10" spans="1:22" ht="15">
      <c r="A10" s="82" t="s">
        <v>464</v>
      </c>
      <c r="B10" s="78">
        <v>2</v>
      </c>
      <c r="C10" s="78"/>
      <c r="D10" s="78"/>
      <c r="E10" s="82" t="s">
        <v>462</v>
      </c>
      <c r="F10" s="78">
        <v>1</v>
      </c>
      <c r="G10" s="78"/>
      <c r="H10" s="78"/>
      <c r="I10" s="78"/>
      <c r="J10" s="78"/>
      <c r="K10" s="82" t="s">
        <v>487</v>
      </c>
      <c r="L10" s="78">
        <v>1</v>
      </c>
      <c r="M10" s="78"/>
      <c r="N10" s="78"/>
      <c r="O10" s="78"/>
      <c r="P10" s="78"/>
      <c r="Q10" s="78"/>
      <c r="R10" s="78"/>
      <c r="S10" s="78"/>
      <c r="T10" s="78"/>
      <c r="U10" s="78"/>
      <c r="V10" s="78"/>
    </row>
    <row r="11" spans="1:22" ht="15">
      <c r="A11" s="82" t="s">
        <v>495</v>
      </c>
      <c r="B11" s="78">
        <v>1</v>
      </c>
      <c r="C11" s="78"/>
      <c r="D11" s="78"/>
      <c r="E11" s="78"/>
      <c r="F11" s="78"/>
      <c r="G11" s="78"/>
      <c r="H11" s="78"/>
      <c r="I11" s="78"/>
      <c r="J11" s="78"/>
      <c r="K11" s="82" t="s">
        <v>488</v>
      </c>
      <c r="L11" s="78">
        <v>1</v>
      </c>
      <c r="M11" s="78"/>
      <c r="N11" s="78"/>
      <c r="O11" s="78"/>
      <c r="P11" s="78"/>
      <c r="Q11" s="78"/>
      <c r="R11" s="78"/>
      <c r="S11" s="78"/>
      <c r="T11" s="78"/>
      <c r="U11" s="78"/>
      <c r="V11" s="78"/>
    </row>
    <row r="14" spans="1:22" ht="15" customHeight="1">
      <c r="A14" s="13" t="s">
        <v>2102</v>
      </c>
      <c r="B14" s="13" t="s">
        <v>2075</v>
      </c>
      <c r="C14" s="13" t="s">
        <v>2103</v>
      </c>
      <c r="D14" s="13" t="s">
        <v>2078</v>
      </c>
      <c r="E14" s="13" t="s">
        <v>2104</v>
      </c>
      <c r="F14" s="13" t="s">
        <v>2080</v>
      </c>
      <c r="G14" s="13" t="s">
        <v>2105</v>
      </c>
      <c r="H14" s="13" t="s">
        <v>2082</v>
      </c>
      <c r="I14" s="13" t="s">
        <v>2106</v>
      </c>
      <c r="J14" s="13" t="s">
        <v>2084</v>
      </c>
      <c r="K14" s="13" t="s">
        <v>2107</v>
      </c>
      <c r="L14" s="13" t="s">
        <v>2086</v>
      </c>
      <c r="M14" s="13" t="s">
        <v>2108</v>
      </c>
      <c r="N14" s="13" t="s">
        <v>2088</v>
      </c>
      <c r="O14" s="78" t="s">
        <v>2109</v>
      </c>
      <c r="P14" s="78" t="s">
        <v>2090</v>
      </c>
      <c r="Q14" s="13" t="s">
        <v>2110</v>
      </c>
      <c r="R14" s="13" t="s">
        <v>2092</v>
      </c>
      <c r="S14" s="13" t="s">
        <v>2111</v>
      </c>
      <c r="T14" s="13" t="s">
        <v>2094</v>
      </c>
      <c r="U14" s="13" t="s">
        <v>2112</v>
      </c>
      <c r="V14" s="13" t="s">
        <v>2095</v>
      </c>
    </row>
    <row r="15" spans="1:22" ht="15">
      <c r="A15" s="78" t="s">
        <v>503</v>
      </c>
      <c r="B15" s="78">
        <v>11</v>
      </c>
      <c r="C15" s="78" t="s">
        <v>504</v>
      </c>
      <c r="D15" s="78">
        <v>2</v>
      </c>
      <c r="E15" s="78" t="s">
        <v>503</v>
      </c>
      <c r="F15" s="78">
        <v>10</v>
      </c>
      <c r="G15" s="78" t="s">
        <v>511</v>
      </c>
      <c r="H15" s="78">
        <v>1</v>
      </c>
      <c r="I15" s="78" t="s">
        <v>496</v>
      </c>
      <c r="J15" s="78">
        <v>1</v>
      </c>
      <c r="K15" s="78" t="s">
        <v>512</v>
      </c>
      <c r="L15" s="78">
        <v>5</v>
      </c>
      <c r="M15" s="78" t="s">
        <v>510</v>
      </c>
      <c r="N15" s="78">
        <v>2</v>
      </c>
      <c r="O15" s="78"/>
      <c r="P15" s="78"/>
      <c r="Q15" s="78" t="s">
        <v>502</v>
      </c>
      <c r="R15" s="78">
        <v>2</v>
      </c>
      <c r="S15" s="78" t="s">
        <v>501</v>
      </c>
      <c r="T15" s="78">
        <v>1</v>
      </c>
      <c r="U15" s="78" t="s">
        <v>497</v>
      </c>
      <c r="V15" s="78">
        <v>1</v>
      </c>
    </row>
    <row r="16" spans="1:22" ht="15">
      <c r="A16" s="78" t="s">
        <v>512</v>
      </c>
      <c r="B16" s="78">
        <v>5</v>
      </c>
      <c r="C16" s="78" t="s">
        <v>500</v>
      </c>
      <c r="D16" s="78">
        <v>2</v>
      </c>
      <c r="E16" s="78" t="s">
        <v>507</v>
      </c>
      <c r="F16" s="78">
        <v>2</v>
      </c>
      <c r="G16" s="78" t="s">
        <v>497</v>
      </c>
      <c r="H16" s="78">
        <v>1</v>
      </c>
      <c r="I16" s="78"/>
      <c r="J16" s="78"/>
      <c r="K16" s="78" t="s">
        <v>505</v>
      </c>
      <c r="L16" s="78">
        <v>3</v>
      </c>
      <c r="M16" s="78"/>
      <c r="N16" s="78"/>
      <c r="O16" s="78"/>
      <c r="P16" s="78"/>
      <c r="Q16" s="78"/>
      <c r="R16" s="78"/>
      <c r="S16" s="78"/>
      <c r="T16" s="78"/>
      <c r="U16" s="78"/>
      <c r="V16" s="78"/>
    </row>
    <row r="17" spans="1:22" ht="15">
      <c r="A17" s="78" t="s">
        <v>505</v>
      </c>
      <c r="B17" s="78">
        <v>4</v>
      </c>
      <c r="C17" s="78"/>
      <c r="D17" s="78"/>
      <c r="E17" s="78" t="s">
        <v>506</v>
      </c>
      <c r="F17" s="78">
        <v>2</v>
      </c>
      <c r="G17" s="78"/>
      <c r="H17" s="78"/>
      <c r="I17" s="78"/>
      <c r="J17" s="78"/>
      <c r="K17" s="78" t="s">
        <v>517</v>
      </c>
      <c r="L17" s="78">
        <v>3</v>
      </c>
      <c r="M17" s="78"/>
      <c r="N17" s="78"/>
      <c r="O17" s="78"/>
      <c r="P17" s="78"/>
      <c r="Q17" s="78"/>
      <c r="R17" s="78"/>
      <c r="S17" s="78"/>
      <c r="T17" s="78"/>
      <c r="U17" s="78"/>
      <c r="V17" s="78"/>
    </row>
    <row r="18" spans="1:22" ht="15">
      <c r="A18" s="78" t="s">
        <v>517</v>
      </c>
      <c r="B18" s="78">
        <v>3</v>
      </c>
      <c r="C18" s="78"/>
      <c r="D18" s="78"/>
      <c r="E18" s="78" t="s">
        <v>509</v>
      </c>
      <c r="F18" s="78">
        <v>1</v>
      </c>
      <c r="G18" s="78"/>
      <c r="H18" s="78"/>
      <c r="I18" s="78"/>
      <c r="J18" s="78"/>
      <c r="K18" s="78" t="s">
        <v>497</v>
      </c>
      <c r="L18" s="78">
        <v>1</v>
      </c>
      <c r="M18" s="78"/>
      <c r="N18" s="78"/>
      <c r="O18" s="78"/>
      <c r="P18" s="78"/>
      <c r="Q18" s="78"/>
      <c r="R18" s="78"/>
      <c r="S18" s="78"/>
      <c r="T18" s="78"/>
      <c r="U18" s="78"/>
      <c r="V18" s="78"/>
    </row>
    <row r="19" spans="1:22" ht="15">
      <c r="A19" s="78" t="s">
        <v>497</v>
      </c>
      <c r="B19" s="78">
        <v>3</v>
      </c>
      <c r="C19" s="78"/>
      <c r="D19" s="78"/>
      <c r="E19" s="78" t="s">
        <v>516</v>
      </c>
      <c r="F19" s="78">
        <v>1</v>
      </c>
      <c r="G19" s="78"/>
      <c r="H19" s="78"/>
      <c r="I19" s="78"/>
      <c r="J19" s="78"/>
      <c r="K19" s="78" t="s">
        <v>513</v>
      </c>
      <c r="L19" s="78">
        <v>1</v>
      </c>
      <c r="M19" s="78"/>
      <c r="N19" s="78"/>
      <c r="O19" s="78"/>
      <c r="P19" s="78"/>
      <c r="Q19" s="78"/>
      <c r="R19" s="78"/>
      <c r="S19" s="78"/>
      <c r="T19" s="78"/>
      <c r="U19" s="78"/>
      <c r="V19" s="78"/>
    </row>
    <row r="20" spans="1:22" ht="15">
      <c r="A20" s="78" t="s">
        <v>510</v>
      </c>
      <c r="B20" s="78">
        <v>2</v>
      </c>
      <c r="C20" s="78"/>
      <c r="D20" s="78"/>
      <c r="E20" s="78" t="s">
        <v>515</v>
      </c>
      <c r="F20" s="78">
        <v>1</v>
      </c>
      <c r="G20" s="78"/>
      <c r="H20" s="78"/>
      <c r="I20" s="78"/>
      <c r="J20" s="78"/>
      <c r="K20" s="78" t="s">
        <v>514</v>
      </c>
      <c r="L20" s="78">
        <v>1</v>
      </c>
      <c r="M20" s="78"/>
      <c r="N20" s="78"/>
      <c r="O20" s="78"/>
      <c r="P20" s="78"/>
      <c r="Q20" s="78"/>
      <c r="R20" s="78"/>
      <c r="S20" s="78"/>
      <c r="T20" s="78"/>
      <c r="U20" s="78"/>
      <c r="V20" s="78"/>
    </row>
    <row r="21" spans="1:22" ht="15">
      <c r="A21" s="78" t="s">
        <v>507</v>
      </c>
      <c r="B21" s="78">
        <v>2</v>
      </c>
      <c r="C21" s="78"/>
      <c r="D21" s="78"/>
      <c r="E21" s="78" t="s">
        <v>498</v>
      </c>
      <c r="F21" s="78">
        <v>1</v>
      </c>
      <c r="G21" s="78"/>
      <c r="H21" s="78"/>
      <c r="I21" s="78"/>
      <c r="J21" s="78"/>
      <c r="K21" s="78" t="s">
        <v>503</v>
      </c>
      <c r="L21" s="78">
        <v>1</v>
      </c>
      <c r="M21" s="78"/>
      <c r="N21" s="78"/>
      <c r="O21" s="78"/>
      <c r="P21" s="78"/>
      <c r="Q21" s="78"/>
      <c r="R21" s="78"/>
      <c r="S21" s="78"/>
      <c r="T21" s="78"/>
      <c r="U21" s="78"/>
      <c r="V21" s="78"/>
    </row>
    <row r="22" spans="1:22" ht="15">
      <c r="A22" s="78" t="s">
        <v>506</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504</v>
      </c>
      <c r="B23" s="78">
        <v>2</v>
      </c>
      <c r="C23" s="78"/>
      <c r="D23" s="78"/>
      <c r="E23" s="78"/>
      <c r="F23" s="78"/>
      <c r="G23" s="78"/>
      <c r="H23" s="78"/>
      <c r="I23" s="78"/>
      <c r="J23" s="78"/>
      <c r="K23" s="78"/>
      <c r="L23" s="78"/>
      <c r="M23" s="78"/>
      <c r="N23" s="78"/>
      <c r="O23" s="78"/>
      <c r="P23" s="78"/>
      <c r="Q23" s="78"/>
      <c r="R23" s="78"/>
      <c r="S23" s="78"/>
      <c r="T23" s="78"/>
      <c r="U23" s="78"/>
      <c r="V23" s="78"/>
    </row>
    <row r="24" spans="1:22" ht="15">
      <c r="A24" s="78" t="s">
        <v>502</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2118</v>
      </c>
      <c r="B27" s="13" t="s">
        <v>2075</v>
      </c>
      <c r="C27" s="13" t="s">
        <v>2125</v>
      </c>
      <c r="D27" s="13" t="s">
        <v>2078</v>
      </c>
      <c r="E27" s="13" t="s">
        <v>2127</v>
      </c>
      <c r="F27" s="13" t="s">
        <v>2080</v>
      </c>
      <c r="G27" s="78" t="s">
        <v>2134</v>
      </c>
      <c r="H27" s="78" t="s">
        <v>2082</v>
      </c>
      <c r="I27" s="13" t="s">
        <v>2135</v>
      </c>
      <c r="J27" s="13" t="s">
        <v>2084</v>
      </c>
      <c r="K27" s="13" t="s">
        <v>2140</v>
      </c>
      <c r="L27" s="13" t="s">
        <v>2086</v>
      </c>
      <c r="M27" s="13" t="s">
        <v>2142</v>
      </c>
      <c r="N27" s="13" t="s">
        <v>2088</v>
      </c>
      <c r="O27" s="78" t="s">
        <v>2149</v>
      </c>
      <c r="P27" s="78" t="s">
        <v>2090</v>
      </c>
      <c r="Q27" s="78" t="s">
        <v>2150</v>
      </c>
      <c r="R27" s="78" t="s">
        <v>2092</v>
      </c>
      <c r="S27" s="13" t="s">
        <v>2151</v>
      </c>
      <c r="T27" s="13" t="s">
        <v>2094</v>
      </c>
      <c r="U27" s="78" t="s">
        <v>2152</v>
      </c>
      <c r="V27" s="78" t="s">
        <v>2095</v>
      </c>
    </row>
    <row r="28" spans="1:22" ht="15">
      <c r="A28" s="78" t="s">
        <v>527</v>
      </c>
      <c r="B28" s="78">
        <v>32</v>
      </c>
      <c r="C28" s="78" t="s">
        <v>527</v>
      </c>
      <c r="D28" s="78">
        <v>25</v>
      </c>
      <c r="E28" s="78" t="s">
        <v>526</v>
      </c>
      <c r="F28" s="78">
        <v>5</v>
      </c>
      <c r="G28" s="78"/>
      <c r="H28" s="78"/>
      <c r="I28" s="78" t="s">
        <v>527</v>
      </c>
      <c r="J28" s="78">
        <v>4</v>
      </c>
      <c r="K28" s="78" t="s">
        <v>304</v>
      </c>
      <c r="L28" s="78">
        <v>15</v>
      </c>
      <c r="M28" s="78" t="s">
        <v>306</v>
      </c>
      <c r="N28" s="78">
        <v>1</v>
      </c>
      <c r="O28" s="78"/>
      <c r="P28" s="78"/>
      <c r="Q28" s="78"/>
      <c r="R28" s="78"/>
      <c r="S28" s="78" t="s">
        <v>304</v>
      </c>
      <c r="T28" s="78">
        <v>1</v>
      </c>
      <c r="U28" s="78"/>
      <c r="V28" s="78"/>
    </row>
    <row r="29" spans="1:22" ht="15">
      <c r="A29" s="78" t="s">
        <v>526</v>
      </c>
      <c r="B29" s="78">
        <v>27</v>
      </c>
      <c r="C29" s="78" t="s">
        <v>518</v>
      </c>
      <c r="D29" s="78">
        <v>17</v>
      </c>
      <c r="E29" s="78" t="s">
        <v>518</v>
      </c>
      <c r="F29" s="78">
        <v>2</v>
      </c>
      <c r="G29" s="78"/>
      <c r="H29" s="78"/>
      <c r="I29" s="78" t="s">
        <v>2136</v>
      </c>
      <c r="J29" s="78">
        <v>2</v>
      </c>
      <c r="K29" s="78" t="s">
        <v>2120</v>
      </c>
      <c r="L29" s="78">
        <v>8</v>
      </c>
      <c r="M29" s="78" t="s">
        <v>2143</v>
      </c>
      <c r="N29" s="78">
        <v>1</v>
      </c>
      <c r="O29" s="78"/>
      <c r="P29" s="78"/>
      <c r="Q29" s="78"/>
      <c r="R29" s="78"/>
      <c r="S29" s="78" t="s">
        <v>526</v>
      </c>
      <c r="T29" s="78">
        <v>1</v>
      </c>
      <c r="U29" s="78"/>
      <c r="V29" s="78"/>
    </row>
    <row r="30" spans="1:22" ht="15">
      <c r="A30" s="78" t="s">
        <v>518</v>
      </c>
      <c r="B30" s="78">
        <v>24</v>
      </c>
      <c r="C30" s="78" t="s">
        <v>526</v>
      </c>
      <c r="D30" s="78">
        <v>14</v>
      </c>
      <c r="E30" s="78" t="s">
        <v>525</v>
      </c>
      <c r="F30" s="78">
        <v>2</v>
      </c>
      <c r="G30" s="78"/>
      <c r="H30" s="78"/>
      <c r="I30" s="78" t="s">
        <v>550</v>
      </c>
      <c r="J30" s="78">
        <v>1</v>
      </c>
      <c r="K30" s="78" t="s">
        <v>2119</v>
      </c>
      <c r="L30" s="78">
        <v>8</v>
      </c>
      <c r="M30" s="78" t="s">
        <v>2144</v>
      </c>
      <c r="N30" s="78">
        <v>1</v>
      </c>
      <c r="O30" s="78"/>
      <c r="P30" s="78"/>
      <c r="Q30" s="78"/>
      <c r="R30" s="78"/>
      <c r="S30" s="78"/>
      <c r="T30" s="78"/>
      <c r="U30" s="78"/>
      <c r="V30" s="78"/>
    </row>
    <row r="31" spans="1:22" ht="15">
      <c r="A31" s="78" t="s">
        <v>304</v>
      </c>
      <c r="B31" s="78">
        <v>20</v>
      </c>
      <c r="C31" s="78" t="s">
        <v>2126</v>
      </c>
      <c r="D31" s="78">
        <v>1</v>
      </c>
      <c r="E31" s="78" t="s">
        <v>2128</v>
      </c>
      <c r="F31" s="78">
        <v>1</v>
      </c>
      <c r="G31" s="78"/>
      <c r="H31" s="78"/>
      <c r="I31" s="78" t="s">
        <v>2137</v>
      </c>
      <c r="J31" s="78">
        <v>1</v>
      </c>
      <c r="K31" s="78" t="s">
        <v>526</v>
      </c>
      <c r="L31" s="78">
        <v>5</v>
      </c>
      <c r="M31" s="78" t="s">
        <v>2145</v>
      </c>
      <c r="N31" s="78">
        <v>1</v>
      </c>
      <c r="O31" s="78"/>
      <c r="P31" s="78"/>
      <c r="Q31" s="78"/>
      <c r="R31" s="78"/>
      <c r="S31" s="78"/>
      <c r="T31" s="78"/>
      <c r="U31" s="78"/>
      <c r="V31" s="78"/>
    </row>
    <row r="32" spans="1:22" ht="15">
      <c r="A32" s="78" t="s">
        <v>2119</v>
      </c>
      <c r="B32" s="78">
        <v>8</v>
      </c>
      <c r="C32" s="78"/>
      <c r="D32" s="78"/>
      <c r="E32" s="78" t="s">
        <v>2129</v>
      </c>
      <c r="F32" s="78">
        <v>1</v>
      </c>
      <c r="G32" s="78"/>
      <c r="H32" s="78"/>
      <c r="I32" s="78" t="s">
        <v>2138</v>
      </c>
      <c r="J32" s="78">
        <v>1</v>
      </c>
      <c r="K32" s="78" t="s">
        <v>2122</v>
      </c>
      <c r="L32" s="78">
        <v>4</v>
      </c>
      <c r="M32" s="78" t="s">
        <v>2146</v>
      </c>
      <c r="N32" s="78">
        <v>1</v>
      </c>
      <c r="O32" s="78"/>
      <c r="P32" s="78"/>
      <c r="Q32" s="78"/>
      <c r="R32" s="78"/>
      <c r="S32" s="78"/>
      <c r="T32" s="78"/>
      <c r="U32" s="78"/>
      <c r="V32" s="78"/>
    </row>
    <row r="33" spans="1:22" ht="15">
      <c r="A33" s="78" t="s">
        <v>2120</v>
      </c>
      <c r="B33" s="78">
        <v>8</v>
      </c>
      <c r="C33" s="78"/>
      <c r="D33" s="78"/>
      <c r="E33" s="78" t="s">
        <v>2130</v>
      </c>
      <c r="F33" s="78">
        <v>1</v>
      </c>
      <c r="G33" s="78"/>
      <c r="H33" s="78"/>
      <c r="I33" s="78" t="s">
        <v>2139</v>
      </c>
      <c r="J33" s="78">
        <v>1</v>
      </c>
      <c r="K33" s="78" t="s">
        <v>2121</v>
      </c>
      <c r="L33" s="78">
        <v>4</v>
      </c>
      <c r="M33" s="78" t="s">
        <v>2147</v>
      </c>
      <c r="N33" s="78">
        <v>1</v>
      </c>
      <c r="O33" s="78"/>
      <c r="P33" s="78"/>
      <c r="Q33" s="78"/>
      <c r="R33" s="78"/>
      <c r="S33" s="78"/>
      <c r="T33" s="78"/>
      <c r="U33" s="78"/>
      <c r="V33" s="78"/>
    </row>
    <row r="34" spans="1:22" ht="15">
      <c r="A34" s="78" t="s">
        <v>2121</v>
      </c>
      <c r="B34" s="78">
        <v>4</v>
      </c>
      <c r="C34" s="78"/>
      <c r="D34" s="78"/>
      <c r="E34" s="78" t="s">
        <v>2131</v>
      </c>
      <c r="F34" s="78">
        <v>1</v>
      </c>
      <c r="G34" s="78"/>
      <c r="H34" s="78"/>
      <c r="I34" s="78" t="s">
        <v>349</v>
      </c>
      <c r="J34" s="78">
        <v>1</v>
      </c>
      <c r="K34" s="78" t="s">
        <v>2123</v>
      </c>
      <c r="L34" s="78">
        <v>3</v>
      </c>
      <c r="M34" s="78" t="s">
        <v>2148</v>
      </c>
      <c r="N34" s="78">
        <v>1</v>
      </c>
      <c r="O34" s="78"/>
      <c r="P34" s="78"/>
      <c r="Q34" s="78"/>
      <c r="R34" s="78"/>
      <c r="S34" s="78"/>
      <c r="T34" s="78"/>
      <c r="U34" s="78"/>
      <c r="V34" s="78"/>
    </row>
    <row r="35" spans="1:22" ht="15">
      <c r="A35" s="78" t="s">
        <v>2122</v>
      </c>
      <c r="B35" s="78">
        <v>4</v>
      </c>
      <c r="C35" s="78"/>
      <c r="D35" s="78"/>
      <c r="E35" s="78" t="s">
        <v>527</v>
      </c>
      <c r="F35" s="78">
        <v>1</v>
      </c>
      <c r="G35" s="78"/>
      <c r="H35" s="78"/>
      <c r="I35" s="78" t="s">
        <v>526</v>
      </c>
      <c r="J35" s="78">
        <v>1</v>
      </c>
      <c r="K35" s="78" t="s">
        <v>2124</v>
      </c>
      <c r="L35" s="78">
        <v>3</v>
      </c>
      <c r="M35" s="78"/>
      <c r="N35" s="78"/>
      <c r="O35" s="78"/>
      <c r="P35" s="78"/>
      <c r="Q35" s="78"/>
      <c r="R35" s="78"/>
      <c r="S35" s="78"/>
      <c r="T35" s="78"/>
      <c r="U35" s="78"/>
      <c r="V35" s="78"/>
    </row>
    <row r="36" spans="1:22" ht="15">
      <c r="A36" s="78" t="s">
        <v>2123</v>
      </c>
      <c r="B36" s="78">
        <v>3</v>
      </c>
      <c r="C36" s="78"/>
      <c r="D36" s="78"/>
      <c r="E36" s="78" t="s">
        <v>2132</v>
      </c>
      <c r="F36" s="78">
        <v>1</v>
      </c>
      <c r="G36" s="78"/>
      <c r="H36" s="78"/>
      <c r="I36" s="78" t="s">
        <v>518</v>
      </c>
      <c r="J36" s="78">
        <v>1</v>
      </c>
      <c r="K36" s="78" t="s">
        <v>518</v>
      </c>
      <c r="L36" s="78">
        <v>2</v>
      </c>
      <c r="M36" s="78"/>
      <c r="N36" s="78"/>
      <c r="O36" s="78"/>
      <c r="P36" s="78"/>
      <c r="Q36" s="78"/>
      <c r="R36" s="78"/>
      <c r="S36" s="78"/>
      <c r="T36" s="78"/>
      <c r="U36" s="78"/>
      <c r="V36" s="78"/>
    </row>
    <row r="37" spans="1:22" ht="15">
      <c r="A37" s="78" t="s">
        <v>2124</v>
      </c>
      <c r="B37" s="78">
        <v>3</v>
      </c>
      <c r="C37" s="78"/>
      <c r="D37" s="78"/>
      <c r="E37" s="78" t="s">
        <v>2133</v>
      </c>
      <c r="F37" s="78">
        <v>1</v>
      </c>
      <c r="G37" s="78"/>
      <c r="H37" s="78"/>
      <c r="I37" s="78"/>
      <c r="J37" s="78"/>
      <c r="K37" s="78" t="s">
        <v>2141</v>
      </c>
      <c r="L37" s="78">
        <v>2</v>
      </c>
      <c r="M37" s="78"/>
      <c r="N37" s="78"/>
      <c r="O37" s="78"/>
      <c r="P37" s="78"/>
      <c r="Q37" s="78"/>
      <c r="R37" s="78"/>
      <c r="S37" s="78"/>
      <c r="T37" s="78"/>
      <c r="U37" s="78"/>
      <c r="V37" s="78"/>
    </row>
    <row r="40" spans="1:22" ht="15" customHeight="1">
      <c r="A40" s="13" t="s">
        <v>2160</v>
      </c>
      <c r="B40" s="13" t="s">
        <v>2075</v>
      </c>
      <c r="C40" s="13" t="s">
        <v>2168</v>
      </c>
      <c r="D40" s="13" t="s">
        <v>2078</v>
      </c>
      <c r="E40" s="13" t="s">
        <v>2176</v>
      </c>
      <c r="F40" s="13" t="s">
        <v>2080</v>
      </c>
      <c r="G40" s="13" t="s">
        <v>2184</v>
      </c>
      <c r="H40" s="13" t="s">
        <v>2082</v>
      </c>
      <c r="I40" s="13" t="s">
        <v>2190</v>
      </c>
      <c r="J40" s="13" t="s">
        <v>2084</v>
      </c>
      <c r="K40" s="13" t="s">
        <v>2195</v>
      </c>
      <c r="L40" s="13" t="s">
        <v>2086</v>
      </c>
      <c r="M40" s="13" t="s">
        <v>2204</v>
      </c>
      <c r="N40" s="13" t="s">
        <v>2088</v>
      </c>
      <c r="O40" s="13" t="s">
        <v>2215</v>
      </c>
      <c r="P40" s="13" t="s">
        <v>2090</v>
      </c>
      <c r="Q40" s="13" t="s">
        <v>2220</v>
      </c>
      <c r="R40" s="13" t="s">
        <v>2092</v>
      </c>
      <c r="S40" s="13" t="s">
        <v>2229</v>
      </c>
      <c r="T40" s="13" t="s">
        <v>2094</v>
      </c>
      <c r="U40" s="13" t="s">
        <v>2231</v>
      </c>
      <c r="V40" s="13" t="s">
        <v>2095</v>
      </c>
    </row>
    <row r="41" spans="1:22" ht="15">
      <c r="A41" s="84" t="s">
        <v>2161</v>
      </c>
      <c r="B41" s="84">
        <v>139</v>
      </c>
      <c r="C41" s="84" t="s">
        <v>277</v>
      </c>
      <c r="D41" s="84">
        <v>57</v>
      </c>
      <c r="E41" s="84" t="s">
        <v>304</v>
      </c>
      <c r="F41" s="84">
        <v>32</v>
      </c>
      <c r="G41" s="84" t="s">
        <v>304</v>
      </c>
      <c r="H41" s="84">
        <v>9</v>
      </c>
      <c r="I41" s="84" t="s">
        <v>526</v>
      </c>
      <c r="J41" s="84">
        <v>7</v>
      </c>
      <c r="K41" s="84" t="s">
        <v>2196</v>
      </c>
      <c r="L41" s="84">
        <v>15</v>
      </c>
      <c r="M41" s="84" t="s">
        <v>2205</v>
      </c>
      <c r="N41" s="84">
        <v>4</v>
      </c>
      <c r="O41" s="84" t="s">
        <v>345</v>
      </c>
      <c r="P41" s="84">
        <v>2</v>
      </c>
      <c r="Q41" s="84" t="s">
        <v>2221</v>
      </c>
      <c r="R41" s="84">
        <v>2</v>
      </c>
      <c r="S41" s="84" t="s">
        <v>2230</v>
      </c>
      <c r="T41" s="84">
        <v>2</v>
      </c>
      <c r="U41" s="84" t="s">
        <v>2232</v>
      </c>
      <c r="V41" s="84">
        <v>2</v>
      </c>
    </row>
    <row r="42" spans="1:22" ht="15">
      <c r="A42" s="84" t="s">
        <v>2162</v>
      </c>
      <c r="B42" s="84">
        <v>68</v>
      </c>
      <c r="C42" s="84" t="s">
        <v>2166</v>
      </c>
      <c r="D42" s="84">
        <v>39</v>
      </c>
      <c r="E42" s="84" t="s">
        <v>526</v>
      </c>
      <c r="F42" s="84">
        <v>11</v>
      </c>
      <c r="G42" s="84" t="s">
        <v>333</v>
      </c>
      <c r="H42" s="84">
        <v>7</v>
      </c>
      <c r="I42" s="84" t="s">
        <v>277</v>
      </c>
      <c r="J42" s="84">
        <v>7</v>
      </c>
      <c r="K42" s="84" t="s">
        <v>526</v>
      </c>
      <c r="L42" s="84">
        <v>11</v>
      </c>
      <c r="M42" s="84" t="s">
        <v>2206</v>
      </c>
      <c r="N42" s="84">
        <v>4</v>
      </c>
      <c r="O42" s="84" t="s">
        <v>304</v>
      </c>
      <c r="P42" s="84">
        <v>2</v>
      </c>
      <c r="Q42" s="84" t="s">
        <v>2222</v>
      </c>
      <c r="R42" s="84">
        <v>2</v>
      </c>
      <c r="S42" s="84"/>
      <c r="T42" s="84"/>
      <c r="U42" s="84"/>
      <c r="V42" s="84"/>
    </row>
    <row r="43" spans="1:22" ht="15">
      <c r="A43" s="84" t="s">
        <v>2163</v>
      </c>
      <c r="B43" s="84">
        <v>0</v>
      </c>
      <c r="C43" s="84" t="s">
        <v>2169</v>
      </c>
      <c r="D43" s="84">
        <v>27</v>
      </c>
      <c r="E43" s="84" t="s">
        <v>2177</v>
      </c>
      <c r="F43" s="84">
        <v>9</v>
      </c>
      <c r="G43" s="84" t="s">
        <v>2185</v>
      </c>
      <c r="H43" s="84">
        <v>5</v>
      </c>
      <c r="I43" s="84" t="s">
        <v>2181</v>
      </c>
      <c r="J43" s="84">
        <v>7</v>
      </c>
      <c r="K43" s="84" t="s">
        <v>2197</v>
      </c>
      <c r="L43" s="84">
        <v>8</v>
      </c>
      <c r="M43" s="84" t="s">
        <v>2207</v>
      </c>
      <c r="N43" s="84">
        <v>3</v>
      </c>
      <c r="O43" s="84" t="s">
        <v>2216</v>
      </c>
      <c r="P43" s="84">
        <v>2</v>
      </c>
      <c r="Q43" s="84" t="s">
        <v>2167</v>
      </c>
      <c r="R43" s="84">
        <v>2</v>
      </c>
      <c r="S43" s="84"/>
      <c r="T43" s="84"/>
      <c r="U43" s="84"/>
      <c r="V43" s="84"/>
    </row>
    <row r="44" spans="1:22" ht="15">
      <c r="A44" s="84" t="s">
        <v>2164</v>
      </c>
      <c r="B44" s="84">
        <v>3639</v>
      </c>
      <c r="C44" s="84" t="s">
        <v>2170</v>
      </c>
      <c r="D44" s="84">
        <v>25</v>
      </c>
      <c r="E44" s="84" t="s">
        <v>2178</v>
      </c>
      <c r="F44" s="84">
        <v>7</v>
      </c>
      <c r="G44" s="84" t="s">
        <v>220</v>
      </c>
      <c r="H44" s="84">
        <v>4</v>
      </c>
      <c r="I44" s="84" t="s">
        <v>2179</v>
      </c>
      <c r="J44" s="84">
        <v>7</v>
      </c>
      <c r="K44" s="84" t="s">
        <v>2198</v>
      </c>
      <c r="L44" s="84">
        <v>8</v>
      </c>
      <c r="M44" s="84" t="s">
        <v>2208</v>
      </c>
      <c r="N44" s="84">
        <v>3</v>
      </c>
      <c r="O44" s="84" t="s">
        <v>2217</v>
      </c>
      <c r="P44" s="84">
        <v>2</v>
      </c>
      <c r="Q44" s="84" t="s">
        <v>2223</v>
      </c>
      <c r="R44" s="84">
        <v>2</v>
      </c>
      <c r="S44" s="84"/>
      <c r="T44" s="84"/>
      <c r="U44" s="84"/>
      <c r="V44" s="84"/>
    </row>
    <row r="45" spans="1:22" ht="15">
      <c r="A45" s="84" t="s">
        <v>2165</v>
      </c>
      <c r="B45" s="84">
        <v>3846</v>
      </c>
      <c r="C45" s="84" t="s">
        <v>2171</v>
      </c>
      <c r="D45" s="84">
        <v>25</v>
      </c>
      <c r="E45" s="84" t="s">
        <v>2179</v>
      </c>
      <c r="F45" s="84">
        <v>7</v>
      </c>
      <c r="G45" s="84" t="s">
        <v>337</v>
      </c>
      <c r="H45" s="84">
        <v>4</v>
      </c>
      <c r="I45" s="84" t="s">
        <v>2185</v>
      </c>
      <c r="J45" s="84">
        <v>7</v>
      </c>
      <c r="K45" s="84" t="s">
        <v>2199</v>
      </c>
      <c r="L45" s="84">
        <v>8</v>
      </c>
      <c r="M45" s="84" t="s">
        <v>2209</v>
      </c>
      <c r="N45" s="84">
        <v>3</v>
      </c>
      <c r="O45" s="84" t="s">
        <v>2218</v>
      </c>
      <c r="P45" s="84">
        <v>2</v>
      </c>
      <c r="Q45" s="84" t="s">
        <v>2224</v>
      </c>
      <c r="R45" s="84">
        <v>2</v>
      </c>
      <c r="S45" s="84"/>
      <c r="T45" s="84"/>
      <c r="U45" s="84"/>
      <c r="V45" s="84"/>
    </row>
    <row r="46" spans="1:22" ht="15">
      <c r="A46" s="84" t="s">
        <v>277</v>
      </c>
      <c r="B46" s="84">
        <v>70</v>
      </c>
      <c r="C46" s="84" t="s">
        <v>2167</v>
      </c>
      <c r="D46" s="84">
        <v>25</v>
      </c>
      <c r="E46" s="84" t="s">
        <v>2180</v>
      </c>
      <c r="F46" s="84">
        <v>6</v>
      </c>
      <c r="G46" s="84" t="s">
        <v>336</v>
      </c>
      <c r="H46" s="84">
        <v>4</v>
      </c>
      <c r="I46" s="84" t="s">
        <v>2166</v>
      </c>
      <c r="J46" s="84">
        <v>6</v>
      </c>
      <c r="K46" s="84" t="s">
        <v>2123</v>
      </c>
      <c r="L46" s="84">
        <v>7</v>
      </c>
      <c r="M46" s="84" t="s">
        <v>2210</v>
      </c>
      <c r="N46" s="84">
        <v>3</v>
      </c>
      <c r="O46" s="84" t="s">
        <v>2219</v>
      </c>
      <c r="P46" s="84">
        <v>2</v>
      </c>
      <c r="Q46" s="84" t="s">
        <v>2225</v>
      </c>
      <c r="R46" s="84">
        <v>2</v>
      </c>
      <c r="S46" s="84"/>
      <c r="T46" s="84"/>
      <c r="U46" s="84"/>
      <c r="V46" s="84"/>
    </row>
    <row r="47" spans="1:22" ht="15">
      <c r="A47" s="84" t="s">
        <v>304</v>
      </c>
      <c r="B47" s="84">
        <v>65</v>
      </c>
      <c r="C47" s="84" t="s">
        <v>2172</v>
      </c>
      <c r="D47" s="84">
        <v>25</v>
      </c>
      <c r="E47" s="84" t="s">
        <v>248</v>
      </c>
      <c r="F47" s="84">
        <v>6</v>
      </c>
      <c r="G47" s="84" t="s">
        <v>2186</v>
      </c>
      <c r="H47" s="84">
        <v>4</v>
      </c>
      <c r="I47" s="84" t="s">
        <v>2191</v>
      </c>
      <c r="J47" s="84">
        <v>6</v>
      </c>
      <c r="K47" s="84" t="s">
        <v>2200</v>
      </c>
      <c r="L47" s="84">
        <v>7</v>
      </c>
      <c r="M47" s="84" t="s">
        <v>2211</v>
      </c>
      <c r="N47" s="84">
        <v>3</v>
      </c>
      <c r="O47" s="84"/>
      <c r="P47" s="84"/>
      <c r="Q47" s="84" t="s">
        <v>2226</v>
      </c>
      <c r="R47" s="84">
        <v>2</v>
      </c>
      <c r="S47" s="84"/>
      <c r="T47" s="84"/>
      <c r="U47" s="84"/>
      <c r="V47" s="84"/>
    </row>
    <row r="48" spans="1:22" ht="15">
      <c r="A48" s="84" t="s">
        <v>2166</v>
      </c>
      <c r="B48" s="84">
        <v>50</v>
      </c>
      <c r="C48" s="84" t="s">
        <v>2173</v>
      </c>
      <c r="D48" s="84">
        <v>25</v>
      </c>
      <c r="E48" s="84" t="s">
        <v>2181</v>
      </c>
      <c r="F48" s="84">
        <v>5</v>
      </c>
      <c r="G48" s="84" t="s">
        <v>2187</v>
      </c>
      <c r="H48" s="84">
        <v>4</v>
      </c>
      <c r="I48" s="84" t="s">
        <v>2192</v>
      </c>
      <c r="J48" s="84">
        <v>6</v>
      </c>
      <c r="K48" s="84" t="s">
        <v>2201</v>
      </c>
      <c r="L48" s="84">
        <v>7</v>
      </c>
      <c r="M48" s="84" t="s">
        <v>2212</v>
      </c>
      <c r="N48" s="84">
        <v>3</v>
      </c>
      <c r="O48" s="84"/>
      <c r="P48" s="84"/>
      <c r="Q48" s="84" t="s">
        <v>2227</v>
      </c>
      <c r="R48" s="84">
        <v>2</v>
      </c>
      <c r="S48" s="84"/>
      <c r="T48" s="84"/>
      <c r="U48" s="84"/>
      <c r="V48" s="84"/>
    </row>
    <row r="49" spans="1:22" ht="15">
      <c r="A49" s="84" t="s">
        <v>2167</v>
      </c>
      <c r="B49" s="84">
        <v>38</v>
      </c>
      <c r="C49" s="84" t="s">
        <v>2174</v>
      </c>
      <c r="D49" s="84">
        <v>25</v>
      </c>
      <c r="E49" s="84" t="s">
        <v>2182</v>
      </c>
      <c r="F49" s="84">
        <v>5</v>
      </c>
      <c r="G49" s="84" t="s">
        <v>2188</v>
      </c>
      <c r="H49" s="84">
        <v>4</v>
      </c>
      <c r="I49" s="84" t="s">
        <v>2193</v>
      </c>
      <c r="J49" s="84">
        <v>6</v>
      </c>
      <c r="K49" s="84" t="s">
        <v>2202</v>
      </c>
      <c r="L49" s="84">
        <v>7</v>
      </c>
      <c r="M49" s="84" t="s">
        <v>2213</v>
      </c>
      <c r="N49" s="84">
        <v>3</v>
      </c>
      <c r="O49" s="84"/>
      <c r="P49" s="84"/>
      <c r="Q49" s="84" t="s">
        <v>2228</v>
      </c>
      <c r="R49" s="84">
        <v>2</v>
      </c>
      <c r="S49" s="84"/>
      <c r="T49" s="84"/>
      <c r="U49" s="84"/>
      <c r="V49" s="84"/>
    </row>
    <row r="50" spans="1:22" ht="15">
      <c r="A50" s="84" t="s">
        <v>526</v>
      </c>
      <c r="B50" s="84">
        <v>36</v>
      </c>
      <c r="C50" s="84" t="s">
        <v>2175</v>
      </c>
      <c r="D50" s="84">
        <v>25</v>
      </c>
      <c r="E50" s="84" t="s">
        <v>2183</v>
      </c>
      <c r="F50" s="84">
        <v>5</v>
      </c>
      <c r="G50" s="84" t="s">
        <v>2189</v>
      </c>
      <c r="H50" s="84">
        <v>4</v>
      </c>
      <c r="I50" s="84" t="s">
        <v>2194</v>
      </c>
      <c r="J50" s="84">
        <v>6</v>
      </c>
      <c r="K50" s="84" t="s">
        <v>2203</v>
      </c>
      <c r="L50" s="84">
        <v>6</v>
      </c>
      <c r="M50" s="84" t="s">
        <v>2214</v>
      </c>
      <c r="N50" s="84">
        <v>3</v>
      </c>
      <c r="O50" s="84"/>
      <c r="P50" s="84"/>
      <c r="Q50" s="84" t="s">
        <v>343</v>
      </c>
      <c r="R50" s="84">
        <v>2</v>
      </c>
      <c r="S50" s="84"/>
      <c r="T50" s="84"/>
      <c r="U50" s="84"/>
      <c r="V50" s="84"/>
    </row>
    <row r="53" spans="1:22" ht="15" customHeight="1">
      <c r="A53" s="13" t="s">
        <v>2246</v>
      </c>
      <c r="B53" s="13" t="s">
        <v>2075</v>
      </c>
      <c r="C53" s="13" t="s">
        <v>2257</v>
      </c>
      <c r="D53" s="13" t="s">
        <v>2078</v>
      </c>
      <c r="E53" s="13" t="s">
        <v>2258</v>
      </c>
      <c r="F53" s="13" t="s">
        <v>2080</v>
      </c>
      <c r="G53" s="13" t="s">
        <v>2269</v>
      </c>
      <c r="H53" s="13" t="s">
        <v>2082</v>
      </c>
      <c r="I53" s="13" t="s">
        <v>2280</v>
      </c>
      <c r="J53" s="13" t="s">
        <v>2084</v>
      </c>
      <c r="K53" s="13" t="s">
        <v>2290</v>
      </c>
      <c r="L53" s="13" t="s">
        <v>2086</v>
      </c>
      <c r="M53" s="13" t="s">
        <v>2301</v>
      </c>
      <c r="N53" s="13" t="s">
        <v>2088</v>
      </c>
      <c r="O53" s="78" t="s">
        <v>2312</v>
      </c>
      <c r="P53" s="78" t="s">
        <v>2090</v>
      </c>
      <c r="Q53" s="13" t="s">
        <v>2313</v>
      </c>
      <c r="R53" s="13" t="s">
        <v>2092</v>
      </c>
      <c r="S53" s="78" t="s">
        <v>2324</v>
      </c>
      <c r="T53" s="78" t="s">
        <v>2094</v>
      </c>
      <c r="U53" s="78" t="s">
        <v>2325</v>
      </c>
      <c r="V53" s="78" t="s">
        <v>2095</v>
      </c>
    </row>
    <row r="54" spans="1:22" ht="15">
      <c r="A54" s="84" t="s">
        <v>2247</v>
      </c>
      <c r="B54" s="84">
        <v>32</v>
      </c>
      <c r="C54" s="84" t="s">
        <v>2247</v>
      </c>
      <c r="D54" s="84">
        <v>25</v>
      </c>
      <c r="E54" s="84" t="s">
        <v>2259</v>
      </c>
      <c r="F54" s="84">
        <v>6</v>
      </c>
      <c r="G54" s="84" t="s">
        <v>2270</v>
      </c>
      <c r="H54" s="84">
        <v>6</v>
      </c>
      <c r="I54" s="84" t="s">
        <v>2281</v>
      </c>
      <c r="J54" s="84">
        <v>6</v>
      </c>
      <c r="K54" s="84" t="s">
        <v>2291</v>
      </c>
      <c r="L54" s="84">
        <v>7</v>
      </c>
      <c r="M54" s="84" t="s">
        <v>2302</v>
      </c>
      <c r="N54" s="84">
        <v>4</v>
      </c>
      <c r="O54" s="84"/>
      <c r="P54" s="84"/>
      <c r="Q54" s="84" t="s">
        <v>2314</v>
      </c>
      <c r="R54" s="84">
        <v>2</v>
      </c>
      <c r="S54" s="84"/>
      <c r="T54" s="84"/>
      <c r="U54" s="84"/>
      <c r="V54" s="84"/>
    </row>
    <row r="55" spans="1:22" ht="15">
      <c r="A55" s="84" t="s">
        <v>2248</v>
      </c>
      <c r="B55" s="84">
        <v>32</v>
      </c>
      <c r="C55" s="84" t="s">
        <v>2248</v>
      </c>
      <c r="D55" s="84">
        <v>25</v>
      </c>
      <c r="E55" s="84" t="s">
        <v>2260</v>
      </c>
      <c r="F55" s="84">
        <v>6</v>
      </c>
      <c r="G55" s="84" t="s">
        <v>2271</v>
      </c>
      <c r="H55" s="84">
        <v>4</v>
      </c>
      <c r="I55" s="84" t="s">
        <v>2282</v>
      </c>
      <c r="J55" s="84">
        <v>6</v>
      </c>
      <c r="K55" s="84" t="s">
        <v>2292</v>
      </c>
      <c r="L55" s="84">
        <v>7</v>
      </c>
      <c r="M55" s="84" t="s">
        <v>2303</v>
      </c>
      <c r="N55" s="84">
        <v>3</v>
      </c>
      <c r="O55" s="84"/>
      <c r="P55" s="84"/>
      <c r="Q55" s="84" t="s">
        <v>2315</v>
      </c>
      <c r="R55" s="84">
        <v>2</v>
      </c>
      <c r="S55" s="84"/>
      <c r="T55" s="84"/>
      <c r="U55" s="84"/>
      <c r="V55" s="84"/>
    </row>
    <row r="56" spans="1:22" ht="15">
      <c r="A56" s="84" t="s">
        <v>2249</v>
      </c>
      <c r="B56" s="84">
        <v>32</v>
      </c>
      <c r="C56" s="84" t="s">
        <v>2249</v>
      </c>
      <c r="D56" s="84">
        <v>25</v>
      </c>
      <c r="E56" s="84" t="s">
        <v>2261</v>
      </c>
      <c r="F56" s="84">
        <v>5</v>
      </c>
      <c r="G56" s="84" t="s">
        <v>2272</v>
      </c>
      <c r="H56" s="84">
        <v>4</v>
      </c>
      <c r="I56" s="84" t="s">
        <v>2283</v>
      </c>
      <c r="J56" s="84">
        <v>6</v>
      </c>
      <c r="K56" s="84" t="s">
        <v>2293</v>
      </c>
      <c r="L56" s="84">
        <v>5</v>
      </c>
      <c r="M56" s="84" t="s">
        <v>2304</v>
      </c>
      <c r="N56" s="84">
        <v>3</v>
      </c>
      <c r="O56" s="84"/>
      <c r="P56" s="84"/>
      <c r="Q56" s="84" t="s">
        <v>2316</v>
      </c>
      <c r="R56" s="84">
        <v>2</v>
      </c>
      <c r="S56" s="84"/>
      <c r="T56" s="84"/>
      <c r="U56" s="84"/>
      <c r="V56" s="84"/>
    </row>
    <row r="57" spans="1:22" ht="15">
      <c r="A57" s="84" t="s">
        <v>2250</v>
      </c>
      <c r="B57" s="84">
        <v>32</v>
      </c>
      <c r="C57" s="84" t="s">
        <v>2250</v>
      </c>
      <c r="D57" s="84">
        <v>25</v>
      </c>
      <c r="E57" s="84" t="s">
        <v>2262</v>
      </c>
      <c r="F57" s="84">
        <v>5</v>
      </c>
      <c r="G57" s="84" t="s">
        <v>2273</v>
      </c>
      <c r="H57" s="84">
        <v>4</v>
      </c>
      <c r="I57" s="84" t="s">
        <v>2284</v>
      </c>
      <c r="J57" s="84">
        <v>6</v>
      </c>
      <c r="K57" s="84" t="s">
        <v>2294</v>
      </c>
      <c r="L57" s="84">
        <v>4</v>
      </c>
      <c r="M57" s="84" t="s">
        <v>2305</v>
      </c>
      <c r="N57" s="84">
        <v>3</v>
      </c>
      <c r="O57" s="84"/>
      <c r="P57" s="84"/>
      <c r="Q57" s="84" t="s">
        <v>2317</v>
      </c>
      <c r="R57" s="84">
        <v>2</v>
      </c>
      <c r="S57" s="84"/>
      <c r="T57" s="84"/>
      <c r="U57" s="84"/>
      <c r="V57" s="84"/>
    </row>
    <row r="58" spans="1:22" ht="15">
      <c r="A58" s="84" t="s">
        <v>2251</v>
      </c>
      <c r="B58" s="84">
        <v>32</v>
      </c>
      <c r="C58" s="84" t="s">
        <v>2251</v>
      </c>
      <c r="D58" s="84">
        <v>25</v>
      </c>
      <c r="E58" s="84" t="s">
        <v>2263</v>
      </c>
      <c r="F58" s="84">
        <v>4</v>
      </c>
      <c r="G58" s="84" t="s">
        <v>2274</v>
      </c>
      <c r="H58" s="84">
        <v>4</v>
      </c>
      <c r="I58" s="84" t="s">
        <v>2285</v>
      </c>
      <c r="J58" s="84">
        <v>6</v>
      </c>
      <c r="K58" s="84" t="s">
        <v>2295</v>
      </c>
      <c r="L58" s="84">
        <v>4</v>
      </c>
      <c r="M58" s="84" t="s">
        <v>2306</v>
      </c>
      <c r="N58" s="84">
        <v>3</v>
      </c>
      <c r="O58" s="84"/>
      <c r="P58" s="84"/>
      <c r="Q58" s="84" t="s">
        <v>2318</v>
      </c>
      <c r="R58" s="84">
        <v>2</v>
      </c>
      <c r="S58" s="84"/>
      <c r="T58" s="84"/>
      <c r="U58" s="84"/>
      <c r="V58" s="84"/>
    </row>
    <row r="59" spans="1:22" ht="15">
      <c r="A59" s="84" t="s">
        <v>2252</v>
      </c>
      <c r="B59" s="84">
        <v>32</v>
      </c>
      <c r="C59" s="84" t="s">
        <v>2252</v>
      </c>
      <c r="D59" s="84">
        <v>25</v>
      </c>
      <c r="E59" s="84" t="s">
        <v>2264</v>
      </c>
      <c r="F59" s="84">
        <v>4</v>
      </c>
      <c r="G59" s="84" t="s">
        <v>2275</v>
      </c>
      <c r="H59" s="84">
        <v>4</v>
      </c>
      <c r="I59" s="84" t="s">
        <v>2286</v>
      </c>
      <c r="J59" s="84">
        <v>6</v>
      </c>
      <c r="K59" s="84" t="s">
        <v>2296</v>
      </c>
      <c r="L59" s="84">
        <v>4</v>
      </c>
      <c r="M59" s="84" t="s">
        <v>2307</v>
      </c>
      <c r="N59" s="84">
        <v>3</v>
      </c>
      <c r="O59" s="84"/>
      <c r="P59" s="84"/>
      <c r="Q59" s="84" t="s">
        <v>2319</v>
      </c>
      <c r="R59" s="84">
        <v>2</v>
      </c>
      <c r="S59" s="84"/>
      <c r="T59" s="84"/>
      <c r="U59" s="84"/>
      <c r="V59" s="84"/>
    </row>
    <row r="60" spans="1:22" ht="15">
      <c r="A60" s="84" t="s">
        <v>2253</v>
      </c>
      <c r="B60" s="84">
        <v>32</v>
      </c>
      <c r="C60" s="84" t="s">
        <v>2253</v>
      </c>
      <c r="D60" s="84">
        <v>25</v>
      </c>
      <c r="E60" s="84" t="s">
        <v>2265</v>
      </c>
      <c r="F60" s="84">
        <v>4</v>
      </c>
      <c r="G60" s="84" t="s">
        <v>2276</v>
      </c>
      <c r="H60" s="84">
        <v>4</v>
      </c>
      <c r="I60" s="84" t="s">
        <v>2287</v>
      </c>
      <c r="J60" s="84">
        <v>6</v>
      </c>
      <c r="K60" s="84" t="s">
        <v>2297</v>
      </c>
      <c r="L60" s="84">
        <v>3</v>
      </c>
      <c r="M60" s="84" t="s">
        <v>2308</v>
      </c>
      <c r="N60" s="84">
        <v>3</v>
      </c>
      <c r="O60" s="84"/>
      <c r="P60" s="84"/>
      <c r="Q60" s="84" t="s">
        <v>2320</v>
      </c>
      <c r="R60" s="84">
        <v>2</v>
      </c>
      <c r="S60" s="84"/>
      <c r="T60" s="84"/>
      <c r="U60" s="84"/>
      <c r="V60" s="84"/>
    </row>
    <row r="61" spans="1:22" ht="15">
      <c r="A61" s="84" t="s">
        <v>2254</v>
      </c>
      <c r="B61" s="84">
        <v>32</v>
      </c>
      <c r="C61" s="84" t="s">
        <v>2254</v>
      </c>
      <c r="D61" s="84">
        <v>25</v>
      </c>
      <c r="E61" s="84" t="s">
        <v>2266</v>
      </c>
      <c r="F61" s="84">
        <v>3</v>
      </c>
      <c r="G61" s="84" t="s">
        <v>2277</v>
      </c>
      <c r="H61" s="84">
        <v>4</v>
      </c>
      <c r="I61" s="84" t="s">
        <v>2260</v>
      </c>
      <c r="J61" s="84">
        <v>6</v>
      </c>
      <c r="K61" s="84" t="s">
        <v>2298</v>
      </c>
      <c r="L61" s="84">
        <v>3</v>
      </c>
      <c r="M61" s="84" t="s">
        <v>2309</v>
      </c>
      <c r="N61" s="84">
        <v>3</v>
      </c>
      <c r="O61" s="84"/>
      <c r="P61" s="84"/>
      <c r="Q61" s="84" t="s">
        <v>2321</v>
      </c>
      <c r="R61" s="84">
        <v>2</v>
      </c>
      <c r="S61" s="84"/>
      <c r="T61" s="84"/>
      <c r="U61" s="84"/>
      <c r="V61" s="84"/>
    </row>
    <row r="62" spans="1:22" ht="15">
      <c r="A62" s="84" t="s">
        <v>2255</v>
      </c>
      <c r="B62" s="84">
        <v>32</v>
      </c>
      <c r="C62" s="84" t="s">
        <v>2255</v>
      </c>
      <c r="D62" s="84">
        <v>25</v>
      </c>
      <c r="E62" s="84" t="s">
        <v>2267</v>
      </c>
      <c r="F62" s="84">
        <v>3</v>
      </c>
      <c r="G62" s="84" t="s">
        <v>2278</v>
      </c>
      <c r="H62" s="84">
        <v>4</v>
      </c>
      <c r="I62" s="84" t="s">
        <v>2288</v>
      </c>
      <c r="J62" s="84">
        <v>6</v>
      </c>
      <c r="K62" s="84" t="s">
        <v>2299</v>
      </c>
      <c r="L62" s="84">
        <v>3</v>
      </c>
      <c r="M62" s="84" t="s">
        <v>2310</v>
      </c>
      <c r="N62" s="84">
        <v>3</v>
      </c>
      <c r="O62" s="84"/>
      <c r="P62" s="84"/>
      <c r="Q62" s="84" t="s">
        <v>2322</v>
      </c>
      <c r="R62" s="84">
        <v>2</v>
      </c>
      <c r="S62" s="84"/>
      <c r="T62" s="84"/>
      <c r="U62" s="84"/>
      <c r="V62" s="84"/>
    </row>
    <row r="63" spans="1:22" ht="15">
      <c r="A63" s="84" t="s">
        <v>2256</v>
      </c>
      <c r="B63" s="84">
        <v>32</v>
      </c>
      <c r="C63" s="84" t="s">
        <v>2256</v>
      </c>
      <c r="D63" s="84">
        <v>25</v>
      </c>
      <c r="E63" s="84" t="s">
        <v>2268</v>
      </c>
      <c r="F63" s="84">
        <v>3</v>
      </c>
      <c r="G63" s="84" t="s">
        <v>2279</v>
      </c>
      <c r="H63" s="84">
        <v>4</v>
      </c>
      <c r="I63" s="84" t="s">
        <v>2289</v>
      </c>
      <c r="J63" s="84">
        <v>6</v>
      </c>
      <c r="K63" s="84" t="s">
        <v>2300</v>
      </c>
      <c r="L63" s="84">
        <v>3</v>
      </c>
      <c r="M63" s="84" t="s">
        <v>2311</v>
      </c>
      <c r="N63" s="84">
        <v>3</v>
      </c>
      <c r="O63" s="84"/>
      <c r="P63" s="84"/>
      <c r="Q63" s="84" t="s">
        <v>2323</v>
      </c>
      <c r="R63" s="84">
        <v>2</v>
      </c>
      <c r="S63" s="84"/>
      <c r="T63" s="84"/>
      <c r="U63" s="84"/>
      <c r="V63" s="84"/>
    </row>
    <row r="66" spans="1:22" ht="15" customHeight="1">
      <c r="A66" s="13" t="s">
        <v>2337</v>
      </c>
      <c r="B66" s="13" t="s">
        <v>2075</v>
      </c>
      <c r="C66" s="13" t="s">
        <v>2339</v>
      </c>
      <c r="D66" s="13" t="s">
        <v>2078</v>
      </c>
      <c r="E66" s="13" t="s">
        <v>2340</v>
      </c>
      <c r="F66" s="13" t="s">
        <v>2080</v>
      </c>
      <c r="G66" s="13" t="s">
        <v>2343</v>
      </c>
      <c r="H66" s="13" t="s">
        <v>2082</v>
      </c>
      <c r="I66" s="78" t="s">
        <v>2345</v>
      </c>
      <c r="J66" s="78" t="s">
        <v>2084</v>
      </c>
      <c r="K66" s="78" t="s">
        <v>2347</v>
      </c>
      <c r="L66" s="78" t="s">
        <v>2086</v>
      </c>
      <c r="M66" s="78" t="s">
        <v>2350</v>
      </c>
      <c r="N66" s="78" t="s">
        <v>2088</v>
      </c>
      <c r="O66" s="13" t="s">
        <v>2352</v>
      </c>
      <c r="P66" s="13" t="s">
        <v>2090</v>
      </c>
      <c r="Q66" s="78" t="s">
        <v>2354</v>
      </c>
      <c r="R66" s="78" t="s">
        <v>2092</v>
      </c>
      <c r="S66" s="78" t="s">
        <v>2356</v>
      </c>
      <c r="T66" s="78" t="s">
        <v>2094</v>
      </c>
      <c r="U66" s="78" t="s">
        <v>2358</v>
      </c>
      <c r="V66" s="78" t="s">
        <v>2095</v>
      </c>
    </row>
    <row r="67" spans="1:22" ht="15">
      <c r="A67" s="78" t="s">
        <v>277</v>
      </c>
      <c r="B67" s="78">
        <v>7</v>
      </c>
      <c r="C67" s="78" t="s">
        <v>277</v>
      </c>
      <c r="D67" s="78">
        <v>7</v>
      </c>
      <c r="E67" s="78" t="s">
        <v>304</v>
      </c>
      <c r="F67" s="78">
        <v>5</v>
      </c>
      <c r="G67" s="78" t="s">
        <v>337</v>
      </c>
      <c r="H67" s="78">
        <v>1</v>
      </c>
      <c r="I67" s="78"/>
      <c r="J67" s="78"/>
      <c r="K67" s="78"/>
      <c r="L67" s="78"/>
      <c r="M67" s="78"/>
      <c r="N67" s="78"/>
      <c r="O67" s="78" t="s">
        <v>345</v>
      </c>
      <c r="P67" s="78">
        <v>2</v>
      </c>
      <c r="Q67" s="78"/>
      <c r="R67" s="78"/>
      <c r="S67" s="78"/>
      <c r="T67" s="78"/>
      <c r="U67" s="78"/>
      <c r="V67" s="78"/>
    </row>
    <row r="68" spans="1:22" ht="15">
      <c r="A68" s="78" t="s">
        <v>304</v>
      </c>
      <c r="B68" s="78">
        <v>6</v>
      </c>
      <c r="C68" s="78" t="s">
        <v>340</v>
      </c>
      <c r="D68" s="78">
        <v>1</v>
      </c>
      <c r="E68" s="78" t="s">
        <v>248</v>
      </c>
      <c r="F68" s="78">
        <v>5</v>
      </c>
      <c r="G68" s="78" t="s">
        <v>304</v>
      </c>
      <c r="H68" s="78">
        <v>1</v>
      </c>
      <c r="I68" s="78"/>
      <c r="J68" s="78"/>
      <c r="K68" s="78"/>
      <c r="L68" s="78"/>
      <c r="M68" s="78"/>
      <c r="N68" s="78"/>
      <c r="O68" s="78"/>
      <c r="P68" s="78"/>
      <c r="Q68" s="78"/>
      <c r="R68" s="78"/>
      <c r="S68" s="78"/>
      <c r="T68" s="78"/>
      <c r="U68" s="78"/>
      <c r="V68" s="78"/>
    </row>
    <row r="69" spans="1:22" ht="15">
      <c r="A69" s="78" t="s">
        <v>248</v>
      </c>
      <c r="B69" s="78">
        <v>5</v>
      </c>
      <c r="C69" s="78"/>
      <c r="D69" s="78"/>
      <c r="E69" s="78" t="s">
        <v>250</v>
      </c>
      <c r="F69" s="78">
        <v>1</v>
      </c>
      <c r="G69" s="78" t="s">
        <v>331</v>
      </c>
      <c r="H69" s="78">
        <v>1</v>
      </c>
      <c r="I69" s="78"/>
      <c r="J69" s="78"/>
      <c r="K69" s="78"/>
      <c r="L69" s="78"/>
      <c r="M69" s="78"/>
      <c r="N69" s="78"/>
      <c r="O69" s="78"/>
      <c r="P69" s="78"/>
      <c r="Q69" s="78"/>
      <c r="R69" s="78"/>
      <c r="S69" s="78"/>
      <c r="T69" s="78"/>
      <c r="U69" s="78"/>
      <c r="V69" s="78"/>
    </row>
    <row r="70" spans="1:22" ht="15">
      <c r="A70" s="78" t="s">
        <v>345</v>
      </c>
      <c r="B70" s="78">
        <v>2</v>
      </c>
      <c r="C70" s="78"/>
      <c r="D70" s="78"/>
      <c r="E70" s="78" t="s">
        <v>247</v>
      </c>
      <c r="F70" s="78">
        <v>1</v>
      </c>
      <c r="G70" s="78"/>
      <c r="H70" s="78"/>
      <c r="I70" s="78"/>
      <c r="J70" s="78"/>
      <c r="K70" s="78"/>
      <c r="L70" s="78"/>
      <c r="M70" s="78"/>
      <c r="N70" s="78"/>
      <c r="O70" s="78"/>
      <c r="P70" s="78"/>
      <c r="Q70" s="78"/>
      <c r="R70" s="78"/>
      <c r="S70" s="78"/>
      <c r="T70" s="78"/>
      <c r="U70" s="78"/>
      <c r="V70" s="78"/>
    </row>
    <row r="71" spans="1:22" ht="15">
      <c r="A71" s="78" t="s">
        <v>250</v>
      </c>
      <c r="B71" s="78">
        <v>1</v>
      </c>
      <c r="C71" s="78"/>
      <c r="D71" s="78"/>
      <c r="E71" s="78" t="s">
        <v>249</v>
      </c>
      <c r="F71" s="78">
        <v>1</v>
      </c>
      <c r="G71" s="78"/>
      <c r="H71" s="78"/>
      <c r="I71" s="78"/>
      <c r="J71" s="78"/>
      <c r="K71" s="78"/>
      <c r="L71" s="78"/>
      <c r="M71" s="78"/>
      <c r="N71" s="78"/>
      <c r="O71" s="78"/>
      <c r="P71" s="78"/>
      <c r="Q71" s="78"/>
      <c r="R71" s="78"/>
      <c r="S71" s="78"/>
      <c r="T71" s="78"/>
      <c r="U71" s="78"/>
      <c r="V71" s="78"/>
    </row>
    <row r="72" spans="1:22" ht="15">
      <c r="A72" s="78" t="s">
        <v>249</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247</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340</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337</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331</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2338</v>
      </c>
      <c r="B79" s="13" t="s">
        <v>2075</v>
      </c>
      <c r="C79" s="13" t="s">
        <v>2341</v>
      </c>
      <c r="D79" s="13" t="s">
        <v>2078</v>
      </c>
      <c r="E79" s="13" t="s">
        <v>2342</v>
      </c>
      <c r="F79" s="13" t="s">
        <v>2080</v>
      </c>
      <c r="G79" s="13" t="s">
        <v>2344</v>
      </c>
      <c r="H79" s="13" t="s">
        <v>2082</v>
      </c>
      <c r="I79" s="13" t="s">
        <v>2346</v>
      </c>
      <c r="J79" s="13" t="s">
        <v>2084</v>
      </c>
      <c r="K79" s="78" t="s">
        <v>2349</v>
      </c>
      <c r="L79" s="78" t="s">
        <v>2086</v>
      </c>
      <c r="M79" s="13" t="s">
        <v>2351</v>
      </c>
      <c r="N79" s="13" t="s">
        <v>2088</v>
      </c>
      <c r="O79" s="13" t="s">
        <v>2353</v>
      </c>
      <c r="P79" s="13" t="s">
        <v>2090</v>
      </c>
      <c r="Q79" s="13" t="s">
        <v>2355</v>
      </c>
      <c r="R79" s="13" t="s">
        <v>2092</v>
      </c>
      <c r="S79" s="13" t="s">
        <v>2357</v>
      </c>
      <c r="T79" s="13" t="s">
        <v>2094</v>
      </c>
      <c r="U79" s="13" t="s">
        <v>2359</v>
      </c>
      <c r="V79" s="13" t="s">
        <v>2095</v>
      </c>
    </row>
    <row r="80" spans="1:22" ht="15">
      <c r="A80" s="78" t="s">
        <v>277</v>
      </c>
      <c r="B80" s="78">
        <v>62</v>
      </c>
      <c r="C80" s="78" t="s">
        <v>277</v>
      </c>
      <c r="D80" s="78">
        <v>50</v>
      </c>
      <c r="E80" s="78" t="s">
        <v>304</v>
      </c>
      <c r="F80" s="78">
        <v>27</v>
      </c>
      <c r="G80" s="78" t="s">
        <v>304</v>
      </c>
      <c r="H80" s="78">
        <v>8</v>
      </c>
      <c r="I80" s="78" t="s">
        <v>277</v>
      </c>
      <c r="J80" s="78">
        <v>7</v>
      </c>
      <c r="K80" s="78"/>
      <c r="L80" s="78"/>
      <c r="M80" s="78" t="s">
        <v>306</v>
      </c>
      <c r="N80" s="78">
        <v>2</v>
      </c>
      <c r="O80" s="78" t="s">
        <v>304</v>
      </c>
      <c r="P80" s="78">
        <v>1</v>
      </c>
      <c r="Q80" s="78" t="s">
        <v>343</v>
      </c>
      <c r="R80" s="78">
        <v>2</v>
      </c>
      <c r="S80" s="78" t="s">
        <v>342</v>
      </c>
      <c r="T80" s="78">
        <v>1</v>
      </c>
      <c r="U80" s="78" t="s">
        <v>351</v>
      </c>
      <c r="V80" s="78">
        <v>1</v>
      </c>
    </row>
    <row r="81" spans="1:22" ht="15">
      <c r="A81" s="78" t="s">
        <v>304</v>
      </c>
      <c r="B81" s="78">
        <v>56</v>
      </c>
      <c r="C81" s="78" t="s">
        <v>304</v>
      </c>
      <c r="D81" s="78">
        <v>12</v>
      </c>
      <c r="E81" s="78" t="s">
        <v>347</v>
      </c>
      <c r="F81" s="78">
        <v>3</v>
      </c>
      <c r="G81" s="78" t="s">
        <v>333</v>
      </c>
      <c r="H81" s="78">
        <v>7</v>
      </c>
      <c r="I81" s="78" t="s">
        <v>315</v>
      </c>
      <c r="J81" s="78">
        <v>5</v>
      </c>
      <c r="K81" s="78"/>
      <c r="L81" s="78"/>
      <c r="M81" s="78" t="s">
        <v>304</v>
      </c>
      <c r="N81" s="78">
        <v>2</v>
      </c>
      <c r="O81" s="78"/>
      <c r="P81" s="78"/>
      <c r="Q81" s="78" t="s">
        <v>304</v>
      </c>
      <c r="R81" s="78">
        <v>2</v>
      </c>
      <c r="S81" s="78" t="s">
        <v>341</v>
      </c>
      <c r="T81" s="78">
        <v>1</v>
      </c>
      <c r="U81" s="78"/>
      <c r="V81" s="78"/>
    </row>
    <row r="82" spans="1:22" ht="15">
      <c r="A82" s="78" t="s">
        <v>333</v>
      </c>
      <c r="B82" s="78">
        <v>7</v>
      </c>
      <c r="C82" s="78" t="s">
        <v>282</v>
      </c>
      <c r="D82" s="78">
        <v>6</v>
      </c>
      <c r="E82" s="78" t="s">
        <v>346</v>
      </c>
      <c r="F82" s="78">
        <v>3</v>
      </c>
      <c r="G82" s="78" t="s">
        <v>220</v>
      </c>
      <c r="H82" s="78">
        <v>4</v>
      </c>
      <c r="I82" s="78" t="s">
        <v>304</v>
      </c>
      <c r="J82" s="78">
        <v>4</v>
      </c>
      <c r="K82" s="78"/>
      <c r="L82" s="78"/>
      <c r="M82" s="78" t="s">
        <v>307</v>
      </c>
      <c r="N82" s="78">
        <v>1</v>
      </c>
      <c r="O82" s="78"/>
      <c r="P82" s="78"/>
      <c r="Q82" s="78" t="s">
        <v>235</v>
      </c>
      <c r="R82" s="78">
        <v>1</v>
      </c>
      <c r="S82" s="78"/>
      <c r="T82" s="78"/>
      <c r="U82" s="78"/>
      <c r="V82" s="78"/>
    </row>
    <row r="83" spans="1:22" ht="15">
      <c r="A83" s="78" t="s">
        <v>315</v>
      </c>
      <c r="B83" s="78">
        <v>6</v>
      </c>
      <c r="C83" s="78" t="s">
        <v>339</v>
      </c>
      <c r="D83" s="78">
        <v>4</v>
      </c>
      <c r="E83" s="78" t="s">
        <v>277</v>
      </c>
      <c r="F83" s="78">
        <v>2</v>
      </c>
      <c r="G83" s="78" t="s">
        <v>336</v>
      </c>
      <c r="H83" s="78">
        <v>4</v>
      </c>
      <c r="I83" s="78" t="s">
        <v>332</v>
      </c>
      <c r="J83" s="78">
        <v>3</v>
      </c>
      <c r="K83" s="78"/>
      <c r="L83" s="78"/>
      <c r="M83" s="78"/>
      <c r="N83" s="78"/>
      <c r="O83" s="78"/>
      <c r="P83" s="78"/>
      <c r="Q83" s="78"/>
      <c r="R83" s="78"/>
      <c r="S83" s="78"/>
      <c r="T83" s="78"/>
      <c r="U83" s="78"/>
      <c r="V83" s="78"/>
    </row>
    <row r="84" spans="1:22" ht="15">
      <c r="A84" s="78" t="s">
        <v>282</v>
      </c>
      <c r="B84" s="78">
        <v>6</v>
      </c>
      <c r="C84" s="78" t="s">
        <v>338</v>
      </c>
      <c r="D84" s="78">
        <v>4</v>
      </c>
      <c r="E84" s="78" t="s">
        <v>315</v>
      </c>
      <c r="F84" s="78">
        <v>1</v>
      </c>
      <c r="G84" s="78" t="s">
        <v>337</v>
      </c>
      <c r="H84" s="78">
        <v>3</v>
      </c>
      <c r="I84" s="78" t="s">
        <v>212</v>
      </c>
      <c r="J84" s="78">
        <v>1</v>
      </c>
      <c r="K84" s="78"/>
      <c r="L84" s="78"/>
      <c r="M84" s="78"/>
      <c r="N84" s="78"/>
      <c r="O84" s="78"/>
      <c r="P84" s="78"/>
      <c r="Q84" s="78"/>
      <c r="R84" s="78"/>
      <c r="S84" s="78"/>
      <c r="T84" s="78"/>
      <c r="U84" s="78"/>
      <c r="V84" s="78"/>
    </row>
    <row r="85" spans="1:22" ht="15">
      <c r="A85" s="78" t="s">
        <v>336</v>
      </c>
      <c r="B85" s="78">
        <v>5</v>
      </c>
      <c r="C85" s="78" t="s">
        <v>336</v>
      </c>
      <c r="D85" s="78">
        <v>1</v>
      </c>
      <c r="E85" s="78" t="s">
        <v>248</v>
      </c>
      <c r="F85" s="78">
        <v>1</v>
      </c>
      <c r="G85" s="78" t="s">
        <v>335</v>
      </c>
      <c r="H85" s="78">
        <v>3</v>
      </c>
      <c r="I85" s="78" t="s">
        <v>330</v>
      </c>
      <c r="J85" s="78">
        <v>1</v>
      </c>
      <c r="K85" s="78"/>
      <c r="L85" s="78"/>
      <c r="M85" s="78"/>
      <c r="N85" s="78"/>
      <c r="O85" s="78"/>
      <c r="P85" s="78"/>
      <c r="Q85" s="78"/>
      <c r="R85" s="78"/>
      <c r="S85" s="78"/>
      <c r="T85" s="78"/>
      <c r="U85" s="78"/>
      <c r="V85" s="78"/>
    </row>
    <row r="86" spans="1:22" ht="15">
      <c r="A86" s="78" t="s">
        <v>220</v>
      </c>
      <c r="B86" s="78">
        <v>4</v>
      </c>
      <c r="C86" s="78"/>
      <c r="D86" s="78"/>
      <c r="E86" s="78" t="s">
        <v>239</v>
      </c>
      <c r="F86" s="78">
        <v>1</v>
      </c>
      <c r="G86" s="78" t="s">
        <v>344</v>
      </c>
      <c r="H86" s="78">
        <v>2</v>
      </c>
      <c r="I86" s="78" t="s">
        <v>329</v>
      </c>
      <c r="J86" s="78">
        <v>1</v>
      </c>
      <c r="K86" s="78"/>
      <c r="L86" s="78"/>
      <c r="M86" s="78"/>
      <c r="N86" s="78"/>
      <c r="O86" s="78"/>
      <c r="P86" s="78"/>
      <c r="Q86" s="78"/>
      <c r="R86" s="78"/>
      <c r="S86" s="78"/>
      <c r="T86" s="78"/>
      <c r="U86" s="78"/>
      <c r="V86" s="78"/>
    </row>
    <row r="87" spans="1:22" ht="15">
      <c r="A87" s="78" t="s">
        <v>339</v>
      </c>
      <c r="B87" s="78">
        <v>4</v>
      </c>
      <c r="C87" s="78"/>
      <c r="D87" s="78"/>
      <c r="E87" s="78"/>
      <c r="F87" s="78"/>
      <c r="G87" s="78" t="s">
        <v>350</v>
      </c>
      <c r="H87" s="78">
        <v>1</v>
      </c>
      <c r="I87" s="78" t="s">
        <v>2348</v>
      </c>
      <c r="J87" s="78">
        <v>1</v>
      </c>
      <c r="K87" s="78"/>
      <c r="L87" s="78"/>
      <c r="M87" s="78"/>
      <c r="N87" s="78"/>
      <c r="O87" s="78"/>
      <c r="P87" s="78"/>
      <c r="Q87" s="78"/>
      <c r="R87" s="78"/>
      <c r="S87" s="78"/>
      <c r="T87" s="78"/>
      <c r="U87" s="78"/>
      <c r="V87" s="78"/>
    </row>
    <row r="88" spans="1:22" ht="15">
      <c r="A88" s="78" t="s">
        <v>338</v>
      </c>
      <c r="B88" s="78">
        <v>4</v>
      </c>
      <c r="C88" s="78"/>
      <c r="D88" s="78"/>
      <c r="E88" s="78"/>
      <c r="F88" s="78"/>
      <c r="G88" s="78" t="s">
        <v>349</v>
      </c>
      <c r="H88" s="78">
        <v>1</v>
      </c>
      <c r="I88" s="78" t="s">
        <v>328</v>
      </c>
      <c r="J88" s="78">
        <v>1</v>
      </c>
      <c r="K88" s="78"/>
      <c r="L88" s="78"/>
      <c r="M88" s="78"/>
      <c r="N88" s="78"/>
      <c r="O88" s="78"/>
      <c r="P88" s="78"/>
      <c r="Q88" s="78"/>
      <c r="R88" s="78"/>
      <c r="S88" s="78"/>
      <c r="T88" s="78"/>
      <c r="U88" s="78"/>
      <c r="V88" s="78"/>
    </row>
    <row r="89" spans="1:22" ht="15">
      <c r="A89" s="78" t="s">
        <v>332</v>
      </c>
      <c r="B89" s="78">
        <v>3</v>
      </c>
      <c r="C89" s="78"/>
      <c r="D89" s="78"/>
      <c r="E89" s="78"/>
      <c r="F89" s="78"/>
      <c r="G89" s="78" t="s">
        <v>221</v>
      </c>
      <c r="H89" s="78">
        <v>1</v>
      </c>
      <c r="I89" s="78"/>
      <c r="J89" s="78"/>
      <c r="K89" s="78"/>
      <c r="L89" s="78"/>
      <c r="M89" s="78"/>
      <c r="N89" s="78"/>
      <c r="O89" s="78"/>
      <c r="P89" s="78"/>
      <c r="Q89" s="78"/>
      <c r="R89" s="78"/>
      <c r="S89" s="78"/>
      <c r="T89" s="78"/>
      <c r="U89" s="78"/>
      <c r="V89" s="78"/>
    </row>
    <row r="92" spans="1:22" ht="15" customHeight="1">
      <c r="A92" s="13" t="s">
        <v>2373</v>
      </c>
      <c r="B92" s="13" t="s">
        <v>2075</v>
      </c>
      <c r="C92" s="13" t="s">
        <v>2374</v>
      </c>
      <c r="D92" s="13" t="s">
        <v>2078</v>
      </c>
      <c r="E92" s="13" t="s">
        <v>2375</v>
      </c>
      <c r="F92" s="13" t="s">
        <v>2080</v>
      </c>
      <c r="G92" s="13" t="s">
        <v>2376</v>
      </c>
      <c r="H92" s="13" t="s">
        <v>2082</v>
      </c>
      <c r="I92" s="13" t="s">
        <v>2377</v>
      </c>
      <c r="J92" s="13" t="s">
        <v>2084</v>
      </c>
      <c r="K92" s="13" t="s">
        <v>2378</v>
      </c>
      <c r="L92" s="13" t="s">
        <v>2086</v>
      </c>
      <c r="M92" s="13" t="s">
        <v>2379</v>
      </c>
      <c r="N92" s="13" t="s">
        <v>2088</v>
      </c>
      <c r="O92" s="13" t="s">
        <v>2380</v>
      </c>
      <c r="P92" s="13" t="s">
        <v>2090</v>
      </c>
      <c r="Q92" s="13" t="s">
        <v>2381</v>
      </c>
      <c r="R92" s="13" t="s">
        <v>2092</v>
      </c>
      <c r="S92" s="13" t="s">
        <v>2382</v>
      </c>
      <c r="T92" s="13" t="s">
        <v>2094</v>
      </c>
      <c r="U92" s="13" t="s">
        <v>2383</v>
      </c>
      <c r="V92" s="13" t="s">
        <v>2095</v>
      </c>
    </row>
    <row r="93" spans="1:22" ht="15">
      <c r="A93" s="114" t="s">
        <v>221</v>
      </c>
      <c r="B93" s="78">
        <v>208423</v>
      </c>
      <c r="C93" s="114" t="s">
        <v>228</v>
      </c>
      <c r="D93" s="78">
        <v>177584</v>
      </c>
      <c r="E93" s="114" t="s">
        <v>312</v>
      </c>
      <c r="F93" s="78">
        <v>85378</v>
      </c>
      <c r="G93" s="114" t="s">
        <v>221</v>
      </c>
      <c r="H93" s="78">
        <v>208423</v>
      </c>
      <c r="I93" s="114" t="s">
        <v>328</v>
      </c>
      <c r="J93" s="78">
        <v>17859</v>
      </c>
      <c r="K93" s="114" t="s">
        <v>322</v>
      </c>
      <c r="L93" s="78">
        <v>39003</v>
      </c>
      <c r="M93" s="114" t="s">
        <v>314</v>
      </c>
      <c r="N93" s="78">
        <v>12703</v>
      </c>
      <c r="O93" s="114" t="s">
        <v>345</v>
      </c>
      <c r="P93" s="78">
        <v>2533</v>
      </c>
      <c r="Q93" s="114" t="s">
        <v>343</v>
      </c>
      <c r="R93" s="78">
        <v>46846</v>
      </c>
      <c r="S93" s="114" t="s">
        <v>342</v>
      </c>
      <c r="T93" s="78">
        <v>1380</v>
      </c>
      <c r="U93" s="114" t="s">
        <v>320</v>
      </c>
      <c r="V93" s="78">
        <v>29680</v>
      </c>
    </row>
    <row r="94" spans="1:22" ht="15">
      <c r="A94" s="114" t="s">
        <v>228</v>
      </c>
      <c r="B94" s="78">
        <v>177584</v>
      </c>
      <c r="C94" s="114" t="s">
        <v>259</v>
      </c>
      <c r="D94" s="78">
        <v>84530</v>
      </c>
      <c r="E94" s="114" t="s">
        <v>248</v>
      </c>
      <c r="F94" s="78">
        <v>64160</v>
      </c>
      <c r="G94" s="114" t="s">
        <v>220</v>
      </c>
      <c r="H94" s="78">
        <v>12367</v>
      </c>
      <c r="I94" s="114" t="s">
        <v>276</v>
      </c>
      <c r="J94" s="78">
        <v>14830</v>
      </c>
      <c r="K94" s="114" t="s">
        <v>327</v>
      </c>
      <c r="L94" s="78">
        <v>9775</v>
      </c>
      <c r="M94" s="114" t="s">
        <v>306</v>
      </c>
      <c r="N94" s="78">
        <v>7579</v>
      </c>
      <c r="O94" s="114" t="s">
        <v>262</v>
      </c>
      <c r="P94" s="78">
        <v>1605</v>
      </c>
      <c r="Q94" s="114" t="s">
        <v>236</v>
      </c>
      <c r="R94" s="78">
        <v>17541</v>
      </c>
      <c r="S94" s="114" t="s">
        <v>234</v>
      </c>
      <c r="T94" s="78">
        <v>466</v>
      </c>
      <c r="U94" s="114" t="s">
        <v>351</v>
      </c>
      <c r="V94" s="78">
        <v>16061</v>
      </c>
    </row>
    <row r="95" spans="1:22" ht="15">
      <c r="A95" s="114" t="s">
        <v>312</v>
      </c>
      <c r="B95" s="78">
        <v>85378</v>
      </c>
      <c r="C95" s="114" t="s">
        <v>274</v>
      </c>
      <c r="D95" s="78">
        <v>72836</v>
      </c>
      <c r="E95" s="114" t="s">
        <v>223</v>
      </c>
      <c r="F95" s="78">
        <v>48264</v>
      </c>
      <c r="G95" s="114" t="s">
        <v>344</v>
      </c>
      <c r="H95" s="78">
        <v>12074</v>
      </c>
      <c r="I95" s="114" t="s">
        <v>316</v>
      </c>
      <c r="J95" s="78">
        <v>13598</v>
      </c>
      <c r="K95" s="114" t="s">
        <v>216</v>
      </c>
      <c r="L95" s="78">
        <v>3373</v>
      </c>
      <c r="M95" s="114" t="s">
        <v>307</v>
      </c>
      <c r="N95" s="78">
        <v>6783</v>
      </c>
      <c r="O95" s="114" t="s">
        <v>251</v>
      </c>
      <c r="P95" s="78">
        <v>148</v>
      </c>
      <c r="Q95" s="114" t="s">
        <v>235</v>
      </c>
      <c r="R95" s="78">
        <v>409</v>
      </c>
      <c r="S95" s="114" t="s">
        <v>341</v>
      </c>
      <c r="T95" s="78">
        <v>373</v>
      </c>
      <c r="U95" s="114"/>
      <c r="V95" s="78"/>
    </row>
    <row r="96" spans="1:22" ht="15">
      <c r="A96" s="114" t="s">
        <v>259</v>
      </c>
      <c r="B96" s="78">
        <v>84530</v>
      </c>
      <c r="C96" s="114" t="s">
        <v>266</v>
      </c>
      <c r="D96" s="78">
        <v>67268</v>
      </c>
      <c r="E96" s="114" t="s">
        <v>249</v>
      </c>
      <c r="F96" s="78">
        <v>38408</v>
      </c>
      <c r="G96" s="114" t="s">
        <v>222</v>
      </c>
      <c r="H96" s="78">
        <v>6159</v>
      </c>
      <c r="I96" s="114" t="s">
        <v>212</v>
      </c>
      <c r="J96" s="78">
        <v>12339</v>
      </c>
      <c r="K96" s="114" t="s">
        <v>296</v>
      </c>
      <c r="L96" s="78">
        <v>2829</v>
      </c>
      <c r="M96" s="114"/>
      <c r="N96" s="78"/>
      <c r="O96" s="114"/>
      <c r="P96" s="78"/>
      <c r="Q96" s="114"/>
      <c r="R96" s="78"/>
      <c r="S96" s="114"/>
      <c r="T96" s="78"/>
      <c r="U96" s="114"/>
      <c r="V96" s="78"/>
    </row>
    <row r="97" spans="1:22" ht="15">
      <c r="A97" s="114" t="s">
        <v>274</v>
      </c>
      <c r="B97" s="78">
        <v>72836</v>
      </c>
      <c r="C97" s="114" t="s">
        <v>281</v>
      </c>
      <c r="D97" s="78">
        <v>45607</v>
      </c>
      <c r="E97" s="114" t="s">
        <v>305</v>
      </c>
      <c r="F97" s="78">
        <v>25268</v>
      </c>
      <c r="G97" s="114" t="s">
        <v>319</v>
      </c>
      <c r="H97" s="78">
        <v>2056</v>
      </c>
      <c r="I97" s="114" t="s">
        <v>290</v>
      </c>
      <c r="J97" s="78">
        <v>9128</v>
      </c>
      <c r="K97" s="114" t="s">
        <v>255</v>
      </c>
      <c r="L97" s="78">
        <v>2480</v>
      </c>
      <c r="M97" s="114"/>
      <c r="N97" s="78"/>
      <c r="O97" s="114"/>
      <c r="P97" s="78"/>
      <c r="Q97" s="114"/>
      <c r="R97" s="78"/>
      <c r="S97" s="114"/>
      <c r="T97" s="78"/>
      <c r="U97" s="114"/>
      <c r="V97" s="78"/>
    </row>
    <row r="98" spans="1:22" ht="15">
      <c r="A98" s="114" t="s">
        <v>266</v>
      </c>
      <c r="B98" s="78">
        <v>67268</v>
      </c>
      <c r="C98" s="114" t="s">
        <v>227</v>
      </c>
      <c r="D98" s="78">
        <v>42185</v>
      </c>
      <c r="E98" s="114" t="s">
        <v>247</v>
      </c>
      <c r="F98" s="78">
        <v>22644</v>
      </c>
      <c r="G98" s="114" t="s">
        <v>245</v>
      </c>
      <c r="H98" s="78">
        <v>2033</v>
      </c>
      <c r="I98" s="114" t="s">
        <v>332</v>
      </c>
      <c r="J98" s="78">
        <v>8880</v>
      </c>
      <c r="K98" s="114" t="s">
        <v>323</v>
      </c>
      <c r="L98" s="78">
        <v>1019</v>
      </c>
      <c r="M98" s="114"/>
      <c r="N98" s="78"/>
      <c r="O98" s="114"/>
      <c r="P98" s="78"/>
      <c r="Q98" s="114"/>
      <c r="R98" s="78"/>
      <c r="S98" s="114"/>
      <c r="T98" s="78"/>
      <c r="U98" s="114"/>
      <c r="V98" s="78"/>
    </row>
    <row r="99" spans="1:22" ht="15">
      <c r="A99" s="114" t="s">
        <v>248</v>
      </c>
      <c r="B99" s="78">
        <v>64160</v>
      </c>
      <c r="C99" s="114" t="s">
        <v>213</v>
      </c>
      <c r="D99" s="78">
        <v>35103</v>
      </c>
      <c r="E99" s="114" t="s">
        <v>299</v>
      </c>
      <c r="F99" s="78">
        <v>18833</v>
      </c>
      <c r="G99" s="114" t="s">
        <v>333</v>
      </c>
      <c r="H99" s="78">
        <v>1995</v>
      </c>
      <c r="I99" s="114" t="s">
        <v>243</v>
      </c>
      <c r="J99" s="78">
        <v>4534</v>
      </c>
      <c r="K99" s="114" t="s">
        <v>217</v>
      </c>
      <c r="L99" s="78">
        <v>737</v>
      </c>
      <c r="M99" s="114"/>
      <c r="N99" s="78"/>
      <c r="O99" s="114"/>
      <c r="P99" s="78"/>
      <c r="Q99" s="114"/>
      <c r="R99" s="78"/>
      <c r="S99" s="114"/>
      <c r="T99" s="78"/>
      <c r="U99" s="114"/>
      <c r="V99" s="78"/>
    </row>
    <row r="100" spans="1:22" ht="15">
      <c r="A100" s="114" t="s">
        <v>302</v>
      </c>
      <c r="B100" s="78">
        <v>49800</v>
      </c>
      <c r="C100" s="114" t="s">
        <v>224</v>
      </c>
      <c r="D100" s="78">
        <v>25372</v>
      </c>
      <c r="E100" s="114" t="s">
        <v>241</v>
      </c>
      <c r="F100" s="78">
        <v>15538</v>
      </c>
      <c r="G100" s="114" t="s">
        <v>331</v>
      </c>
      <c r="H100" s="78">
        <v>1677</v>
      </c>
      <c r="I100" s="114" t="s">
        <v>315</v>
      </c>
      <c r="J100" s="78">
        <v>2341</v>
      </c>
      <c r="K100" s="114" t="s">
        <v>311</v>
      </c>
      <c r="L100" s="78">
        <v>696</v>
      </c>
      <c r="M100" s="114"/>
      <c r="N100" s="78"/>
      <c r="O100" s="114"/>
      <c r="P100" s="78"/>
      <c r="Q100" s="114"/>
      <c r="R100" s="78"/>
      <c r="S100" s="114"/>
      <c r="T100" s="78"/>
      <c r="U100" s="114"/>
      <c r="V100" s="78"/>
    </row>
    <row r="101" spans="1:22" ht="15">
      <c r="A101" s="114" t="s">
        <v>223</v>
      </c>
      <c r="B101" s="78">
        <v>48264</v>
      </c>
      <c r="C101" s="114" t="s">
        <v>232</v>
      </c>
      <c r="D101" s="78">
        <v>17001</v>
      </c>
      <c r="E101" s="114" t="s">
        <v>309</v>
      </c>
      <c r="F101" s="78">
        <v>13685</v>
      </c>
      <c r="G101" s="114" t="s">
        <v>350</v>
      </c>
      <c r="H101" s="78">
        <v>1467</v>
      </c>
      <c r="I101" s="114" t="s">
        <v>325</v>
      </c>
      <c r="J101" s="78">
        <v>2039</v>
      </c>
      <c r="K101" s="114" t="s">
        <v>298</v>
      </c>
      <c r="L101" s="78">
        <v>576</v>
      </c>
      <c r="M101" s="114"/>
      <c r="N101" s="78"/>
      <c r="O101" s="114"/>
      <c r="P101" s="78"/>
      <c r="Q101" s="114"/>
      <c r="R101" s="78"/>
      <c r="S101" s="114"/>
      <c r="T101" s="78"/>
      <c r="U101" s="114"/>
      <c r="V101" s="78"/>
    </row>
    <row r="102" spans="1:22" ht="15">
      <c r="A102" s="114" t="s">
        <v>343</v>
      </c>
      <c r="B102" s="78">
        <v>46846</v>
      </c>
      <c r="C102" s="114" t="s">
        <v>279</v>
      </c>
      <c r="D102" s="78">
        <v>13890</v>
      </c>
      <c r="E102" s="114" t="s">
        <v>346</v>
      </c>
      <c r="F102" s="78">
        <v>10914</v>
      </c>
      <c r="G102" s="114" t="s">
        <v>214</v>
      </c>
      <c r="H102" s="78">
        <v>1381</v>
      </c>
      <c r="I102" s="114" t="s">
        <v>215</v>
      </c>
      <c r="J102" s="78">
        <v>563</v>
      </c>
      <c r="K102" s="114" t="s">
        <v>321</v>
      </c>
      <c r="L102" s="78">
        <v>371</v>
      </c>
      <c r="M102" s="114"/>
      <c r="N102" s="78"/>
      <c r="O102" s="114"/>
      <c r="P102" s="78"/>
      <c r="Q102" s="114"/>
      <c r="R102" s="78"/>
      <c r="S102" s="114"/>
      <c r="T102" s="78"/>
      <c r="U102" s="114"/>
      <c r="V102" s="78"/>
    </row>
  </sheetData>
  <hyperlinks>
    <hyperlink ref="A2" r:id="rId1" display="https://visitsedona.com/blog/tramping-through-red-rock-country-with-your-pooch/"/>
    <hyperlink ref="A3" r:id="rId2" display="https://visitsedona.com/blog/four-best-golf-courses-in-sedona/"/>
    <hyperlink ref="A4" r:id="rId3" display="https://visitsedona.com/blog/the-7-best-places-to-picnic-in-sedona-arizona/"/>
    <hyperlink ref="A5" r:id="rId4" display="http://www.sedonaaz.gov/Home/Components/JobPosts/Job/316/510"/>
    <hyperlink ref="A6" r:id="rId5" display="http://www.sedonaaz.gov/your-government/departments/parks-recreation/calendar"/>
    <hyperlink ref="A7" r:id="rId6" display="https://www.tripstodiscover.com/wonderful-weekend-getaways-from-phoenix/"/>
    <hyperlink ref="A8" r:id="rId7" display="https://www.rebeccaandtheworld.com/weekend-in-sedona-itinerary/"/>
    <hyperlink ref="A9" r:id="rId8" display="https://www.afar.com/magazine/gorgeous-summer-destinations-where-your-us-dollar-will-go-far"/>
    <hyperlink ref="A10" r:id="rId9" display="https://www.vacationrenter.com/guides/best-vacations-in-the-u-s-an-infographic"/>
    <hyperlink ref="A11" r:id="rId10" display="https://www.instagram.com/p/By_PaQChrvr/?igshid=m7b7ht1arnxy"/>
    <hyperlink ref="C2" r:id="rId11" display="https://www.vacationrenter.com/guides/best-vacations-in-the-u-s-an-infographic"/>
    <hyperlink ref="C3" r:id="rId12" display="https://www.azcentral.com/story/travel/arizona/road-trips/2019/06/01/summer-family-vacation-ideas-kid-friendly-things-to-do-arizona-sedona-jeep-tours-flagstaff-bearizona/1265541001/"/>
    <hyperlink ref="C4" r:id="rId13" display="https://www.azcentral.com/story/travel/arizona/hiking/2018/06/28/kid-friendly-family-hikes-arizona/732333002/"/>
    <hyperlink ref="E2" r:id="rId14" display="https://visitsedona.com/blog/tramping-through-red-rock-country-with-your-pooch/"/>
    <hyperlink ref="E3" r:id="rId15" display="https://visitsedona.com/blog/the-7-best-places-to-picnic-in-sedona-arizona/"/>
    <hyperlink ref="E4" r:id="rId16" display="https://visitsedona.com/blog/four-best-golf-courses-in-sedona/"/>
    <hyperlink ref="E5" r:id="rId17" display="https://www.tripstodiscover.com/wonderful-weekend-getaways-from-phoenix/"/>
    <hyperlink ref="E6" r:id="rId18" display="https://www.rebeccaandtheworld.com/weekend-in-sedona-itinerary/"/>
    <hyperlink ref="E7" r:id="rId19" display="https://www.yogajournal.com/lifestyle/best-yoga-retreats-around-the-world"/>
    <hyperlink ref="E8" r:id="rId20" display="https://www.pinterest.com/pin/445574956882153111/"/>
    <hyperlink ref="E9" r:id="rId21" display="http://mywellnesseverywhere.com/sedona-organic-restaurant/"/>
    <hyperlink ref="E10" r:id="rId22" display="https://eatlivetraveldrink.com/2017/07/15/24-hours-in-sedona/"/>
    <hyperlink ref="G2" r:id="rId23" display="https://www.youtube.com/watch?v=m9DrNPa3GLk&amp;feature=youtu.be"/>
    <hyperlink ref="G3" r:id="rId24" display="https://twitter.com/KaibabNF/status/1138118055572062208"/>
    <hyperlink ref="I2" r:id="rId25" display="https://www.phoenixnewtimes.com/restaurants/48-hours-verde-valley-wine-trial-cottonwood-page-springs-clarkdale-11307299"/>
    <hyperlink ref="K2" r:id="rId26" display="http://www.sedonaaz.gov/your-government/departments/parks-recreation/calendar"/>
    <hyperlink ref="K3" r:id="rId27" display="https://twitter.com/SedonaAZ/status/1141450461792231424"/>
    <hyperlink ref="K4" r:id="rId28" display="http://www.sedonaaz.gov/Home/Components/JobPosts/Job/316/510"/>
    <hyperlink ref="K5" r:id="rId29" display="https://www.arabellahotelsedona.com/special-pkg"/>
    <hyperlink ref="K6" r:id="rId30" display="https://www.arabellahotelsedona.com/special-pkg/advance-purchase"/>
    <hyperlink ref="K7" r:id="rId31" display="https://www.arabellahotelsedona.com/suites"/>
    <hyperlink ref="K8" r:id="rId32" display="http://sedonaphotofest.org/"/>
    <hyperlink ref="K9" r:id="rId33" display="https://www.elotecafe.com/eat-1-1"/>
    <hyperlink ref="K10" r:id="rId34" display="https://www.arabellahotelsedona.com/things-to-do"/>
    <hyperlink ref="K11" r:id="rId35" display="https://www.arabellahotelsedona.com/reviews"/>
    <hyperlink ref="M2" r:id="rId36" display="https://www.sedonamonthly.com/2019/scrumptious-sandwiches/"/>
    <hyperlink ref="M3" r:id="rId37" display="https://www.sedonamonthly.com/2019/farm-table/"/>
    <hyperlink ref="Q2" r:id="rId38" display="https://www.afar.com/magazine/gorgeous-summer-destinations-where-your-us-dollar-will-go-far"/>
    <hyperlink ref="S2" r:id="rId39" display="http://onebighome.bullfrogcommunities.com/one_big_home_documentary_screening_and_q_a_discussion_with_filmmaker_sedona_arizona?platform=hootsuite"/>
    <hyperlink ref="U2" r:id="rId40" display="https://twitter.com/SedonaAZ/status/1141403526909845504"/>
  </hyperlinks>
  <printOptions/>
  <pageMargins left="0.7" right="0.7" top="0.75" bottom="0.75" header="0.3" footer="0.3"/>
  <pageSetup orientation="portrait" paperSize="9"/>
  <tableParts>
    <tablePart r:id="rId45"/>
    <tablePart r:id="rId41"/>
    <tablePart r:id="rId43"/>
    <tablePart r:id="rId46"/>
    <tablePart r:id="rId47"/>
    <tablePart r:id="rId42"/>
    <tablePart r:id="rId48"/>
    <tablePart r:id="rId4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2019-06-22T04:32:04Z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