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9040" windowHeight="1584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<sst xmlns="http://schemas.openxmlformats.org/spreadsheetml/2006/main" count="4314" uniqueCount="1106">
  <si>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</si>
  <si>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</si>
  <si>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</si>
  <si>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</si>
  <si>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</si>
  <si>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</si>
  <si>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</si>
  <si>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</si>
  <si>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</si>
  <si>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</si>
  <si>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</si>
  <si>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</si>
  <si>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</si>
  <si>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</si>
  <si>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</si>
  <si>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</si>
  <si>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</si>
  <si>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</si>
  <si>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</si>
  <si>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</si>
  <si>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</si>
  <si>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</si>
  <si>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</si>
  <si>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</si>
  <si>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</si>
  <si>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</si>
  <si>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</si>
  <si>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</si>
  <si>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</si>
  <si>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</si>
  <si>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</si>
  <si>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</si>
  <si>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</si>
  <si>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</si>
  <si>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</si>
  <si>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</si>
  <si>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</si>
  <si>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</si>
  <si>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</si>
  <si>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</si>
  <si>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</si>
  <si>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</si>
  <si>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</si>
  <si>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</si>
  <si>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</si>
  <si>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</si>
  <si>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</si>
  <si>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</si>
  <si>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</si>
  <si>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</si>
  <si>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</si>
  <si>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</si>
  <si>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</si>
  <si>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</si>
  <si>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</si>
  <si>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</si>
  <si>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</si>
  <si>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</si>
  <si>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</si>
  <si>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</si>
  <si>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</si>
  <si>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</si>
  <si>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</si>
  <si>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</si>
  <si>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</si>
  <si>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</si>
  <si>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</si>
  <si>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</si>
  <si>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</si>
  <si>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</si>
  <si>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</si>
  <si>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</si>
  <si>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</si>
  <si>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</si>
  <si>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</si>
  <si>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</si>
  <si>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</si>
  <si>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</si>
  <si>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</si>
  <si>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</si>
  <si>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</si>
  <si>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</si>
  <si>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</si>
  <si>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</si>
  <si>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</si>
  <si>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</si>
  <si>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</si>
  <si>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</si>
  <si>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</si>
  <si>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</si>
  <si>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</si>
  <si>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</si>
  <si>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</si>
  <si>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</si>
  <si>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</si>
  <si>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</si>
  <si>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</si>
  <si>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</si>
  <si>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</si>
  <si>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</si>
  <si>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</si>
  <si>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</si>
  <si>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</si>
  <si>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</si>
  <si>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</si>
  <si>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</si>
  <si>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</si>
  <si>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</si>
  <si>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</si>
  <si>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</si>
  <si>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</si>
  <si>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</si>
  <si>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</si>
  <si>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</si>
  <si>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</si>
  <si>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</si>
  <si>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</si>
  <si>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</si>
  <si>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</si>
  <si>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</si>
  <si>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</si>
  <si>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</si>
  <si>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</si>
  <si>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</si>
  <si>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</si>
  <si>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</si>
  <si>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</si>
  <si>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</si>
  <si>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</si>
  <si>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</si>
  <si>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</si>
  <si>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</si>
  <si>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</si>
  <si>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</si>
  <si>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</si>
  <si>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</si>
  <si>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</si>
  <si>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</si>
  <si>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</si>
  <si>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</si>
  <si>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</si>
  <si>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</si>
  <si>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</si>
  <si>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</si>
  <si>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</si>
  <si>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</si>
  <si>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</si>
  <si>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</si>
  <si>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</si>
  <si>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</si>
  <si>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</si>
  <si>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</si>
  <si>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</si>
  <si>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</si>
  <si>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</si>
  <si>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</si>
  <si>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</si>
  <si>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</si>
  <si>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</si>
  <si>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</si>
  <si>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</si>
  <si>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</si>
  <si>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</si>
  <si>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</si>
  <si>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</si>
  <si>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</si>
  <si>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</si>
  <si>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</si>
  <si>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</si>
  <si>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</si>
  <si>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</si>
  <si>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</si>
  <si>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</si>
  <si>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</si>
  <si>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</si>
  <si>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</si>
  <si>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</si>
  <si>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</si>
  <si>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</si>
  <si>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</si>
  <si>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</si>
  <si>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</si>
  <si>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</si>
  <si>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</si>
  <si>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</si>
  <si>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</si>
  <si>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</si>
  <si>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</si>
  <si>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</si>
  <si>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</si>
  <si>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</si>
  <si>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</si>
  <si>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</si>
  <si>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</si>
  <si>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</si>
  <si>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</si>
  <si>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</si>
  <si>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</si>
  <si>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</si>
  <si>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</si>
  <si>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</si>
  <si>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</si>
  <si>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</si>
  <si>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</si>
  <si>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</si>
  <si>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</si>
  <si>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</si>
  <si>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</si>
  <si>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</si>
  <si>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</si>
  <si>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</si>
  <si>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</si>
  <si>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</si>
  <si>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</si>
  <si>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</si>
  <si>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</si>
  <si>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</si>
  <si>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</si>
  <si>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</si>
  <si>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</si>
  <si>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</si>
  <si>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</si>
  <si>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</si>
  <si>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</si>
  <si>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</si>
  <si>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</si>
  <si>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</si>
  <si>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</si>
  <si>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</si>
  <si>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</si>
  <si>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</si>
  <si>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</si>
  <si>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patrick_j_short</t>
  </si>
  <si>
    <t>junkycosmonaut</t>
  </si>
  <si>
    <t>morenamagnanini</t>
  </si>
  <si>
    <t>dnafithq</t>
  </si>
  <si>
    <t>dnatestreviews</t>
  </si>
  <si>
    <t>nutritionnetwor</t>
  </si>
  <si>
    <t>tablecrowd</t>
  </si>
  <si>
    <t>aurofit</t>
  </si>
  <si>
    <t>vic_k_nola</t>
  </si>
  <si>
    <t>vitamojo</t>
  </si>
  <si>
    <t>stennins</t>
  </si>
  <si>
    <t>christianwawa</t>
  </si>
  <si>
    <t>mackpijewski</t>
  </si>
  <si>
    <t>trinaty</t>
  </si>
  <si>
    <t>gamergeeknews</t>
  </si>
  <si>
    <t>amitkatwala</t>
  </si>
  <si>
    <t>brittri</t>
  </si>
  <si>
    <t>gymireland</t>
  </si>
  <si>
    <t>health</t>
  </si>
  <si>
    <t>nutrition</t>
  </si>
  <si>
    <t>independent</t>
  </si>
  <si>
    <t>startlead</t>
  </si>
  <si>
    <t>startupleaguehq</t>
  </si>
  <si>
    <t>dnafit</t>
  </si>
  <si>
    <t>Mentions</t>
  </si>
  <si>
    <t>Retweet</t>
  </si>
  <si>
    <t>Replies to</t>
  </si>
  <si>
    <t>I think @amitkatwala hit the nail on the head with this: "DNAFit offers ... health advice ..., but also runs marketing stunts about yeast-based spreads. It’s hard to see how those are compatible." https://t.co/q3i0G7BOBR</t>
  </si>
  <si>
    <t>I have 4 DNAFit PRO 360 test left. I sell it for £75 each. PM if interested. Shipping from Ireland is not included @DNAfitHQ, @Nutrition, @health, @GymIreland, @BritTri,</t>
  </si>
  <si>
    <t>@DNAfitHQ I have 4 DNAFit PRO 360 test left. I sell it for £75 each. PM if interested. Shipping from Ireland is not included.</t>
  </si>
  <si>
    <t>Great write up from @Independent - "[DNAfit offered a] more user-friendly and more in-depth explanation as part of their online profile and gave the option for a personal consultation" _xD83D__xDC9C_ #GetDNAfit https://t.co/HI1722Wn1y</t>
  </si>
  <si>
    <t>Have your DNA raw data with you? Here is a list of top 10 tools that you can use to get additional information from your DNA raw data.
https://t.co/uoX0QmLBSn
#dnatestreview #23andme #promethease #Myheritage #dnafit #top10tools #dnarawdata https://t.co/6WnOV1bPJv</t>
  </si>
  <si>
    <t>Is your lifestyle putting you at higher risk of developing a chronic disease? _xD83D__xDEAC__xD83C__xDF69__xD83C__xDF7B_ 
The good news is, chronic diseases are generally preventable, but the bad news is that most people don't know they can prevent them _xD83C__xDF4F_ Latest blog - https://t.co/2IDoU8nxxL _xD83D__xDC9C_ #GetDNAfit https://t.co/iIMPaoGikK</t>
  </si>
  <si>
    <t>We all love a brunch date or a dinner out _xD83E__xDD5E__xD83C__xDF74_
However, making healthy food choices when eating out can become a bit daunting - how do you pick out the healthier items? _xD83E__xDD66_ 
Our dieticians have all the answers here - https://t.co/AnzwJjYDRB _xD83D__xDC9C_ #GetDNAfit #HealthyEatingWeek https://t.co/pkEq75Tlpx</t>
  </si>
  <si>
    <t>Left your Father's Day present til the last minute again? Or does your dad deserve an extra present for being an awesome dad? _xD83C__xDF81_
￼
 Get 25% off all DNAfit kits with code FATHER19 until 17th June - https://t.co/zCgyupgzBl  _xD83D__xDC9C_
￼
 #GetDNAfit #GetDadDNAfit https://t.co/11QHsK2Oer</t>
  </si>
  <si>
    <t>Chocolate always puts a smile on our faces _xD83D__xDE01__xD83C__xDF6B_ But does it actually have an effect on our mood? And which is better for you, milk or dark chocolate? Find all the answers and more here - https://t.co/35DyEEazuP _xD83D__xDC9C_ #GetDNAfit https://t.co/3KQ89SEBh6</t>
  </si>
  <si>
    <t>Startup founders &amp;amp; management at startups working for health, fitness &amp;amp; wellness businesses, take note!
Dine with Olympic athlete &amp;amp; head of product at DNAFit: putting #data into action for performance, health &amp;amp; wellness &amp;gt; https://t.co/QBaY5R9t4B
@StartupLeagueHQ @startlead https://t.co/mOLGeE9w2t</t>
  </si>
  <si>
    <t>Startup founders and management level at sport-tech and fit-tech startups, come dine with Olympic athlete and head of product at DNAFit: putting data into action for performance, health &amp;amp; wellness &amp;gt;&amp;gt;&amp;gt; https://t.co/FdMRHfBBMY</t>
  </si>
  <si>
    <t>Startup founders &amp;amp; management level at sport-tech and fit-tech startups, come dine with Olympic athlete &amp;amp; head of product at DNAFit: putting data into action for performance, health &amp;amp; wellness &amp;gt;&amp;gt;&amp;gt; https://t.co/FdMRHfBBMY</t>
  </si>
  <si>
    <t>Get started with our summer fitness challenge this week for the chance to get 50% off of your purchase of a DNAfit Kit! 
All you have to do is complete two or more workouts this week_xD83D__xDD25_ https://t.co/wLsd8dtux0</t>
  </si>
  <si>
    <t>Great article on how understanding your DNA can help meet your fitness and health goals. Vita Mojo is proud to have a partnership with @DNAFit!
https://t.co/eZd3zcjRfE</t>
  </si>
  <si>
    <t>What is the future of personalised nutrition? Andrew Steele of DNAFit and Charley of Vita Mojo discuss.
https://t.co/24AinUmeIk https://t.co/MEj2SWCUCR</t>
  </si>
  <si>
    <t>#prenetics #dnafit #dnayourlife #London https://t.co/3QfcfDhqUC</t>
  </si>
  <si>
    <t>#prenetics #dnayourlife #dnafit https://t.co/H05OSEC4vB</t>
  </si>
  <si>
    <t>#prenetics #dnafit #healthylifestyle https://t.co/wxNeoggQ29</t>
  </si>
  <si>
    <t>The key to #HealthierEating lies in food #labels https://t.co/DHcQgHEHZn</t>
  </si>
  <si>
    <t>My DNA test confirmed it: I’m not a morning person https://t.co/VNgkRXRUtJ #caffeine #medicine #23andme #dnatest #dnafit #stress #sleep</t>
  </si>
  <si>
    <t>https://www.wired.co.uk/article/dna-testing-kits-science</t>
  </si>
  <si>
    <t>https://twitter.com/Independent/status/1139323542724653063</t>
  </si>
  <si>
    <t>https://www.dnatestreview.org/raw-data-analysis-tool/top-10-best-dna-raw-data-analysis-tools/</t>
  </si>
  <si>
    <t>https://bit.ly/2IFN4vL?utm_campaign=June&amp;utm_content=93960883&amp;utm_medium=social&amp;utm_source=twitter&amp;hss_channel=tw-1346402696</t>
  </si>
  <si>
    <t>https://bit.ly/2KKKver?utm_campaign=Healthy%20Eating%20Week&amp;utm_content=93966028&amp;utm_medium=social&amp;utm_source=twitter&amp;hss_channel=tw-1346402696</t>
  </si>
  <si>
    <t>https://www.dnafit.com/store/</t>
  </si>
  <si>
    <t>https://hubs.ly/H0jlL_80</t>
  </si>
  <si>
    <t>https://www.tablecrowd.com/venue-tbc/dine-with-olympic-athlete-and-head-of-product-at-dnafit-putting-data-into-action-for-performance-health-and-wellness-20190709</t>
  </si>
  <si>
    <t>https://www.tablecrowd.com/redfarm/dine-with-olympic-athlete-and-head-of-product-at-dnafit-putting-data-into-action-for-performance-health-and-wellness-20190709</t>
  </si>
  <si>
    <t>https://www.popsugar.co.uk/gdpr-consent?destination=https%3A%2F%2Fwww.popsugar.co.uk%2Ffitness%2FDNA-Fit-Review-46080632</t>
  </si>
  <si>
    <t>https://software.vitamojo.com/video-the-future-of-personalised-nutrition-dnafit-x-vita-mojo/</t>
  </si>
  <si>
    <t>https://www.linkedin.com/slink?code=emk27CP</t>
  </si>
  <si>
    <t>https://www.linkedin.com/slink?code=f_cekKC</t>
  </si>
  <si>
    <t>https://www.linkedin.com/slink?code=f-cYEdK</t>
  </si>
  <si>
    <t>https://blog.dnafit.com/demystifying-food-labels?utm_campaign=Goal%20Improve%20Health&amp;utm_source=hs_automation&amp;utm_medium=email&amp;utm_content=73873440&amp;_hsenc=p2ANqtz-9iDuNTn6_guQTT64HiWynewbhZuO-CF1r0iTqWvuCfdjBMG6kHGaXAii5_v2msiayNAWxItabE_RRXEB0EuJpA7sxnVg&amp;_hsmi=73873440</t>
  </si>
  <si>
    <t>https://www.engadget.com/2019/06/21/dna-test-morning-person/</t>
  </si>
  <si>
    <t>co.uk</t>
  </si>
  <si>
    <t>twitter.com</t>
  </si>
  <si>
    <t>dnatestreview.org</t>
  </si>
  <si>
    <t>bit.ly</t>
  </si>
  <si>
    <t>dnafit.com</t>
  </si>
  <si>
    <t>hubs.ly</t>
  </si>
  <si>
    <t>tablecrowd.com</t>
  </si>
  <si>
    <t>vitamojo.com</t>
  </si>
  <si>
    <t>linkedin.com</t>
  </si>
  <si>
    <t>engadget.com</t>
  </si>
  <si>
    <t>getdnafit</t>
  </si>
  <si>
    <t>dnatestreview 23andme promethease myheritage dnafit top10tools dnarawdata</t>
  </si>
  <si>
    <t>getdnafit healthyeatingweek</t>
  </si>
  <si>
    <t>getdnafit getdaddnafit</t>
  </si>
  <si>
    <t>data</t>
  </si>
  <si>
    <t>prenetics dnafit dnayourlife london</t>
  </si>
  <si>
    <t>prenetics dnayourlife dnafit</t>
  </si>
  <si>
    <t>prenetics dnafit healthylifestyle</t>
  </si>
  <si>
    <t>healthiereating labels</t>
  </si>
  <si>
    <t>caffeine medicine 23andme dnatest dnafit stress sleep</t>
  </si>
  <si>
    <t>https://pbs.twimg.com/media/D9RFFWWX4AEdZWp.jpg</t>
  </si>
  <si>
    <t>https://pbs.twimg.com/media/D83mS7IW4AECmio.jpg</t>
  </si>
  <si>
    <t>https://pbs.twimg.com/media/D8365VLXYAE6V_U.png</t>
  </si>
  <si>
    <t>https://pbs.twimg.com/tweet_video_thumb/D8741BRXoAEK74s.jpg</t>
  </si>
  <si>
    <t>https://pbs.twimg.com/media/D9RAXfGXkAEjqz-.jpg</t>
  </si>
  <si>
    <t>https://pbs.twimg.com/media/D87vWNpXsAABfO7.jpg</t>
  </si>
  <si>
    <t>https://pbs.twimg.com/media/D9bg1SBWwAIwrxY.jpg</t>
  </si>
  <si>
    <t>https://pbs.twimg.com/media/D9QDxTnX4AAdScc.jpg</t>
  </si>
  <si>
    <t>http://pbs.twimg.com/profile_images/704058915449925633/69Ub2GI0_normal.jpg</t>
  </si>
  <si>
    <t>http://pbs.twimg.com/profile_images/1049405170340257798/HJuPj6zz_normal.jpg</t>
  </si>
  <si>
    <t>http://pbs.twimg.com/profile_images/980820968514912257/n8Sz9fS6_normal.jpg</t>
  </si>
  <si>
    <t>http://pbs.twimg.com/profile_images/1118531714119290885/NAxwo5wU_normal.png</t>
  </si>
  <si>
    <t>http://pbs.twimg.com/profile_images/657557620312702977/qXNN8OFK_normal.jpg</t>
  </si>
  <si>
    <t>http://pbs.twimg.com/profile_images/873629574474735617/diwgoA55_normal.jpg</t>
  </si>
  <si>
    <t>http://pbs.twimg.com/profile_images/691988500837609474/GKyOh2oE_normal.jpg</t>
  </si>
  <si>
    <t>http://pbs.twimg.com/profile_images/1121758564492677120/UoYt00D8_normal.png</t>
  </si>
  <si>
    <t>http://pbs.twimg.com/profile_images/592982714946560000/oEx3ohqf_normal.jpg</t>
  </si>
  <si>
    <t>http://pbs.twimg.com/profile_images/831834006002003968/bhDq1zTj_normal.jpg</t>
  </si>
  <si>
    <t>http://pbs.twimg.com/profile_images/755579076727877633/_DSrDvFA_normal.jpg</t>
  </si>
  <si>
    <t>http://pbs.twimg.com/profile_images/1076183592219365376/sU_Cpt8a_normal.jpg</t>
  </si>
  <si>
    <t>http://pbs.twimg.com/profile_images/1404245782/igeek_normal.jpg</t>
  </si>
  <si>
    <t>16:01:25</t>
  </si>
  <si>
    <t>00:13:11</t>
  </si>
  <si>
    <t>16:56:20</t>
  </si>
  <si>
    <t>16:43:10</t>
  </si>
  <si>
    <t>09:14:07</t>
  </si>
  <si>
    <t>14:30:01</t>
  </si>
  <si>
    <t>14:45:00</t>
  </si>
  <si>
    <t>16:15:00</t>
  </si>
  <si>
    <t>10:45:15</t>
  </si>
  <si>
    <t>13:09:25</t>
  </si>
  <si>
    <t>09:55:48</t>
  </si>
  <si>
    <t>09:56:12</t>
  </si>
  <si>
    <t>08:46:00</t>
  </si>
  <si>
    <t>08:51:38</t>
  </si>
  <si>
    <t>10:03:02</t>
  </si>
  <si>
    <t>10:00:22</t>
  </si>
  <si>
    <t>14:21:00</t>
  </si>
  <si>
    <t>14:07:28</t>
  </si>
  <si>
    <t>21:27:30</t>
  </si>
  <si>
    <t>12:00:01</t>
  </si>
  <si>
    <t>07:57:40</t>
  </si>
  <si>
    <t>06:48:00</t>
  </si>
  <si>
    <t>08:05:03</t>
  </si>
  <si>
    <t>13:17:22</t>
  </si>
  <si>
    <t>03:21:54</t>
  </si>
  <si>
    <t>11:13:59</t>
  </si>
  <si>
    <t>16:45:12</t>
  </si>
  <si>
    <t>12:31:59</t>
  </si>
  <si>
    <t>https://twitter.com/patrick_j_short/status/1134490073507028993</t>
  </si>
  <si>
    <t>https://twitter.com/junkycosmonaut/status/1139687259492368384</t>
  </si>
  <si>
    <t>https://twitter.com/morenamagnanini/status/1139939710846033921</t>
  </si>
  <si>
    <t>https://twitter.com/morenamagnanini/status/1139936396024713216</t>
  </si>
  <si>
    <t>https://twitter.com/dnafithq/status/1139461001341018112</t>
  </si>
  <si>
    <t>https://twitter.com/dnatestreviews/status/1140627662702034944</t>
  </si>
  <si>
    <t>https://twitter.com/dnafithq/status/1138819495701745665</t>
  </si>
  <si>
    <t>https://twitter.com/dnafithq/status/1138842145144692737</t>
  </si>
  <si>
    <t>https://twitter.com/dnafithq/status/1139121548437217280</t>
  </si>
  <si>
    <t>https://twitter.com/dnafithq/status/1140607378922123269</t>
  </si>
  <si>
    <t>https://twitter.com/nutritionnetwor/status/1139109102586650627</t>
  </si>
  <si>
    <t>https://twitter.com/nutritionnetwor/status/1139109203388354560</t>
  </si>
  <si>
    <t>https://twitter.com/nutritionnetwor/status/1139453927034892288</t>
  </si>
  <si>
    <t>https://twitter.com/nutritionnetwor/status/1140904894628552704</t>
  </si>
  <si>
    <t>https://twitter.com/tablecrowd/status/1139110922352545793</t>
  </si>
  <si>
    <t>https://twitter.com/tablecrowd/status/1140922193263702018</t>
  </si>
  <si>
    <t>https://twitter.com/tablecrowd/status/1141350170422140928</t>
  </si>
  <si>
    <t>https://twitter.com/aurofit/status/1141346766060687360</t>
  </si>
  <si>
    <t>https://twitter.com/vic_k_nola/status/1141457503470985216</t>
  </si>
  <si>
    <t>https://twitter.com/vitamojo/status/1139502749572161536</t>
  </si>
  <si>
    <t>https://twitter.com/stennins/status/1141616088377102336</t>
  </si>
  <si>
    <t>https://twitter.com/vitamojo/status/1141598555850850304</t>
  </si>
  <si>
    <t>https://twitter.com/christianwawa/status/1141617948861390848</t>
  </si>
  <si>
    <t>https://twitter.com/mackpijewski/status/1140246993878638593</t>
  </si>
  <si>
    <t>https://twitter.com/mackpijewski/status/1141546691633565697</t>
  </si>
  <si>
    <t>https://twitter.com/mackpijewski/status/1141665494128308226</t>
  </si>
  <si>
    <t>https://twitter.com/trinaty/status/1141748846432837638</t>
  </si>
  <si>
    <t>https://twitter.com/gamergeeknews/status/1142047509591670784</t>
  </si>
  <si>
    <t>1134490073507028993</t>
  </si>
  <si>
    <t>1139687259492368384</t>
  </si>
  <si>
    <t>1139939710846033921</t>
  </si>
  <si>
    <t>1139936396024713216</t>
  </si>
  <si>
    <t>1139461001341018112</t>
  </si>
  <si>
    <t>1140627662702034944</t>
  </si>
  <si>
    <t>1138819495701745665</t>
  </si>
  <si>
    <t>1138842145144692737</t>
  </si>
  <si>
    <t>1139121548437217280</t>
  </si>
  <si>
    <t>1140607378922123269</t>
  </si>
  <si>
    <t>1139109102586650627</t>
  </si>
  <si>
    <t>1139109203388354560</t>
  </si>
  <si>
    <t>1139453927034892288</t>
  </si>
  <si>
    <t>1140904894628552704</t>
  </si>
  <si>
    <t>1139110922352545793</t>
  </si>
  <si>
    <t>1140922193263702018</t>
  </si>
  <si>
    <t>1141350170422140928</t>
  </si>
  <si>
    <t>1141346766060687360</t>
  </si>
  <si>
    <t>1141457503470985216</t>
  </si>
  <si>
    <t>1139502749572161536</t>
  </si>
  <si>
    <t>1141616088377102336</t>
  </si>
  <si>
    <t>1141598555850850304</t>
  </si>
  <si>
    <t>1141617948861390848</t>
  </si>
  <si>
    <t>1140246993878638593</t>
  </si>
  <si>
    <t>1141546691633565697</t>
  </si>
  <si>
    <t>1141665494128308226</t>
  </si>
  <si>
    <t>1141748846432837638</t>
  </si>
  <si>
    <t>1142047509591670784</t>
  </si>
  <si>
    <t/>
  </si>
  <si>
    <t>1346402696</t>
  </si>
  <si>
    <t>en</t>
  </si>
  <si>
    <t>und</t>
  </si>
  <si>
    <t>1139323542724653063</t>
  </si>
  <si>
    <t>Twitter Web Client</t>
  </si>
  <si>
    <t>Twitter for Android</t>
  </si>
  <si>
    <t>SEMrush Social Media Tool</t>
  </si>
  <si>
    <t>HubSpot</t>
  </si>
  <si>
    <t>Buffer</t>
  </si>
  <si>
    <t>Twitter for iPhone</t>
  </si>
  <si>
    <t>TweetDeck</t>
  </si>
  <si>
    <t>LinkedIn</t>
  </si>
  <si>
    <t>Hootsuite Inc.</t>
  </si>
  <si>
    <t>GGN_RPiTwitterFeed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</si>
  <si>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</si>
  <si>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</si>
  <si>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</si>
  <si>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</si>
  <si>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</si>
  <si>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</si>
  <si>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</si>
  <si>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</si>
  <si>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</si>
  <si>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</si>
  <si>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</si>
  <si>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</si>
  <si>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</si>
  <si>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</si>
  <si>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</si>
  <si>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</si>
  <si>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</si>
  <si>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</si>
  <si>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</si>
  <si>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</si>
  <si>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</si>
  <si>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Patrick Short</t>
  </si>
  <si>
    <t>Amit Katwala</t>
  </si>
  <si>
    <t>Archie</t>
  </si>
  <si>
    <t>morena magnanini</t>
  </si>
  <si>
    <t>British Triathlon</t>
  </si>
  <si>
    <t>Gymnastics Ireland</t>
  </si>
  <si>
    <t>Health</t>
  </si>
  <si>
    <t>Holli Thompson</t>
  </si>
  <si>
    <t>DNAfit</t>
  </si>
  <si>
    <t>The Independent</t>
  </si>
  <si>
    <t>DNA Test Reviews</t>
  </si>
  <si>
    <t>TheNutritionNetwork</t>
  </si>
  <si>
    <t>TableCrowd</t>
  </si>
  <si>
    <t>Startup Leadership</t>
  </si>
  <si>
    <t>Startup League</t>
  </si>
  <si>
    <t>Auro</t>
  </si>
  <si>
    <t>Libra✨</t>
  </si>
  <si>
    <t>Vita Mojo</t>
  </si>
  <si>
    <t>Damu Mitchell</t>
  </si>
  <si>
    <t>Simon Stenning</t>
  </si>
  <si>
    <t>Christian Warning</t>
  </si>
  <si>
    <t>Mack Fitt Pijewski</t>
  </si>
  <si>
    <t>Kathy Kaufman</t>
  </si>
  <si>
    <t>Gamer Geek</t>
  </si>
  <si>
    <t>Co-founder/CEO of @sanogenetics. Researcher in genomics and rare disorders.</t>
  </si>
  <si>
    <t>Writer, editor, speaker + author of The Athletic Brain. Contributing editor @WiredUK, editor @ProfEng. Ex-@sportmaguk, @timessport. DMs open.</t>
  </si>
  <si>
    <t>I know no other way out of what is both the maze of the eternal present and prison of the self except with a string of words. L. Lapham</t>
  </si>
  <si>
    <t>PA at #SKS365, #nutritional therapy, #lowdosepharmacology, #Biomedico_PRM, fitness trainer, #DienChan Vietnamese Facial Reflexology</t>
  </si>
  <si>
    <t>National Governing Body for the Olympic &amp; Paralympic sport of triathlon in Great Britain</t>
  </si>
  <si>
    <t>The latest health news, health product information, deals and more from Writers Write, Inc.</t>
  </si>
  <si>
    <t>Health and wellness author, speaker, TV guest, coach. Discover my book 'Discover Your Nutritional Style' at http://t.co/uxVaM0aJYh  #NutritionalStyle</t>
  </si>
  <si>
    <t>DNA testing for fitness, nutrition and wellness on the most personal level possible. Easily connect your 3rd party genetic data and get your results today!</t>
  </si>
  <si>
    <t>News, comment and features from The Independent</t>
  </si>
  <si>
    <t>We help people make an informed choice about their genetic test. We help them decide which information is legit. We demystify the genetic testing industry.</t>
  </si>
  <si>
    <t>A community network aimed at helping you to run and grow a successful Nutritional Therapy business with passion and purpose. #nutrition #nutritionist</t>
  </si>
  <si>
    <t>Business dinners, creating quality connections. Build your network over food &amp; drink #MeetandEat London &amp; The World</t>
  </si>
  <si>
    <t>World-class training &amp; global network for founders, leaders and innovators who are or want to be Startup CEOs. Seeking promises to improve the world in return.</t>
  </si>
  <si>
    <t>Startupleague is a program which is designed to provide early-stage #startups with a range of benefits including marketing support, event sponsorship &amp; more.</t>
  </si>
  <si>
    <t>Expert Fitness Coaching_xD83C__xDFC6_Killer Playlists _xD83C__xDFA7_ and Guaranteed Results all in one! Start your free trial by clicking the link below _xD83D__xDD3D_ Available for iOS &amp; Android</t>
  </si>
  <si>
    <t>I'm into words, music, wit + authenticity. Founder of VIZ VENTURES. Musing abt Talent &amp; Strategy via #thenewmeaningofwork and it’s so cool to have my own ‘#’ _xD83D__xDE0E_</t>
  </si>
  <si>
    <t>Vita Mojo is a software company revolutionising the hospitality industry. We help restaurants to transform their customer experience, operations and data.</t>
  </si>
  <si>
    <t>Founder of https://t.co/lsTiFdPsX0 and strategic advisor to clients. Researching, analysing and forecasting the future of foodservice 2025-2030</t>
  </si>
  <si>
    <t>boosting sales and margins</t>
  </si>
  <si>
    <t>Entrepreneur | StartUps Consultant | Fitness &amp; Lifestyle Coach | LifeHacker | Motivator | Polish Made, USA Redesign; Asia Conquer</t>
  </si>
  <si>
    <t>Do you provide solutions that are contraindicated for patients DNA?  Do you even know?
Are you ready to bring in an additional automated $100,000 cash annually?</t>
  </si>
  <si>
    <t>Data Scientist by day, geek tech gamer junky by night.  #PowerBi #Tableau #RaspberryPi  twitter influencer _xD83D__xDE1C_, welcome to my stream of consciousness</t>
  </si>
  <si>
    <t>Cambridge, England</t>
  </si>
  <si>
    <t>London, via Bournemouth</t>
  </si>
  <si>
    <t>Toronto</t>
  </si>
  <si>
    <t>South Dublin, Ireland</t>
  </si>
  <si>
    <t>Loughborough, UK</t>
  </si>
  <si>
    <t xml:space="preserve">VA-Washington, DC-NYC </t>
  </si>
  <si>
    <t>UK</t>
  </si>
  <si>
    <t>London, England</t>
  </si>
  <si>
    <t>United Kingdom</t>
  </si>
  <si>
    <t>Global</t>
  </si>
  <si>
    <t>Hamburg</t>
  </si>
  <si>
    <t>Hong Kong</t>
  </si>
  <si>
    <t>Washington DC Metro Area</t>
  </si>
  <si>
    <t>https://t.co/lNtRHLxn98</t>
  </si>
  <si>
    <t>https://t.co/iYxuR1jtNz</t>
  </si>
  <si>
    <t>https://t.co/rvnfeVzMdV</t>
  </si>
  <si>
    <t>https://t.co/k4aChsW5Jg</t>
  </si>
  <si>
    <t>https://t.co/56zQmhkBJ8</t>
  </si>
  <si>
    <t>http://t.co/ZTK3CVrcC1</t>
  </si>
  <si>
    <t>http://t.co/QW188WqcTL</t>
  </si>
  <si>
    <t>https://t.co/ENon5VCZ03</t>
  </si>
  <si>
    <t>https://t.co/KqOqXiYA7y</t>
  </si>
  <si>
    <t>https://t.co/DWaKjIKJjz</t>
  </si>
  <si>
    <t>http://t.co/IKYK6FSOrS</t>
  </si>
  <si>
    <t>https://t.co/PzUPx7HnWZ</t>
  </si>
  <si>
    <t>https://t.co/NLjJSAIqg3</t>
  </si>
  <si>
    <t>https://t.co/DOgG7XdE91</t>
  </si>
  <si>
    <t>https://t.co/Pk3o4s1tR0</t>
  </si>
  <si>
    <t>https://t.co/WK30Hby6vC</t>
  </si>
  <si>
    <t>https://t.co/l4sQG84Ouc</t>
  </si>
  <si>
    <t>https://t.co/mbN7Kf5h00</t>
  </si>
  <si>
    <t>http://t.co/K7ZWgyCh2d</t>
  </si>
  <si>
    <t>https://t.co/1TKwAxKdMa</t>
  </si>
  <si>
    <t>https://pbs.twimg.com/profile_banners/445885673/1496069189</t>
  </si>
  <si>
    <t>https://pbs.twimg.com/profile_banners/278441639/1514134220</t>
  </si>
  <si>
    <t>https://pbs.twimg.com/profile_banners/145746556/1560828169</t>
  </si>
  <si>
    <t>https://pbs.twimg.com/profile_banners/37957781/1530886648</t>
  </si>
  <si>
    <t>https://pbs.twimg.com/profile_banners/17209595/1551719035</t>
  </si>
  <si>
    <t>https://pbs.twimg.com/profile_banners/15667205/1412516045</t>
  </si>
  <si>
    <t>https://pbs.twimg.com/profile_banners/1346402696/1560866025</t>
  </si>
  <si>
    <t>https://pbs.twimg.com/profile_banners/16973333/1549384292</t>
  </si>
  <si>
    <t>https://pbs.twimg.com/profile_banners/791773039/1445608678</t>
  </si>
  <si>
    <t>https://pbs.twimg.com/profile_banners/147435311/1552575767</t>
  </si>
  <si>
    <t>https://pbs.twimg.com/profile_banners/748087807827021824/1542721085</t>
  </si>
  <si>
    <t>https://pbs.twimg.com/profile_banners/746708647149871104/1541067065</t>
  </si>
  <si>
    <t>https://pbs.twimg.com/profile_banners/3828655878/1444496711</t>
  </si>
  <si>
    <t>https://pbs.twimg.com/profile_banners/3407182133/1557829544</t>
  </si>
  <si>
    <t>https://pbs.twimg.com/profile_banners/147616238/1549450971</t>
  </si>
  <si>
    <t>https://pbs.twimg.com/profile_banners/316741130/1532499689</t>
  </si>
  <si>
    <t>https://pbs.twimg.com/profile_banners/23302049/1431426748</t>
  </si>
  <si>
    <t>https://pbs.twimg.com/profile_banners/316331833/1431495420</t>
  </si>
  <si>
    <t>de</t>
  </si>
  <si>
    <t>http://abs.twimg.com/images/themes/theme1/bg.png</t>
  </si>
  <si>
    <t>http://abs.twimg.com/images/themes/theme18/bg.gif</t>
  </si>
  <si>
    <t>http://abs.twimg.com/images/themes/theme3/bg.gif</t>
  </si>
  <si>
    <t>http://abs.twimg.com/images/themes/theme16/bg.gif</t>
  </si>
  <si>
    <t>http://abs.twimg.com/images/themes/theme9/bg.gif</t>
  </si>
  <si>
    <t>http://abs.twimg.com/images/themes/theme15/bg.png</t>
  </si>
  <si>
    <t>http://abs.twimg.com/images/themes/theme14/bg.gif</t>
  </si>
  <si>
    <t>http://pbs.twimg.com/profile_images/944918063606091777/PWweoeBj_normal.jpg</t>
  </si>
  <si>
    <t>http://pbs.twimg.com/profile_images/666191835736358912/kuT2rAaK_normal.jpg</t>
  </si>
  <si>
    <t>http://abs.twimg.com/sticky/default_profile_images/default_profile_normal.png</t>
  </si>
  <si>
    <t>http://pbs.twimg.com/profile_images/913030877692665856/XghDM9Ke_normal.jpg</t>
  </si>
  <si>
    <t>http://pbs.twimg.com/profile_images/514242318941966336/OTs2fpZS_normal.jpeg</t>
  </si>
  <si>
    <t>http://pbs.twimg.com/profile_images/1015965267116089347/_Aaz8Ff7_normal.jpg</t>
  </si>
  <si>
    <t>http://pbs.twimg.com/profile_images/1058319247959502848/2zVFZyYi_normal.jpg</t>
  </si>
  <si>
    <t>http://pbs.twimg.com/profile_images/486951707864088576/_BQQxKuq_normal.png</t>
  </si>
  <si>
    <t>http://pbs.twimg.com/profile_images/750349884843188224/-hpO0DQS_normal.jpg</t>
  </si>
  <si>
    <t>http://pbs.twimg.com/profile_images/975712403223609345/Zzwh9O3N_normal.jpg</t>
  </si>
  <si>
    <t>Open Twitter Page for This Person</t>
  </si>
  <si>
    <t>https://twitter.com/patrick_j_short</t>
  </si>
  <si>
    <t>https://twitter.com/amitkatwala</t>
  </si>
  <si>
    <t>https://twitter.com/junkycosmonaut</t>
  </si>
  <si>
    <t>https://twitter.com/morenamagnanini</t>
  </si>
  <si>
    <t>https://twitter.com/brittri</t>
  </si>
  <si>
    <t>https://twitter.com/gymireland</t>
  </si>
  <si>
    <t>https://twitter.com/health</t>
  </si>
  <si>
    <t>https://twitter.com/nutrition</t>
  </si>
  <si>
    <t>https://twitter.com/dnafithq</t>
  </si>
  <si>
    <t>https://twitter.com/independent</t>
  </si>
  <si>
    <t>https://twitter.com/dnatestreviews</t>
  </si>
  <si>
    <t>https://twitter.com/nutritionnetwor</t>
  </si>
  <si>
    <t>https://twitter.com/tablecrowd</t>
  </si>
  <si>
    <t>https://twitter.com/startlead</t>
  </si>
  <si>
    <t>https://twitter.com/startupleaguehq</t>
  </si>
  <si>
    <t>https://twitter.com/aurofit</t>
  </si>
  <si>
    <t>https://twitter.com/vic_k_nola</t>
  </si>
  <si>
    <t>https://twitter.com/vitamojo</t>
  </si>
  <si>
    <t>https://twitter.com/dnafit</t>
  </si>
  <si>
    <t>https://twitter.com/stennins</t>
  </si>
  <si>
    <t>https://twitter.com/christianwawa</t>
  </si>
  <si>
    <t>https://twitter.com/mackpijewski</t>
  </si>
  <si>
    <t>https://twitter.com/trinaty</t>
  </si>
  <si>
    <t>https://twitter.com/gamergeeknews</t>
  </si>
  <si>
    <t>patrick_j_short
I think @amitkatwala hit the nail
on the head with this: "DNAFit
offers ... health advice ..., but
also runs marketing stunts about
yeast-based spreads. It’s hard
to see how those are compatible."
https://t.co/q3i0G7BOBR</t>
  </si>
  <si>
    <t xml:space="preserve">amitkatwala
</t>
  </si>
  <si>
    <t>junkycosmonaut
I think @amitkatwala hit the nail
on the head with this: "DNAFit
offers ... health advice ..., but
also runs marketing stunts about
yeast-based spreads. It’s hard
to see how those are compatible."
https://t.co/q3i0G7BOBR</t>
  </si>
  <si>
    <t>morenamagnanini
I have 4 DNAFit PRO 360 test left.
I sell it for £75 each. PM if interested.
Shipping from Ireland is not included
@DNAfitHQ, @Nutrition, @health,
@GymIreland, @BritTri,</t>
  </si>
  <si>
    <t xml:space="preserve">brittri
</t>
  </si>
  <si>
    <t xml:space="preserve">gymireland
</t>
  </si>
  <si>
    <t xml:space="preserve">health
</t>
  </si>
  <si>
    <t xml:space="preserve">nutrition
</t>
  </si>
  <si>
    <t>dnafithq
Chocolate always puts a smile on
our faces _xD83D__xDE01__xD83C__xDF6B_ But does it actually
have an effect on our mood? And
which is better for you, milk or
dark chocolate? Find all the answers
and more here - https://t.co/35DyEEazuP
_xD83D__xDC9C_ #GetDNAfit https://t.co/3KQ89SEBh6</t>
  </si>
  <si>
    <t xml:space="preserve">independent
</t>
  </si>
  <si>
    <t>dnatestreviews
Have your DNA raw data with you?
Here is a list of top 10 tools
that you can use to get additional
information from your DNA raw data.
https://t.co/uoX0QmLBSn #dnatestreview
#23andme #promethease #Myheritage
#dnafit #top10tools #dnarawdata
https://t.co/6WnOV1bPJv</t>
  </si>
  <si>
    <t>nutritionnetwor
Chocolate always puts a smile on
our faces _xD83D__xDE01__xD83C__xDF6B_ But does it actually
have an effect on our mood? And
which is better for you, milk or
dark chocolate? Find all the answers
and more here - https://t.co/35DyEEazuP
_xD83D__xDC9C_ #GetDNAfit https://t.co/3KQ89SEBh6</t>
  </si>
  <si>
    <t>tablecrowd
Startup founders &amp;amp; management
level at sport-tech and fit-tech
startups, come dine with Olympic
athlete &amp;amp; head of product at
DNAFit: putting data into action
for performance, health &amp;amp; wellness
&amp;gt;&amp;gt;&amp;gt; https://t.co/FdMRHfBBMY</t>
  </si>
  <si>
    <t xml:space="preserve">startlead
</t>
  </si>
  <si>
    <t xml:space="preserve">startupleaguehq
</t>
  </si>
  <si>
    <t>aurofit
Get started with our summer fitness
challenge this week for the chance
to get 50% off of your purchase
of a DNAfit Kit! All you have to
do is complete two or more workouts
this week_xD83D__xDD25_ https://t.co/wLsd8dtux0</t>
  </si>
  <si>
    <t>vic_k_nola
Get started with our summer fitness
challenge this week for the chance
to get 50% off of your purchase
of a DNAfit Kit! All you have to
do is complete two or more workouts
this week_xD83D__xDD25_ https://t.co/wLsd8dtux0</t>
  </si>
  <si>
    <t>vitamojo
What is the future of personalised
nutrition? Andrew Steele of DNAFit
and Charley of Vita Mojo discuss.
https://t.co/24AinUmeIk https://t.co/MEj2SWCUCR</t>
  </si>
  <si>
    <t xml:space="preserve">dnafit
</t>
  </si>
  <si>
    <t>stennins
What is the future of personalised
nutrition? Andrew Steele of DNAFit
and Charley of Vita Mojo discuss.
https://t.co/24AinUmeIk https://t.co/MEj2SWCUCR</t>
  </si>
  <si>
    <t>christianwawa
What is the future of personalised
nutrition? Andrew Steele of DNAFit
and Charley of Vita Mojo discuss.
https://t.co/24AinUmeIk https://t.co/MEj2SWCUCR</t>
  </si>
  <si>
    <t>mackpijewski
#prenetics #dnafit #healthylifestyle
https://t.co/wxNeoggQ29</t>
  </si>
  <si>
    <t>trinaty
The key to #HealthierEating lies
in food #labels https://t.co/DHcQgHEHZn</t>
  </si>
  <si>
    <t>gamergeeknews
My DNA test confirmed it: I’m not
a morning person https://t.co/VNgkRXRUtJ
#caffeine #medicine #23andme #dnatest
#dnafit #stress #sleep</t>
  </si>
  <si>
    <t>Directed</t>
  </si>
  <si>
    <t xml:space="preserve">
        &lt;value&gt;C:\Program Files (x86)\Social Media Research Foundation\NodeXL Excel Template\PlugIns&lt;/value&gt;
      &lt;/setting&gt;
    &lt;/PlugInUserSettings&gt;
    &lt;ExportToNodeXLGraphGalleryUserSettings&gt;
      &lt;setting name="SpaceDelimitedTags" serializeAs="String"&gt;
        &lt;value&gt;#dnafit&lt;/value&gt;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t>
  </si>
  <si>
    <t>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t>
  </si>
  <si>
    <t>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t>
  </si>
  <si>
    <t>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
  </si>
  <si>
    <t>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t>
  </si>
  <si>
    <t>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t>
  </si>
  <si>
    <t xml:space="preserve">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t>
  </si>
  <si>
    <t>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t>
  </si>
  <si>
    <t>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t>
  </si>
  <si>
    <t>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t>
  </si>
  <si>
    <t>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t>
  </si>
  <si>
    <t>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t>
  </si>
  <si>
    <t>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t>
  </si>
  <si>
    <t>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t>
  </si>
  <si>
    <t>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
        &lt;/value&gt;
      &lt;/setting&gt;
      &lt;setting name="HeaderFooterFont" serializeAs="String"&gt;
        &lt;value&gt;Microsoft Sans Serif, 27.75pt&lt;/value&gt;
      &lt;/setting&gt;
      &lt;setting name="HeaderText" serializeAs="String"&gt;
        &lt;value&gt;
        &lt;/value&gt;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</si>
  <si>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</si>
  <si>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</si>
  <si>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</si>
  <si>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</si>
  <si>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</si>
  <si>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</si>
  <si>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</si>
  <si>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</si>
  <si>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</si>
  <si>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</si>
  <si>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</si>
  <si>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</si>
  <si>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</si>
  <si>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</si>
  <si>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</si>
  <si>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</si>
  <si>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</si>
  <si>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</si>
  <si>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</si>
  <si>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</si>
  <si>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</si>
  <si>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</si>
  <si>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</si>
  <si>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</si>
  <si>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</si>
  <si>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1.0.1.413</t>
  </si>
  <si>
    <t>Word</t>
  </si>
  <si>
    <t>Words in Sentiment List#1: Positive</t>
  </si>
  <si>
    <t>Words in Sentiment List#2: Negative</t>
  </si>
  <si>
    <t>Words in Sentiment List#3: Your list of keywords</t>
  </si>
  <si>
    <t>Non-categorized Words</t>
  </si>
  <si>
    <t>Total Words</t>
  </si>
  <si>
    <t>#getdnafit</t>
  </si>
  <si>
    <t>amp</t>
  </si>
  <si>
    <t>gt</t>
  </si>
  <si>
    <t>more</t>
  </si>
  <si>
    <t>out</t>
  </si>
  <si>
    <t>#dnafit</t>
  </si>
  <si>
    <t>head</t>
  </si>
  <si>
    <t>putting</t>
  </si>
  <si>
    <t>here</t>
  </si>
  <si>
    <t>dna</t>
  </si>
  <si>
    <t>vita</t>
  </si>
  <si>
    <t>mojo</t>
  </si>
  <si>
    <t>fitness</t>
  </si>
  <si>
    <t>week</t>
  </si>
  <si>
    <t>wellness</t>
  </si>
  <si>
    <t>tech</t>
  </si>
  <si>
    <t>chocolate</t>
  </si>
  <si>
    <t>answers</t>
  </si>
  <si>
    <t>left</t>
  </si>
  <si>
    <t>present</t>
  </si>
  <si>
    <t>dad</t>
  </si>
  <si>
    <t>chronic</t>
  </si>
  <si>
    <t>news</t>
  </si>
  <si>
    <t>test</t>
  </si>
  <si>
    <t>food</t>
  </si>
  <si>
    <t>#prenetics</t>
  </si>
  <si>
    <t>future</t>
  </si>
  <si>
    <t>personalised</t>
  </si>
  <si>
    <t>andrew</t>
  </si>
  <si>
    <t>steele</t>
  </si>
  <si>
    <t>charley</t>
  </si>
  <si>
    <t>discuss</t>
  </si>
  <si>
    <t>startup</t>
  </si>
  <si>
    <t>founders</t>
  </si>
  <si>
    <t>management</t>
  </si>
  <si>
    <t>startups</t>
  </si>
  <si>
    <t>dine</t>
  </si>
  <si>
    <t>olympic</t>
  </si>
  <si>
    <t>athlete</t>
  </si>
  <si>
    <t>product</t>
  </si>
  <si>
    <t>action</t>
  </si>
  <si>
    <t>performance</t>
  </si>
  <si>
    <t>#23andme</t>
  </si>
  <si>
    <t>#dnayourlife</t>
  </si>
  <si>
    <t>great</t>
  </si>
  <si>
    <t>started</t>
  </si>
  <si>
    <t>summer</t>
  </si>
  <si>
    <t>challenge</t>
  </si>
  <si>
    <t>chance</t>
  </si>
  <si>
    <t>50</t>
  </si>
  <si>
    <t>purchase</t>
  </si>
  <si>
    <t>kit</t>
  </si>
  <si>
    <t>complete</t>
  </si>
  <si>
    <t>two</t>
  </si>
  <si>
    <t>workouts</t>
  </si>
  <si>
    <t>level</t>
  </si>
  <si>
    <t>sport</t>
  </si>
  <si>
    <t>fit</t>
  </si>
  <si>
    <t>come</t>
  </si>
  <si>
    <t>always</t>
  </si>
  <si>
    <t>puts</t>
  </si>
  <si>
    <t>smile</t>
  </si>
  <si>
    <t>faces</t>
  </si>
  <si>
    <t>actually</t>
  </si>
  <si>
    <t>effect</t>
  </si>
  <si>
    <t>mood</t>
  </si>
  <si>
    <t>better</t>
  </si>
  <si>
    <t>milk</t>
  </si>
  <si>
    <t>dark</t>
  </si>
  <si>
    <t>find</t>
  </si>
  <si>
    <t>father's</t>
  </si>
  <si>
    <t>day</t>
  </si>
  <si>
    <t>til</t>
  </si>
  <si>
    <t>last</t>
  </si>
  <si>
    <t>minute</t>
  </si>
  <si>
    <t>again</t>
  </si>
  <si>
    <t>deserve</t>
  </si>
  <si>
    <t>extra</t>
  </si>
  <si>
    <t>being</t>
  </si>
  <si>
    <t>awesome</t>
  </si>
  <si>
    <t>25</t>
  </si>
  <si>
    <t>kits</t>
  </si>
  <si>
    <t>code</t>
  </si>
  <si>
    <t>father19</t>
  </si>
  <si>
    <t>until</t>
  </si>
  <si>
    <t>17th</t>
  </si>
  <si>
    <t>june</t>
  </si>
  <si>
    <t>#getdaddnafit</t>
  </si>
  <si>
    <t>lifestyle</t>
  </si>
  <si>
    <t>higher</t>
  </si>
  <si>
    <t>risk</t>
  </si>
  <si>
    <t>developing</t>
  </si>
  <si>
    <t>disease</t>
  </si>
  <si>
    <t>good</t>
  </si>
  <si>
    <t>diseases</t>
  </si>
  <si>
    <t>generally</t>
  </si>
  <si>
    <t>preventable</t>
  </si>
  <si>
    <t>bad</t>
  </si>
  <si>
    <t>people</t>
  </si>
  <si>
    <t>know</t>
  </si>
  <si>
    <t>prevent</t>
  </si>
  <si>
    <t>latest</t>
  </si>
  <si>
    <t>blog</t>
  </si>
  <si>
    <t>love</t>
  </si>
  <si>
    <t>brunch</t>
  </si>
  <si>
    <t>date</t>
  </si>
  <si>
    <t>dinner</t>
  </si>
  <si>
    <t>making</t>
  </si>
  <si>
    <t>healthy</t>
  </si>
  <si>
    <t>choices</t>
  </si>
  <si>
    <t>eating</t>
  </si>
  <si>
    <t>become</t>
  </si>
  <si>
    <t>bit</t>
  </si>
  <si>
    <t>daunting</t>
  </si>
  <si>
    <t>pick</t>
  </si>
  <si>
    <t>healthier</t>
  </si>
  <si>
    <t>items</t>
  </si>
  <si>
    <t>dieticians</t>
  </si>
  <si>
    <t>#healthyeatingweek</t>
  </si>
  <si>
    <t>raw</t>
  </si>
  <si>
    <t>pro</t>
  </si>
  <si>
    <t>360</t>
  </si>
  <si>
    <t>sell</t>
  </si>
  <si>
    <t>75</t>
  </si>
  <si>
    <t>each</t>
  </si>
  <si>
    <t>pm</t>
  </si>
  <si>
    <t>interested</t>
  </si>
  <si>
    <t>shipping</t>
  </si>
  <si>
    <t>ireland</t>
  </si>
  <si>
    <t>included</t>
  </si>
  <si>
    <t>think</t>
  </si>
  <si>
    <t>hit</t>
  </si>
  <si>
    <t>nail</t>
  </si>
  <si>
    <t>offers</t>
  </si>
  <si>
    <t>advice</t>
  </si>
  <si>
    <t>runs</t>
  </si>
  <si>
    <t>marketing</t>
  </si>
  <si>
    <t>stunts</t>
  </si>
  <si>
    <t>yeast</t>
  </si>
  <si>
    <t>based</t>
  </si>
  <si>
    <t>spreads</t>
  </si>
  <si>
    <t>hard</t>
  </si>
  <si>
    <t>see</t>
  </si>
  <si>
    <t>those</t>
  </si>
  <si>
    <t>compatible</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</si>
  <si>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</si>
  <si>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</si>
  <si>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</si>
  <si>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</si>
  <si>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</si>
  <si>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</si>
  <si>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</si>
  <si>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</si>
  <si>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</si>
  <si>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</si>
  <si>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</si>
  <si>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</si>
  <si>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</si>
  <si>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</si>
  <si>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</si>
  <si>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</si>
  <si>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</si>
  <si>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</si>
  <si>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</si>
  <si>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</si>
  <si>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</si>
  <si>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</si>
  <si>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</si>
  <si>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</si>
  <si>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</si>
  <si>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</si>
  <si>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</si>
  <si>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</si>
  <si>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</si>
  <si>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</si>
  <si>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</si>
  <si>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</si>
  <si>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</si>
  <si>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</si>
  <si>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</si>
  <si>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</si>
  <si>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</si>
  <si>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</si>
  <si>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</si>
  <si>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</si>
  <si>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</si>
  <si>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</si>
  <si>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</si>
  <si>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</si>
  <si>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</si>
  <si>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https://www.popsugar.co.uk/gdpr-consent?destination=https%3A%2F%2Fwww.popsugar.co.uk%2Ffitness%2FDNA-Fit-Review-46080632 https://software.vitamojo.com/video-the-future-of-personalised-nutrition-dnafit-x-vita-mojo/</t>
  </si>
  <si>
    <t>https://www.dnatestreview.org/raw-data-analysis-tool/top-10-best-dna-raw-data-analysis-tools/ https://www.linkedin.com/slink?code=f-cYEdK https://www.linkedin.com/slink?code=emk27CP https://www.linkedin.com/slink?code=f_cekKC https://blog.dnafit.com/demystifying-food-labels?utm_campaign=Goal%20Improve%20Health&amp;utm_source=hs_automation&amp;utm_medium=email&amp;utm_content=73873440&amp;_hsenc=p2ANqtz-9iDuNTn6_guQTT64HiWynewbhZuO-CF1r0iTqWvuCfdjBMG6kHGaXAii5_v2msiayNAWxItabE_RRXEB0EuJpA7sxnVg&amp;_hsmi=73873440 https://www.engadget.com/2019/06/21/dna-test-morning-person/</t>
  </si>
  <si>
    <t>https://www.tablecrowd.com/redfarm/dine-with-olympic-athlete-and-head-of-product-at-dnafit-putting-data-into-action-for-performance-health-and-wellness-20190709 https://www.tablecrowd.com/venue-tbc/dine-with-olympic-athlete-and-head-of-product-at-dnafit-putting-data-into-action-for-performance-health-and-wellness-20190709</t>
  </si>
  <si>
    <t>https://twitter.com/Independent/status/1139323542724653063 https://bit.ly/2IFN4vL?utm_campaign=June&amp;utm_content=93960883&amp;utm_medium=social&amp;utm_source=twitter&amp;hss_channel=tw-1346402696 https://bit.ly/2KKKver?utm_campaign=Healthy%20Eating%20Week&amp;utm_content=93966028&amp;utm_medium=social&amp;utm_source=twitter&amp;hss_channel=tw-1346402696 https://www.dnafit.com/store/ https://hubs.ly/H0jlL_80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</si>
  <si>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</si>
  <si>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</si>
  <si>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</si>
  <si>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</si>
  <si>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</si>
  <si>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</si>
  <si>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</si>
  <si>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</si>
  <si>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</si>
  <si>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vitamojo.com</t>
  </si>
  <si>
    <t>linkedin.com dnatestreview.org dnafit.com engadget.com</t>
  </si>
  <si>
    <t>bit.ly twitter.com dnafit.com hubs.ly</t>
  </si>
  <si>
    <t>Top Hashtags in Tweet in Entire Graph</t>
  </si>
  <si>
    <t>prenetics</t>
  </si>
  <si>
    <t>23andme</t>
  </si>
  <si>
    <t>dnayourlife</t>
  </si>
  <si>
    <t>caffeine</t>
  </si>
  <si>
    <t>medicine</t>
  </si>
  <si>
    <t>dnatest</t>
  </si>
  <si>
    <t>stress</t>
  </si>
  <si>
    <t>sleep</t>
  </si>
  <si>
    <t>Top Hashtags in Tweet in G1</t>
  </si>
  <si>
    <t>Top Hashtags in Tweet in G2</t>
  </si>
  <si>
    <t>Top Hashtags in Tweet in G3</t>
  </si>
  <si>
    <t>dnatestreview</t>
  </si>
  <si>
    <t>promethease</t>
  </si>
  <si>
    <t>myheritage</t>
  </si>
  <si>
    <t>top10tools</t>
  </si>
  <si>
    <t>dnarawdata</t>
  </si>
  <si>
    <t>healthylifestyle</t>
  </si>
  <si>
    <t>Top Hashtags in Tweet in G4</t>
  </si>
  <si>
    <t>Top Hashtags in Tweet in G5</t>
  </si>
  <si>
    <t>healthyeatingweek</t>
  </si>
  <si>
    <t>getdaddnafit</t>
  </si>
  <si>
    <t>Top Hashtags in Tweet in G6</t>
  </si>
  <si>
    <t>Top Hashtags in Tweet in G7</t>
  </si>
  <si>
    <t>Top Hashtags in Tweet</t>
  </si>
  <si>
    <t>dnafit prenetics 23andme dnayourlife dnatestreview promethease myheritage top10tools dnarawdata healthylifestyle</t>
  </si>
  <si>
    <t>getdnafit healthyeatingweek getdaddnafit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</si>
  <si>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</si>
  <si>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</si>
  <si>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</si>
  <si>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</si>
  <si>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</si>
  <si>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</si>
  <si>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</si>
  <si>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</si>
  <si>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</si>
  <si>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dnafit pro 360 test left sell 75 each pm interested</t>
  </si>
  <si>
    <t>dnafit vita mojo future personalised nutrition andrew steele charley discuss</t>
  </si>
  <si>
    <t>#dnafit dna #prenetics raw data #23andme #dnayourlife</t>
  </si>
  <si>
    <t>amp gt health wellness tech startup founders management startups dine</t>
  </si>
  <si>
    <t>#getdnafit out chocolate answers more here chronic news present dad</t>
  </si>
  <si>
    <t>think amitkatwala hit nail head dnafit offers health advice runs</t>
  </si>
  <si>
    <t>week started summer fitness challenge chance 50 purchase dnafit kit</t>
  </si>
  <si>
    <t>Top Word Pairs in Tweet in Entire Graph</t>
  </si>
  <si>
    <t>vita,mojo</t>
  </si>
  <si>
    <t>amp,wellness</t>
  </si>
  <si>
    <t>gt,gt</t>
  </si>
  <si>
    <t>here,#getdnafit</t>
  </si>
  <si>
    <t>future,personalised</t>
  </si>
  <si>
    <t>personalised,nutrition</t>
  </si>
  <si>
    <t>nutrition,andrew</t>
  </si>
  <si>
    <t>andrew,steele</t>
  </si>
  <si>
    <t>steele,dnafit</t>
  </si>
  <si>
    <t>dnafit,charley</t>
  </si>
  <si>
    <t>Top Word Pairs in Tweet in G1</t>
  </si>
  <si>
    <t>dnafit,pro</t>
  </si>
  <si>
    <t>pro,360</t>
  </si>
  <si>
    <t>360,test</t>
  </si>
  <si>
    <t>test,left</t>
  </si>
  <si>
    <t>left,sell</t>
  </si>
  <si>
    <t>sell,75</t>
  </si>
  <si>
    <t>75,each</t>
  </si>
  <si>
    <t>each,pm</t>
  </si>
  <si>
    <t>pm,interested</t>
  </si>
  <si>
    <t>interested,shipping</t>
  </si>
  <si>
    <t>Top Word Pairs in Tweet in G2</t>
  </si>
  <si>
    <t>charley,vita</t>
  </si>
  <si>
    <t>mojo,discuss</t>
  </si>
  <si>
    <t>Top Word Pairs in Tweet in G3</t>
  </si>
  <si>
    <t>dna,raw</t>
  </si>
  <si>
    <t>raw,data</t>
  </si>
  <si>
    <t>#prenetics,#dnafit</t>
  </si>
  <si>
    <t>Top Word Pairs in Tweet in G4</t>
  </si>
  <si>
    <t>startup,founders</t>
  </si>
  <si>
    <t>dine,olympic</t>
  </si>
  <si>
    <t>olympic,athlete</t>
  </si>
  <si>
    <t>head,product</t>
  </si>
  <si>
    <t>product,dnafit</t>
  </si>
  <si>
    <t>dnafit,putting</t>
  </si>
  <si>
    <t>action,performance</t>
  </si>
  <si>
    <t>performance,health</t>
  </si>
  <si>
    <t>Top Word Pairs in Tweet in G5</t>
  </si>
  <si>
    <t>chocolate,always</t>
  </si>
  <si>
    <t>always,puts</t>
  </si>
  <si>
    <t>puts,smile</t>
  </si>
  <si>
    <t>smile,faces</t>
  </si>
  <si>
    <t>faces,actually</t>
  </si>
  <si>
    <t>actually,effect</t>
  </si>
  <si>
    <t>effect,mood</t>
  </si>
  <si>
    <t>mood,better</t>
  </si>
  <si>
    <t>better,milk</t>
  </si>
  <si>
    <t>Top Word Pairs in Tweet in G6</t>
  </si>
  <si>
    <t>think,amitkatwala</t>
  </si>
  <si>
    <t>amitkatwala,hit</t>
  </si>
  <si>
    <t>hit,nail</t>
  </si>
  <si>
    <t>nail,head</t>
  </si>
  <si>
    <t>head,dnafit</t>
  </si>
  <si>
    <t>dnafit,offers</t>
  </si>
  <si>
    <t>offers,health</t>
  </si>
  <si>
    <t>health,advice</t>
  </si>
  <si>
    <t>advice,runs</t>
  </si>
  <si>
    <t>runs,marketing</t>
  </si>
  <si>
    <t>Top Word Pairs in Tweet in G7</t>
  </si>
  <si>
    <t>started,summer</t>
  </si>
  <si>
    <t>summer,fitness</t>
  </si>
  <si>
    <t>fitness,challenge</t>
  </si>
  <si>
    <t>challenge,week</t>
  </si>
  <si>
    <t>week,chance</t>
  </si>
  <si>
    <t>chance,50</t>
  </si>
  <si>
    <t>50,purchase</t>
  </si>
  <si>
    <t>purchase,dnafit</t>
  </si>
  <si>
    <t>dnafit,kit</t>
  </si>
  <si>
    <t>kit,complete</t>
  </si>
  <si>
    <t>Top Word Pairs in Tweet</t>
  </si>
  <si>
    <t>dnafit,pro  pro,360  360,test  test,left  left,sell  sell,75  75,each  each,pm  pm,interested  interested,shipping</t>
  </si>
  <si>
    <t>vita,mojo  future,personalised  personalised,nutrition  nutrition,andrew  andrew,steele  steele,dnafit  dnafit,charley  charley,vita  mojo,discuss</t>
  </si>
  <si>
    <t>dna,raw  raw,data  #prenetics,#dnafit</t>
  </si>
  <si>
    <t>amp,wellness  gt,gt  startup,founders  dine,olympic  olympic,athlete  head,product  product,dnafit  dnafit,putting  action,performance  performance,health</t>
  </si>
  <si>
    <t>here,#getdnafit  chocolate,always  always,puts  puts,smile  smile,faces  faces,actually  actually,effect  effect,mood  mood,better  better,milk</t>
  </si>
  <si>
    <t>think,amitkatwala  amitkatwala,hit  hit,nail  nail,head  head,dnafit  dnafit,offers  offers,health  health,advice  advice,runs  runs,marketing</t>
  </si>
  <si>
    <t>started,summer  summer,fitness  fitness,challenge  challenge,week  week,chance  chance,50  50,purchase  purchase,dnafit  dnafit,kit  kit,complete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</si>
  <si>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</si>
  <si>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</si>
  <si>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</si>
  <si>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</si>
  <si>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</si>
  <si>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</si>
  <si>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</si>
  <si>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</si>
  <si>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</si>
  <si>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</si>
  <si>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</si>
  <si>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</si>
  <si>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</si>
  <si>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</si>
  <si>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</si>
  <si>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</si>
  <si>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</si>
  <si>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</si>
  <si>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dnafithq nutrition health gymireland brittri</t>
  </si>
  <si>
    <t>startupleaguehq startlead</t>
  </si>
  <si>
    <t>Top Tweeters in Entire Graph</t>
  </si>
  <si>
    <t>Top Tweeters in G1</t>
  </si>
  <si>
    <t>Top Tweeters in G2</t>
  </si>
  <si>
    <t>Top Tweeters in G3</t>
  </si>
  <si>
    <t>Top Tweeters in G4</t>
  </si>
  <si>
    <t>Top Tweeters in G5</t>
  </si>
  <si>
    <t>Top Tweeters in G6</t>
  </si>
  <si>
    <t>Top Tweeters in G7</t>
  </si>
  <si>
    <t>Top Tweeters</t>
  </si>
  <si>
    <t>brittri nutrition health morenamagnanini gymireland</t>
  </si>
  <si>
    <t>vitamojo stennins christianwawa dnafit</t>
  </si>
  <si>
    <t>gamergeeknews mackpijewski trinaty dnatestreviews</t>
  </si>
  <si>
    <t>tablecrowd startlead startupleaguehq</t>
  </si>
  <si>
    <t>independent nutritionnetwor dnafithq</t>
  </si>
  <si>
    <t>junkycosmonaut amitkatwala patrick_j_short</t>
  </si>
  <si>
    <t>vic_k_nola aurofit</t>
  </si>
  <si>
    <t>URLs in Tweet by Count</t>
  </si>
  <si>
    <t>https://twitter.com/Independent/status/1139323542724653063 https://hubs.ly/H0jlL_80 https://www.dnafit.com/store/ https://bit.ly/2KKKver?utm_campaign=Healthy%20Eating%20Week&amp;utm_content=93966028&amp;utm_medium=social&amp;utm_source=twitter&amp;hss_channel=tw-1346402696 https://bit.ly/2IFN4vL?utm_campaign=June&amp;utm_content=93960883&amp;utm_medium=social&amp;utm_source=twitter&amp;hss_channel=tw-1346402696</t>
  </si>
  <si>
    <t>https://www.linkedin.com/slink?code=f-cYEdK https://www.linkedin.com/slink?code=f_cekKC https://www.linkedin.com/slink?code=emk27CP</t>
  </si>
  <si>
    <t>URLs in Tweet by Salience</t>
  </si>
  <si>
    <t>https://www.tablecrowd.com/venue-tbc/dine-with-olympic-athlete-and-head-of-product-at-dnafit-putting-data-into-action-for-performance-health-and-wellness-20190709 https://www.tablecrowd.com/redfarm/dine-with-olympic-athlete-and-head-of-product-at-dnafit-putting-data-into-action-for-performance-health-and-wellness-20190709</t>
  </si>
  <si>
    <t>Domains in Tweet by Count</t>
  </si>
  <si>
    <t>bit.ly twitter.com hubs.ly dnafit.com</t>
  </si>
  <si>
    <t>Domains in Tweet by Salience</t>
  </si>
  <si>
    <t>Hashtags in Tweet by Count</t>
  </si>
  <si>
    <t>getdnafit getdaddnafit healthyeatingweek</t>
  </si>
  <si>
    <t>prenetics dnafit dnayourlife healthylifestyle london</t>
  </si>
  <si>
    <t>Hashtags in Tweet by Salience</t>
  </si>
  <si>
    <t>getdaddnafit healthyeatingweek getdnafit</t>
  </si>
  <si>
    <t>healthylifestyle london dnayourlife prenetics dnafit</t>
  </si>
  <si>
    <t>Top Words in Tweet by Count</t>
  </si>
  <si>
    <t>think amitkatwala hit nail head offers health advice runs marketing</t>
  </si>
  <si>
    <t>pro 360 test left sell 75 each pm interested shipping</t>
  </si>
  <si>
    <t>#getdnafit more out chocolate answers here present dad chronic news</t>
  </si>
  <si>
    <t>dna raw data here list top 10 tools use additional</t>
  </si>
  <si>
    <t>#getdnafit out chocolate answers here present dad chronic news always</t>
  </si>
  <si>
    <t>week started summer fitness challenge chance 50 purchase kit complete</t>
  </si>
  <si>
    <t>vita mojo great article understanding dna help meet fitness health</t>
  </si>
  <si>
    <t>future personalised nutrition andrew steele charley vita mojo discuss</t>
  </si>
  <si>
    <t>#prenetics #dnafit #dnayourlife #healthylifestyle #london</t>
  </si>
  <si>
    <t>key #healthiereating lies food #labels</t>
  </si>
  <si>
    <t>dna test confirmed morning person #caffeine #medicine #23andme #dnatest #dnafit</t>
  </si>
  <si>
    <t>Top Words in Tweet by Salience</t>
  </si>
  <si>
    <t>nutrition health gymireland brittri pro 360 test left sell 75</t>
  </si>
  <si>
    <t>out chocolate present dad chronic news more answers here great</t>
  </si>
  <si>
    <t>out chocolate present dad chronic news answers here always puts</t>
  </si>
  <si>
    <t>tech working fitness businesses take note #data startupleaguehq startlead level</t>
  </si>
  <si>
    <t>great article understanding dna help meet fitness health goals proud</t>
  </si>
  <si>
    <t>#healthylifestyle #london #dnayourlife #prenetics #dnafit</t>
  </si>
  <si>
    <t>Top Word Pairs in Tweet by Count</t>
  </si>
  <si>
    <t>here,#getdnafit  great,write  write,up  up,independent  independent,dnafit  dnafit,offered  offered,more  more,user  user,friendly  friendly,more</t>
  </si>
  <si>
    <t>dna,raw  raw,data  data,here  here,list  list,top  top,10  10,tools  tools,use  use,additional  additional,information</t>
  </si>
  <si>
    <t>vita,mojo  great,article  article,understanding  understanding,dna  dna,help  help,meet  meet,fitness  fitness,health  health,goals  goals,vita</t>
  </si>
  <si>
    <t>future,personalised  personalised,nutrition  nutrition,andrew  andrew,steele  steele,dnafit  dnafit,charley  charley,vita  vita,mojo  mojo,discuss</t>
  </si>
  <si>
    <t>#prenetics,#dnafit  #dnafit,#healthylifestyle  #prenetics,#dnayourlife  #dnayourlife,#dnafit  #dnafit,#dnayourlife  #dnayourlife,#london</t>
  </si>
  <si>
    <t>key,#healthiereating  #healthiereating,lies  lies,food  food,#labels</t>
  </si>
  <si>
    <t>dna,test  test,confirmed  confirmed,morning  morning,person  person,#caffeine  #caffeine,#medicine  #medicine,#23andme  #23andme,#dnatest  #dnatest,#dnafit  #dnafit,#stress</t>
  </si>
  <si>
    <t>Top Word Pairs in Tweet by Salience</t>
  </si>
  <si>
    <t>included,dnafithq  dnafithq,nutrition  nutrition,health  health,gymireland  gymireland,brittri  dnafithq,dnafit  dnafit,pro  pro,360  360,test  test,left</t>
  </si>
  <si>
    <t>gt,gt  management,startups  startups,working  working,health  health,fitness  fitness,amp  wellness,businesses  businesses,take  take,note  note,dine</t>
  </si>
  <si>
    <t>great,article  article,understanding  understanding,dna  dna,help  help,meet  meet,fitness  fitness,health  health,goals  goals,vita  mojo,proud</t>
  </si>
  <si>
    <t>#dnafit,#healthylifestyle  #prenetics,#dnayourlife  #dnayourlife,#dnafit  #dnafit,#dnayourlife  #dnayourlife,#london  #prenetics,#dnafit</t>
  </si>
  <si>
    <t>Count of Tweet Date (UTC)</t>
  </si>
  <si>
    <t>Row Labels</t>
  </si>
  <si>
    <t>Grand Total</t>
  </si>
  <si>
    <t>2019</t>
  </si>
  <si>
    <t>May</t>
  </si>
  <si>
    <t>31-May</t>
  </si>
  <si>
    <t>Jun</t>
  </si>
  <si>
    <t>12-Jun</t>
  </si>
  <si>
    <t>13-Jun</t>
  </si>
  <si>
    <t>14-Jun</t>
  </si>
  <si>
    <t>15-Jun</t>
  </si>
  <si>
    <t>16-Jun</t>
  </si>
  <si>
    <t>17-Jun</t>
  </si>
  <si>
    <t>18-Jun</t>
  </si>
  <si>
    <t>19-Jun</t>
  </si>
  <si>
    <t>20-Jun</t>
  </si>
  <si>
    <t>21-Jun</t>
  </si>
  <si>
    <t>128, 128, 128</t>
  </si>
  <si>
    <t>193, 62, 62</t>
  </si>
  <si>
    <t>Red</t>
  </si>
  <si>
    <t>G1: dnafit pro 360 test left sell 75 each pm interested</t>
  </si>
  <si>
    <t>G2: dnafit vita mojo future personalised nutrition andrew steele charley discuss</t>
  </si>
  <si>
    <t>G3: #dnafit dna #prenetics raw data #23andme #dnayourlife</t>
  </si>
  <si>
    <t>G4: amp gt health wellness tech startup founders management startups dine</t>
  </si>
  <si>
    <t>G5: #getdnafit out chocolate answers more here chronic news present dad</t>
  </si>
  <si>
    <t>G6: think amitkatwala hit nail head dnafit offers health advice runs</t>
  </si>
  <si>
    <t>G7: week started summer fitness challenge chance 50 purchase dnafit kit</t>
  </si>
  <si>
    <t>Edge Weight▓1▓3▓0▓True▓Gray▓Red▓▓Edge Weight▓1▓3▓0▓3▓10▓False▓Edge Weight▓1▓4▓0▓32▓6▓False▓▓0▓0▓0▓True▓Black▓Black▓▓Betweenness Centrality▓0▓6▓3▓162▓1000▓False▓▓0▓0▓0▓0▓0▓False▓▓0▓0▓0▓0▓0▓False▓▓0▓0▓0▓0▓0▓False</t>
  </si>
  <si>
    <t>GraphSource░TwitterSearch▓GraphTerm░dnafit▓ImportDescription░The graph represents a network of 24 Twitter users whose recent tweets contained "dnafit", or who were replied to or mentioned in those tweets, taken from a data set limited to a maximum of 18,000 tweets.  The network was obtained from Twitter on Friday, 21 June 2019 at 12:52 UTC.
The tweets in the network were tweeted over the 8-day, 21-hour, 46-minute period from Wednesday, 12 June 2019 at 14:45 UTC to Friday, 21 June 2019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"mentions".▓ImportSuggestedTitle░dnafit Twitter NodeXL SNA Map and Report for Friday, 21 June 2019 at 12:51 UTC▓ImportSuggestedFileNameNoExtension░2019-06-21 12-51-52 NodeXL Twitter Search dnafit▓GroupingDescription░The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</si>
</sst>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685241"/>
        <c:axId val="9296258"/>
      </c:barChart>
      <c:catAx>
        <c:axId val="606852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96258"/>
        <c:crosses val="autoZero"/>
        <c:auto val="1"/>
        <c:lblOffset val="100"/>
        <c:noMultiLvlLbl val="0"/>
      </c:catAx>
      <c:valAx>
        <c:axId val="929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8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dnafit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31-May
May
2019</c:v>
                </c:pt>
                <c:pt idx="1">
                  <c:v>12-Jun
Jun</c:v>
                </c:pt>
                <c:pt idx="2">
                  <c:v>13-Jun</c:v>
                </c:pt>
                <c:pt idx="3">
                  <c:v>14-Jun</c:v>
                </c:pt>
                <c:pt idx="4">
                  <c:v>15-Jun</c:v>
                </c:pt>
                <c:pt idx="5">
                  <c:v>16-Jun</c:v>
                </c:pt>
                <c:pt idx="6">
                  <c:v>17-Jun</c:v>
                </c:pt>
                <c:pt idx="7">
                  <c:v>18-Jun</c:v>
                </c:pt>
                <c:pt idx="8">
                  <c:v>19-Jun</c:v>
                </c:pt>
                <c:pt idx="9">
                  <c:v>20-Jun</c:v>
                </c:pt>
                <c:pt idx="10">
                  <c:v>21-Jun</c:v>
                </c:pt>
              </c:strCache>
            </c:strRef>
          </c:cat>
          <c:val>
            <c:numRef>
              <c:f>'Time Series'!$B$26:$B$40</c:f>
              <c:numCache>
                <c:formatCode>General</c:formatCode>
                <c:ptCount val="11"/>
                <c:pt idx="0">
                  <c:v>1</c:v>
                </c:pt>
                <c:pt idx="1">
                  <c:v>2</c:v>
                </c:pt>
                <c:pt idx="2">
                  <c:v>5</c:v>
                </c:pt>
                <c:pt idx="3">
                  <c:v>3</c:v>
                </c:pt>
                <c:pt idx="4">
                  <c:v>8</c:v>
                </c:pt>
                <c:pt idx="5">
                  <c:v>1</c:v>
                </c:pt>
                <c:pt idx="6">
                  <c:v>2</c:v>
                </c:pt>
                <c:pt idx="7">
                  <c:v>2</c:v>
                </c:pt>
                <c:pt idx="8">
                  <c:v>3</c:v>
                </c:pt>
                <c:pt idx="9">
                  <c:v>6</c:v>
                </c:pt>
                <c:pt idx="10">
                  <c:v>1</c:v>
                </c:pt>
              </c:numCache>
            </c:numRef>
          </c:val>
        </c:ser>
        <c:axId val="15126755"/>
        <c:axId val="1923068"/>
      </c:barChart>
      <c:catAx>
        <c:axId val="15126755"/>
        <c:scaling>
          <c:orientation val="minMax"/>
        </c:scaling>
        <c:axPos val="b"/>
        <c:delete val="0"/>
        <c:numFmt formatCode="General" sourceLinked="1"/>
        <c:majorTickMark val="out"/>
        <c:minorTickMark val="none"/>
        <c:tickLblPos val="nextTo"/>
        <c:crossAx val="1923068"/>
        <c:crosses val="autoZero"/>
        <c:auto val="1"/>
        <c:lblOffset val="100"/>
        <c:noMultiLvlLbl val="0"/>
      </c:catAx>
      <c:valAx>
        <c:axId val="1923068"/>
        <c:scaling>
          <c:orientation val="minMax"/>
        </c:scaling>
        <c:axPos val="l"/>
        <c:majorGridlines/>
        <c:delete val="0"/>
        <c:numFmt formatCode="General" sourceLinked="1"/>
        <c:majorTickMark val="out"/>
        <c:minorTickMark val="none"/>
        <c:tickLblPos val="nextTo"/>
        <c:crossAx val="151267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557459"/>
        <c:axId val="14799404"/>
      </c:barChart>
      <c:catAx>
        <c:axId val="165574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99404"/>
        <c:crosses val="autoZero"/>
        <c:auto val="1"/>
        <c:lblOffset val="100"/>
        <c:noMultiLvlLbl val="0"/>
      </c:catAx>
      <c:valAx>
        <c:axId val="14799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7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085773"/>
        <c:axId val="57901046"/>
      </c:barChart>
      <c:catAx>
        <c:axId val="660857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01046"/>
        <c:crosses val="autoZero"/>
        <c:auto val="1"/>
        <c:lblOffset val="100"/>
        <c:noMultiLvlLbl val="0"/>
      </c:catAx>
      <c:valAx>
        <c:axId val="57901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85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1347367"/>
        <c:axId val="59473120"/>
      </c:barChart>
      <c:catAx>
        <c:axId val="513473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73120"/>
        <c:crosses val="autoZero"/>
        <c:auto val="1"/>
        <c:lblOffset val="100"/>
        <c:noMultiLvlLbl val="0"/>
      </c:catAx>
      <c:valAx>
        <c:axId val="59473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47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496033"/>
        <c:axId val="52593386"/>
      </c:barChart>
      <c:catAx>
        <c:axId val="654960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593386"/>
        <c:crosses val="autoZero"/>
        <c:auto val="1"/>
        <c:lblOffset val="100"/>
        <c:noMultiLvlLbl val="0"/>
      </c:catAx>
      <c:valAx>
        <c:axId val="52593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96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78427"/>
        <c:axId val="32205844"/>
      </c:barChart>
      <c:catAx>
        <c:axId val="35784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05844"/>
        <c:crosses val="autoZero"/>
        <c:auto val="1"/>
        <c:lblOffset val="100"/>
        <c:noMultiLvlLbl val="0"/>
      </c:catAx>
      <c:valAx>
        <c:axId val="3220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417141"/>
        <c:axId val="58536542"/>
      </c:barChart>
      <c:catAx>
        <c:axId val="214171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536542"/>
        <c:crosses val="autoZero"/>
        <c:auto val="1"/>
        <c:lblOffset val="100"/>
        <c:noMultiLvlLbl val="0"/>
      </c:catAx>
      <c:valAx>
        <c:axId val="5853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066831"/>
        <c:axId val="43839432"/>
      </c:barChart>
      <c:catAx>
        <c:axId val="570668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839432"/>
        <c:crosses val="autoZero"/>
        <c:auto val="1"/>
        <c:lblOffset val="100"/>
        <c:noMultiLvlLbl val="0"/>
      </c:catAx>
      <c:valAx>
        <c:axId val="4383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010569"/>
        <c:axId val="61333074"/>
      </c:barChart>
      <c:catAx>
        <c:axId val="59010569"/>
        <c:scaling>
          <c:orientation val="minMax"/>
        </c:scaling>
        <c:axPos val="b"/>
        <c:delete val="1"/>
        <c:majorTickMark val="out"/>
        <c:minorTickMark val="none"/>
        <c:tickLblPos val="none"/>
        <c:crossAx val="61333074"/>
        <c:crosses val="autoZero"/>
        <c:auto val="1"/>
        <c:lblOffset val="100"/>
        <c:noMultiLvlLbl val="0"/>
      </c:catAx>
      <c:valAx>
        <c:axId val="61333074"/>
        <c:scaling>
          <c:orientation val="minMax"/>
        </c:scaling>
        <c:axPos val="l"/>
        <c:delete val="1"/>
        <c:majorTickMark val="out"/>
        <c:minorTickMark val="none"/>
        <c:tickLblPos val="none"/>
        <c:crossAx val="590105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Space Lab" refreshedVersion="6">
  <cacheSource type="worksheet">
    <worksheetSource ref="A2:BN3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getdnafit"/>
        <s v="dnatestreview 23andme promethease myheritage dnafit top10tools dnarawdata"/>
        <s v="getdnafit healthyeatingweek"/>
        <s v="getdnafit getdaddnafit"/>
        <s v="data"/>
        <s v="prenetics dnafit dnayourlife london"/>
        <s v="prenetics dnayourlife dnafit"/>
        <s v="prenetics dnafit healthylifestyle"/>
        <s v="healthiereating labels"/>
        <s v="caffeine medicine 23andme dnatest dnafit stress slee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19-05-31T16:01:25.000"/>
        <d v="2019-06-15T00:13:11.000"/>
        <d v="2019-06-15T16:56:20.000"/>
        <d v="2019-06-15T16:43:10.000"/>
        <d v="2019-06-14T09:14:07.000"/>
        <d v="2019-06-17T14:30:01.000"/>
        <d v="2019-06-12T14:45:00.000"/>
        <d v="2019-06-12T16:15:00.000"/>
        <d v="2019-06-13T10:45:15.000"/>
        <d v="2019-06-17T13:09:25.000"/>
        <d v="2019-06-13T09:55:48.000"/>
        <d v="2019-06-13T09:56:12.000"/>
        <d v="2019-06-14T08:46:00.000"/>
        <d v="2019-06-18T08:51:38.000"/>
        <d v="2019-06-13T10:03:02.000"/>
        <d v="2019-06-18T10:00:22.000"/>
        <d v="2019-06-19T14:21:00.000"/>
        <d v="2019-06-19T14:07:28.000"/>
        <d v="2019-06-19T21:27:30.000"/>
        <d v="2019-06-14T12:00:01.000"/>
        <d v="2019-06-20T07:57:40.000"/>
        <d v="2019-06-20T06:48:00.000"/>
        <d v="2019-06-20T08:05:03.000"/>
        <d v="2019-06-16T13:17:22.000"/>
        <d v="2019-06-20T03:21:54.000"/>
        <d v="2019-06-20T11:13:59.000"/>
        <d v="2019-06-20T16:45:12.000"/>
        <d v="2019-06-21T12:31:59.000"/>
      </sharedItems>
      <fieldGroup par="67" base="22">
        <rangePr groupBy="days" autoEnd="1" autoStart="1" startDate="2019-05-31T16:01:25.000" endDate="2019-06-21T12:31:59.000"/>
        <groupItems count="368">
          <s v="&lt;5/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2">
        <s v="en"/>
        <s v="und"/>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5-31T16:01:25.000" endDate="2019-06-21T12:31:59.000"/>
        <groupItems count="14">
          <s v="&lt;5/31/2019"/>
          <s v="Jan"/>
          <s v="Feb"/>
          <s v="Mar"/>
          <s v="Apr"/>
          <s v="May"/>
          <s v="Jun"/>
          <s v="Jul"/>
          <s v="Aug"/>
          <s v="Sep"/>
          <s v="Oct"/>
          <s v="Nov"/>
          <s v="Dec"/>
          <s v="&gt;6/21/2019"/>
        </groupItems>
      </fieldGroup>
    </cacheField>
    <cacheField name="Years" databaseField="0">
      <sharedItems containsMixedTypes="0" count="0"/>
      <fieldGroup base="22">
        <rangePr groupBy="years" autoEnd="1" autoStart="1" startDate="2019-05-31T16:01:25.000" endDate="2019-06-21T12:31:59.000"/>
        <groupItems count="3">
          <s v="&lt;5/31/2019"/>
          <s v="2019"/>
          <s v="&gt;6/21/2019"/>
        </groupItems>
      </fieldGroup>
    </cacheField>
  </cacheFields>
  <extLst>
    <ext xmlns:x14="http://schemas.microsoft.com/office/spreadsheetml/2009/9/main" uri="{725AE2AE-9491-48be-B2B4-4EB974FC3084}">
      <x14:pivotCacheDefinition pivotCacheId="524971996"/>
    </ext>
  </extLst>
</pivotCacheDefinition>
</file>

<file path=xl/pivotCache/pivotCacheRecords1.xml><?xml version="1.0" encoding="utf-8"?>
<pivotCacheRecords xmlns="http://schemas.openxmlformats.org/spreadsheetml/2006/main" xmlns:r="http://schemas.openxmlformats.org/officeDocument/2006/relationships" count="34">
  <r>
    <s v="patrick_j_short"/>
    <s v="amitkatwala"/>
    <m/>
    <m/>
    <m/>
    <m/>
    <m/>
    <m/>
    <m/>
    <m/>
    <s v="No"/>
    <n v="3"/>
    <m/>
    <m/>
    <x v="0"/>
    <d v="2019-05-31T16:01:25.000"/>
    <s v="I think @amitkatwala hit the nail on the head with this: &quot;DNAFit offers ... health advice ..., but also runs marketing stunts about yeast-based spreads. It’s hard to see how those are compatible.&quot; https://t.co/q3i0G7BOBR"/>
    <s v="https://www.wired.co.uk/article/dna-testing-kits-science"/>
    <s v="co.uk"/>
    <x v="0"/>
    <m/>
    <s v="http://pbs.twimg.com/profile_images/704058915449925633/69Ub2GI0_normal.jpg"/>
    <x v="0"/>
    <d v="2019-05-31T00:00:00.000"/>
    <s v="16:01:25"/>
    <s v="https://twitter.com/patrick_j_short/status/1134490073507028993"/>
    <m/>
    <m/>
    <s v="1134490073507028993"/>
    <m/>
    <b v="0"/>
    <n v="1"/>
    <s v=""/>
    <b v="0"/>
    <x v="0"/>
    <m/>
    <s v=""/>
    <b v="0"/>
    <n v="2"/>
    <s v=""/>
    <s v="Twitter Web Client"/>
    <b v="0"/>
    <s v="1134490073507028993"/>
    <s v="Retweet"/>
    <n v="0"/>
    <n v="0"/>
    <m/>
    <m/>
    <m/>
    <m/>
    <m/>
    <m/>
    <m/>
    <m/>
    <n v="1"/>
    <s v="6"/>
    <s v="6"/>
    <n v="1"/>
    <n v="3.0303030303030303"/>
    <n v="1"/>
    <n v="3.0303030303030303"/>
    <n v="0"/>
    <n v="0"/>
    <n v="31"/>
    <n v="93.93939393939394"/>
    <n v="33"/>
  </r>
  <r>
    <s v="junkycosmonaut"/>
    <s v="patrick_j_short"/>
    <m/>
    <m/>
    <m/>
    <m/>
    <m/>
    <m/>
    <m/>
    <m/>
    <s v="No"/>
    <n v="4"/>
    <m/>
    <m/>
    <x v="1"/>
    <d v="2019-06-15T00:13:11.000"/>
    <s v="I think @amitkatwala hit the nail on the head with this: &quot;DNAFit offers ... health advice ..., but also runs marketing stunts about yeast-based spreads. It’s hard to see how those are compatible.&quot; https://t.co/q3i0G7BOBR"/>
    <m/>
    <m/>
    <x v="0"/>
    <m/>
    <s v="http://pbs.twimg.com/profile_images/1049405170340257798/HJuPj6zz_normal.jpg"/>
    <x v="1"/>
    <d v="2019-06-15T00:00:00.000"/>
    <s v="00:13:11"/>
    <s v="https://twitter.com/junkycosmonaut/status/1139687259492368384"/>
    <m/>
    <m/>
    <s v="1139687259492368384"/>
    <m/>
    <b v="0"/>
    <n v="0"/>
    <s v=""/>
    <b v="0"/>
    <x v="0"/>
    <m/>
    <s v=""/>
    <b v="0"/>
    <n v="2"/>
    <s v="1134490073507028993"/>
    <s v="Twitter for Android"/>
    <b v="0"/>
    <s v="1134490073507028993"/>
    <s v="Tweet"/>
    <n v="0"/>
    <n v="0"/>
    <m/>
    <m/>
    <m/>
    <m/>
    <m/>
    <m/>
    <m/>
    <m/>
    <n v="1"/>
    <s v="6"/>
    <s v="6"/>
    <m/>
    <m/>
    <m/>
    <m/>
    <m/>
    <m/>
    <m/>
    <m/>
    <m/>
  </r>
  <r>
    <s v="junkycosmonaut"/>
    <s v="amitkatwala"/>
    <m/>
    <m/>
    <m/>
    <m/>
    <m/>
    <m/>
    <m/>
    <m/>
    <s v="No"/>
    <n v="5"/>
    <m/>
    <m/>
    <x v="0"/>
    <d v="2019-06-15T00:13:11.000"/>
    <s v="I think @amitkatwala hit the nail on the head with this: &quot;DNAFit offers ... health advice ..., but also runs marketing stunts about yeast-based spreads. It’s hard to see how those are compatible.&quot; https://t.co/q3i0G7BOBR"/>
    <m/>
    <m/>
    <x v="0"/>
    <m/>
    <s v="http://pbs.twimg.com/profile_images/1049405170340257798/HJuPj6zz_normal.jpg"/>
    <x v="1"/>
    <d v="2019-06-15T00:00:00.000"/>
    <s v="00:13:11"/>
    <s v="https://twitter.com/junkycosmonaut/status/1139687259492368384"/>
    <m/>
    <m/>
    <s v="1139687259492368384"/>
    <m/>
    <b v="0"/>
    <n v="0"/>
    <s v=""/>
    <b v="0"/>
    <x v="0"/>
    <m/>
    <s v=""/>
    <b v="0"/>
    <n v="2"/>
    <s v="1134490073507028993"/>
    <s v="Twitter for Android"/>
    <b v="0"/>
    <s v="1134490073507028993"/>
    <s v="Tweet"/>
    <n v="0"/>
    <n v="0"/>
    <m/>
    <m/>
    <m/>
    <m/>
    <m/>
    <m/>
    <m/>
    <m/>
    <n v="1"/>
    <s v="6"/>
    <s v="6"/>
    <n v="1"/>
    <n v="3.0303030303030303"/>
    <n v="1"/>
    <n v="3.0303030303030303"/>
    <n v="0"/>
    <n v="0"/>
    <n v="31"/>
    <n v="93.93939393939394"/>
    <n v="33"/>
  </r>
  <r>
    <s v="morenamagnanini"/>
    <s v="brittri"/>
    <m/>
    <m/>
    <m/>
    <m/>
    <m/>
    <m/>
    <m/>
    <m/>
    <s v="No"/>
    <n v="6"/>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gymireland"/>
    <m/>
    <m/>
    <m/>
    <m/>
    <m/>
    <m/>
    <m/>
    <m/>
    <s v="No"/>
    <n v="7"/>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health"/>
    <m/>
    <m/>
    <m/>
    <m/>
    <m/>
    <m/>
    <m/>
    <m/>
    <s v="No"/>
    <n v="8"/>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nutrition"/>
    <m/>
    <m/>
    <m/>
    <m/>
    <m/>
    <m/>
    <m/>
    <m/>
    <s v="No"/>
    <n v="9"/>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1"/>
    <s v="1"/>
    <s v="1"/>
    <m/>
    <m/>
    <m/>
    <m/>
    <m/>
    <m/>
    <m/>
    <m/>
    <m/>
  </r>
  <r>
    <s v="morenamagnanini"/>
    <s v="dnafithq"/>
    <m/>
    <m/>
    <m/>
    <m/>
    <m/>
    <m/>
    <m/>
    <m/>
    <s v="No"/>
    <n v="10"/>
    <m/>
    <m/>
    <x v="2"/>
    <d v="2019-06-15T16:43:10.000"/>
    <s v="@DNAfitHQ I have 4 DNAFit PRO 360 test left. I sell it for £75 each. PM if interested. Shipping from Ireland is not included."/>
    <m/>
    <m/>
    <x v="0"/>
    <m/>
    <s v="http://pbs.twimg.com/profile_images/980820968514912257/n8Sz9fS6_normal.jpg"/>
    <x v="3"/>
    <d v="2019-06-15T00:00:00.000"/>
    <s v="16:43:10"/>
    <s v="https://twitter.com/morenamagnanini/status/1139936396024713216"/>
    <m/>
    <m/>
    <s v="1139936396024713216"/>
    <m/>
    <b v="0"/>
    <n v="0"/>
    <s v="1346402696"/>
    <b v="0"/>
    <x v="0"/>
    <m/>
    <s v=""/>
    <b v="0"/>
    <n v="0"/>
    <s v=""/>
    <s v="Twitter Web Client"/>
    <b v="0"/>
    <s v="1139936396024713216"/>
    <s v="Tweet"/>
    <n v="0"/>
    <n v="0"/>
    <m/>
    <m/>
    <m/>
    <m/>
    <m/>
    <m/>
    <m/>
    <m/>
    <n v="2"/>
    <s v="1"/>
    <s v="5"/>
    <n v="0"/>
    <n v="0"/>
    <n v="0"/>
    <n v="0"/>
    <n v="0"/>
    <n v="0"/>
    <n v="24"/>
    <n v="100"/>
    <n v="24"/>
  </r>
  <r>
    <s v="morenamagnanini"/>
    <s v="dnafithq"/>
    <m/>
    <m/>
    <m/>
    <m/>
    <m/>
    <m/>
    <m/>
    <m/>
    <s v="No"/>
    <n v="11"/>
    <m/>
    <m/>
    <x v="0"/>
    <d v="2019-06-15T16:56:20.000"/>
    <s v="I have 4 DNAFit PRO 360 test left. I sell it for £75 each. PM if interested. Shipping from Ireland is not included @DNAfitHQ, @Nutrition, @health, @GymIreland, @BritTri,"/>
    <m/>
    <m/>
    <x v="0"/>
    <m/>
    <s v="http://pbs.twimg.com/profile_images/980820968514912257/n8Sz9fS6_normal.jpg"/>
    <x v="2"/>
    <d v="2019-06-15T00:00:00.000"/>
    <s v="16:56:20"/>
    <s v="https://twitter.com/morenamagnanini/status/1139939710846033921"/>
    <m/>
    <m/>
    <s v="1139939710846033921"/>
    <m/>
    <b v="0"/>
    <n v="0"/>
    <s v=""/>
    <b v="0"/>
    <x v="0"/>
    <m/>
    <s v=""/>
    <b v="0"/>
    <n v="0"/>
    <s v=""/>
    <s v="Twitter Web Client"/>
    <b v="0"/>
    <s v="1139939710846033921"/>
    <s v="Tweet"/>
    <n v="0"/>
    <n v="0"/>
    <m/>
    <m/>
    <m/>
    <m/>
    <m/>
    <m/>
    <m/>
    <m/>
    <n v="2"/>
    <s v="1"/>
    <s v="5"/>
    <n v="0"/>
    <n v="0"/>
    <n v="0"/>
    <n v="0"/>
    <n v="0"/>
    <n v="0"/>
    <n v="28"/>
    <n v="100"/>
    <n v="28"/>
  </r>
  <r>
    <s v="dnafithq"/>
    <s v="independent"/>
    <m/>
    <m/>
    <m/>
    <m/>
    <m/>
    <m/>
    <m/>
    <m/>
    <s v="No"/>
    <n v="12"/>
    <m/>
    <m/>
    <x v="0"/>
    <d v="2019-06-14T09:14:07.000"/>
    <s v="Great write up from @Independent - &quot;[DNAfit offered a] more user-friendly and more in-depth explanation as part of their online profile and gave the option for a personal consultation&quot; 💜 #GetDNAfit https://t.co/HI1722Wn1y"/>
    <s v="https://twitter.com/Independent/status/1139323542724653063"/>
    <s v="twitter.com"/>
    <x v="1"/>
    <m/>
    <s v="http://pbs.twimg.com/profile_images/1118531714119290885/NAxwo5wU_normal.png"/>
    <x v="4"/>
    <d v="2019-06-14T00:00:00.000"/>
    <s v="09:14:07"/>
    <s v="https://twitter.com/dnafithq/status/1139461001341018112"/>
    <m/>
    <m/>
    <s v="1139461001341018112"/>
    <m/>
    <b v="0"/>
    <n v="1"/>
    <s v=""/>
    <b v="1"/>
    <x v="0"/>
    <m/>
    <s v="1139323542724653063"/>
    <b v="0"/>
    <n v="0"/>
    <s v=""/>
    <s v="Twitter Web Client"/>
    <b v="0"/>
    <s v="1139461001341018112"/>
    <s v="Tweet"/>
    <n v="0"/>
    <n v="0"/>
    <m/>
    <m/>
    <m/>
    <m/>
    <m/>
    <m/>
    <m/>
    <m/>
    <n v="1"/>
    <s v="5"/>
    <s v="5"/>
    <n v="2"/>
    <n v="6.451612903225806"/>
    <n v="0"/>
    <n v="0"/>
    <n v="0"/>
    <n v="0"/>
    <n v="29"/>
    <n v="93.54838709677419"/>
    <n v="31"/>
  </r>
  <r>
    <s v="dnatestreviews"/>
    <s v="dnatestreviews"/>
    <m/>
    <m/>
    <m/>
    <m/>
    <m/>
    <m/>
    <m/>
    <m/>
    <s v="No"/>
    <n v="13"/>
    <m/>
    <m/>
    <x v="3"/>
    <d v="2019-06-17T14:30:01.000"/>
    <s v="Have your DNA raw data with you? Here is a list of top 10 tools that you can use to get additional information from your DNA raw data._x000a_https://t.co/uoX0QmLBSn_x000a__x000a_#dnatestreview #23andme #promethease #Myheritage #dnafit #top10tools #dnarawdata https://t.co/6WnOV1bPJv"/>
    <s v="https://www.dnatestreview.org/raw-data-analysis-tool/top-10-best-dna-raw-data-analysis-tools/"/>
    <s v="dnatestreview.org"/>
    <x v="2"/>
    <s v="https://pbs.twimg.com/media/D9RFFWWX4AEdZWp.jpg"/>
    <s v="https://pbs.twimg.com/media/D9RFFWWX4AEdZWp.jpg"/>
    <x v="5"/>
    <d v="2019-06-17T00:00:00.000"/>
    <s v="14:30:01"/>
    <s v="https://twitter.com/dnatestreviews/status/1140627662702034944"/>
    <m/>
    <m/>
    <s v="1140627662702034944"/>
    <m/>
    <b v="0"/>
    <n v="0"/>
    <s v=""/>
    <b v="0"/>
    <x v="0"/>
    <m/>
    <s v=""/>
    <b v="0"/>
    <n v="0"/>
    <s v=""/>
    <s v="SEMrush Social Media Tool"/>
    <b v="0"/>
    <s v="1140627662702034944"/>
    <s v="Tweet"/>
    <n v="0"/>
    <n v="0"/>
    <m/>
    <m/>
    <m/>
    <m/>
    <m/>
    <m/>
    <m/>
    <m/>
    <n v="1"/>
    <s v="3"/>
    <s v="3"/>
    <n v="1"/>
    <n v="2.857142857142857"/>
    <n v="0"/>
    <n v="0"/>
    <n v="0"/>
    <n v="0"/>
    <n v="34"/>
    <n v="97.14285714285714"/>
    <n v="35"/>
  </r>
  <r>
    <s v="dnafithq"/>
    <s v="dnafithq"/>
    <m/>
    <m/>
    <m/>
    <m/>
    <m/>
    <m/>
    <m/>
    <m/>
    <s v="No"/>
    <n v="14"/>
    <m/>
    <m/>
    <x v="3"/>
    <d v="2019-06-12T14:45:00.000"/>
    <s v="Is your lifestyle putting you at higher risk of developing a chronic disease? 🚬🍩🍻 _x000a_The good news is, chronic diseases are generally preventable, but the bad news is that most people don't know they can prevent them 🍏 Latest blog - https://t.co/2IDoU8nxxL 💜 #GetDNAfit https://t.co/iIMPaoGikK"/>
    <s v="https://bit.ly/2IFN4vL?utm_campaign=June&amp;utm_content=93960883&amp;utm_medium=social&amp;utm_source=twitter&amp;hss_channel=tw-1346402696"/>
    <s v="bit.ly"/>
    <x v="1"/>
    <s v="https://pbs.twimg.com/media/D83mS7IW4AECmio.jpg"/>
    <s v="https://pbs.twimg.com/media/D83mS7IW4AECmio.jpg"/>
    <x v="6"/>
    <d v="2019-06-12T00:00:00.000"/>
    <s v="14:45:00"/>
    <s v="https://twitter.com/dnafithq/status/1138819495701745665"/>
    <m/>
    <m/>
    <s v="1138819495701745665"/>
    <m/>
    <b v="0"/>
    <n v="0"/>
    <s v=""/>
    <b v="0"/>
    <x v="0"/>
    <m/>
    <s v=""/>
    <b v="0"/>
    <n v="1"/>
    <s v=""/>
    <s v="HubSpot"/>
    <b v="0"/>
    <s v="1138819495701745665"/>
    <s v="Tweet"/>
    <n v="0"/>
    <n v="0"/>
    <m/>
    <m/>
    <m/>
    <m/>
    <m/>
    <m/>
    <m/>
    <m/>
    <n v="4"/>
    <s v="5"/>
    <s v="5"/>
    <n v="1"/>
    <n v="2.5641025641025643"/>
    <n v="4"/>
    <n v="10.256410256410257"/>
    <n v="0"/>
    <n v="0"/>
    <n v="34"/>
    <n v="87.17948717948718"/>
    <n v="39"/>
  </r>
  <r>
    <s v="dnafithq"/>
    <s v="dnafithq"/>
    <m/>
    <m/>
    <m/>
    <m/>
    <m/>
    <m/>
    <m/>
    <m/>
    <s v="No"/>
    <n v="15"/>
    <m/>
    <m/>
    <x v="3"/>
    <d v="2019-06-12T16:15:00.000"/>
    <s v="We all love a brunch date or a dinner out 🥞🍴_x000a_However, making healthy food choices when eating out can become a bit daunting - how do you pick out the healthier items? 🥦 _x000a_Our dieticians have all the answers here - https://t.co/AnzwJjYDRB 💜 #GetDNAfit #HealthyEatingWeek https://t.co/pkEq75Tlpx"/>
    <s v="https://bit.ly/2KKKver?utm_campaign=Healthy%20Eating%20Week&amp;utm_content=93966028&amp;utm_medium=social&amp;utm_source=twitter&amp;hss_channel=tw-1346402696"/>
    <s v="bit.ly"/>
    <x v="3"/>
    <s v="https://pbs.twimg.com/media/D8365VLXYAE6V_U.png"/>
    <s v="https://pbs.twimg.com/media/D8365VLXYAE6V_U.png"/>
    <x v="7"/>
    <d v="2019-06-12T00:00:00.000"/>
    <s v="16:15:00"/>
    <s v="https://twitter.com/dnafithq/status/1138842145144692737"/>
    <m/>
    <m/>
    <s v="1138842145144692737"/>
    <m/>
    <b v="0"/>
    <n v="0"/>
    <s v=""/>
    <b v="0"/>
    <x v="0"/>
    <m/>
    <s v=""/>
    <b v="0"/>
    <n v="1"/>
    <s v=""/>
    <s v="HubSpot"/>
    <b v="0"/>
    <s v="1138842145144692737"/>
    <s v="Tweet"/>
    <n v="0"/>
    <n v="0"/>
    <m/>
    <m/>
    <m/>
    <m/>
    <m/>
    <m/>
    <m/>
    <m/>
    <n v="4"/>
    <s v="5"/>
    <s v="5"/>
    <n v="2"/>
    <n v="5"/>
    <n v="1"/>
    <n v="2.5"/>
    <n v="0"/>
    <n v="0"/>
    <n v="37"/>
    <n v="92.5"/>
    <n v="40"/>
  </r>
  <r>
    <s v="dnafithq"/>
    <s v="dnafithq"/>
    <m/>
    <m/>
    <m/>
    <m/>
    <m/>
    <m/>
    <m/>
    <m/>
    <s v="No"/>
    <n v="16"/>
    <m/>
    <m/>
    <x v="3"/>
    <d v="2019-06-13T10:45:15.000"/>
    <s v="Left your Father's Day present til the last minute again? Or does your dad deserve an extra present for being an awesome dad? 🎁_x000a_￼_x000a_ Get 25% off all DNAfit kits with code FATHER19 until 17th June - https://t.co/zCgyupgzBl  💜_x000a_￼_x000a_ #GetDNAfit #GetDadDNAfit https://t.co/11QHsK2Oer"/>
    <s v="https://www.dnafit.com/store/"/>
    <s v="dnafit.com"/>
    <x v="4"/>
    <s v="https://pbs.twimg.com/tweet_video_thumb/D8741BRXoAEK74s.jpg"/>
    <s v="https://pbs.twimg.com/tweet_video_thumb/D8741BRXoAEK74s.jpg"/>
    <x v="8"/>
    <d v="2019-06-13T00:00:00.000"/>
    <s v="10:45:15"/>
    <s v="https://twitter.com/dnafithq/status/1139121548437217280"/>
    <m/>
    <m/>
    <s v="1139121548437217280"/>
    <m/>
    <b v="0"/>
    <n v="2"/>
    <s v=""/>
    <b v="0"/>
    <x v="0"/>
    <m/>
    <s v=""/>
    <b v="0"/>
    <n v="1"/>
    <s v=""/>
    <s v="Twitter Web Client"/>
    <b v="0"/>
    <s v="1139121548437217280"/>
    <s v="Tweet"/>
    <n v="0"/>
    <n v="0"/>
    <m/>
    <m/>
    <m/>
    <m/>
    <m/>
    <m/>
    <m/>
    <m/>
    <n v="4"/>
    <s v="5"/>
    <s v="5"/>
    <n v="1"/>
    <n v="2.7027027027027026"/>
    <n v="0"/>
    <n v="0"/>
    <n v="0"/>
    <n v="0"/>
    <n v="36"/>
    <n v="97.29729729729729"/>
    <n v="37"/>
  </r>
  <r>
    <s v="dnafithq"/>
    <s v="dnafithq"/>
    <m/>
    <m/>
    <m/>
    <m/>
    <m/>
    <m/>
    <m/>
    <m/>
    <s v="No"/>
    <n v="17"/>
    <m/>
    <m/>
    <x v="3"/>
    <d v="2019-06-17T13:09:25.000"/>
    <s v="Chocolate always puts a smile on our faces 😁🍫 But does it actually have an effect on our mood? And which is better for you, milk or dark chocolate? Find all the answers and more here - https://t.co/35DyEEazuP 💜 #GetDNAfit https://t.co/3KQ89SEBh6"/>
    <s v="https://hubs.ly/H0jlL_80"/>
    <s v="hubs.ly"/>
    <x v="1"/>
    <s v="https://pbs.twimg.com/media/D9RAXfGXkAEjqz-.jpg"/>
    <s v="https://pbs.twimg.com/media/D9RAXfGXkAEjqz-.jpg"/>
    <x v="9"/>
    <d v="2019-06-17T00:00:00.000"/>
    <s v="13:09:25"/>
    <s v="https://twitter.com/dnafithq/status/1140607378922123269"/>
    <m/>
    <m/>
    <s v="1140607378922123269"/>
    <m/>
    <b v="0"/>
    <n v="0"/>
    <s v=""/>
    <b v="0"/>
    <x v="0"/>
    <m/>
    <s v=""/>
    <b v="0"/>
    <n v="1"/>
    <s v=""/>
    <s v="HubSpot"/>
    <b v="0"/>
    <s v="1140607378922123269"/>
    <s v="Tweet"/>
    <n v="0"/>
    <n v="0"/>
    <m/>
    <m/>
    <m/>
    <m/>
    <m/>
    <m/>
    <m/>
    <m/>
    <n v="4"/>
    <s v="5"/>
    <s v="5"/>
    <n v="2"/>
    <n v="5.555555555555555"/>
    <n v="1"/>
    <n v="2.7777777777777777"/>
    <n v="0"/>
    <n v="0"/>
    <n v="33"/>
    <n v="91.66666666666667"/>
    <n v="36"/>
  </r>
  <r>
    <s v="nutritionnetwor"/>
    <s v="dnafithq"/>
    <m/>
    <m/>
    <m/>
    <m/>
    <m/>
    <m/>
    <m/>
    <m/>
    <s v="No"/>
    <n v="18"/>
    <m/>
    <m/>
    <x v="1"/>
    <d v="2019-06-13T09:55:48.000"/>
    <s v="We all love a brunch date or a dinner out 🥞🍴_x000a_However, making healthy food choices when eating out can become a bit daunting - how do you pick out the healthier items? 🥦 _x000a_Our dieticians have all the answers here - https://t.co/AnzwJjYDRB 💜 #GetDNAfit #HealthyEatingWeek https://t.co/pkEq75Tlpx"/>
    <m/>
    <m/>
    <x v="0"/>
    <m/>
    <s v="http://pbs.twimg.com/profile_images/657557620312702977/qXNN8OFK_normal.jpg"/>
    <x v="10"/>
    <d v="2019-06-13T00:00:00.000"/>
    <s v="09:55:48"/>
    <s v="https://twitter.com/nutritionnetwor/status/1139109102586650627"/>
    <m/>
    <m/>
    <s v="1139109102586650627"/>
    <m/>
    <b v="0"/>
    <n v="0"/>
    <s v=""/>
    <b v="0"/>
    <x v="0"/>
    <m/>
    <s v=""/>
    <b v="0"/>
    <n v="1"/>
    <s v="1138842145144692737"/>
    <s v="Twitter Web Client"/>
    <b v="0"/>
    <s v="1138842145144692737"/>
    <s v="Tweet"/>
    <n v="0"/>
    <n v="0"/>
    <m/>
    <m/>
    <m/>
    <m/>
    <m/>
    <m/>
    <m/>
    <m/>
    <n v="4"/>
    <s v="5"/>
    <s v="5"/>
    <n v="2"/>
    <n v="5"/>
    <n v="1"/>
    <n v="2.5"/>
    <n v="0"/>
    <n v="0"/>
    <n v="37"/>
    <n v="92.5"/>
    <n v="40"/>
  </r>
  <r>
    <s v="nutritionnetwor"/>
    <s v="dnafithq"/>
    <m/>
    <m/>
    <m/>
    <m/>
    <m/>
    <m/>
    <m/>
    <m/>
    <s v="No"/>
    <n v="19"/>
    <m/>
    <m/>
    <x v="1"/>
    <d v="2019-06-13T09:56:12.000"/>
    <s v="Is your lifestyle putting you at higher risk of developing a chronic disease? 🚬🍩🍻 _x000a_The good news is, chronic diseases are generally preventable, but the bad news is that most people don't know they can prevent them 🍏 Latest blog - https://t.co/2IDoU8nxxL 💜 #GetDNAfit https://t.co/iIMPaoGikK"/>
    <m/>
    <m/>
    <x v="0"/>
    <m/>
    <s v="http://pbs.twimg.com/profile_images/657557620312702977/qXNN8OFK_normal.jpg"/>
    <x v="11"/>
    <d v="2019-06-13T00:00:00.000"/>
    <s v="09:56:12"/>
    <s v="https://twitter.com/nutritionnetwor/status/1139109203388354560"/>
    <m/>
    <m/>
    <s v="1139109203388354560"/>
    <m/>
    <b v="0"/>
    <n v="0"/>
    <s v=""/>
    <b v="0"/>
    <x v="0"/>
    <m/>
    <s v=""/>
    <b v="0"/>
    <n v="1"/>
    <s v="1138819495701745665"/>
    <s v="Twitter Web Client"/>
    <b v="0"/>
    <s v="1138819495701745665"/>
    <s v="Tweet"/>
    <n v="0"/>
    <n v="0"/>
    <m/>
    <m/>
    <m/>
    <m/>
    <m/>
    <m/>
    <m/>
    <m/>
    <n v="4"/>
    <s v="5"/>
    <s v="5"/>
    <n v="1"/>
    <n v="2.5641025641025643"/>
    <n v="4"/>
    <n v="10.256410256410257"/>
    <n v="0"/>
    <n v="0"/>
    <n v="34"/>
    <n v="87.17948717948718"/>
    <n v="39"/>
  </r>
  <r>
    <s v="nutritionnetwor"/>
    <s v="dnafithq"/>
    <m/>
    <m/>
    <m/>
    <m/>
    <m/>
    <m/>
    <m/>
    <m/>
    <s v="No"/>
    <n v="20"/>
    <m/>
    <m/>
    <x v="1"/>
    <d v="2019-06-14T08:46:00.000"/>
    <s v="Left your Father's Day present til the last minute again? Or does your dad deserve an extra present for being an awesome dad? 🎁_x000a_￼_x000a_ Get 25% off all DNAfit kits with code FATHER19 until 17th June - https://t.co/zCgyupgzBl  💜_x000a_￼_x000a_ #GetDNAfit #GetDadDNAfit https://t.co/11QHsK2Oer"/>
    <m/>
    <m/>
    <x v="0"/>
    <m/>
    <s v="http://pbs.twimg.com/profile_images/657557620312702977/qXNN8OFK_normal.jpg"/>
    <x v="12"/>
    <d v="2019-06-14T00:00:00.000"/>
    <s v="08:46:00"/>
    <s v="https://twitter.com/nutritionnetwor/status/1139453927034892288"/>
    <m/>
    <m/>
    <s v="1139453927034892288"/>
    <m/>
    <b v="0"/>
    <n v="0"/>
    <s v=""/>
    <b v="0"/>
    <x v="0"/>
    <m/>
    <s v=""/>
    <b v="0"/>
    <n v="1"/>
    <s v="1139121548437217280"/>
    <s v="Twitter Web Client"/>
    <b v="0"/>
    <s v="1139121548437217280"/>
    <s v="Tweet"/>
    <n v="0"/>
    <n v="0"/>
    <m/>
    <m/>
    <m/>
    <m/>
    <m/>
    <m/>
    <m/>
    <m/>
    <n v="4"/>
    <s v="5"/>
    <s v="5"/>
    <n v="1"/>
    <n v="2.7027027027027026"/>
    <n v="0"/>
    <n v="0"/>
    <n v="0"/>
    <n v="0"/>
    <n v="36"/>
    <n v="97.29729729729729"/>
    <n v="37"/>
  </r>
  <r>
    <s v="nutritionnetwor"/>
    <s v="dnafithq"/>
    <m/>
    <m/>
    <m/>
    <m/>
    <m/>
    <m/>
    <m/>
    <m/>
    <s v="No"/>
    <n v="21"/>
    <m/>
    <m/>
    <x v="1"/>
    <d v="2019-06-18T08:51:38.000"/>
    <s v="Chocolate always puts a smile on our faces 😁🍫 But does it actually have an effect on our mood? And which is better for you, milk or dark chocolate? Find all the answers and more here - https://t.co/35DyEEazuP 💜 #GetDNAfit https://t.co/3KQ89SEBh6"/>
    <m/>
    <m/>
    <x v="0"/>
    <m/>
    <s v="http://pbs.twimg.com/profile_images/657557620312702977/qXNN8OFK_normal.jpg"/>
    <x v="13"/>
    <d v="2019-06-18T00:00:00.000"/>
    <s v="08:51:38"/>
    <s v="https://twitter.com/nutritionnetwor/status/1140904894628552704"/>
    <m/>
    <m/>
    <s v="1140904894628552704"/>
    <m/>
    <b v="0"/>
    <n v="0"/>
    <s v=""/>
    <b v="0"/>
    <x v="0"/>
    <m/>
    <s v=""/>
    <b v="0"/>
    <n v="1"/>
    <s v="1140607378922123269"/>
    <s v="Twitter Web Client"/>
    <b v="0"/>
    <s v="1140607378922123269"/>
    <s v="Tweet"/>
    <n v="0"/>
    <n v="0"/>
    <m/>
    <m/>
    <m/>
    <m/>
    <m/>
    <m/>
    <m/>
    <m/>
    <n v="4"/>
    <s v="5"/>
    <s v="5"/>
    <n v="2"/>
    <n v="5.555555555555555"/>
    <n v="1"/>
    <n v="2.7777777777777777"/>
    <n v="0"/>
    <n v="0"/>
    <n v="33"/>
    <n v="91.66666666666667"/>
    <n v="36"/>
  </r>
  <r>
    <s v="tablecrowd"/>
    <s v="startlead"/>
    <m/>
    <m/>
    <m/>
    <m/>
    <m/>
    <m/>
    <m/>
    <m/>
    <s v="No"/>
    <n v="22"/>
    <m/>
    <m/>
    <x v="0"/>
    <d v="2019-06-13T10:03:02.000"/>
    <s v="Startup founders &amp;amp; management at startups working for health, fitness &amp;amp; wellness businesses, take note!_x000a__x000a_Dine with Olympic athlete &amp;amp; head of product at DNAFit: putting #data into action for performance, health &amp;amp; wellness &amp;gt; https://t.co/QBaY5R9t4B_x000a__x000a_@StartupLeagueHQ @startlead https://t.co/mOLGeE9w2t"/>
    <s v="https://www.tablecrowd.com/venue-tbc/dine-with-olympic-athlete-and-head-of-product-at-dnafit-putting-data-into-action-for-performance-health-and-wellness-20190709"/>
    <s v="tablecrowd.com"/>
    <x v="5"/>
    <s v="https://pbs.twimg.com/media/D87vWNpXsAABfO7.jpg"/>
    <s v="https://pbs.twimg.com/media/D87vWNpXsAABfO7.jpg"/>
    <x v="14"/>
    <d v="2019-06-13T00:00:00.000"/>
    <s v="10:03:02"/>
    <s v="https://twitter.com/tablecrowd/status/1139110922352545793"/>
    <m/>
    <m/>
    <s v="1139110922352545793"/>
    <m/>
    <b v="0"/>
    <n v="0"/>
    <s v=""/>
    <b v="0"/>
    <x v="0"/>
    <m/>
    <s v=""/>
    <b v="0"/>
    <n v="0"/>
    <s v=""/>
    <s v="Buffer"/>
    <b v="0"/>
    <s v="1139110922352545793"/>
    <s v="Tweet"/>
    <n v="0"/>
    <n v="0"/>
    <m/>
    <m/>
    <m/>
    <m/>
    <m/>
    <m/>
    <m/>
    <m/>
    <n v="1"/>
    <s v="4"/>
    <s v="4"/>
    <m/>
    <m/>
    <m/>
    <m/>
    <m/>
    <m/>
    <m/>
    <m/>
    <m/>
  </r>
  <r>
    <s v="tablecrowd"/>
    <s v="startupleaguehq"/>
    <m/>
    <m/>
    <m/>
    <m/>
    <m/>
    <m/>
    <m/>
    <m/>
    <s v="No"/>
    <n v="23"/>
    <m/>
    <m/>
    <x v="0"/>
    <d v="2019-06-13T10:03:02.000"/>
    <s v="Startup founders &amp;amp; management at startups working for health, fitness &amp;amp; wellness businesses, take note!_x000a__x000a_Dine with Olympic athlete &amp;amp; head of product at DNAFit: putting #data into action for performance, health &amp;amp; wellness &amp;gt; https://t.co/QBaY5R9t4B_x000a__x000a_@StartupLeagueHQ @startlead https://t.co/mOLGeE9w2t"/>
    <s v="https://www.tablecrowd.com/venue-tbc/dine-with-olympic-athlete-and-head-of-product-at-dnafit-putting-data-into-action-for-performance-health-and-wellness-20190709"/>
    <s v="tablecrowd.com"/>
    <x v="5"/>
    <s v="https://pbs.twimg.com/media/D87vWNpXsAABfO7.jpg"/>
    <s v="https://pbs.twimg.com/media/D87vWNpXsAABfO7.jpg"/>
    <x v="14"/>
    <d v="2019-06-13T00:00:00.000"/>
    <s v="10:03:02"/>
    <s v="https://twitter.com/tablecrowd/status/1139110922352545793"/>
    <m/>
    <m/>
    <s v="1139110922352545793"/>
    <m/>
    <b v="0"/>
    <n v="0"/>
    <s v=""/>
    <b v="0"/>
    <x v="0"/>
    <m/>
    <s v=""/>
    <b v="0"/>
    <n v="0"/>
    <s v=""/>
    <s v="Buffer"/>
    <b v="0"/>
    <s v="1139110922352545793"/>
    <s v="Tweet"/>
    <n v="0"/>
    <n v="0"/>
    <m/>
    <m/>
    <m/>
    <m/>
    <m/>
    <m/>
    <m/>
    <m/>
    <n v="1"/>
    <s v="4"/>
    <s v="4"/>
    <n v="0"/>
    <n v="0"/>
    <n v="0"/>
    <n v="0"/>
    <n v="0"/>
    <n v="0"/>
    <n v="37"/>
    <n v="100"/>
    <n v="37"/>
  </r>
  <r>
    <s v="tablecrowd"/>
    <s v="tablecrowd"/>
    <m/>
    <m/>
    <m/>
    <m/>
    <m/>
    <m/>
    <m/>
    <m/>
    <s v="No"/>
    <n v="24"/>
    <m/>
    <m/>
    <x v="3"/>
    <d v="2019-06-18T10:00:22.000"/>
    <s v="Startup founders and management level at sport-tech and fit-tech startups, come dine with Olympic athlete and head of product at DNAFit: putting data into action for performance, health &amp;amp; wellness &amp;gt;&amp;gt;&amp;gt; https://t.co/FdMRHfBBMY"/>
    <s v="https://www.tablecrowd.com/redfarm/dine-with-olympic-athlete-and-head-of-product-at-dnafit-putting-data-into-action-for-performance-health-and-wellness-20190709"/>
    <s v="tablecrowd.com"/>
    <x v="0"/>
    <m/>
    <s v="http://pbs.twimg.com/profile_images/873629574474735617/diwgoA55_normal.jpg"/>
    <x v="15"/>
    <d v="2019-06-18T00:00:00.000"/>
    <s v="10:00:22"/>
    <s v="https://twitter.com/tablecrowd/status/1140922193263702018"/>
    <m/>
    <m/>
    <s v="1140922193263702018"/>
    <m/>
    <b v="0"/>
    <n v="0"/>
    <s v=""/>
    <b v="0"/>
    <x v="0"/>
    <m/>
    <s v=""/>
    <b v="0"/>
    <n v="0"/>
    <s v=""/>
    <s v="Buffer"/>
    <b v="0"/>
    <s v="1140922193263702018"/>
    <s v="Tweet"/>
    <n v="0"/>
    <n v="0"/>
    <m/>
    <m/>
    <m/>
    <m/>
    <m/>
    <m/>
    <m/>
    <m/>
    <n v="2"/>
    <s v="4"/>
    <s v="4"/>
    <n v="0"/>
    <n v="0"/>
    <n v="0"/>
    <n v="0"/>
    <n v="0"/>
    <n v="0"/>
    <n v="35"/>
    <n v="100"/>
    <n v="35"/>
  </r>
  <r>
    <s v="tablecrowd"/>
    <s v="tablecrowd"/>
    <m/>
    <m/>
    <m/>
    <m/>
    <m/>
    <m/>
    <m/>
    <m/>
    <s v="No"/>
    <n v="25"/>
    <m/>
    <m/>
    <x v="3"/>
    <d v="2019-06-19T14:21:00.000"/>
    <s v="Startup founders &amp;amp; management level at sport-tech and fit-tech startups, come dine with Olympic athlete &amp;amp; head of product at DNAFit: putting data into action for performance, health &amp;amp; wellness &amp;gt;&amp;gt;&amp;gt; https://t.co/FdMRHfBBMY"/>
    <s v="https://www.tablecrowd.com/redfarm/dine-with-olympic-athlete-and-head-of-product-at-dnafit-putting-data-into-action-for-performance-health-and-wellness-20190709"/>
    <s v="tablecrowd.com"/>
    <x v="0"/>
    <m/>
    <s v="http://pbs.twimg.com/profile_images/873629574474735617/diwgoA55_normal.jpg"/>
    <x v="16"/>
    <d v="2019-06-19T00:00:00.000"/>
    <s v="14:21:00"/>
    <s v="https://twitter.com/tablecrowd/status/1141350170422140928"/>
    <m/>
    <m/>
    <s v="1141350170422140928"/>
    <m/>
    <b v="0"/>
    <n v="1"/>
    <s v=""/>
    <b v="0"/>
    <x v="0"/>
    <m/>
    <s v=""/>
    <b v="0"/>
    <n v="0"/>
    <s v=""/>
    <s v="Buffer"/>
    <b v="0"/>
    <s v="1141350170422140928"/>
    <s v="Tweet"/>
    <n v="0"/>
    <n v="0"/>
    <m/>
    <m/>
    <m/>
    <m/>
    <m/>
    <m/>
    <m/>
    <m/>
    <n v="2"/>
    <s v="4"/>
    <s v="4"/>
    <n v="0"/>
    <n v="0"/>
    <n v="0"/>
    <n v="0"/>
    <n v="0"/>
    <n v="0"/>
    <n v="35"/>
    <n v="100"/>
    <n v="35"/>
  </r>
  <r>
    <s v="aurofit"/>
    <s v="aurofit"/>
    <m/>
    <m/>
    <m/>
    <m/>
    <m/>
    <m/>
    <m/>
    <m/>
    <s v="No"/>
    <n v="26"/>
    <m/>
    <m/>
    <x v="3"/>
    <d v="2019-06-19T14:07:28.000"/>
    <s v="Get started with our summer fitness challenge this week for the chance to get 50% off of your purchase of a DNAfit Kit! _x000a__x000a_All you have to do is complete two or more workouts this week🔥 https://t.co/wLsd8dtux0"/>
    <m/>
    <m/>
    <x v="0"/>
    <s v="https://pbs.twimg.com/media/D9bg1SBWwAIwrxY.jpg"/>
    <s v="https://pbs.twimg.com/media/D9bg1SBWwAIwrxY.jpg"/>
    <x v="17"/>
    <d v="2019-06-19T00:00:00.000"/>
    <s v="14:07:28"/>
    <s v="https://twitter.com/aurofit/status/1141346766060687360"/>
    <m/>
    <m/>
    <s v="1141346766060687360"/>
    <m/>
    <b v="0"/>
    <n v="1"/>
    <s v=""/>
    <b v="0"/>
    <x v="0"/>
    <m/>
    <s v=""/>
    <b v="0"/>
    <n v="1"/>
    <s v=""/>
    <s v="Twitter for iPhone"/>
    <b v="0"/>
    <s v="1141346766060687360"/>
    <s v="Tweet"/>
    <n v="0"/>
    <n v="0"/>
    <m/>
    <m/>
    <m/>
    <m/>
    <m/>
    <m/>
    <m/>
    <m/>
    <n v="1"/>
    <s v="7"/>
    <s v="7"/>
    <n v="0"/>
    <n v="0"/>
    <n v="0"/>
    <n v="0"/>
    <n v="0"/>
    <n v="0"/>
    <n v="36"/>
    <n v="100"/>
    <n v="36"/>
  </r>
  <r>
    <s v="vic_k_nola"/>
    <s v="aurofit"/>
    <m/>
    <m/>
    <m/>
    <m/>
    <m/>
    <m/>
    <m/>
    <m/>
    <s v="No"/>
    <n v="27"/>
    <m/>
    <m/>
    <x v="1"/>
    <d v="2019-06-19T21:27:30.000"/>
    <s v="Get started with our summer fitness challenge this week for the chance to get 50% off of your purchase of a DNAfit Kit! _x000a__x000a_All you have to do is complete two or more workouts this week🔥 https://t.co/wLsd8dtux0"/>
    <m/>
    <m/>
    <x v="0"/>
    <m/>
    <s v="http://pbs.twimg.com/profile_images/691988500837609474/GKyOh2oE_normal.jpg"/>
    <x v="18"/>
    <d v="2019-06-19T00:00:00.000"/>
    <s v="21:27:30"/>
    <s v="https://twitter.com/vic_k_nola/status/1141457503470985216"/>
    <m/>
    <m/>
    <s v="1141457503470985216"/>
    <m/>
    <b v="0"/>
    <n v="0"/>
    <s v=""/>
    <b v="0"/>
    <x v="0"/>
    <m/>
    <s v=""/>
    <b v="0"/>
    <n v="1"/>
    <s v="1141346766060687360"/>
    <s v="Twitter for iPhone"/>
    <b v="0"/>
    <s v="1141346766060687360"/>
    <s v="Tweet"/>
    <n v="0"/>
    <n v="0"/>
    <m/>
    <m/>
    <m/>
    <m/>
    <m/>
    <m/>
    <m/>
    <m/>
    <n v="1"/>
    <s v="7"/>
    <s v="7"/>
    <n v="0"/>
    <n v="0"/>
    <n v="0"/>
    <n v="0"/>
    <n v="0"/>
    <n v="0"/>
    <n v="36"/>
    <n v="100"/>
    <n v="36"/>
  </r>
  <r>
    <s v="vitamojo"/>
    <s v="dnafit"/>
    <m/>
    <m/>
    <m/>
    <m/>
    <m/>
    <m/>
    <m/>
    <m/>
    <s v="No"/>
    <n v="28"/>
    <m/>
    <m/>
    <x v="0"/>
    <d v="2019-06-14T12:00:01.000"/>
    <s v="Great article on how understanding your DNA can help meet your fitness and health goals. Vita Mojo is proud to have a partnership with @DNAFit!_x000a__x000a_https://t.co/eZd3zcjRfE"/>
    <s v="https://www.popsugar.co.uk/gdpr-consent?destination=https%3A%2F%2Fwww.popsugar.co.uk%2Ffitness%2FDNA-Fit-Review-46080632"/>
    <s v="co.uk"/>
    <x v="0"/>
    <m/>
    <s v="http://pbs.twimg.com/profile_images/1121758564492677120/UoYt00D8_normal.png"/>
    <x v="19"/>
    <d v="2019-06-14T00:00:00.000"/>
    <s v="12:00:01"/>
    <s v="https://twitter.com/vitamojo/status/1139502749572161536"/>
    <m/>
    <m/>
    <s v="1139502749572161536"/>
    <m/>
    <b v="0"/>
    <n v="1"/>
    <s v=""/>
    <b v="0"/>
    <x v="0"/>
    <m/>
    <s v=""/>
    <b v="0"/>
    <n v="0"/>
    <s v=""/>
    <s v="TweetDeck"/>
    <b v="0"/>
    <s v="1139502749572161536"/>
    <s v="Tweet"/>
    <n v="0"/>
    <n v="0"/>
    <m/>
    <m/>
    <m/>
    <m/>
    <m/>
    <m/>
    <m/>
    <m/>
    <n v="1"/>
    <s v="2"/>
    <s v="2"/>
    <n v="2"/>
    <n v="8"/>
    <n v="0"/>
    <n v="0"/>
    <n v="0"/>
    <n v="0"/>
    <n v="23"/>
    <n v="92"/>
    <n v="25"/>
  </r>
  <r>
    <s v="stennins"/>
    <s v="vitamojo"/>
    <m/>
    <m/>
    <m/>
    <m/>
    <m/>
    <m/>
    <m/>
    <m/>
    <s v="No"/>
    <n v="29"/>
    <m/>
    <m/>
    <x v="1"/>
    <d v="2019-06-20T07:57:40.000"/>
    <s v="What is the future of personalised nutrition? Andrew Steele of DNAFit and Charley of Vita Mojo discuss._x000a__x000a_https://t.co/24AinUmeIk https://t.co/MEj2SWCUCR"/>
    <m/>
    <m/>
    <x v="0"/>
    <m/>
    <s v="http://pbs.twimg.com/profile_images/592982714946560000/oEx3ohqf_normal.jpg"/>
    <x v="20"/>
    <d v="2019-06-20T00:00:00.000"/>
    <s v="07:57:40"/>
    <s v="https://twitter.com/stennins/status/1141616088377102336"/>
    <m/>
    <m/>
    <s v="1141616088377102336"/>
    <m/>
    <b v="0"/>
    <n v="0"/>
    <s v=""/>
    <b v="0"/>
    <x v="0"/>
    <m/>
    <s v=""/>
    <b v="0"/>
    <n v="2"/>
    <s v="1141598555850850304"/>
    <s v="Twitter for Android"/>
    <b v="0"/>
    <s v="1141598555850850304"/>
    <s v="Tweet"/>
    <n v="0"/>
    <n v="0"/>
    <m/>
    <m/>
    <m/>
    <m/>
    <m/>
    <m/>
    <m/>
    <m/>
    <n v="1"/>
    <s v="2"/>
    <s v="2"/>
    <n v="0"/>
    <n v="0"/>
    <n v="0"/>
    <n v="0"/>
    <n v="0"/>
    <n v="0"/>
    <n v="17"/>
    <n v="100"/>
    <n v="17"/>
  </r>
  <r>
    <s v="vitamojo"/>
    <s v="vitamojo"/>
    <m/>
    <m/>
    <m/>
    <m/>
    <m/>
    <m/>
    <m/>
    <m/>
    <s v="No"/>
    <n v="30"/>
    <m/>
    <m/>
    <x v="3"/>
    <d v="2019-06-20T06:48:00.000"/>
    <s v="What is the future of personalised nutrition? Andrew Steele of DNAFit and Charley of Vita Mojo discuss._x000a__x000a_https://t.co/24AinUmeIk https://t.co/MEj2SWCUCR"/>
    <s v="https://software.vitamojo.com/video-the-future-of-personalised-nutrition-dnafit-x-vita-mojo/"/>
    <s v="vitamojo.com"/>
    <x v="0"/>
    <s v="https://pbs.twimg.com/media/D9QDxTnX4AAdScc.jpg"/>
    <s v="https://pbs.twimg.com/media/D9QDxTnX4AAdScc.jpg"/>
    <x v="21"/>
    <d v="2019-06-20T00:00:00.000"/>
    <s v="06:48:00"/>
    <s v="https://twitter.com/vitamojo/status/1141598555850850304"/>
    <m/>
    <m/>
    <s v="1141598555850850304"/>
    <m/>
    <b v="0"/>
    <n v="1"/>
    <s v=""/>
    <b v="0"/>
    <x v="0"/>
    <m/>
    <s v=""/>
    <b v="0"/>
    <n v="2"/>
    <s v=""/>
    <s v="TweetDeck"/>
    <b v="0"/>
    <s v="1141598555850850304"/>
    <s v="Tweet"/>
    <n v="0"/>
    <n v="0"/>
    <m/>
    <m/>
    <m/>
    <m/>
    <m/>
    <m/>
    <m/>
    <m/>
    <n v="1"/>
    <s v="2"/>
    <s v="2"/>
    <n v="0"/>
    <n v="0"/>
    <n v="0"/>
    <n v="0"/>
    <n v="0"/>
    <n v="0"/>
    <n v="17"/>
    <n v="100"/>
    <n v="17"/>
  </r>
  <r>
    <s v="christianwawa"/>
    <s v="vitamojo"/>
    <m/>
    <m/>
    <m/>
    <m/>
    <m/>
    <m/>
    <m/>
    <m/>
    <s v="No"/>
    <n v="31"/>
    <m/>
    <m/>
    <x v="1"/>
    <d v="2019-06-20T08:05:03.000"/>
    <s v="What is the future of personalised nutrition? Andrew Steele of DNAFit and Charley of Vita Mojo discuss._x000a__x000a_https://t.co/24AinUmeIk https://t.co/MEj2SWCUCR"/>
    <m/>
    <m/>
    <x v="0"/>
    <m/>
    <s v="http://pbs.twimg.com/profile_images/831834006002003968/bhDq1zTj_normal.jpg"/>
    <x v="22"/>
    <d v="2019-06-20T00:00:00.000"/>
    <s v="08:05:03"/>
    <s v="https://twitter.com/christianwawa/status/1141617948861390848"/>
    <m/>
    <m/>
    <s v="1141617948861390848"/>
    <m/>
    <b v="0"/>
    <n v="0"/>
    <s v=""/>
    <b v="0"/>
    <x v="0"/>
    <m/>
    <s v=""/>
    <b v="0"/>
    <n v="2"/>
    <s v="1141598555850850304"/>
    <s v="Twitter for iPhone"/>
    <b v="0"/>
    <s v="1141598555850850304"/>
    <s v="Tweet"/>
    <n v="0"/>
    <n v="0"/>
    <m/>
    <m/>
    <m/>
    <m/>
    <m/>
    <m/>
    <m/>
    <m/>
    <n v="1"/>
    <s v="2"/>
    <s v="2"/>
    <n v="0"/>
    <n v="0"/>
    <n v="0"/>
    <n v="0"/>
    <n v="0"/>
    <n v="0"/>
    <n v="17"/>
    <n v="100"/>
    <n v="17"/>
  </r>
  <r>
    <s v="mackpijewski"/>
    <s v="mackpijewski"/>
    <m/>
    <m/>
    <m/>
    <m/>
    <m/>
    <m/>
    <m/>
    <m/>
    <s v="No"/>
    <n v="32"/>
    <m/>
    <m/>
    <x v="3"/>
    <d v="2019-06-16T13:17:22.000"/>
    <s v="#prenetics #dnafit #dnayourlife #London https://t.co/3QfcfDhqUC"/>
    <s v="https://www.linkedin.com/slink?code=emk27CP"/>
    <s v="linkedin.com"/>
    <x v="6"/>
    <m/>
    <s v="http://pbs.twimg.com/profile_images/755579076727877633/_DSrDvFA_normal.jpg"/>
    <x v="23"/>
    <d v="2019-06-16T00:00:00.000"/>
    <s v="13:17:22"/>
    <s v="https://twitter.com/mackpijewski/status/1140246993878638593"/>
    <m/>
    <m/>
    <s v="1140246993878638593"/>
    <m/>
    <b v="0"/>
    <n v="0"/>
    <s v=""/>
    <b v="0"/>
    <x v="1"/>
    <m/>
    <s v=""/>
    <b v="0"/>
    <n v="0"/>
    <s v=""/>
    <s v="LinkedIn"/>
    <b v="0"/>
    <s v="1140246993878638593"/>
    <s v="Tweet"/>
    <n v="0"/>
    <n v="0"/>
    <m/>
    <m/>
    <m/>
    <m/>
    <m/>
    <m/>
    <m/>
    <m/>
    <n v="3"/>
    <s v="3"/>
    <s v="3"/>
    <n v="0"/>
    <n v="0"/>
    <n v="0"/>
    <n v="0"/>
    <n v="0"/>
    <n v="0"/>
    <n v="4"/>
    <n v="100"/>
    <n v="4"/>
  </r>
  <r>
    <s v="mackpijewski"/>
    <s v="mackpijewski"/>
    <m/>
    <m/>
    <m/>
    <m/>
    <m/>
    <m/>
    <m/>
    <m/>
    <s v="No"/>
    <n v="33"/>
    <m/>
    <m/>
    <x v="3"/>
    <d v="2019-06-20T03:21:54.000"/>
    <s v="#prenetics #dnayourlife #dnafit https://t.co/H05OSEC4vB"/>
    <s v="https://www.linkedin.com/slink?code=f_cekKC"/>
    <s v="linkedin.com"/>
    <x v="7"/>
    <m/>
    <s v="http://pbs.twimg.com/profile_images/755579076727877633/_DSrDvFA_normal.jpg"/>
    <x v="24"/>
    <d v="2019-06-20T00:00:00.000"/>
    <s v="03:21:54"/>
    <s v="https://twitter.com/mackpijewski/status/1141546691633565697"/>
    <m/>
    <m/>
    <s v="1141546691633565697"/>
    <m/>
    <b v="0"/>
    <n v="0"/>
    <s v=""/>
    <b v="0"/>
    <x v="1"/>
    <m/>
    <s v=""/>
    <b v="0"/>
    <n v="0"/>
    <s v=""/>
    <s v="LinkedIn"/>
    <b v="0"/>
    <s v="1141546691633565697"/>
    <s v="Tweet"/>
    <n v="0"/>
    <n v="0"/>
    <m/>
    <m/>
    <m/>
    <m/>
    <m/>
    <m/>
    <m/>
    <m/>
    <n v="3"/>
    <s v="3"/>
    <s v="3"/>
    <n v="0"/>
    <n v="0"/>
    <n v="0"/>
    <n v="0"/>
    <n v="0"/>
    <n v="0"/>
    <n v="3"/>
    <n v="100"/>
    <n v="3"/>
  </r>
  <r>
    <s v="mackpijewski"/>
    <s v="mackpijewski"/>
    <m/>
    <m/>
    <m/>
    <m/>
    <m/>
    <m/>
    <m/>
    <m/>
    <s v="No"/>
    <n v="34"/>
    <m/>
    <m/>
    <x v="3"/>
    <d v="2019-06-20T11:13:59.000"/>
    <s v="#prenetics #dnafit #healthylifestyle https://t.co/wxNeoggQ29"/>
    <s v="https://www.linkedin.com/slink?code=f-cYEdK"/>
    <s v="linkedin.com"/>
    <x v="8"/>
    <m/>
    <s v="http://pbs.twimg.com/profile_images/755579076727877633/_DSrDvFA_normal.jpg"/>
    <x v="25"/>
    <d v="2019-06-20T00:00:00.000"/>
    <s v="11:13:59"/>
    <s v="https://twitter.com/mackpijewski/status/1141665494128308226"/>
    <m/>
    <m/>
    <s v="1141665494128308226"/>
    <m/>
    <b v="0"/>
    <n v="0"/>
    <s v=""/>
    <b v="0"/>
    <x v="1"/>
    <m/>
    <s v=""/>
    <b v="0"/>
    <n v="0"/>
    <s v=""/>
    <s v="LinkedIn"/>
    <b v="0"/>
    <s v="1141665494128308226"/>
    <s v="Tweet"/>
    <n v="0"/>
    <n v="0"/>
    <m/>
    <m/>
    <m/>
    <m/>
    <m/>
    <m/>
    <m/>
    <m/>
    <n v="3"/>
    <s v="3"/>
    <s v="3"/>
    <n v="0"/>
    <n v="0"/>
    <n v="0"/>
    <n v="0"/>
    <n v="0"/>
    <n v="0"/>
    <n v="3"/>
    <n v="100"/>
    <n v="3"/>
  </r>
  <r>
    <s v="trinaty"/>
    <s v="trinaty"/>
    <m/>
    <m/>
    <m/>
    <m/>
    <m/>
    <m/>
    <m/>
    <m/>
    <s v="No"/>
    <n v="35"/>
    <m/>
    <m/>
    <x v="3"/>
    <d v="2019-06-20T16:45:12.000"/>
    <s v="The key to #HealthierEating lies in food #labels https://t.co/DHcQgHEHZn"/>
    <s v="https://blog.dnafit.com/demystifying-food-labels?utm_campaign=Goal%20Improve%20Health&amp;utm_source=hs_automation&amp;utm_medium=email&amp;utm_content=73873440&amp;_hsenc=p2ANqtz-9iDuNTn6_guQTT64HiWynewbhZuO-CF1r0iTqWvuCfdjBMG6kHGaXAii5_v2msiayNAWxItabE_RRXEB0EuJpA7sxnVg&amp;_hsmi=73873440"/>
    <s v="dnafit.com"/>
    <x v="9"/>
    <m/>
    <s v="http://pbs.twimg.com/profile_images/1076183592219365376/sU_Cpt8a_normal.jpg"/>
    <x v="26"/>
    <d v="2019-06-20T00:00:00.000"/>
    <s v="16:45:12"/>
    <s v="https://twitter.com/trinaty/status/1141748846432837638"/>
    <m/>
    <m/>
    <s v="1141748846432837638"/>
    <m/>
    <b v="0"/>
    <n v="0"/>
    <s v=""/>
    <b v="0"/>
    <x v="0"/>
    <m/>
    <s v=""/>
    <b v="0"/>
    <n v="0"/>
    <s v=""/>
    <s v="Hootsuite Inc."/>
    <b v="0"/>
    <s v="1141748846432837638"/>
    <s v="Tweet"/>
    <n v="0"/>
    <n v="0"/>
    <m/>
    <m/>
    <m/>
    <m/>
    <m/>
    <m/>
    <m/>
    <m/>
    <n v="1"/>
    <s v="3"/>
    <s v="3"/>
    <n v="0"/>
    <n v="0"/>
    <n v="1"/>
    <n v="12.5"/>
    <n v="0"/>
    <n v="0"/>
    <n v="7"/>
    <n v="87.5"/>
    <n v="8"/>
  </r>
  <r>
    <s v="gamergeeknews"/>
    <s v="gamergeeknews"/>
    <m/>
    <m/>
    <m/>
    <m/>
    <m/>
    <m/>
    <m/>
    <m/>
    <s v="No"/>
    <n v="36"/>
    <m/>
    <m/>
    <x v="3"/>
    <d v="2019-06-21T12:31:59.000"/>
    <s v="My DNA test confirmed it: I’m not a morning person https://t.co/VNgkRXRUtJ #caffeine #medicine #23andme #dnatest #dnafit #stress #sleep"/>
    <s v="https://www.engadget.com/2019/06/21/dna-test-morning-person/"/>
    <s v="engadget.com"/>
    <x v="10"/>
    <m/>
    <s v="http://pbs.twimg.com/profile_images/1404245782/igeek_normal.jpg"/>
    <x v="27"/>
    <d v="2019-06-21T00:00:00.000"/>
    <s v="12:31:59"/>
    <s v="https://twitter.com/gamergeeknews/status/1142047509591670784"/>
    <m/>
    <m/>
    <s v="1142047509591670784"/>
    <m/>
    <b v="0"/>
    <n v="0"/>
    <s v=""/>
    <b v="0"/>
    <x v="0"/>
    <m/>
    <s v=""/>
    <b v="0"/>
    <n v="0"/>
    <s v=""/>
    <s v="GGN_RPiTwitterFeed"/>
    <b v="0"/>
    <s v="1142047509591670784"/>
    <s v="Tweet"/>
    <n v="0"/>
    <n v="0"/>
    <m/>
    <m/>
    <m/>
    <m/>
    <m/>
    <m/>
    <m/>
    <m/>
    <n v="1"/>
    <s v="3"/>
    <s v="3"/>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5">
    <i>
      <x v="1"/>
    </i>
    <i r="1">
      <x v="5"/>
    </i>
    <i r="2">
      <x v="152"/>
    </i>
    <i r="1">
      <x v="6"/>
    </i>
    <i r="2">
      <x v="164"/>
    </i>
    <i r="2">
      <x v="165"/>
    </i>
    <i r="2">
      <x v="166"/>
    </i>
    <i r="2">
      <x v="167"/>
    </i>
    <i r="2">
      <x v="168"/>
    </i>
    <i r="2">
      <x v="169"/>
    </i>
    <i r="2">
      <x v="170"/>
    </i>
    <i r="2">
      <x v="171"/>
    </i>
    <i r="2">
      <x v="172"/>
    </i>
    <i r="2">
      <x v="17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524971996">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524971996">
      <items count="11">
        <i x="10" s="1"/>
        <i x="5" s="1"/>
        <i x="2" s="1"/>
        <i x="1" s="1"/>
        <i x="4" s="1"/>
        <i x="3" s="1"/>
        <i x="9" s="1"/>
        <i x="6" s="1"/>
        <i x="8" s="1"/>
        <i x="7"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524971996">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36" totalsRowShown="0" headerRowDxfId="448" dataDxfId="447">
  <autoFilter ref="A2:BN36"/>
  <tableColumns count="66">
    <tableColumn id="1" name="Vertex 1" dataDxfId="397"/>
    <tableColumn id="2" name="Vertex 2" dataDxfId="395"/>
    <tableColumn id="3" name="Color" dataDxfId="396"/>
    <tableColumn id="4" name="Width" dataDxfId="446"/>
    <tableColumn id="11" name="Style" dataDxfId="445"/>
    <tableColumn id="5" name="Opacity" dataDxfId="444"/>
    <tableColumn id="6" name="Visibility" dataDxfId="443"/>
    <tableColumn id="10" name="Label" dataDxfId="442"/>
    <tableColumn id="12" name="Label Text Color" dataDxfId="441"/>
    <tableColumn id="13" name="Label Font Size" dataDxfId="440"/>
    <tableColumn id="14" name="Reciprocated?" dataDxfId="260"/>
    <tableColumn id="7" name="ID" dataDxfId="439"/>
    <tableColumn id="9" name="Dynamic Filter" dataDxfId="438"/>
    <tableColumn id="8" name="Add Your Own Columns Here" dataDxfId="394"/>
    <tableColumn id="15" name="Relationship" dataDxfId="393"/>
    <tableColumn id="16" name="Relationship Date (UTC)" dataDxfId="392"/>
    <tableColumn id="17" name="Tweet" dataDxfId="391"/>
    <tableColumn id="18" name="URLs in Tweet" dataDxfId="390"/>
    <tableColumn id="19" name="Domains in Tweet" dataDxfId="389"/>
    <tableColumn id="20" name="Hashtags in Tweet" dataDxfId="388"/>
    <tableColumn id="21" name="Media in Tweet" dataDxfId="387"/>
    <tableColumn id="22" name="Tweet Image File" dataDxfId="386"/>
    <tableColumn id="23" name="Tweet Date (UTC)" dataDxfId="385"/>
    <tableColumn id="24" name="Date" dataDxfId="384"/>
    <tableColumn id="25" name="Time" dataDxfId="383"/>
    <tableColumn id="26" name="Twitter Page for Tweet" dataDxfId="382"/>
    <tableColumn id="27" name="Latitude" dataDxfId="381"/>
    <tableColumn id="28" name="Longitude" dataDxfId="380"/>
    <tableColumn id="29" name="Imported ID" dataDxfId="379"/>
    <tableColumn id="30" name="In-Reply-To Tweet ID" dataDxfId="378"/>
    <tableColumn id="31" name="Favorited" dataDxfId="377"/>
    <tableColumn id="32" name="Favorite Count" dataDxfId="376"/>
    <tableColumn id="33" name="In-Reply-To User ID" dataDxfId="375"/>
    <tableColumn id="34" name="Is Quote Status" dataDxfId="374"/>
    <tableColumn id="35" name="Language" dataDxfId="373"/>
    <tableColumn id="36" name="Possibly Sensitive" dataDxfId="372"/>
    <tableColumn id="37" name="Quoted Status ID" dataDxfId="371"/>
    <tableColumn id="38" name="Retweeted" dataDxfId="370"/>
    <tableColumn id="39" name="Retweet Count" dataDxfId="369"/>
    <tableColumn id="40" name="Retweet ID" dataDxfId="368"/>
    <tableColumn id="41" name="Source" dataDxfId="367"/>
    <tableColumn id="42" name="Truncated" dataDxfId="366"/>
    <tableColumn id="43" name="Unified Twitter ID" dataDxfId="365"/>
    <tableColumn id="44" name="Imported Tweet Type" dataDxfId="364"/>
    <tableColumn id="45" name="Added By Extended Analysis" dataDxfId="363"/>
    <tableColumn id="46" name="Corrected By Extended Analysis" dataDxfId="362"/>
    <tableColumn id="47" name="Place Bounding Box" dataDxfId="361"/>
    <tableColumn id="48" name="Place Country" dataDxfId="360"/>
    <tableColumn id="49" name="Place Country Code" dataDxfId="359"/>
    <tableColumn id="50" name="Place Full Name" dataDxfId="358"/>
    <tableColumn id="51" name="Place ID" dataDxfId="357"/>
    <tableColumn id="52" name="Place Name" dataDxfId="356"/>
    <tableColumn id="53" name="Place Type" dataDxfId="355"/>
    <tableColumn id="54" name="Place URL" dataDxfId="354"/>
    <tableColumn id="55" name="Edge Weight"/>
    <tableColumn id="56" name="Vertex 1 Group" dataDxfId="317">
      <calculatedColumnFormula>REPLACE(INDEX(GroupVertices[Group], MATCH(Edges[[#This Row],[Vertex 1]],GroupVertices[Vertex],0)),1,1,"")</calculatedColumnFormula>
    </tableColumn>
    <tableColumn id="57" name="Vertex 2 Group" dataDxfId="286">
      <calculatedColumnFormula>REPLACE(INDEX(GroupVertices[Group], MATCH(Edges[[#This Row],[Vertex 2]],GroupVertices[Vertex],0)),1,1,"")</calculatedColumnFormula>
    </tableColumn>
    <tableColumn id="58" name="Sentiment List #1: Positive Word Count" dataDxfId="285"/>
    <tableColumn id="59" name="Sentiment List #1: Positive Word Percentage (%)" dataDxfId="284"/>
    <tableColumn id="60" name="Sentiment List #2: Negative Word Count" dataDxfId="283"/>
    <tableColumn id="61" name="Sentiment List #2: Negative Word Percentage (%)" dataDxfId="282"/>
    <tableColumn id="62" name="Sentiment List #3: Your list of keywords Word Count" dataDxfId="281"/>
    <tableColumn id="63" name="Sentiment List #3: Your list of keywords Word Percentage (%)" dataDxfId="280"/>
    <tableColumn id="64" name="Non-categorized Word Count" dataDxfId="279"/>
    <tableColumn id="65" name="Non-categorized Word Percentage (%)" dataDxfId="278"/>
    <tableColumn id="66" name="Edge Content Word Count" dataDxfId="27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316" dataDxfId="315">
  <autoFilter ref="A2:C10"/>
  <tableColumns count="3">
    <tableColumn id="1" name="Group 1" dataDxfId="314"/>
    <tableColumn id="2" name="Group 2" dataDxfId="313"/>
    <tableColumn id="3" name="Edges" dataDxfId="312"/>
  </tableColumns>
  <tableStyleInfo name="NodeXL Table" showFirstColumn="0" showLastColumn="0" showRowStripes="1" showColumnStripes="0"/>
</table>
</file>

<file path=xl/tables/table12.xml><?xml version="1.0" encoding="utf-8"?>
<table xmlns="http://schemas.openxmlformats.org/spreadsheetml/2006/main" id="11" name="Words" displayName="Words" ref="A1:G318" totalsRowShown="0" headerRowDxfId="309" dataDxfId="308">
  <autoFilter ref="A1:G318"/>
  <tableColumns count="7">
    <tableColumn id="1" name="Word" dataDxfId="307"/>
    <tableColumn id="2" name="Count" dataDxfId="306"/>
    <tableColumn id="3" name="Salience" dataDxfId="305"/>
    <tableColumn id="4" name="Group" dataDxfId="304"/>
    <tableColumn id="5" name="Word on Sentiment List #1: Positive" dataDxfId="303"/>
    <tableColumn id="6" name="Word on Sentiment List #2: Negative" dataDxfId="302"/>
    <tableColumn id="7" name="Word on Sentiment List #3: Your list of keywords" dataDxfId="301"/>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327" totalsRowShown="0" headerRowDxfId="300" dataDxfId="299">
  <autoFilter ref="A1:L327"/>
  <tableColumns count="12">
    <tableColumn id="1" name="Word 1" dataDxfId="298"/>
    <tableColumn id="2" name="Word 2" dataDxfId="297"/>
    <tableColumn id="3" name="Count" dataDxfId="296"/>
    <tableColumn id="4" name="Salience" dataDxfId="295"/>
    <tableColumn id="5" name="Mutual Information" dataDxfId="294"/>
    <tableColumn id="6" name="Group" dataDxfId="293"/>
    <tableColumn id="7" name="Word1 on Sentiment List #1: Positive" dataDxfId="292"/>
    <tableColumn id="8" name="Word1 on Sentiment List #2: Negative" dataDxfId="291"/>
    <tableColumn id="9" name="Word1 on Sentiment List #3: Your list of keywords" dataDxfId="290"/>
    <tableColumn id="10" name="Word2 on Sentiment List #1: Positive" dataDxfId="289"/>
    <tableColumn id="11" name="Word2 on Sentiment List #2: Negative" dataDxfId="288"/>
    <tableColumn id="12" name="Word2 on Sentiment List #3: Your list of keywords" dataDxfId="287"/>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34" dataDxfId="233">
  <autoFilter ref="A1:B11"/>
  <tableColumns count="2">
    <tableColumn id="1" name="Top 10 Vertices, Ranked by Betweenness Centrality" dataDxfId="232"/>
    <tableColumn id="2" name="Betweenness Centrality" dataDxfId="231"/>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437" dataDxfId="436">
  <autoFilter ref="A2:BS26"/>
  <tableColumns count="71">
    <tableColumn id="1" name="Vertex" dataDxfId="435"/>
    <tableColumn id="2" name="Color" dataDxfId="434"/>
    <tableColumn id="5" name="Shape" dataDxfId="433"/>
    <tableColumn id="6" name="Size" dataDxfId="432"/>
    <tableColumn id="4" name="Opacity" dataDxfId="334"/>
    <tableColumn id="7" name="Image File" dataDxfId="332"/>
    <tableColumn id="3" name="Visibility" dataDxfId="333"/>
    <tableColumn id="10" name="Label" dataDxfId="431"/>
    <tableColumn id="16" name="Label Fill Color" dataDxfId="430"/>
    <tableColumn id="9" name="Label Position" dataDxfId="328"/>
    <tableColumn id="8" name="Tooltip" dataDxfId="326"/>
    <tableColumn id="18" name="Layout Order" dataDxfId="327"/>
    <tableColumn id="13" name="X" dataDxfId="429"/>
    <tableColumn id="14" name="Y" dataDxfId="428"/>
    <tableColumn id="12" name="Locked?" dataDxfId="427"/>
    <tableColumn id="19" name="Polar R" dataDxfId="426"/>
    <tableColumn id="20" name="Polar Angle" dataDxfId="425"/>
    <tableColumn id="21" name="Degree" dataDxfId="243"/>
    <tableColumn id="22" name="In-Degree" dataDxfId="242"/>
    <tableColumn id="23" name="Out-Degree" dataDxfId="239"/>
    <tableColumn id="24" name="Betweenness Centrality" dataDxfId="238"/>
    <tableColumn id="25" name="Closeness Centrality" dataDxfId="237"/>
    <tableColumn id="26" name="Eigenvector Centrality" dataDxfId="235"/>
    <tableColumn id="15" name="PageRank" dataDxfId="236"/>
    <tableColumn id="27" name="Clustering Coefficient" dataDxfId="240"/>
    <tableColumn id="29" name="Reciprocated Vertex Pair Ratio" dataDxfId="241"/>
    <tableColumn id="11" name="ID" dataDxfId="424"/>
    <tableColumn id="28" name="Dynamic Filter" dataDxfId="423"/>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1"/>
    <tableColumn id="49" name="Custom Menu Item Text" dataDxfId="330"/>
    <tableColumn id="50" name="Custom Menu Item Action" dataDxfId="329"/>
    <tableColumn id="51" name="Tweeted Search Term?" dataDxfId="318"/>
    <tableColumn id="52" name="Vertex Group" dataDxfId="276">
      <calculatedColumnFormula>REPLACE(INDEX(GroupVertices[Group], MATCH(Vertices[[#This Row],[Vertex]],GroupVertices[Vertex],0)),1,1,"")</calculatedColumnFormula>
    </tableColumn>
    <tableColumn id="53" name="Sentiment List #1: Positive Word Count" dataDxfId="275"/>
    <tableColumn id="54" name="Sentiment List #1: Positive Word Percentage (%)" dataDxfId="274"/>
    <tableColumn id="55" name="Sentiment List #2: Negative Word Count" dataDxfId="273"/>
    <tableColumn id="56" name="Sentiment List #2: Negative Word Percentage (%)" dataDxfId="272"/>
    <tableColumn id="57" name="Sentiment List #3: Your list of keywords Word Count" dataDxfId="271"/>
    <tableColumn id="58" name="Sentiment List #3: Your list of keywords Word Percentage (%)" dataDxfId="270"/>
    <tableColumn id="59" name="Non-categorized Word Count" dataDxfId="269"/>
    <tableColumn id="60" name="Non-categorized Word Percentage (%)" dataDxfId="26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22">
  <autoFilter ref="A2:AO9"/>
  <tableColumns count="41">
    <tableColumn id="1" name="Group" dataDxfId="325"/>
    <tableColumn id="2" name="Vertex Color" dataDxfId="324"/>
    <tableColumn id="3" name="Vertex Shape" dataDxfId="322"/>
    <tableColumn id="22" name="Visibility" dataDxfId="323"/>
    <tableColumn id="4" name="Collapsed?"/>
    <tableColumn id="18" name="Label" dataDxfId="421"/>
    <tableColumn id="20" name="Collapsed X"/>
    <tableColumn id="21" name="Collapsed Y"/>
    <tableColumn id="6" name="ID" dataDxfId="420"/>
    <tableColumn id="19" name="Collapsed Properties" dataDxfId="259"/>
    <tableColumn id="5" name="Vertices" dataDxfId="258"/>
    <tableColumn id="7" name="Unique Edges" dataDxfId="257"/>
    <tableColumn id="8" name="Edges With Duplicates" dataDxfId="256"/>
    <tableColumn id="9" name="Total Edges" dataDxfId="255"/>
    <tableColumn id="10" name="Self-Loops" dataDxfId="254"/>
    <tableColumn id="24" name="Reciprocated Vertex Pair Ratio" dataDxfId="253"/>
    <tableColumn id="25" name="Reciprocated Edge Ratio" dataDxfId="252"/>
    <tableColumn id="11" name="Connected Components" dataDxfId="251"/>
    <tableColumn id="12" name="Single-Vertex Connected Components" dataDxfId="250"/>
    <tableColumn id="13" name="Maximum Vertices in a Connected Component" dataDxfId="249"/>
    <tableColumn id="14" name="Maximum Edges in a Connected Component" dataDxfId="248"/>
    <tableColumn id="15" name="Maximum Geodesic Distance (Diameter)" dataDxfId="247"/>
    <tableColumn id="16" name="Average Geodesic Distance" dataDxfId="246"/>
    <tableColumn id="17" name="Graph Density" dataDxfId="244"/>
    <tableColumn id="23" name="Sentiment List #1: Positive Word Count" dataDxfId="245"/>
    <tableColumn id="26" name="Sentiment List #1: Positive Word Percentage (%)" dataDxfId="267"/>
    <tableColumn id="27" name="Sentiment List #2: Negative Word Count" dataDxfId="266"/>
    <tableColumn id="28" name="Sentiment List #2: Negative Word Percentage (%)" dataDxfId="265"/>
    <tableColumn id="29" name="Sentiment List #3: Your list of keywords Word Count" dataDxfId="264"/>
    <tableColumn id="30" name="Sentiment List #3: Your list of keywords Word Percentage (%)" dataDxfId="263"/>
    <tableColumn id="31" name="Non-categorized Word Count" dataDxfId="262"/>
    <tableColumn id="32" name="Non-categorized Word Percentage (%)" dataDxfId="261"/>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419" dataDxfId="418">
  <autoFilter ref="A1:C25"/>
  <tableColumns count="3">
    <tableColumn id="1" name="Group" dataDxfId="321"/>
    <tableColumn id="2" name="Vertex" dataDxfId="320"/>
    <tableColumn id="3" name="Vertex ID" dataDxfId="31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11"/>
    <tableColumn id="2" name="Value" dataDxfId="31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17"/>
    <tableColumn id="2" name="Degree Frequency" dataDxfId="416">
      <calculatedColumnFormula>COUNTIF(Vertices[Degree], "&gt;= " &amp; D2) - COUNTIF(Vertices[Degree], "&gt;=" &amp; D3)</calculatedColumnFormula>
    </tableColumn>
    <tableColumn id="3" name="In-Degree Bin" dataDxfId="415"/>
    <tableColumn id="4" name="In-Degree Frequency" dataDxfId="414">
      <calculatedColumnFormula>COUNTIF(Vertices[In-Degree], "&gt;= " &amp; F2) - COUNTIF(Vertices[In-Degree], "&gt;=" &amp; F3)</calculatedColumnFormula>
    </tableColumn>
    <tableColumn id="5" name="Out-Degree Bin" dataDxfId="413"/>
    <tableColumn id="6" name="Out-Degree Frequency" dataDxfId="412">
      <calculatedColumnFormula>COUNTIF(Vertices[Out-Degree], "&gt;= " &amp; H2) - COUNTIF(Vertices[Out-Degree], "&gt;=" &amp; H3)</calculatedColumnFormula>
    </tableColumn>
    <tableColumn id="7" name="Betweenness Centrality Bin" dataDxfId="411"/>
    <tableColumn id="8" name="Betweenness Centrality Frequency" dataDxfId="410">
      <calculatedColumnFormula>COUNTIF(Vertices[Betweenness Centrality], "&gt;= " &amp; J2) - COUNTIF(Vertices[Betweenness Centrality], "&gt;=" &amp; J3)</calculatedColumnFormula>
    </tableColumn>
    <tableColumn id="9" name="Closeness Centrality Bin" dataDxfId="409"/>
    <tableColumn id="10" name="Closeness Centrality Frequency" dataDxfId="408">
      <calculatedColumnFormula>COUNTIF(Vertices[Closeness Centrality], "&gt;= " &amp; L2) - COUNTIF(Vertices[Closeness Centrality], "&gt;=" &amp; L3)</calculatedColumnFormula>
    </tableColumn>
    <tableColumn id="11" name="Eigenvector Centrality Bin" dataDxfId="407"/>
    <tableColumn id="12" name="Eigenvector Centrality Frequency" dataDxfId="406">
      <calculatedColumnFormula>COUNTIF(Vertices[Eigenvector Centrality], "&gt;= " &amp; N2) - COUNTIF(Vertices[Eigenvector Centrality], "&gt;=" &amp; N3)</calculatedColumnFormula>
    </tableColumn>
    <tableColumn id="18" name="PageRank Bin" dataDxfId="405"/>
    <tableColumn id="17" name="PageRank Frequency" dataDxfId="404">
      <calculatedColumnFormula>COUNTIF(Vertices[Eigenvector Centrality], "&gt;= " &amp; P2) - COUNTIF(Vertices[Eigenvector Centrality], "&gt;=" &amp; P3)</calculatedColumnFormula>
    </tableColumn>
    <tableColumn id="13" name="Clustering Coefficient Bin" dataDxfId="403"/>
    <tableColumn id="14" name="Clustering Coefficient Frequency" dataDxfId="402">
      <calculatedColumnFormula>COUNTIF(Vertices[Clustering Coefficient], "&gt;= " &amp; R2) - COUNTIF(Vertices[Clustering Coefficient], "&gt;=" &amp; R3)</calculatedColumnFormula>
    </tableColumn>
    <tableColumn id="15" name="Dynamic Filter Bin" dataDxfId="401"/>
    <tableColumn id="16" name="Dynamic Filter Frequency" dataDxfId="40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399">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ired.co.uk/article/dna-testing-kits-science" TargetMode="External" /><Relationship Id="rId2" Type="http://schemas.openxmlformats.org/officeDocument/2006/relationships/hyperlink" Target="https://twitter.com/Independent/status/1139323542724653063" TargetMode="External" /><Relationship Id="rId3" Type="http://schemas.openxmlformats.org/officeDocument/2006/relationships/hyperlink" Target="https://www.dnatestreview.org/raw-data-analysis-tool/top-10-best-dna-raw-data-analysis-tools/" TargetMode="External" /><Relationship Id="rId4" Type="http://schemas.openxmlformats.org/officeDocument/2006/relationships/hyperlink" Target="https://bit.ly/2IFN4vL?utm_campaign=June&amp;utm_content=93960883&amp;utm_medium=social&amp;utm_source=twitter&amp;hss_channel=tw-1346402696" TargetMode="External" /><Relationship Id="rId5" Type="http://schemas.openxmlformats.org/officeDocument/2006/relationships/hyperlink" Target="https://bit.ly/2KKKver?utm_campaign=Healthy%20Eating%20Week&amp;utm_content=93966028&amp;utm_medium=social&amp;utm_source=twitter&amp;hss_channel=tw-1346402696" TargetMode="External" /><Relationship Id="rId6" Type="http://schemas.openxmlformats.org/officeDocument/2006/relationships/hyperlink" Target="https://www.dnafit.com/store/" TargetMode="External" /><Relationship Id="rId7" Type="http://schemas.openxmlformats.org/officeDocument/2006/relationships/hyperlink" Target="https://hubs.ly/H0jlL_80" TargetMode="External" /><Relationship Id="rId8" Type="http://schemas.openxmlformats.org/officeDocument/2006/relationships/hyperlink" Target="https://www.tablecrowd.com/venue-tbc/dine-with-olympic-athlete-and-head-of-product-at-dnafit-putting-data-into-action-for-performance-health-and-wellness-20190709" TargetMode="External" /><Relationship Id="rId9" Type="http://schemas.openxmlformats.org/officeDocument/2006/relationships/hyperlink" Target="https://www.tablecrowd.com/venue-tbc/dine-with-olympic-athlete-and-head-of-product-at-dnafit-putting-data-into-action-for-performance-health-and-wellness-20190709" TargetMode="External" /><Relationship Id="rId10" Type="http://schemas.openxmlformats.org/officeDocument/2006/relationships/hyperlink" Target="https://www.tablecrowd.com/redfarm/dine-with-olympic-athlete-and-head-of-product-at-dnafit-putting-data-into-action-for-performance-health-and-wellness-20190709" TargetMode="External" /><Relationship Id="rId11" Type="http://schemas.openxmlformats.org/officeDocument/2006/relationships/hyperlink" Target="https://www.tablecrowd.com/redfarm/dine-with-olympic-athlete-and-head-of-product-at-dnafit-putting-data-into-action-for-performance-health-and-wellness-20190709" TargetMode="External" /><Relationship Id="rId12" Type="http://schemas.openxmlformats.org/officeDocument/2006/relationships/hyperlink" Target="https://www.popsugar.co.uk/gdpr-consent?destination=https%3A%2F%2Fwww.popsugar.co.uk%2Ffitness%2FDNA-Fit-Review-46080632" TargetMode="External" /><Relationship Id="rId13" Type="http://schemas.openxmlformats.org/officeDocument/2006/relationships/hyperlink" Target="https://software.vitamojo.com/video-the-future-of-personalised-nutrition-dnafit-x-vita-mojo/" TargetMode="External" /><Relationship Id="rId14" Type="http://schemas.openxmlformats.org/officeDocument/2006/relationships/hyperlink" Target="https://www.linkedin.com/slink?code=emk27CP" TargetMode="External" /><Relationship Id="rId15" Type="http://schemas.openxmlformats.org/officeDocument/2006/relationships/hyperlink" Target="https://www.linkedin.com/slink?code=f_cekKC" TargetMode="External" /><Relationship Id="rId16" Type="http://schemas.openxmlformats.org/officeDocument/2006/relationships/hyperlink" Target="https://www.linkedin.com/slink?code=f-cYEdK" TargetMode="External" /><Relationship Id="rId17"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18" Type="http://schemas.openxmlformats.org/officeDocument/2006/relationships/hyperlink" Target="https://www.engadget.com/2019/06/21/dna-test-morning-person/" TargetMode="External" /><Relationship Id="rId19" Type="http://schemas.openxmlformats.org/officeDocument/2006/relationships/hyperlink" Target="https://pbs.twimg.com/media/D9RFFWWX4AEdZWp.jpg" TargetMode="External" /><Relationship Id="rId20" Type="http://schemas.openxmlformats.org/officeDocument/2006/relationships/hyperlink" Target="https://pbs.twimg.com/media/D83mS7IW4AECmio.jpg" TargetMode="External" /><Relationship Id="rId21" Type="http://schemas.openxmlformats.org/officeDocument/2006/relationships/hyperlink" Target="https://pbs.twimg.com/media/D8365VLXYAE6V_U.png" TargetMode="External" /><Relationship Id="rId22" Type="http://schemas.openxmlformats.org/officeDocument/2006/relationships/hyperlink" Target="https://pbs.twimg.com/tweet_video_thumb/D8741BRXoAEK74s.jpg" TargetMode="External" /><Relationship Id="rId23" Type="http://schemas.openxmlformats.org/officeDocument/2006/relationships/hyperlink" Target="https://pbs.twimg.com/media/D9RAXfGXkAEjqz-.jpg" TargetMode="External" /><Relationship Id="rId24" Type="http://schemas.openxmlformats.org/officeDocument/2006/relationships/hyperlink" Target="https://pbs.twimg.com/media/D87vWNpXsAABfO7.jpg" TargetMode="External" /><Relationship Id="rId25" Type="http://schemas.openxmlformats.org/officeDocument/2006/relationships/hyperlink" Target="https://pbs.twimg.com/media/D87vWNpXsAABfO7.jpg" TargetMode="External" /><Relationship Id="rId26" Type="http://schemas.openxmlformats.org/officeDocument/2006/relationships/hyperlink" Target="https://pbs.twimg.com/media/D9bg1SBWwAIwrxY.jpg" TargetMode="External" /><Relationship Id="rId27" Type="http://schemas.openxmlformats.org/officeDocument/2006/relationships/hyperlink" Target="https://pbs.twimg.com/media/D9QDxTnX4AAdScc.jpg" TargetMode="External" /><Relationship Id="rId28" Type="http://schemas.openxmlformats.org/officeDocument/2006/relationships/hyperlink" Target="http://pbs.twimg.com/profile_images/704058915449925633/69Ub2GI0_normal.jpg" TargetMode="External" /><Relationship Id="rId29" Type="http://schemas.openxmlformats.org/officeDocument/2006/relationships/hyperlink" Target="http://pbs.twimg.com/profile_images/1049405170340257798/HJuPj6zz_normal.jpg" TargetMode="External" /><Relationship Id="rId30" Type="http://schemas.openxmlformats.org/officeDocument/2006/relationships/hyperlink" Target="http://pbs.twimg.com/profile_images/1049405170340257798/HJuPj6zz_normal.jpg" TargetMode="External" /><Relationship Id="rId31" Type="http://schemas.openxmlformats.org/officeDocument/2006/relationships/hyperlink" Target="http://pbs.twimg.com/profile_images/980820968514912257/n8Sz9fS6_normal.jpg" TargetMode="External" /><Relationship Id="rId32" Type="http://schemas.openxmlformats.org/officeDocument/2006/relationships/hyperlink" Target="http://pbs.twimg.com/profile_images/980820968514912257/n8Sz9fS6_normal.jpg" TargetMode="External" /><Relationship Id="rId33" Type="http://schemas.openxmlformats.org/officeDocument/2006/relationships/hyperlink" Target="http://pbs.twimg.com/profile_images/980820968514912257/n8Sz9fS6_normal.jpg" TargetMode="External" /><Relationship Id="rId34" Type="http://schemas.openxmlformats.org/officeDocument/2006/relationships/hyperlink" Target="http://pbs.twimg.com/profile_images/980820968514912257/n8Sz9fS6_normal.jpg" TargetMode="External" /><Relationship Id="rId35" Type="http://schemas.openxmlformats.org/officeDocument/2006/relationships/hyperlink" Target="http://pbs.twimg.com/profile_images/980820968514912257/n8Sz9fS6_normal.jpg" TargetMode="External" /><Relationship Id="rId36" Type="http://schemas.openxmlformats.org/officeDocument/2006/relationships/hyperlink" Target="http://pbs.twimg.com/profile_images/980820968514912257/n8Sz9fS6_normal.jpg" TargetMode="External" /><Relationship Id="rId37" Type="http://schemas.openxmlformats.org/officeDocument/2006/relationships/hyperlink" Target="http://pbs.twimg.com/profile_images/1118531714119290885/NAxwo5wU_normal.png" TargetMode="External" /><Relationship Id="rId38" Type="http://schemas.openxmlformats.org/officeDocument/2006/relationships/hyperlink" Target="https://pbs.twimg.com/media/D9RFFWWX4AEdZWp.jpg" TargetMode="External" /><Relationship Id="rId39" Type="http://schemas.openxmlformats.org/officeDocument/2006/relationships/hyperlink" Target="https://pbs.twimg.com/media/D83mS7IW4AECmio.jpg" TargetMode="External" /><Relationship Id="rId40" Type="http://schemas.openxmlformats.org/officeDocument/2006/relationships/hyperlink" Target="https://pbs.twimg.com/media/D8365VLXYAE6V_U.png" TargetMode="External" /><Relationship Id="rId41" Type="http://schemas.openxmlformats.org/officeDocument/2006/relationships/hyperlink" Target="https://pbs.twimg.com/tweet_video_thumb/D8741BRXoAEK74s.jpg" TargetMode="External" /><Relationship Id="rId42" Type="http://schemas.openxmlformats.org/officeDocument/2006/relationships/hyperlink" Target="https://pbs.twimg.com/media/D9RAXfGXkAEjqz-.jpg" TargetMode="External" /><Relationship Id="rId43" Type="http://schemas.openxmlformats.org/officeDocument/2006/relationships/hyperlink" Target="http://pbs.twimg.com/profile_images/657557620312702977/qXNN8OFK_normal.jpg" TargetMode="External" /><Relationship Id="rId44" Type="http://schemas.openxmlformats.org/officeDocument/2006/relationships/hyperlink" Target="http://pbs.twimg.com/profile_images/657557620312702977/qXNN8OFK_normal.jpg" TargetMode="External" /><Relationship Id="rId45" Type="http://schemas.openxmlformats.org/officeDocument/2006/relationships/hyperlink" Target="http://pbs.twimg.com/profile_images/657557620312702977/qXNN8OFK_normal.jp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s://pbs.twimg.com/media/D87vWNpXsAABfO7.jpg" TargetMode="External" /><Relationship Id="rId48" Type="http://schemas.openxmlformats.org/officeDocument/2006/relationships/hyperlink" Target="https://pbs.twimg.com/media/D87vWNpXsAABfO7.jpg" TargetMode="External" /><Relationship Id="rId49" Type="http://schemas.openxmlformats.org/officeDocument/2006/relationships/hyperlink" Target="http://pbs.twimg.com/profile_images/873629574474735617/diwgoA55_normal.jpg" TargetMode="External" /><Relationship Id="rId50" Type="http://schemas.openxmlformats.org/officeDocument/2006/relationships/hyperlink" Target="http://pbs.twimg.com/profile_images/873629574474735617/diwgoA55_normal.jpg" TargetMode="External" /><Relationship Id="rId51" Type="http://schemas.openxmlformats.org/officeDocument/2006/relationships/hyperlink" Target="https://pbs.twimg.com/media/D9bg1SBWwAIwrxY.jpg" TargetMode="External" /><Relationship Id="rId52" Type="http://schemas.openxmlformats.org/officeDocument/2006/relationships/hyperlink" Target="http://pbs.twimg.com/profile_images/691988500837609474/GKyOh2oE_normal.jpg" TargetMode="External" /><Relationship Id="rId53" Type="http://schemas.openxmlformats.org/officeDocument/2006/relationships/hyperlink" Target="http://pbs.twimg.com/profile_images/1121758564492677120/UoYt00D8_normal.png" TargetMode="External" /><Relationship Id="rId54" Type="http://schemas.openxmlformats.org/officeDocument/2006/relationships/hyperlink" Target="http://pbs.twimg.com/profile_images/592982714946560000/oEx3ohqf_normal.jpg" TargetMode="External" /><Relationship Id="rId55" Type="http://schemas.openxmlformats.org/officeDocument/2006/relationships/hyperlink" Target="https://pbs.twimg.com/media/D9QDxTnX4AAdScc.jpg" TargetMode="External" /><Relationship Id="rId56" Type="http://schemas.openxmlformats.org/officeDocument/2006/relationships/hyperlink" Target="http://pbs.twimg.com/profile_images/831834006002003968/bhDq1zTj_normal.jpg" TargetMode="External" /><Relationship Id="rId57" Type="http://schemas.openxmlformats.org/officeDocument/2006/relationships/hyperlink" Target="http://pbs.twimg.com/profile_images/755579076727877633/_DSrDvFA_normal.jpg" TargetMode="External" /><Relationship Id="rId58" Type="http://schemas.openxmlformats.org/officeDocument/2006/relationships/hyperlink" Target="http://pbs.twimg.com/profile_images/755579076727877633/_DSrDvFA_normal.jpg" TargetMode="External" /><Relationship Id="rId59" Type="http://schemas.openxmlformats.org/officeDocument/2006/relationships/hyperlink" Target="http://pbs.twimg.com/profile_images/755579076727877633/_DSrDvFA_normal.jpg" TargetMode="External" /><Relationship Id="rId60" Type="http://schemas.openxmlformats.org/officeDocument/2006/relationships/hyperlink" Target="http://pbs.twimg.com/profile_images/1076183592219365376/sU_Cpt8a_normal.jpg" TargetMode="External" /><Relationship Id="rId61" Type="http://schemas.openxmlformats.org/officeDocument/2006/relationships/hyperlink" Target="http://pbs.twimg.com/profile_images/1404245782/igeek_normal.jpg" TargetMode="External" /><Relationship Id="rId62" Type="http://schemas.openxmlformats.org/officeDocument/2006/relationships/hyperlink" Target="https://twitter.com/patrick_j_short/status/1134490073507028993" TargetMode="External" /><Relationship Id="rId63" Type="http://schemas.openxmlformats.org/officeDocument/2006/relationships/hyperlink" Target="https://twitter.com/junkycosmonaut/status/1139687259492368384" TargetMode="External" /><Relationship Id="rId64" Type="http://schemas.openxmlformats.org/officeDocument/2006/relationships/hyperlink" Target="https://twitter.com/junkycosmonaut/status/1139687259492368384" TargetMode="External" /><Relationship Id="rId65" Type="http://schemas.openxmlformats.org/officeDocument/2006/relationships/hyperlink" Target="https://twitter.com/morenamagnanini/status/1139939710846033921" TargetMode="External" /><Relationship Id="rId66" Type="http://schemas.openxmlformats.org/officeDocument/2006/relationships/hyperlink" Target="https://twitter.com/morenamagnanini/status/1139939710846033921" TargetMode="External" /><Relationship Id="rId67" Type="http://schemas.openxmlformats.org/officeDocument/2006/relationships/hyperlink" Target="https://twitter.com/morenamagnanini/status/1139939710846033921" TargetMode="External" /><Relationship Id="rId68" Type="http://schemas.openxmlformats.org/officeDocument/2006/relationships/hyperlink" Target="https://twitter.com/morenamagnanini/status/1139939710846033921" TargetMode="External" /><Relationship Id="rId69" Type="http://schemas.openxmlformats.org/officeDocument/2006/relationships/hyperlink" Target="https://twitter.com/morenamagnanini/status/1139936396024713216" TargetMode="External" /><Relationship Id="rId70" Type="http://schemas.openxmlformats.org/officeDocument/2006/relationships/hyperlink" Target="https://twitter.com/morenamagnanini/status/1139939710846033921" TargetMode="External" /><Relationship Id="rId71" Type="http://schemas.openxmlformats.org/officeDocument/2006/relationships/hyperlink" Target="https://twitter.com/dnafithq/status/1139461001341018112" TargetMode="External" /><Relationship Id="rId72" Type="http://schemas.openxmlformats.org/officeDocument/2006/relationships/hyperlink" Target="https://twitter.com/dnatestreviews/status/1140627662702034944" TargetMode="External" /><Relationship Id="rId73" Type="http://schemas.openxmlformats.org/officeDocument/2006/relationships/hyperlink" Target="https://twitter.com/dnafithq/status/1138819495701745665" TargetMode="External" /><Relationship Id="rId74" Type="http://schemas.openxmlformats.org/officeDocument/2006/relationships/hyperlink" Target="https://twitter.com/dnafithq/status/1138842145144692737" TargetMode="External" /><Relationship Id="rId75" Type="http://schemas.openxmlformats.org/officeDocument/2006/relationships/hyperlink" Target="https://twitter.com/dnafithq/status/1139121548437217280" TargetMode="External" /><Relationship Id="rId76" Type="http://schemas.openxmlformats.org/officeDocument/2006/relationships/hyperlink" Target="https://twitter.com/dnafithq/status/1140607378922123269" TargetMode="External" /><Relationship Id="rId77" Type="http://schemas.openxmlformats.org/officeDocument/2006/relationships/hyperlink" Target="https://twitter.com/nutritionnetwor/status/1139109102586650627" TargetMode="External" /><Relationship Id="rId78" Type="http://schemas.openxmlformats.org/officeDocument/2006/relationships/hyperlink" Target="https://twitter.com/nutritionnetwor/status/1139109203388354560" TargetMode="External" /><Relationship Id="rId79" Type="http://schemas.openxmlformats.org/officeDocument/2006/relationships/hyperlink" Target="https://twitter.com/nutritionnetwor/status/1139453927034892288" TargetMode="External" /><Relationship Id="rId80" Type="http://schemas.openxmlformats.org/officeDocument/2006/relationships/hyperlink" Target="https://twitter.com/nutritionnetwor/status/1140904894628552704" TargetMode="External" /><Relationship Id="rId81" Type="http://schemas.openxmlformats.org/officeDocument/2006/relationships/hyperlink" Target="https://twitter.com/tablecrowd/status/1139110922352545793" TargetMode="External" /><Relationship Id="rId82" Type="http://schemas.openxmlformats.org/officeDocument/2006/relationships/hyperlink" Target="https://twitter.com/tablecrowd/status/1139110922352545793" TargetMode="External" /><Relationship Id="rId83" Type="http://schemas.openxmlformats.org/officeDocument/2006/relationships/hyperlink" Target="https://twitter.com/tablecrowd/status/1140922193263702018" TargetMode="External" /><Relationship Id="rId84" Type="http://schemas.openxmlformats.org/officeDocument/2006/relationships/hyperlink" Target="https://twitter.com/tablecrowd/status/1141350170422140928" TargetMode="External" /><Relationship Id="rId85" Type="http://schemas.openxmlformats.org/officeDocument/2006/relationships/hyperlink" Target="https://twitter.com/aurofit/status/1141346766060687360" TargetMode="External" /><Relationship Id="rId86" Type="http://schemas.openxmlformats.org/officeDocument/2006/relationships/hyperlink" Target="https://twitter.com/vic_k_nola/status/1141457503470985216" TargetMode="External" /><Relationship Id="rId87" Type="http://schemas.openxmlformats.org/officeDocument/2006/relationships/hyperlink" Target="https://twitter.com/vitamojo/status/1139502749572161536" TargetMode="External" /><Relationship Id="rId88" Type="http://schemas.openxmlformats.org/officeDocument/2006/relationships/hyperlink" Target="https://twitter.com/stennins/status/1141616088377102336" TargetMode="External" /><Relationship Id="rId89" Type="http://schemas.openxmlformats.org/officeDocument/2006/relationships/hyperlink" Target="https://twitter.com/vitamojo/status/1141598555850850304" TargetMode="External" /><Relationship Id="rId90" Type="http://schemas.openxmlformats.org/officeDocument/2006/relationships/hyperlink" Target="https://twitter.com/christianwawa/status/1141617948861390848" TargetMode="External" /><Relationship Id="rId91" Type="http://schemas.openxmlformats.org/officeDocument/2006/relationships/hyperlink" Target="https://twitter.com/mackpijewski/status/1140246993878638593" TargetMode="External" /><Relationship Id="rId92" Type="http://schemas.openxmlformats.org/officeDocument/2006/relationships/hyperlink" Target="https://twitter.com/mackpijewski/status/1141546691633565697" TargetMode="External" /><Relationship Id="rId93" Type="http://schemas.openxmlformats.org/officeDocument/2006/relationships/hyperlink" Target="https://twitter.com/mackpijewski/status/1141665494128308226" TargetMode="External" /><Relationship Id="rId94" Type="http://schemas.openxmlformats.org/officeDocument/2006/relationships/hyperlink" Target="https://twitter.com/trinaty/status/1141748846432837638" TargetMode="External" /><Relationship Id="rId95" Type="http://schemas.openxmlformats.org/officeDocument/2006/relationships/hyperlink" Target="https://twitter.com/gamergeeknews/status/1142047509591670784" TargetMode="External" /><Relationship Id="rId96" Type="http://schemas.openxmlformats.org/officeDocument/2006/relationships/comments" Target="../comments1.xml" /><Relationship Id="rId97" Type="http://schemas.openxmlformats.org/officeDocument/2006/relationships/vmlDrawing" Target="../drawings/vmlDrawing1.vml" /><Relationship Id="rId98" Type="http://schemas.openxmlformats.org/officeDocument/2006/relationships/table" Target="../tables/table1.xml" /><Relationship Id="rId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ired.co.uk/article/dna-testing-kits-science" TargetMode="External" /><Relationship Id="rId2" Type="http://schemas.openxmlformats.org/officeDocument/2006/relationships/hyperlink" Target="https://twitter.com/Independent/status/1139323542724653063" TargetMode="External" /><Relationship Id="rId3" Type="http://schemas.openxmlformats.org/officeDocument/2006/relationships/hyperlink" Target="https://www.dnatestreview.org/raw-data-analysis-tool/top-10-best-dna-raw-data-analysis-tools/" TargetMode="External" /><Relationship Id="rId4" Type="http://schemas.openxmlformats.org/officeDocument/2006/relationships/hyperlink" Target="https://bit.ly/2IFN4vL?utm_campaign=June&amp;utm_content=93960883&amp;utm_medium=social&amp;utm_source=twitter&amp;hss_channel=tw-1346402696" TargetMode="External" /><Relationship Id="rId5" Type="http://schemas.openxmlformats.org/officeDocument/2006/relationships/hyperlink" Target="https://bit.ly/2KKKver?utm_campaign=Healthy%20Eating%20Week&amp;utm_content=93966028&amp;utm_medium=social&amp;utm_source=twitter&amp;hss_channel=tw-1346402696" TargetMode="External" /><Relationship Id="rId6" Type="http://schemas.openxmlformats.org/officeDocument/2006/relationships/hyperlink" Target="https://www.dnafit.com/store/" TargetMode="External" /><Relationship Id="rId7" Type="http://schemas.openxmlformats.org/officeDocument/2006/relationships/hyperlink" Target="https://hubs.ly/H0jlL_80" TargetMode="External" /><Relationship Id="rId8" Type="http://schemas.openxmlformats.org/officeDocument/2006/relationships/hyperlink" Target="https://www.tablecrowd.com/venue-tbc/dine-with-olympic-athlete-and-head-of-product-at-dnafit-putting-data-into-action-for-performance-health-and-wellness-20190709" TargetMode="External" /><Relationship Id="rId9" Type="http://schemas.openxmlformats.org/officeDocument/2006/relationships/hyperlink" Target="https://www.tablecrowd.com/venue-tbc/dine-with-olympic-athlete-and-head-of-product-at-dnafit-putting-data-into-action-for-performance-health-and-wellness-20190709" TargetMode="External" /><Relationship Id="rId10" Type="http://schemas.openxmlformats.org/officeDocument/2006/relationships/hyperlink" Target="https://www.tablecrowd.com/redfarm/dine-with-olympic-athlete-and-head-of-product-at-dnafit-putting-data-into-action-for-performance-health-and-wellness-20190709" TargetMode="External" /><Relationship Id="rId11" Type="http://schemas.openxmlformats.org/officeDocument/2006/relationships/hyperlink" Target="https://www.tablecrowd.com/redfarm/dine-with-olympic-athlete-and-head-of-product-at-dnafit-putting-data-into-action-for-performance-health-and-wellness-20190709" TargetMode="External" /><Relationship Id="rId12" Type="http://schemas.openxmlformats.org/officeDocument/2006/relationships/hyperlink" Target="https://www.popsugar.co.uk/gdpr-consent?destination=https%3A%2F%2Fwww.popsugar.co.uk%2Ffitness%2FDNA-Fit-Review-46080632" TargetMode="External" /><Relationship Id="rId13" Type="http://schemas.openxmlformats.org/officeDocument/2006/relationships/hyperlink" Target="https://software.vitamojo.com/video-the-future-of-personalised-nutrition-dnafit-x-vita-mojo/" TargetMode="External" /><Relationship Id="rId14" Type="http://schemas.openxmlformats.org/officeDocument/2006/relationships/hyperlink" Target="https://www.linkedin.com/slink?code=emk27CP" TargetMode="External" /><Relationship Id="rId15" Type="http://schemas.openxmlformats.org/officeDocument/2006/relationships/hyperlink" Target="https://www.linkedin.com/slink?code=f_cekKC" TargetMode="External" /><Relationship Id="rId16" Type="http://schemas.openxmlformats.org/officeDocument/2006/relationships/hyperlink" Target="https://www.linkedin.com/slink?code=f-cYEdK" TargetMode="External" /><Relationship Id="rId17"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18" Type="http://schemas.openxmlformats.org/officeDocument/2006/relationships/hyperlink" Target="https://www.engadget.com/2019/06/21/dna-test-morning-person/" TargetMode="External" /><Relationship Id="rId19" Type="http://schemas.openxmlformats.org/officeDocument/2006/relationships/hyperlink" Target="https://pbs.twimg.com/media/D9RFFWWX4AEdZWp.jpg" TargetMode="External" /><Relationship Id="rId20" Type="http://schemas.openxmlformats.org/officeDocument/2006/relationships/hyperlink" Target="https://pbs.twimg.com/media/D83mS7IW4AECmio.jpg" TargetMode="External" /><Relationship Id="rId21" Type="http://schemas.openxmlformats.org/officeDocument/2006/relationships/hyperlink" Target="https://pbs.twimg.com/media/D8365VLXYAE6V_U.png" TargetMode="External" /><Relationship Id="rId22" Type="http://schemas.openxmlformats.org/officeDocument/2006/relationships/hyperlink" Target="https://pbs.twimg.com/tweet_video_thumb/D8741BRXoAEK74s.jpg" TargetMode="External" /><Relationship Id="rId23" Type="http://schemas.openxmlformats.org/officeDocument/2006/relationships/hyperlink" Target="https://pbs.twimg.com/media/D9RAXfGXkAEjqz-.jpg" TargetMode="External" /><Relationship Id="rId24" Type="http://schemas.openxmlformats.org/officeDocument/2006/relationships/hyperlink" Target="https://pbs.twimg.com/media/D87vWNpXsAABfO7.jpg" TargetMode="External" /><Relationship Id="rId25" Type="http://schemas.openxmlformats.org/officeDocument/2006/relationships/hyperlink" Target="https://pbs.twimg.com/media/D87vWNpXsAABfO7.jpg" TargetMode="External" /><Relationship Id="rId26" Type="http://schemas.openxmlformats.org/officeDocument/2006/relationships/hyperlink" Target="https://pbs.twimg.com/media/D9bg1SBWwAIwrxY.jpg" TargetMode="External" /><Relationship Id="rId27" Type="http://schemas.openxmlformats.org/officeDocument/2006/relationships/hyperlink" Target="https://pbs.twimg.com/media/D9QDxTnX4AAdScc.jpg" TargetMode="External" /><Relationship Id="rId28" Type="http://schemas.openxmlformats.org/officeDocument/2006/relationships/hyperlink" Target="http://pbs.twimg.com/profile_images/704058915449925633/69Ub2GI0_normal.jpg" TargetMode="External" /><Relationship Id="rId29" Type="http://schemas.openxmlformats.org/officeDocument/2006/relationships/hyperlink" Target="http://pbs.twimg.com/profile_images/1049405170340257798/HJuPj6zz_normal.jpg" TargetMode="External" /><Relationship Id="rId30" Type="http://schemas.openxmlformats.org/officeDocument/2006/relationships/hyperlink" Target="http://pbs.twimg.com/profile_images/1049405170340257798/HJuPj6zz_normal.jpg" TargetMode="External" /><Relationship Id="rId31" Type="http://schemas.openxmlformats.org/officeDocument/2006/relationships/hyperlink" Target="http://pbs.twimg.com/profile_images/980820968514912257/n8Sz9fS6_normal.jpg" TargetMode="External" /><Relationship Id="rId32" Type="http://schemas.openxmlformats.org/officeDocument/2006/relationships/hyperlink" Target="http://pbs.twimg.com/profile_images/980820968514912257/n8Sz9fS6_normal.jpg" TargetMode="External" /><Relationship Id="rId33" Type="http://schemas.openxmlformats.org/officeDocument/2006/relationships/hyperlink" Target="http://pbs.twimg.com/profile_images/980820968514912257/n8Sz9fS6_normal.jpg" TargetMode="External" /><Relationship Id="rId34" Type="http://schemas.openxmlformats.org/officeDocument/2006/relationships/hyperlink" Target="http://pbs.twimg.com/profile_images/980820968514912257/n8Sz9fS6_normal.jpg" TargetMode="External" /><Relationship Id="rId35" Type="http://schemas.openxmlformats.org/officeDocument/2006/relationships/hyperlink" Target="http://pbs.twimg.com/profile_images/980820968514912257/n8Sz9fS6_normal.jpg" TargetMode="External" /><Relationship Id="rId36" Type="http://schemas.openxmlformats.org/officeDocument/2006/relationships/hyperlink" Target="http://pbs.twimg.com/profile_images/980820968514912257/n8Sz9fS6_normal.jpg" TargetMode="External" /><Relationship Id="rId37" Type="http://schemas.openxmlformats.org/officeDocument/2006/relationships/hyperlink" Target="http://pbs.twimg.com/profile_images/1118531714119290885/NAxwo5wU_normal.png" TargetMode="External" /><Relationship Id="rId38" Type="http://schemas.openxmlformats.org/officeDocument/2006/relationships/hyperlink" Target="https://pbs.twimg.com/media/D9RFFWWX4AEdZWp.jpg" TargetMode="External" /><Relationship Id="rId39" Type="http://schemas.openxmlformats.org/officeDocument/2006/relationships/hyperlink" Target="https://pbs.twimg.com/media/D83mS7IW4AECmio.jpg" TargetMode="External" /><Relationship Id="rId40" Type="http://schemas.openxmlformats.org/officeDocument/2006/relationships/hyperlink" Target="https://pbs.twimg.com/media/D8365VLXYAE6V_U.png" TargetMode="External" /><Relationship Id="rId41" Type="http://schemas.openxmlformats.org/officeDocument/2006/relationships/hyperlink" Target="https://pbs.twimg.com/tweet_video_thumb/D8741BRXoAEK74s.jpg" TargetMode="External" /><Relationship Id="rId42" Type="http://schemas.openxmlformats.org/officeDocument/2006/relationships/hyperlink" Target="https://pbs.twimg.com/media/D9RAXfGXkAEjqz-.jpg" TargetMode="External" /><Relationship Id="rId43" Type="http://schemas.openxmlformats.org/officeDocument/2006/relationships/hyperlink" Target="http://pbs.twimg.com/profile_images/657557620312702977/qXNN8OFK_normal.jpg" TargetMode="External" /><Relationship Id="rId44" Type="http://schemas.openxmlformats.org/officeDocument/2006/relationships/hyperlink" Target="http://pbs.twimg.com/profile_images/657557620312702977/qXNN8OFK_normal.jpg" TargetMode="External" /><Relationship Id="rId45" Type="http://schemas.openxmlformats.org/officeDocument/2006/relationships/hyperlink" Target="http://pbs.twimg.com/profile_images/657557620312702977/qXNN8OFK_normal.jpg" TargetMode="External" /><Relationship Id="rId46" Type="http://schemas.openxmlformats.org/officeDocument/2006/relationships/hyperlink" Target="http://pbs.twimg.com/profile_images/657557620312702977/qXNN8OFK_normal.jpg" TargetMode="External" /><Relationship Id="rId47" Type="http://schemas.openxmlformats.org/officeDocument/2006/relationships/hyperlink" Target="https://pbs.twimg.com/media/D87vWNpXsAABfO7.jpg" TargetMode="External" /><Relationship Id="rId48" Type="http://schemas.openxmlformats.org/officeDocument/2006/relationships/hyperlink" Target="https://pbs.twimg.com/media/D87vWNpXsAABfO7.jpg" TargetMode="External" /><Relationship Id="rId49" Type="http://schemas.openxmlformats.org/officeDocument/2006/relationships/hyperlink" Target="http://pbs.twimg.com/profile_images/873629574474735617/diwgoA55_normal.jpg" TargetMode="External" /><Relationship Id="rId50" Type="http://schemas.openxmlformats.org/officeDocument/2006/relationships/hyperlink" Target="http://pbs.twimg.com/profile_images/873629574474735617/diwgoA55_normal.jpg" TargetMode="External" /><Relationship Id="rId51" Type="http://schemas.openxmlformats.org/officeDocument/2006/relationships/hyperlink" Target="https://pbs.twimg.com/media/D9bg1SBWwAIwrxY.jpg" TargetMode="External" /><Relationship Id="rId52" Type="http://schemas.openxmlformats.org/officeDocument/2006/relationships/hyperlink" Target="http://pbs.twimg.com/profile_images/691988500837609474/GKyOh2oE_normal.jpg" TargetMode="External" /><Relationship Id="rId53" Type="http://schemas.openxmlformats.org/officeDocument/2006/relationships/hyperlink" Target="http://pbs.twimg.com/profile_images/1121758564492677120/UoYt00D8_normal.png" TargetMode="External" /><Relationship Id="rId54" Type="http://schemas.openxmlformats.org/officeDocument/2006/relationships/hyperlink" Target="http://pbs.twimg.com/profile_images/592982714946560000/oEx3ohqf_normal.jpg" TargetMode="External" /><Relationship Id="rId55" Type="http://schemas.openxmlformats.org/officeDocument/2006/relationships/hyperlink" Target="https://pbs.twimg.com/media/D9QDxTnX4AAdScc.jpg" TargetMode="External" /><Relationship Id="rId56" Type="http://schemas.openxmlformats.org/officeDocument/2006/relationships/hyperlink" Target="http://pbs.twimg.com/profile_images/831834006002003968/bhDq1zTj_normal.jpg" TargetMode="External" /><Relationship Id="rId57" Type="http://schemas.openxmlformats.org/officeDocument/2006/relationships/hyperlink" Target="http://pbs.twimg.com/profile_images/755579076727877633/_DSrDvFA_normal.jpg" TargetMode="External" /><Relationship Id="rId58" Type="http://schemas.openxmlformats.org/officeDocument/2006/relationships/hyperlink" Target="http://pbs.twimg.com/profile_images/755579076727877633/_DSrDvFA_normal.jpg" TargetMode="External" /><Relationship Id="rId59" Type="http://schemas.openxmlformats.org/officeDocument/2006/relationships/hyperlink" Target="http://pbs.twimg.com/profile_images/755579076727877633/_DSrDvFA_normal.jpg" TargetMode="External" /><Relationship Id="rId60" Type="http://schemas.openxmlformats.org/officeDocument/2006/relationships/hyperlink" Target="http://pbs.twimg.com/profile_images/1076183592219365376/sU_Cpt8a_normal.jpg" TargetMode="External" /><Relationship Id="rId61" Type="http://schemas.openxmlformats.org/officeDocument/2006/relationships/hyperlink" Target="http://pbs.twimg.com/profile_images/1404245782/igeek_normal.jpg" TargetMode="External" /><Relationship Id="rId62" Type="http://schemas.openxmlformats.org/officeDocument/2006/relationships/hyperlink" Target="https://twitter.com/patrick_j_short/status/1134490073507028993" TargetMode="External" /><Relationship Id="rId63" Type="http://schemas.openxmlformats.org/officeDocument/2006/relationships/hyperlink" Target="https://twitter.com/junkycosmonaut/status/1139687259492368384" TargetMode="External" /><Relationship Id="rId64" Type="http://schemas.openxmlformats.org/officeDocument/2006/relationships/hyperlink" Target="https://twitter.com/junkycosmonaut/status/1139687259492368384" TargetMode="External" /><Relationship Id="rId65" Type="http://schemas.openxmlformats.org/officeDocument/2006/relationships/hyperlink" Target="https://twitter.com/morenamagnanini/status/1139939710846033921" TargetMode="External" /><Relationship Id="rId66" Type="http://schemas.openxmlformats.org/officeDocument/2006/relationships/hyperlink" Target="https://twitter.com/morenamagnanini/status/1139939710846033921" TargetMode="External" /><Relationship Id="rId67" Type="http://schemas.openxmlformats.org/officeDocument/2006/relationships/hyperlink" Target="https://twitter.com/morenamagnanini/status/1139939710846033921" TargetMode="External" /><Relationship Id="rId68" Type="http://schemas.openxmlformats.org/officeDocument/2006/relationships/hyperlink" Target="https://twitter.com/morenamagnanini/status/1139939710846033921" TargetMode="External" /><Relationship Id="rId69" Type="http://schemas.openxmlformats.org/officeDocument/2006/relationships/hyperlink" Target="https://twitter.com/morenamagnanini/status/1139936396024713216" TargetMode="External" /><Relationship Id="rId70" Type="http://schemas.openxmlformats.org/officeDocument/2006/relationships/hyperlink" Target="https://twitter.com/morenamagnanini/status/1139939710846033921" TargetMode="External" /><Relationship Id="rId71" Type="http://schemas.openxmlformats.org/officeDocument/2006/relationships/hyperlink" Target="https://twitter.com/dnafithq/status/1139461001341018112" TargetMode="External" /><Relationship Id="rId72" Type="http://schemas.openxmlformats.org/officeDocument/2006/relationships/hyperlink" Target="https://twitter.com/dnatestreviews/status/1140627662702034944" TargetMode="External" /><Relationship Id="rId73" Type="http://schemas.openxmlformats.org/officeDocument/2006/relationships/hyperlink" Target="https://twitter.com/dnafithq/status/1138819495701745665" TargetMode="External" /><Relationship Id="rId74" Type="http://schemas.openxmlformats.org/officeDocument/2006/relationships/hyperlink" Target="https://twitter.com/dnafithq/status/1138842145144692737" TargetMode="External" /><Relationship Id="rId75" Type="http://schemas.openxmlformats.org/officeDocument/2006/relationships/hyperlink" Target="https://twitter.com/dnafithq/status/1139121548437217280" TargetMode="External" /><Relationship Id="rId76" Type="http://schemas.openxmlformats.org/officeDocument/2006/relationships/hyperlink" Target="https://twitter.com/dnafithq/status/1140607378922123269" TargetMode="External" /><Relationship Id="rId77" Type="http://schemas.openxmlformats.org/officeDocument/2006/relationships/hyperlink" Target="https://twitter.com/nutritionnetwor/status/1139109102586650627" TargetMode="External" /><Relationship Id="rId78" Type="http://schemas.openxmlformats.org/officeDocument/2006/relationships/hyperlink" Target="https://twitter.com/nutritionnetwor/status/1139109203388354560" TargetMode="External" /><Relationship Id="rId79" Type="http://schemas.openxmlformats.org/officeDocument/2006/relationships/hyperlink" Target="https://twitter.com/nutritionnetwor/status/1139453927034892288" TargetMode="External" /><Relationship Id="rId80" Type="http://schemas.openxmlformats.org/officeDocument/2006/relationships/hyperlink" Target="https://twitter.com/nutritionnetwor/status/1140904894628552704" TargetMode="External" /><Relationship Id="rId81" Type="http://schemas.openxmlformats.org/officeDocument/2006/relationships/hyperlink" Target="https://twitter.com/tablecrowd/status/1139110922352545793" TargetMode="External" /><Relationship Id="rId82" Type="http://schemas.openxmlformats.org/officeDocument/2006/relationships/hyperlink" Target="https://twitter.com/tablecrowd/status/1139110922352545793" TargetMode="External" /><Relationship Id="rId83" Type="http://schemas.openxmlformats.org/officeDocument/2006/relationships/hyperlink" Target="https://twitter.com/tablecrowd/status/1140922193263702018" TargetMode="External" /><Relationship Id="rId84" Type="http://schemas.openxmlformats.org/officeDocument/2006/relationships/hyperlink" Target="https://twitter.com/tablecrowd/status/1141350170422140928" TargetMode="External" /><Relationship Id="rId85" Type="http://schemas.openxmlformats.org/officeDocument/2006/relationships/hyperlink" Target="https://twitter.com/aurofit/status/1141346766060687360" TargetMode="External" /><Relationship Id="rId86" Type="http://schemas.openxmlformats.org/officeDocument/2006/relationships/hyperlink" Target="https://twitter.com/vic_k_nola/status/1141457503470985216" TargetMode="External" /><Relationship Id="rId87" Type="http://schemas.openxmlformats.org/officeDocument/2006/relationships/hyperlink" Target="https://twitter.com/vitamojo/status/1139502749572161536" TargetMode="External" /><Relationship Id="rId88" Type="http://schemas.openxmlformats.org/officeDocument/2006/relationships/hyperlink" Target="https://twitter.com/stennins/status/1141616088377102336" TargetMode="External" /><Relationship Id="rId89" Type="http://schemas.openxmlformats.org/officeDocument/2006/relationships/hyperlink" Target="https://twitter.com/vitamojo/status/1141598555850850304" TargetMode="External" /><Relationship Id="rId90" Type="http://schemas.openxmlformats.org/officeDocument/2006/relationships/hyperlink" Target="https://twitter.com/christianwawa/status/1141617948861390848" TargetMode="External" /><Relationship Id="rId91" Type="http://schemas.openxmlformats.org/officeDocument/2006/relationships/hyperlink" Target="https://twitter.com/mackpijewski/status/1140246993878638593" TargetMode="External" /><Relationship Id="rId92" Type="http://schemas.openxmlformats.org/officeDocument/2006/relationships/hyperlink" Target="https://twitter.com/mackpijewski/status/1141546691633565697" TargetMode="External" /><Relationship Id="rId93" Type="http://schemas.openxmlformats.org/officeDocument/2006/relationships/hyperlink" Target="https://twitter.com/mackpijewski/status/1141665494128308226" TargetMode="External" /><Relationship Id="rId94" Type="http://schemas.openxmlformats.org/officeDocument/2006/relationships/hyperlink" Target="https://twitter.com/trinaty/status/1141748846432837638" TargetMode="External" /><Relationship Id="rId95" Type="http://schemas.openxmlformats.org/officeDocument/2006/relationships/hyperlink" Target="https://twitter.com/gamergeeknews/status/1142047509591670784" TargetMode="External" /><Relationship Id="rId96" Type="http://schemas.openxmlformats.org/officeDocument/2006/relationships/comments" Target="../comments12.xml" /><Relationship Id="rId97" Type="http://schemas.openxmlformats.org/officeDocument/2006/relationships/vmlDrawing" Target="../drawings/vmlDrawing6.vml" /><Relationship Id="rId98" Type="http://schemas.openxmlformats.org/officeDocument/2006/relationships/table" Target="../tables/table15.xml" /><Relationship Id="rId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tablecrowd.com/redfarm/dine-with-olympic-athlete-and-head-of-product-at-dnafit-putting-data-into-action-for-performance-health-and-wellness-20190709" TargetMode="External" /><Relationship Id="rId2" Type="http://schemas.openxmlformats.org/officeDocument/2006/relationships/hyperlink" Target="https://www.engadget.com/2019/06/21/dna-test-morning-person/" TargetMode="External" /><Relationship Id="rId3"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4" Type="http://schemas.openxmlformats.org/officeDocument/2006/relationships/hyperlink" Target="https://www.linkedin.com/slink?code=f-cYEdK" TargetMode="External" /><Relationship Id="rId5" Type="http://schemas.openxmlformats.org/officeDocument/2006/relationships/hyperlink" Target="https://www.linkedin.com/slink?code=f_cekKC" TargetMode="External" /><Relationship Id="rId6" Type="http://schemas.openxmlformats.org/officeDocument/2006/relationships/hyperlink" Target="https://www.linkedin.com/slink?code=emk27CP" TargetMode="External" /><Relationship Id="rId7" Type="http://schemas.openxmlformats.org/officeDocument/2006/relationships/hyperlink" Target="https://www.popsugar.co.uk/gdpr-consent?destination=https%3A%2F%2Fwww.popsugar.co.uk%2Ffitness%2FDNA-Fit-Review-46080632" TargetMode="External" /><Relationship Id="rId8" Type="http://schemas.openxmlformats.org/officeDocument/2006/relationships/hyperlink" Target="https://software.vitamojo.com/video-the-future-of-personalised-nutrition-dnafit-x-vita-mojo/" TargetMode="External" /><Relationship Id="rId9" Type="http://schemas.openxmlformats.org/officeDocument/2006/relationships/hyperlink" Target="https://www.tablecrowd.com/venue-tbc/dine-with-olympic-athlete-and-head-of-product-at-dnafit-putting-data-into-action-for-performance-health-and-wellness-20190709" TargetMode="External" /><Relationship Id="rId10" Type="http://schemas.openxmlformats.org/officeDocument/2006/relationships/hyperlink" Target="https://www.dnatestreview.org/raw-data-analysis-tool/top-10-best-dna-raw-data-analysis-tools/" TargetMode="External" /><Relationship Id="rId11" Type="http://schemas.openxmlformats.org/officeDocument/2006/relationships/hyperlink" Target="https://www.popsugar.co.uk/gdpr-consent?destination=https%3A%2F%2Fwww.popsugar.co.uk%2Ffitness%2FDNA-Fit-Review-46080632" TargetMode="External" /><Relationship Id="rId12" Type="http://schemas.openxmlformats.org/officeDocument/2006/relationships/hyperlink" Target="https://software.vitamojo.com/video-the-future-of-personalised-nutrition-dnafit-x-vita-mojo/" TargetMode="External" /><Relationship Id="rId13" Type="http://schemas.openxmlformats.org/officeDocument/2006/relationships/hyperlink" Target="https://www.dnatestreview.org/raw-data-analysis-tool/top-10-best-dna-raw-data-analysis-tools/" TargetMode="External" /><Relationship Id="rId14" Type="http://schemas.openxmlformats.org/officeDocument/2006/relationships/hyperlink" Target="https://www.linkedin.com/slink?code=f-cYEdK" TargetMode="External" /><Relationship Id="rId15" Type="http://schemas.openxmlformats.org/officeDocument/2006/relationships/hyperlink" Target="https://www.linkedin.com/slink?code=emk27CP" TargetMode="External" /><Relationship Id="rId16" Type="http://schemas.openxmlformats.org/officeDocument/2006/relationships/hyperlink" Target="https://www.linkedin.com/slink?code=f_cekKC" TargetMode="External" /><Relationship Id="rId17" Type="http://schemas.openxmlformats.org/officeDocument/2006/relationships/hyperlink" Target="https://blog.dnafit.com/demystifying-food-labels?utm_campaign=Goal%20Improve%20Health&amp;utm_source=hs_automation&amp;utm_medium=email&amp;utm_content=73873440&amp;_hsenc=p2ANqtz-9iDuNTn6_guQTT64HiWynewbhZuO-CF1r0iTqWvuCfdjBMG6kHGaXAii5_v2msiayNAWxItabE_RRXEB0EuJpA7sxnVg&amp;_hsmi=73873440" TargetMode="External" /><Relationship Id="rId18" Type="http://schemas.openxmlformats.org/officeDocument/2006/relationships/hyperlink" Target="https://www.engadget.com/2019/06/21/dna-test-morning-person/" TargetMode="External" /><Relationship Id="rId19" Type="http://schemas.openxmlformats.org/officeDocument/2006/relationships/hyperlink" Target="https://www.tablecrowd.com/redfarm/dine-with-olympic-athlete-and-head-of-product-at-dnafit-putting-data-into-action-for-performance-health-and-wellness-20190709" TargetMode="External" /><Relationship Id="rId20" Type="http://schemas.openxmlformats.org/officeDocument/2006/relationships/hyperlink" Target="https://www.tablecrowd.com/venue-tbc/dine-with-olympic-athlete-and-head-of-product-at-dnafit-putting-data-into-action-for-performance-health-and-wellness-20190709" TargetMode="External" /><Relationship Id="rId21" Type="http://schemas.openxmlformats.org/officeDocument/2006/relationships/hyperlink" Target="https://twitter.com/Independent/status/1139323542724653063" TargetMode="External" /><Relationship Id="rId22" Type="http://schemas.openxmlformats.org/officeDocument/2006/relationships/hyperlink" Target="https://bit.ly/2IFN4vL?utm_campaign=June&amp;utm_content=93960883&amp;utm_medium=social&amp;utm_source=twitter&amp;hss_channel=tw-1346402696" TargetMode="External" /><Relationship Id="rId23" Type="http://schemas.openxmlformats.org/officeDocument/2006/relationships/hyperlink" Target="https://bit.ly/2KKKver?utm_campaign=Healthy%20Eating%20Week&amp;utm_content=93966028&amp;utm_medium=social&amp;utm_source=twitter&amp;hss_channel=tw-1346402696" TargetMode="External" /><Relationship Id="rId24" Type="http://schemas.openxmlformats.org/officeDocument/2006/relationships/hyperlink" Target="https://www.dnafit.com/store/" TargetMode="External" /><Relationship Id="rId25" Type="http://schemas.openxmlformats.org/officeDocument/2006/relationships/hyperlink" Target="https://hubs.ly/H0jlL_80" TargetMode="External" /><Relationship Id="rId26" Type="http://schemas.openxmlformats.org/officeDocument/2006/relationships/hyperlink" Target="https://www.wired.co.uk/article/dna-testing-kits-science" TargetMode="Externa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NtRHLxn98" TargetMode="External" /><Relationship Id="rId2" Type="http://schemas.openxmlformats.org/officeDocument/2006/relationships/hyperlink" Target="https://t.co/iYxuR1jtNz" TargetMode="External" /><Relationship Id="rId3" Type="http://schemas.openxmlformats.org/officeDocument/2006/relationships/hyperlink" Target="https://t.co/rvnfeVzMdV" TargetMode="External" /><Relationship Id="rId4" Type="http://schemas.openxmlformats.org/officeDocument/2006/relationships/hyperlink" Target="https://t.co/k4aChsW5Jg" TargetMode="External" /><Relationship Id="rId5" Type="http://schemas.openxmlformats.org/officeDocument/2006/relationships/hyperlink" Target="https://t.co/56zQmhkBJ8" TargetMode="External" /><Relationship Id="rId6" Type="http://schemas.openxmlformats.org/officeDocument/2006/relationships/hyperlink" Target="http://t.co/ZTK3CVrcC1" TargetMode="External" /><Relationship Id="rId7" Type="http://schemas.openxmlformats.org/officeDocument/2006/relationships/hyperlink" Target="http://t.co/QW188WqcTL" TargetMode="External" /><Relationship Id="rId8" Type="http://schemas.openxmlformats.org/officeDocument/2006/relationships/hyperlink" Target="https://t.co/ENon5VCZ03" TargetMode="External" /><Relationship Id="rId9" Type="http://schemas.openxmlformats.org/officeDocument/2006/relationships/hyperlink" Target="https://t.co/KqOqXiYA7y" TargetMode="External" /><Relationship Id="rId10" Type="http://schemas.openxmlformats.org/officeDocument/2006/relationships/hyperlink" Target="https://t.co/DWaKjIKJjz" TargetMode="External" /><Relationship Id="rId11" Type="http://schemas.openxmlformats.org/officeDocument/2006/relationships/hyperlink" Target="http://t.co/IKYK6FSOrS" TargetMode="External" /><Relationship Id="rId12" Type="http://schemas.openxmlformats.org/officeDocument/2006/relationships/hyperlink" Target="https://t.co/PzUPx7HnWZ" TargetMode="External" /><Relationship Id="rId13" Type="http://schemas.openxmlformats.org/officeDocument/2006/relationships/hyperlink" Target="https://t.co/NLjJSAIqg3" TargetMode="External" /><Relationship Id="rId14" Type="http://schemas.openxmlformats.org/officeDocument/2006/relationships/hyperlink" Target="https://t.co/DOgG7XdE91" TargetMode="External" /><Relationship Id="rId15" Type="http://schemas.openxmlformats.org/officeDocument/2006/relationships/hyperlink" Target="https://t.co/Pk3o4s1tR0" TargetMode="External" /><Relationship Id="rId16" Type="http://schemas.openxmlformats.org/officeDocument/2006/relationships/hyperlink" Target="https://t.co/WK30Hby6vC" TargetMode="External" /><Relationship Id="rId17" Type="http://schemas.openxmlformats.org/officeDocument/2006/relationships/hyperlink" Target="https://t.co/l4sQG84Ouc" TargetMode="External" /><Relationship Id="rId18" Type="http://schemas.openxmlformats.org/officeDocument/2006/relationships/hyperlink" Target="https://t.co/mbN7Kf5h00" TargetMode="External" /><Relationship Id="rId19" Type="http://schemas.openxmlformats.org/officeDocument/2006/relationships/hyperlink" Target="http://t.co/K7ZWgyCh2d" TargetMode="External" /><Relationship Id="rId20" Type="http://schemas.openxmlformats.org/officeDocument/2006/relationships/hyperlink" Target="https://t.co/1TKwAxKdMa" TargetMode="External" /><Relationship Id="rId21" Type="http://schemas.openxmlformats.org/officeDocument/2006/relationships/hyperlink" Target="https://pbs.twimg.com/profile_banners/445885673/1496069189" TargetMode="External" /><Relationship Id="rId22" Type="http://schemas.openxmlformats.org/officeDocument/2006/relationships/hyperlink" Target="https://pbs.twimg.com/profile_banners/278441639/1514134220" TargetMode="External" /><Relationship Id="rId23" Type="http://schemas.openxmlformats.org/officeDocument/2006/relationships/hyperlink" Target="https://pbs.twimg.com/profile_banners/145746556/1560828169" TargetMode="External" /><Relationship Id="rId24" Type="http://schemas.openxmlformats.org/officeDocument/2006/relationships/hyperlink" Target="https://pbs.twimg.com/profile_banners/37957781/1530886648" TargetMode="External" /><Relationship Id="rId25" Type="http://schemas.openxmlformats.org/officeDocument/2006/relationships/hyperlink" Target="https://pbs.twimg.com/profile_banners/17209595/1551719035" TargetMode="External" /><Relationship Id="rId26" Type="http://schemas.openxmlformats.org/officeDocument/2006/relationships/hyperlink" Target="https://pbs.twimg.com/profile_banners/15667205/1412516045" TargetMode="External" /><Relationship Id="rId27" Type="http://schemas.openxmlformats.org/officeDocument/2006/relationships/hyperlink" Target="https://pbs.twimg.com/profile_banners/1346402696/1560866025" TargetMode="External" /><Relationship Id="rId28" Type="http://schemas.openxmlformats.org/officeDocument/2006/relationships/hyperlink" Target="https://pbs.twimg.com/profile_banners/16973333/1549384292" TargetMode="External" /><Relationship Id="rId29" Type="http://schemas.openxmlformats.org/officeDocument/2006/relationships/hyperlink" Target="https://pbs.twimg.com/profile_banners/791773039/1445608678" TargetMode="External" /><Relationship Id="rId30" Type="http://schemas.openxmlformats.org/officeDocument/2006/relationships/hyperlink" Target="https://pbs.twimg.com/profile_banners/147435311/1552575767" TargetMode="External" /><Relationship Id="rId31" Type="http://schemas.openxmlformats.org/officeDocument/2006/relationships/hyperlink" Target="https://pbs.twimg.com/profile_banners/748087807827021824/1542721085" TargetMode="External" /><Relationship Id="rId32" Type="http://schemas.openxmlformats.org/officeDocument/2006/relationships/hyperlink" Target="https://pbs.twimg.com/profile_banners/746708647149871104/1541067065" TargetMode="External" /><Relationship Id="rId33" Type="http://schemas.openxmlformats.org/officeDocument/2006/relationships/hyperlink" Target="https://pbs.twimg.com/profile_banners/3828655878/1444496711" TargetMode="External" /><Relationship Id="rId34" Type="http://schemas.openxmlformats.org/officeDocument/2006/relationships/hyperlink" Target="https://pbs.twimg.com/profile_banners/3407182133/1557829544" TargetMode="External" /><Relationship Id="rId35" Type="http://schemas.openxmlformats.org/officeDocument/2006/relationships/hyperlink" Target="https://pbs.twimg.com/profile_banners/147616238/1549450971" TargetMode="External" /><Relationship Id="rId36" Type="http://schemas.openxmlformats.org/officeDocument/2006/relationships/hyperlink" Target="https://pbs.twimg.com/profile_banners/316741130/1532499689" TargetMode="External" /><Relationship Id="rId37" Type="http://schemas.openxmlformats.org/officeDocument/2006/relationships/hyperlink" Target="https://pbs.twimg.com/profile_banners/23302049/1431426748" TargetMode="External" /><Relationship Id="rId38" Type="http://schemas.openxmlformats.org/officeDocument/2006/relationships/hyperlink" Target="https://pbs.twimg.com/profile_banners/316331833/1431495420"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8/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3/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6/bg.gif"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9/bg.gif" TargetMode="External" /><Relationship Id="rId60" Type="http://schemas.openxmlformats.org/officeDocument/2006/relationships/hyperlink" Target="http://abs.twimg.com/images/themes/theme15/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pbs.twimg.com/profile_images/704058915449925633/69Ub2GI0_normal.jpg" TargetMode="External" /><Relationship Id="rId64" Type="http://schemas.openxmlformats.org/officeDocument/2006/relationships/hyperlink" Target="http://pbs.twimg.com/profile_images/944918063606091777/PWweoeBj_normal.jpg" TargetMode="External" /><Relationship Id="rId65" Type="http://schemas.openxmlformats.org/officeDocument/2006/relationships/hyperlink" Target="http://pbs.twimg.com/profile_images/1049405170340257798/HJuPj6zz_normal.jpg" TargetMode="External" /><Relationship Id="rId66" Type="http://schemas.openxmlformats.org/officeDocument/2006/relationships/hyperlink" Target="http://pbs.twimg.com/profile_images/980820968514912257/n8Sz9fS6_normal.jpg" TargetMode="External" /><Relationship Id="rId67" Type="http://schemas.openxmlformats.org/officeDocument/2006/relationships/hyperlink" Target="http://pbs.twimg.com/profile_images/666191835736358912/kuT2rAaK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913030877692665856/XghDM9Ke_normal.jpg" TargetMode="External" /><Relationship Id="rId70" Type="http://schemas.openxmlformats.org/officeDocument/2006/relationships/hyperlink" Target="http://pbs.twimg.com/profile_images/514242318941966336/OTs2fpZS_normal.jpeg" TargetMode="External" /><Relationship Id="rId71" Type="http://schemas.openxmlformats.org/officeDocument/2006/relationships/hyperlink" Target="http://pbs.twimg.com/profile_images/1118531714119290885/NAxwo5wU_normal.png" TargetMode="External" /><Relationship Id="rId72" Type="http://schemas.openxmlformats.org/officeDocument/2006/relationships/hyperlink" Target="http://pbs.twimg.com/profile_images/1015965267116089347/_Aaz8Ff7_normal.jpg" TargetMode="External" /><Relationship Id="rId73" Type="http://schemas.openxmlformats.org/officeDocument/2006/relationships/hyperlink" Target="http://pbs.twimg.com/profile_images/1058319247959502848/2zVFZyYi_normal.jpg" TargetMode="External" /><Relationship Id="rId74" Type="http://schemas.openxmlformats.org/officeDocument/2006/relationships/hyperlink" Target="http://pbs.twimg.com/profile_images/657557620312702977/qXNN8OFK_normal.jpg" TargetMode="External" /><Relationship Id="rId75" Type="http://schemas.openxmlformats.org/officeDocument/2006/relationships/hyperlink" Target="http://pbs.twimg.com/profile_images/873629574474735617/diwgoA55_normal.jpg" TargetMode="External" /><Relationship Id="rId76" Type="http://schemas.openxmlformats.org/officeDocument/2006/relationships/hyperlink" Target="http://pbs.twimg.com/profile_images/486951707864088576/_BQQxKuq_normal.png" TargetMode="External" /><Relationship Id="rId77" Type="http://schemas.openxmlformats.org/officeDocument/2006/relationships/hyperlink" Target="http://pbs.twimg.com/profile_images/750349884843188224/-hpO0DQS_normal.jpg" TargetMode="External" /><Relationship Id="rId78" Type="http://schemas.openxmlformats.org/officeDocument/2006/relationships/hyperlink" Target="http://pbs.twimg.com/profile_images/975712403223609345/Zzwh9O3N_normal.jpg" TargetMode="External" /><Relationship Id="rId79" Type="http://schemas.openxmlformats.org/officeDocument/2006/relationships/hyperlink" Target="http://pbs.twimg.com/profile_images/691988500837609474/GKyOh2oE_normal.jpg" TargetMode="External" /><Relationship Id="rId80" Type="http://schemas.openxmlformats.org/officeDocument/2006/relationships/hyperlink" Target="http://pbs.twimg.com/profile_images/1121758564492677120/UoYt00D8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592982714946560000/oEx3ohqf_normal.jpg" TargetMode="External" /><Relationship Id="rId83" Type="http://schemas.openxmlformats.org/officeDocument/2006/relationships/hyperlink" Target="http://pbs.twimg.com/profile_images/831834006002003968/bhDq1zTj_normal.jpg" TargetMode="External" /><Relationship Id="rId84" Type="http://schemas.openxmlformats.org/officeDocument/2006/relationships/hyperlink" Target="http://pbs.twimg.com/profile_images/755579076727877633/_DSrDvFA_normal.jpg" TargetMode="External" /><Relationship Id="rId85" Type="http://schemas.openxmlformats.org/officeDocument/2006/relationships/hyperlink" Target="http://pbs.twimg.com/profile_images/1076183592219365376/sU_Cpt8a_normal.jpg" TargetMode="External" /><Relationship Id="rId86" Type="http://schemas.openxmlformats.org/officeDocument/2006/relationships/hyperlink" Target="http://pbs.twimg.com/profile_images/1404245782/igeek_normal.jpg" TargetMode="External" /><Relationship Id="rId87" Type="http://schemas.openxmlformats.org/officeDocument/2006/relationships/hyperlink" Target="https://twitter.com/patrick_j_short" TargetMode="External" /><Relationship Id="rId88" Type="http://schemas.openxmlformats.org/officeDocument/2006/relationships/hyperlink" Target="https://twitter.com/amitkatwala" TargetMode="External" /><Relationship Id="rId89" Type="http://schemas.openxmlformats.org/officeDocument/2006/relationships/hyperlink" Target="https://twitter.com/junkycosmonaut" TargetMode="External" /><Relationship Id="rId90" Type="http://schemas.openxmlformats.org/officeDocument/2006/relationships/hyperlink" Target="https://twitter.com/morenamagnanini" TargetMode="External" /><Relationship Id="rId91" Type="http://schemas.openxmlformats.org/officeDocument/2006/relationships/hyperlink" Target="https://twitter.com/brittri" TargetMode="External" /><Relationship Id="rId92" Type="http://schemas.openxmlformats.org/officeDocument/2006/relationships/hyperlink" Target="https://twitter.com/gymireland" TargetMode="External" /><Relationship Id="rId93" Type="http://schemas.openxmlformats.org/officeDocument/2006/relationships/hyperlink" Target="https://twitter.com/health" TargetMode="External" /><Relationship Id="rId94" Type="http://schemas.openxmlformats.org/officeDocument/2006/relationships/hyperlink" Target="https://twitter.com/nutrition" TargetMode="External" /><Relationship Id="rId95" Type="http://schemas.openxmlformats.org/officeDocument/2006/relationships/hyperlink" Target="https://twitter.com/dnafithq" TargetMode="External" /><Relationship Id="rId96" Type="http://schemas.openxmlformats.org/officeDocument/2006/relationships/hyperlink" Target="https://twitter.com/independent" TargetMode="External" /><Relationship Id="rId97" Type="http://schemas.openxmlformats.org/officeDocument/2006/relationships/hyperlink" Target="https://twitter.com/dnatestreviews" TargetMode="External" /><Relationship Id="rId98" Type="http://schemas.openxmlformats.org/officeDocument/2006/relationships/hyperlink" Target="https://twitter.com/nutritionnetwor" TargetMode="External" /><Relationship Id="rId99" Type="http://schemas.openxmlformats.org/officeDocument/2006/relationships/hyperlink" Target="https://twitter.com/tablecrowd" TargetMode="External" /><Relationship Id="rId100" Type="http://schemas.openxmlformats.org/officeDocument/2006/relationships/hyperlink" Target="https://twitter.com/startlead" TargetMode="External" /><Relationship Id="rId101" Type="http://schemas.openxmlformats.org/officeDocument/2006/relationships/hyperlink" Target="https://twitter.com/startupleaguehq" TargetMode="External" /><Relationship Id="rId102" Type="http://schemas.openxmlformats.org/officeDocument/2006/relationships/hyperlink" Target="https://twitter.com/aurofit" TargetMode="External" /><Relationship Id="rId103" Type="http://schemas.openxmlformats.org/officeDocument/2006/relationships/hyperlink" Target="https://twitter.com/vic_k_nola" TargetMode="External" /><Relationship Id="rId104" Type="http://schemas.openxmlformats.org/officeDocument/2006/relationships/hyperlink" Target="https://twitter.com/vitamojo" TargetMode="External" /><Relationship Id="rId105" Type="http://schemas.openxmlformats.org/officeDocument/2006/relationships/hyperlink" Target="https://twitter.com/dnafit" TargetMode="External" /><Relationship Id="rId106" Type="http://schemas.openxmlformats.org/officeDocument/2006/relationships/hyperlink" Target="https://twitter.com/stennins" TargetMode="External" /><Relationship Id="rId107" Type="http://schemas.openxmlformats.org/officeDocument/2006/relationships/hyperlink" Target="https://twitter.com/christianwawa" TargetMode="External" /><Relationship Id="rId108" Type="http://schemas.openxmlformats.org/officeDocument/2006/relationships/hyperlink" Target="https://twitter.com/mackpijewski" TargetMode="External" /><Relationship Id="rId109" Type="http://schemas.openxmlformats.org/officeDocument/2006/relationships/hyperlink" Target="https://twitter.com/trinaty" TargetMode="External" /><Relationship Id="rId110" Type="http://schemas.openxmlformats.org/officeDocument/2006/relationships/hyperlink" Target="https://twitter.com/gamergeeknews" TargetMode="External" /><Relationship Id="rId111" Type="http://schemas.openxmlformats.org/officeDocument/2006/relationships/comments" Target="../comments2.xml" /><Relationship Id="rId112" Type="http://schemas.openxmlformats.org/officeDocument/2006/relationships/vmlDrawing" Target="../drawings/vmlDrawing2.vml" /><Relationship Id="rId113" Type="http://schemas.openxmlformats.org/officeDocument/2006/relationships/table" Target="../tables/table2.xml" /><Relationship Id="rId1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636</v>
      </c>
      <c r="BD2" s="13" t="s">
        <v>652</v>
      </c>
      <c r="BE2" s="13" t="s">
        <v>653</v>
      </c>
      <c r="BF2" s="67" t="s">
        <v>828</v>
      </c>
      <c r="BG2" s="67" t="s">
        <v>829</v>
      </c>
      <c r="BH2" s="67" t="s">
        <v>830</v>
      </c>
      <c r="BI2" s="67" t="s">
        <v>831</v>
      </c>
      <c r="BJ2" s="67" t="s">
        <v>832</v>
      </c>
      <c r="BK2" s="67" t="s">
        <v>833</v>
      </c>
      <c r="BL2" s="67" t="s">
        <v>834</v>
      </c>
      <c r="BM2" s="67" t="s">
        <v>835</v>
      </c>
      <c r="BN2" s="67" t="s">
        <v>836</v>
      </c>
    </row>
    <row r="3" spans="1:66" ht="15" customHeight="1">
      <c r="A3" s="84" t="s">
        <v>232</v>
      </c>
      <c r="B3" s="84" t="s">
        <v>247</v>
      </c>
      <c r="C3" s="53" t="s">
        <v>1094</v>
      </c>
      <c r="D3" s="54">
        <v>3</v>
      </c>
      <c r="E3" s="65"/>
      <c r="F3" s="55">
        <v>32</v>
      </c>
      <c r="G3" s="53"/>
      <c r="H3" s="57"/>
      <c r="I3" s="56"/>
      <c r="J3" s="56"/>
      <c r="K3" s="36" t="s">
        <v>65</v>
      </c>
      <c r="L3" s="62">
        <v>3</v>
      </c>
      <c r="M3" s="62"/>
      <c r="N3" s="63"/>
      <c r="O3" s="85" t="s">
        <v>256</v>
      </c>
      <c r="P3" s="87">
        <v>43616.667650462965</v>
      </c>
      <c r="Q3" s="85" t="s">
        <v>259</v>
      </c>
      <c r="R3" s="89" t="s">
        <v>279</v>
      </c>
      <c r="S3" s="85" t="s">
        <v>295</v>
      </c>
      <c r="T3" s="85"/>
      <c r="U3" s="85"/>
      <c r="V3" s="89" t="s">
        <v>323</v>
      </c>
      <c r="W3" s="87">
        <v>43616.667650462965</v>
      </c>
      <c r="X3" s="91">
        <v>43616</v>
      </c>
      <c r="Y3" s="93" t="s">
        <v>336</v>
      </c>
      <c r="Z3" s="89" t="s">
        <v>364</v>
      </c>
      <c r="AA3" s="85"/>
      <c r="AB3" s="85"/>
      <c r="AC3" s="93" t="s">
        <v>392</v>
      </c>
      <c r="AD3" s="85"/>
      <c r="AE3" s="85" t="b">
        <v>0</v>
      </c>
      <c r="AF3" s="85">
        <v>1</v>
      </c>
      <c r="AG3" s="93" t="s">
        <v>420</v>
      </c>
      <c r="AH3" s="85" t="b">
        <v>0</v>
      </c>
      <c r="AI3" s="85" t="s">
        <v>422</v>
      </c>
      <c r="AJ3" s="85"/>
      <c r="AK3" s="93" t="s">
        <v>420</v>
      </c>
      <c r="AL3" s="85" t="b">
        <v>0</v>
      </c>
      <c r="AM3" s="85">
        <v>2</v>
      </c>
      <c r="AN3" s="93" t="s">
        <v>420</v>
      </c>
      <c r="AO3" s="85" t="s">
        <v>425</v>
      </c>
      <c r="AP3" s="85" t="b">
        <v>0</v>
      </c>
      <c r="AQ3" s="93" t="s">
        <v>392</v>
      </c>
      <c r="AR3" s="85" t="s">
        <v>257</v>
      </c>
      <c r="AS3" s="85">
        <v>0</v>
      </c>
      <c r="AT3" s="85">
        <v>0</v>
      </c>
      <c r="AU3" s="85"/>
      <c r="AV3" s="85"/>
      <c r="AW3" s="85"/>
      <c r="AX3" s="85"/>
      <c r="AY3" s="85"/>
      <c r="AZ3" s="85"/>
      <c r="BA3" s="85"/>
      <c r="BB3" s="85"/>
      <c r="BC3">
        <v>1</v>
      </c>
      <c r="BD3" s="85" t="str">
        <f>REPLACE(INDEX(GroupVertices[Group],MATCH(Edges[[#This Row],[Vertex 1]],GroupVertices[Vertex],0)),1,1,"")</f>
        <v>6</v>
      </c>
      <c r="BE3" s="85" t="str">
        <f>REPLACE(INDEX(GroupVertices[Group],MATCH(Edges[[#This Row],[Vertex 2]],GroupVertices[Vertex],0)),1,1,"")</f>
        <v>6</v>
      </c>
      <c r="BF3" s="51">
        <v>1</v>
      </c>
      <c r="BG3" s="52">
        <v>3.0303030303030303</v>
      </c>
      <c r="BH3" s="51">
        <v>1</v>
      </c>
      <c r="BI3" s="52">
        <v>3.0303030303030303</v>
      </c>
      <c r="BJ3" s="51">
        <v>0</v>
      </c>
      <c r="BK3" s="52">
        <v>0</v>
      </c>
      <c r="BL3" s="51">
        <v>31</v>
      </c>
      <c r="BM3" s="52">
        <v>93.93939393939394</v>
      </c>
      <c r="BN3" s="51">
        <v>33</v>
      </c>
    </row>
    <row r="4" spans="1:66" ht="15" customHeight="1">
      <c r="A4" s="84" t="s">
        <v>233</v>
      </c>
      <c r="B4" s="84" t="s">
        <v>232</v>
      </c>
      <c r="C4" s="53" t="s">
        <v>1094</v>
      </c>
      <c r="D4" s="54">
        <v>3</v>
      </c>
      <c r="E4" s="65"/>
      <c r="F4" s="55">
        <v>32</v>
      </c>
      <c r="G4" s="53"/>
      <c r="H4" s="57"/>
      <c r="I4" s="56"/>
      <c r="J4" s="56"/>
      <c r="K4" s="36" t="s">
        <v>65</v>
      </c>
      <c r="L4" s="83">
        <v>4</v>
      </c>
      <c r="M4" s="83"/>
      <c r="N4" s="63"/>
      <c r="O4" s="86" t="s">
        <v>257</v>
      </c>
      <c r="P4" s="88">
        <v>43631.00915509259</v>
      </c>
      <c r="Q4" s="86" t="s">
        <v>259</v>
      </c>
      <c r="R4" s="86"/>
      <c r="S4" s="86"/>
      <c r="T4" s="86"/>
      <c r="U4" s="86"/>
      <c r="V4" s="90" t="s">
        <v>324</v>
      </c>
      <c r="W4" s="88">
        <v>43631.00915509259</v>
      </c>
      <c r="X4" s="92">
        <v>43631</v>
      </c>
      <c r="Y4" s="94" t="s">
        <v>337</v>
      </c>
      <c r="Z4" s="90" t="s">
        <v>365</v>
      </c>
      <c r="AA4" s="86"/>
      <c r="AB4" s="86"/>
      <c r="AC4" s="94" t="s">
        <v>393</v>
      </c>
      <c r="AD4" s="86"/>
      <c r="AE4" s="86" t="b">
        <v>0</v>
      </c>
      <c r="AF4" s="86">
        <v>0</v>
      </c>
      <c r="AG4" s="94" t="s">
        <v>420</v>
      </c>
      <c r="AH4" s="86" t="b">
        <v>0</v>
      </c>
      <c r="AI4" s="86" t="s">
        <v>422</v>
      </c>
      <c r="AJ4" s="86"/>
      <c r="AK4" s="94" t="s">
        <v>420</v>
      </c>
      <c r="AL4" s="86" t="b">
        <v>0</v>
      </c>
      <c r="AM4" s="86">
        <v>2</v>
      </c>
      <c r="AN4" s="94" t="s">
        <v>392</v>
      </c>
      <c r="AO4" s="86" t="s">
        <v>426</v>
      </c>
      <c r="AP4" s="86" t="b">
        <v>0</v>
      </c>
      <c r="AQ4" s="94" t="s">
        <v>392</v>
      </c>
      <c r="AR4" s="86" t="s">
        <v>194</v>
      </c>
      <c r="AS4" s="86">
        <v>0</v>
      </c>
      <c r="AT4" s="86">
        <v>0</v>
      </c>
      <c r="AU4" s="86"/>
      <c r="AV4" s="86"/>
      <c r="AW4" s="86"/>
      <c r="AX4" s="86"/>
      <c r="AY4" s="86"/>
      <c r="AZ4" s="86"/>
      <c r="BA4" s="86"/>
      <c r="BB4" s="86"/>
      <c r="BC4">
        <v>1</v>
      </c>
      <c r="BD4" s="85" t="str">
        <f>REPLACE(INDEX(GroupVertices[Group],MATCH(Edges[[#This Row],[Vertex 1]],GroupVertices[Vertex],0)),1,1,"")</f>
        <v>6</v>
      </c>
      <c r="BE4" s="85" t="str">
        <f>REPLACE(INDEX(GroupVertices[Group],MATCH(Edges[[#This Row],[Vertex 2]],GroupVertices[Vertex],0)),1,1,"")</f>
        <v>6</v>
      </c>
      <c r="BF4" s="51"/>
      <c r="BG4" s="52"/>
      <c r="BH4" s="51"/>
      <c r="BI4" s="52"/>
      <c r="BJ4" s="51"/>
      <c r="BK4" s="52"/>
      <c r="BL4" s="51"/>
      <c r="BM4" s="52"/>
      <c r="BN4" s="51"/>
    </row>
    <row r="5" spans="1:66" ht="45">
      <c r="A5" s="84" t="s">
        <v>233</v>
      </c>
      <c r="B5" s="84" t="s">
        <v>247</v>
      </c>
      <c r="C5" s="53" t="s">
        <v>1094</v>
      </c>
      <c r="D5" s="54">
        <v>3</v>
      </c>
      <c r="E5" s="65"/>
      <c r="F5" s="55">
        <v>32</v>
      </c>
      <c r="G5" s="53"/>
      <c r="H5" s="57"/>
      <c r="I5" s="56"/>
      <c r="J5" s="56"/>
      <c r="K5" s="36" t="s">
        <v>65</v>
      </c>
      <c r="L5" s="83">
        <v>5</v>
      </c>
      <c r="M5" s="83"/>
      <c r="N5" s="63"/>
      <c r="O5" s="86" t="s">
        <v>256</v>
      </c>
      <c r="P5" s="88">
        <v>43631.00915509259</v>
      </c>
      <c r="Q5" s="86" t="s">
        <v>259</v>
      </c>
      <c r="R5" s="86"/>
      <c r="S5" s="86"/>
      <c r="T5" s="86"/>
      <c r="U5" s="86"/>
      <c r="V5" s="90" t="s">
        <v>324</v>
      </c>
      <c r="W5" s="88">
        <v>43631.00915509259</v>
      </c>
      <c r="X5" s="92">
        <v>43631</v>
      </c>
      <c r="Y5" s="94" t="s">
        <v>337</v>
      </c>
      <c r="Z5" s="90" t="s">
        <v>365</v>
      </c>
      <c r="AA5" s="86"/>
      <c r="AB5" s="86"/>
      <c r="AC5" s="94" t="s">
        <v>393</v>
      </c>
      <c r="AD5" s="86"/>
      <c r="AE5" s="86" t="b">
        <v>0</v>
      </c>
      <c r="AF5" s="86">
        <v>0</v>
      </c>
      <c r="AG5" s="94" t="s">
        <v>420</v>
      </c>
      <c r="AH5" s="86" t="b">
        <v>0</v>
      </c>
      <c r="AI5" s="86" t="s">
        <v>422</v>
      </c>
      <c r="AJ5" s="86"/>
      <c r="AK5" s="94" t="s">
        <v>420</v>
      </c>
      <c r="AL5" s="86" t="b">
        <v>0</v>
      </c>
      <c r="AM5" s="86">
        <v>2</v>
      </c>
      <c r="AN5" s="94" t="s">
        <v>392</v>
      </c>
      <c r="AO5" s="86" t="s">
        <v>426</v>
      </c>
      <c r="AP5" s="86" t="b">
        <v>0</v>
      </c>
      <c r="AQ5" s="94" t="s">
        <v>392</v>
      </c>
      <c r="AR5" s="86" t="s">
        <v>194</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1</v>
      </c>
      <c r="BG5" s="52">
        <v>3.0303030303030303</v>
      </c>
      <c r="BH5" s="51">
        <v>1</v>
      </c>
      <c r="BI5" s="52">
        <v>3.0303030303030303</v>
      </c>
      <c r="BJ5" s="51">
        <v>0</v>
      </c>
      <c r="BK5" s="52">
        <v>0</v>
      </c>
      <c r="BL5" s="51">
        <v>31</v>
      </c>
      <c r="BM5" s="52">
        <v>93.93939393939394</v>
      </c>
      <c r="BN5" s="51">
        <v>33</v>
      </c>
    </row>
    <row r="6" spans="1:66" ht="45">
      <c r="A6" s="84" t="s">
        <v>234</v>
      </c>
      <c r="B6" s="84" t="s">
        <v>248</v>
      </c>
      <c r="C6" s="53" t="s">
        <v>1094</v>
      </c>
      <c r="D6" s="54">
        <v>3</v>
      </c>
      <c r="E6" s="65"/>
      <c r="F6" s="55">
        <v>32</v>
      </c>
      <c r="G6" s="53"/>
      <c r="H6" s="57"/>
      <c r="I6" s="56"/>
      <c r="J6" s="56"/>
      <c r="K6" s="36" t="s">
        <v>65</v>
      </c>
      <c r="L6" s="83">
        <v>6</v>
      </c>
      <c r="M6" s="83"/>
      <c r="N6" s="63"/>
      <c r="O6" s="86" t="s">
        <v>256</v>
      </c>
      <c r="P6" s="88">
        <v>43631.70578703703</v>
      </c>
      <c r="Q6" s="86" t="s">
        <v>260</v>
      </c>
      <c r="R6" s="86"/>
      <c r="S6" s="86"/>
      <c r="T6" s="86"/>
      <c r="U6" s="86"/>
      <c r="V6" s="90" t="s">
        <v>325</v>
      </c>
      <c r="W6" s="88">
        <v>43631.70578703703</v>
      </c>
      <c r="X6" s="92">
        <v>43631</v>
      </c>
      <c r="Y6" s="94" t="s">
        <v>338</v>
      </c>
      <c r="Z6" s="90" t="s">
        <v>366</v>
      </c>
      <c r="AA6" s="86"/>
      <c r="AB6" s="86"/>
      <c r="AC6" s="94" t="s">
        <v>394</v>
      </c>
      <c r="AD6" s="86"/>
      <c r="AE6" s="86" t="b">
        <v>0</v>
      </c>
      <c r="AF6" s="86">
        <v>0</v>
      </c>
      <c r="AG6" s="94" t="s">
        <v>420</v>
      </c>
      <c r="AH6" s="86" t="b">
        <v>0</v>
      </c>
      <c r="AI6" s="86" t="s">
        <v>422</v>
      </c>
      <c r="AJ6" s="86"/>
      <c r="AK6" s="94" t="s">
        <v>420</v>
      </c>
      <c r="AL6" s="86" t="b">
        <v>0</v>
      </c>
      <c r="AM6" s="86">
        <v>0</v>
      </c>
      <c r="AN6" s="94" t="s">
        <v>420</v>
      </c>
      <c r="AO6" s="86" t="s">
        <v>425</v>
      </c>
      <c r="AP6" s="86" t="b">
        <v>0</v>
      </c>
      <c r="AQ6" s="94" t="s">
        <v>394</v>
      </c>
      <c r="AR6" s="86" t="s">
        <v>194</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234</v>
      </c>
      <c r="B7" s="84" t="s">
        <v>249</v>
      </c>
      <c r="C7" s="53" t="s">
        <v>1094</v>
      </c>
      <c r="D7" s="54">
        <v>3</v>
      </c>
      <c r="E7" s="65"/>
      <c r="F7" s="55">
        <v>32</v>
      </c>
      <c r="G7" s="53"/>
      <c r="H7" s="57"/>
      <c r="I7" s="56"/>
      <c r="J7" s="56"/>
      <c r="K7" s="36" t="s">
        <v>65</v>
      </c>
      <c r="L7" s="83">
        <v>7</v>
      </c>
      <c r="M7" s="83"/>
      <c r="N7" s="63"/>
      <c r="O7" s="86" t="s">
        <v>256</v>
      </c>
      <c r="P7" s="88">
        <v>43631.70578703703</v>
      </c>
      <c r="Q7" s="86" t="s">
        <v>260</v>
      </c>
      <c r="R7" s="86"/>
      <c r="S7" s="86"/>
      <c r="T7" s="86"/>
      <c r="U7" s="86"/>
      <c r="V7" s="90" t="s">
        <v>325</v>
      </c>
      <c r="W7" s="88">
        <v>43631.70578703703</v>
      </c>
      <c r="X7" s="92">
        <v>43631</v>
      </c>
      <c r="Y7" s="94" t="s">
        <v>338</v>
      </c>
      <c r="Z7" s="90" t="s">
        <v>366</v>
      </c>
      <c r="AA7" s="86"/>
      <c r="AB7" s="86"/>
      <c r="AC7" s="94" t="s">
        <v>394</v>
      </c>
      <c r="AD7" s="86"/>
      <c r="AE7" s="86" t="b">
        <v>0</v>
      </c>
      <c r="AF7" s="86">
        <v>0</v>
      </c>
      <c r="AG7" s="94" t="s">
        <v>420</v>
      </c>
      <c r="AH7" s="86" t="b">
        <v>0</v>
      </c>
      <c r="AI7" s="86" t="s">
        <v>422</v>
      </c>
      <c r="AJ7" s="86"/>
      <c r="AK7" s="94" t="s">
        <v>420</v>
      </c>
      <c r="AL7" s="86" t="b">
        <v>0</v>
      </c>
      <c r="AM7" s="86">
        <v>0</v>
      </c>
      <c r="AN7" s="94" t="s">
        <v>420</v>
      </c>
      <c r="AO7" s="86" t="s">
        <v>425</v>
      </c>
      <c r="AP7" s="86" t="b">
        <v>0</v>
      </c>
      <c r="AQ7" s="94" t="s">
        <v>394</v>
      </c>
      <c r="AR7" s="86" t="s">
        <v>194</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234</v>
      </c>
      <c r="B8" s="84" t="s">
        <v>250</v>
      </c>
      <c r="C8" s="53" t="s">
        <v>1094</v>
      </c>
      <c r="D8" s="54">
        <v>3</v>
      </c>
      <c r="E8" s="65"/>
      <c r="F8" s="55">
        <v>32</v>
      </c>
      <c r="G8" s="53"/>
      <c r="H8" s="57"/>
      <c r="I8" s="56"/>
      <c r="J8" s="56"/>
      <c r="K8" s="36" t="s">
        <v>65</v>
      </c>
      <c r="L8" s="83">
        <v>8</v>
      </c>
      <c r="M8" s="83"/>
      <c r="N8" s="63"/>
      <c r="O8" s="86" t="s">
        <v>256</v>
      </c>
      <c r="P8" s="88">
        <v>43631.70578703703</v>
      </c>
      <c r="Q8" s="86" t="s">
        <v>260</v>
      </c>
      <c r="R8" s="86"/>
      <c r="S8" s="86"/>
      <c r="T8" s="86"/>
      <c r="U8" s="86"/>
      <c r="V8" s="90" t="s">
        <v>325</v>
      </c>
      <c r="W8" s="88">
        <v>43631.70578703703</v>
      </c>
      <c r="X8" s="92">
        <v>43631</v>
      </c>
      <c r="Y8" s="94" t="s">
        <v>338</v>
      </c>
      <c r="Z8" s="90" t="s">
        <v>366</v>
      </c>
      <c r="AA8" s="86"/>
      <c r="AB8" s="86"/>
      <c r="AC8" s="94" t="s">
        <v>394</v>
      </c>
      <c r="AD8" s="86"/>
      <c r="AE8" s="86" t="b">
        <v>0</v>
      </c>
      <c r="AF8" s="86">
        <v>0</v>
      </c>
      <c r="AG8" s="94" t="s">
        <v>420</v>
      </c>
      <c r="AH8" s="86" t="b">
        <v>0</v>
      </c>
      <c r="AI8" s="86" t="s">
        <v>422</v>
      </c>
      <c r="AJ8" s="86"/>
      <c r="AK8" s="94" t="s">
        <v>420</v>
      </c>
      <c r="AL8" s="86" t="b">
        <v>0</v>
      </c>
      <c r="AM8" s="86">
        <v>0</v>
      </c>
      <c r="AN8" s="94" t="s">
        <v>420</v>
      </c>
      <c r="AO8" s="86" t="s">
        <v>425</v>
      </c>
      <c r="AP8" s="86" t="b">
        <v>0</v>
      </c>
      <c r="AQ8" s="94" t="s">
        <v>394</v>
      </c>
      <c r="AR8" s="86" t="s">
        <v>194</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45">
      <c r="A9" s="84" t="s">
        <v>234</v>
      </c>
      <c r="B9" s="84" t="s">
        <v>251</v>
      </c>
      <c r="C9" s="53" t="s">
        <v>1094</v>
      </c>
      <c r="D9" s="54">
        <v>3</v>
      </c>
      <c r="E9" s="65"/>
      <c r="F9" s="55">
        <v>32</v>
      </c>
      <c r="G9" s="53"/>
      <c r="H9" s="57"/>
      <c r="I9" s="56"/>
      <c r="J9" s="56"/>
      <c r="K9" s="36" t="s">
        <v>65</v>
      </c>
      <c r="L9" s="83">
        <v>9</v>
      </c>
      <c r="M9" s="83"/>
      <c r="N9" s="63"/>
      <c r="O9" s="86" t="s">
        <v>256</v>
      </c>
      <c r="P9" s="88">
        <v>43631.70578703703</v>
      </c>
      <c r="Q9" s="86" t="s">
        <v>260</v>
      </c>
      <c r="R9" s="86"/>
      <c r="S9" s="86"/>
      <c r="T9" s="86"/>
      <c r="U9" s="86"/>
      <c r="V9" s="90" t="s">
        <v>325</v>
      </c>
      <c r="W9" s="88">
        <v>43631.70578703703</v>
      </c>
      <c r="X9" s="92">
        <v>43631</v>
      </c>
      <c r="Y9" s="94" t="s">
        <v>338</v>
      </c>
      <c r="Z9" s="90" t="s">
        <v>366</v>
      </c>
      <c r="AA9" s="86"/>
      <c r="AB9" s="86"/>
      <c r="AC9" s="94" t="s">
        <v>394</v>
      </c>
      <c r="AD9" s="86"/>
      <c r="AE9" s="86" t="b">
        <v>0</v>
      </c>
      <c r="AF9" s="86">
        <v>0</v>
      </c>
      <c r="AG9" s="94" t="s">
        <v>420</v>
      </c>
      <c r="AH9" s="86" t="b">
        <v>0</v>
      </c>
      <c r="AI9" s="86" t="s">
        <v>422</v>
      </c>
      <c r="AJ9" s="86"/>
      <c r="AK9" s="94" t="s">
        <v>420</v>
      </c>
      <c r="AL9" s="86" t="b">
        <v>0</v>
      </c>
      <c r="AM9" s="86">
        <v>0</v>
      </c>
      <c r="AN9" s="94" t="s">
        <v>420</v>
      </c>
      <c r="AO9" s="86" t="s">
        <v>425</v>
      </c>
      <c r="AP9" s="86" t="b">
        <v>0</v>
      </c>
      <c r="AQ9" s="94" t="s">
        <v>394</v>
      </c>
      <c r="AR9" s="86" t="s">
        <v>194</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30">
      <c r="A10" s="84" t="s">
        <v>234</v>
      </c>
      <c r="B10" s="84" t="s">
        <v>235</v>
      </c>
      <c r="C10" s="53" t="s">
        <v>1095</v>
      </c>
      <c r="D10" s="54">
        <v>6.5</v>
      </c>
      <c r="E10" s="65"/>
      <c r="F10" s="55">
        <v>23.333333333333336</v>
      </c>
      <c r="G10" s="53"/>
      <c r="H10" s="57"/>
      <c r="I10" s="56"/>
      <c r="J10" s="56"/>
      <c r="K10" s="36" t="s">
        <v>65</v>
      </c>
      <c r="L10" s="83">
        <v>10</v>
      </c>
      <c r="M10" s="83"/>
      <c r="N10" s="63"/>
      <c r="O10" s="86" t="s">
        <v>258</v>
      </c>
      <c r="P10" s="88">
        <v>43631.69664351852</v>
      </c>
      <c r="Q10" s="86" t="s">
        <v>261</v>
      </c>
      <c r="R10" s="86"/>
      <c r="S10" s="86"/>
      <c r="T10" s="86"/>
      <c r="U10" s="86"/>
      <c r="V10" s="90" t="s">
        <v>325</v>
      </c>
      <c r="W10" s="88">
        <v>43631.69664351852</v>
      </c>
      <c r="X10" s="92">
        <v>43631</v>
      </c>
      <c r="Y10" s="94" t="s">
        <v>339</v>
      </c>
      <c r="Z10" s="90" t="s">
        <v>367</v>
      </c>
      <c r="AA10" s="86"/>
      <c r="AB10" s="86"/>
      <c r="AC10" s="94" t="s">
        <v>395</v>
      </c>
      <c r="AD10" s="86"/>
      <c r="AE10" s="86" t="b">
        <v>0</v>
      </c>
      <c r="AF10" s="86">
        <v>0</v>
      </c>
      <c r="AG10" s="94" t="s">
        <v>421</v>
      </c>
      <c r="AH10" s="86" t="b">
        <v>0</v>
      </c>
      <c r="AI10" s="86" t="s">
        <v>422</v>
      </c>
      <c r="AJ10" s="86"/>
      <c r="AK10" s="94" t="s">
        <v>420</v>
      </c>
      <c r="AL10" s="86" t="b">
        <v>0</v>
      </c>
      <c r="AM10" s="86">
        <v>0</v>
      </c>
      <c r="AN10" s="94" t="s">
        <v>420</v>
      </c>
      <c r="AO10" s="86" t="s">
        <v>425</v>
      </c>
      <c r="AP10" s="86" t="b">
        <v>0</v>
      </c>
      <c r="AQ10" s="94" t="s">
        <v>395</v>
      </c>
      <c r="AR10" s="86" t="s">
        <v>194</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5</v>
      </c>
      <c r="BF10" s="51">
        <v>0</v>
      </c>
      <c r="BG10" s="52">
        <v>0</v>
      </c>
      <c r="BH10" s="51">
        <v>0</v>
      </c>
      <c r="BI10" s="52">
        <v>0</v>
      </c>
      <c r="BJ10" s="51">
        <v>0</v>
      </c>
      <c r="BK10" s="52">
        <v>0</v>
      </c>
      <c r="BL10" s="51">
        <v>24</v>
      </c>
      <c r="BM10" s="52">
        <v>100</v>
      </c>
      <c r="BN10" s="51">
        <v>24</v>
      </c>
    </row>
    <row r="11" spans="1:66" ht="30">
      <c r="A11" s="84" t="s">
        <v>234</v>
      </c>
      <c r="B11" s="84" t="s">
        <v>235</v>
      </c>
      <c r="C11" s="53" t="s">
        <v>1095</v>
      </c>
      <c r="D11" s="54">
        <v>6.5</v>
      </c>
      <c r="E11" s="65"/>
      <c r="F11" s="55">
        <v>23.333333333333336</v>
      </c>
      <c r="G11" s="53"/>
      <c r="H11" s="57"/>
      <c r="I11" s="56"/>
      <c r="J11" s="56"/>
      <c r="K11" s="36" t="s">
        <v>65</v>
      </c>
      <c r="L11" s="83">
        <v>11</v>
      </c>
      <c r="M11" s="83"/>
      <c r="N11" s="63"/>
      <c r="O11" s="86" t="s">
        <v>256</v>
      </c>
      <c r="P11" s="88">
        <v>43631.70578703703</v>
      </c>
      <c r="Q11" s="86" t="s">
        <v>260</v>
      </c>
      <c r="R11" s="86"/>
      <c r="S11" s="86"/>
      <c r="T11" s="86"/>
      <c r="U11" s="86"/>
      <c r="V11" s="90" t="s">
        <v>325</v>
      </c>
      <c r="W11" s="88">
        <v>43631.70578703703</v>
      </c>
      <c r="X11" s="92">
        <v>43631</v>
      </c>
      <c r="Y11" s="94" t="s">
        <v>338</v>
      </c>
      <c r="Z11" s="90" t="s">
        <v>366</v>
      </c>
      <c r="AA11" s="86"/>
      <c r="AB11" s="86"/>
      <c r="AC11" s="94" t="s">
        <v>394</v>
      </c>
      <c r="AD11" s="86"/>
      <c r="AE11" s="86" t="b">
        <v>0</v>
      </c>
      <c r="AF11" s="86">
        <v>0</v>
      </c>
      <c r="AG11" s="94" t="s">
        <v>420</v>
      </c>
      <c r="AH11" s="86" t="b">
        <v>0</v>
      </c>
      <c r="AI11" s="86" t="s">
        <v>422</v>
      </c>
      <c r="AJ11" s="86"/>
      <c r="AK11" s="94" t="s">
        <v>420</v>
      </c>
      <c r="AL11" s="86" t="b">
        <v>0</v>
      </c>
      <c r="AM11" s="86">
        <v>0</v>
      </c>
      <c r="AN11" s="94" t="s">
        <v>420</v>
      </c>
      <c r="AO11" s="86" t="s">
        <v>425</v>
      </c>
      <c r="AP11" s="86" t="b">
        <v>0</v>
      </c>
      <c r="AQ11" s="94" t="s">
        <v>394</v>
      </c>
      <c r="AR11" s="86" t="s">
        <v>194</v>
      </c>
      <c r="AS11" s="86">
        <v>0</v>
      </c>
      <c r="AT11" s="86">
        <v>0</v>
      </c>
      <c r="AU11" s="86"/>
      <c r="AV11" s="86"/>
      <c r="AW11" s="86"/>
      <c r="AX11" s="86"/>
      <c r="AY11" s="86"/>
      <c r="AZ11" s="86"/>
      <c r="BA11" s="86"/>
      <c r="BB11" s="86"/>
      <c r="BC11">
        <v>2</v>
      </c>
      <c r="BD11" s="85" t="str">
        <f>REPLACE(INDEX(GroupVertices[Group],MATCH(Edges[[#This Row],[Vertex 1]],GroupVertices[Vertex],0)),1,1,"")</f>
        <v>1</v>
      </c>
      <c r="BE11" s="85" t="str">
        <f>REPLACE(INDEX(GroupVertices[Group],MATCH(Edges[[#This Row],[Vertex 2]],GroupVertices[Vertex],0)),1,1,"")</f>
        <v>5</v>
      </c>
      <c r="BF11" s="51">
        <v>0</v>
      </c>
      <c r="BG11" s="52">
        <v>0</v>
      </c>
      <c r="BH11" s="51">
        <v>0</v>
      </c>
      <c r="BI11" s="52">
        <v>0</v>
      </c>
      <c r="BJ11" s="51">
        <v>0</v>
      </c>
      <c r="BK11" s="52">
        <v>0</v>
      </c>
      <c r="BL11" s="51">
        <v>28</v>
      </c>
      <c r="BM11" s="52">
        <v>100</v>
      </c>
      <c r="BN11" s="51">
        <v>28</v>
      </c>
    </row>
    <row r="12" spans="1:66" ht="45">
      <c r="A12" s="84" t="s">
        <v>235</v>
      </c>
      <c r="B12" s="84" t="s">
        <v>252</v>
      </c>
      <c r="C12" s="53" t="s">
        <v>1094</v>
      </c>
      <c r="D12" s="54">
        <v>3</v>
      </c>
      <c r="E12" s="65"/>
      <c r="F12" s="55">
        <v>32</v>
      </c>
      <c r="G12" s="53"/>
      <c r="H12" s="57"/>
      <c r="I12" s="56"/>
      <c r="J12" s="56"/>
      <c r="K12" s="36" t="s">
        <v>65</v>
      </c>
      <c r="L12" s="83">
        <v>12</v>
      </c>
      <c r="M12" s="83"/>
      <c r="N12" s="63"/>
      <c r="O12" s="86" t="s">
        <v>256</v>
      </c>
      <c r="P12" s="88">
        <v>43630.38480324074</v>
      </c>
      <c r="Q12" s="86" t="s">
        <v>262</v>
      </c>
      <c r="R12" s="90" t="s">
        <v>280</v>
      </c>
      <c r="S12" s="86" t="s">
        <v>296</v>
      </c>
      <c r="T12" s="86" t="s">
        <v>305</v>
      </c>
      <c r="U12" s="86"/>
      <c r="V12" s="90" t="s">
        <v>326</v>
      </c>
      <c r="W12" s="88">
        <v>43630.38480324074</v>
      </c>
      <c r="X12" s="92">
        <v>43630</v>
      </c>
      <c r="Y12" s="94" t="s">
        <v>340</v>
      </c>
      <c r="Z12" s="90" t="s">
        <v>368</v>
      </c>
      <c r="AA12" s="86"/>
      <c r="AB12" s="86"/>
      <c r="AC12" s="94" t="s">
        <v>396</v>
      </c>
      <c r="AD12" s="86"/>
      <c r="AE12" s="86" t="b">
        <v>0</v>
      </c>
      <c r="AF12" s="86">
        <v>1</v>
      </c>
      <c r="AG12" s="94" t="s">
        <v>420</v>
      </c>
      <c r="AH12" s="86" t="b">
        <v>1</v>
      </c>
      <c r="AI12" s="86" t="s">
        <v>422</v>
      </c>
      <c r="AJ12" s="86"/>
      <c r="AK12" s="94" t="s">
        <v>424</v>
      </c>
      <c r="AL12" s="86" t="b">
        <v>0</v>
      </c>
      <c r="AM12" s="86">
        <v>0</v>
      </c>
      <c r="AN12" s="94" t="s">
        <v>420</v>
      </c>
      <c r="AO12" s="86" t="s">
        <v>425</v>
      </c>
      <c r="AP12" s="86" t="b">
        <v>0</v>
      </c>
      <c r="AQ12" s="94" t="s">
        <v>396</v>
      </c>
      <c r="AR12" s="86" t="s">
        <v>194</v>
      </c>
      <c r="AS12" s="86">
        <v>0</v>
      </c>
      <c r="AT12" s="86">
        <v>0</v>
      </c>
      <c r="AU12" s="86"/>
      <c r="AV12" s="86"/>
      <c r="AW12" s="86"/>
      <c r="AX12" s="86"/>
      <c r="AY12" s="86"/>
      <c r="AZ12" s="86"/>
      <c r="BA12" s="86"/>
      <c r="BB12" s="86"/>
      <c r="BC12">
        <v>1</v>
      </c>
      <c r="BD12" s="85" t="str">
        <f>REPLACE(INDEX(GroupVertices[Group],MATCH(Edges[[#This Row],[Vertex 1]],GroupVertices[Vertex],0)),1,1,"")</f>
        <v>5</v>
      </c>
      <c r="BE12" s="85" t="str">
        <f>REPLACE(INDEX(GroupVertices[Group],MATCH(Edges[[#This Row],[Vertex 2]],GroupVertices[Vertex],0)),1,1,"")</f>
        <v>5</v>
      </c>
      <c r="BF12" s="51">
        <v>2</v>
      </c>
      <c r="BG12" s="52">
        <v>6.451612903225806</v>
      </c>
      <c r="BH12" s="51">
        <v>0</v>
      </c>
      <c r="BI12" s="52">
        <v>0</v>
      </c>
      <c r="BJ12" s="51">
        <v>0</v>
      </c>
      <c r="BK12" s="52">
        <v>0</v>
      </c>
      <c r="BL12" s="51">
        <v>29</v>
      </c>
      <c r="BM12" s="52">
        <v>93.54838709677419</v>
      </c>
      <c r="BN12" s="51">
        <v>31</v>
      </c>
    </row>
    <row r="13" spans="1:66" ht="45">
      <c r="A13" s="84" t="s">
        <v>236</v>
      </c>
      <c r="B13" s="84" t="s">
        <v>236</v>
      </c>
      <c r="C13" s="53" t="s">
        <v>1094</v>
      </c>
      <c r="D13" s="54">
        <v>3</v>
      </c>
      <c r="E13" s="65"/>
      <c r="F13" s="55">
        <v>32</v>
      </c>
      <c r="G13" s="53"/>
      <c r="H13" s="57"/>
      <c r="I13" s="56"/>
      <c r="J13" s="56"/>
      <c r="K13" s="36" t="s">
        <v>65</v>
      </c>
      <c r="L13" s="83">
        <v>13</v>
      </c>
      <c r="M13" s="83"/>
      <c r="N13" s="63"/>
      <c r="O13" s="86" t="s">
        <v>194</v>
      </c>
      <c r="P13" s="88">
        <v>43633.60417824074</v>
      </c>
      <c r="Q13" s="86" t="s">
        <v>263</v>
      </c>
      <c r="R13" s="90" t="s">
        <v>281</v>
      </c>
      <c r="S13" s="86" t="s">
        <v>297</v>
      </c>
      <c r="T13" s="86" t="s">
        <v>306</v>
      </c>
      <c r="U13" s="90" t="s">
        <v>315</v>
      </c>
      <c r="V13" s="90" t="s">
        <v>315</v>
      </c>
      <c r="W13" s="88">
        <v>43633.60417824074</v>
      </c>
      <c r="X13" s="92">
        <v>43633</v>
      </c>
      <c r="Y13" s="94" t="s">
        <v>341</v>
      </c>
      <c r="Z13" s="90" t="s">
        <v>369</v>
      </c>
      <c r="AA13" s="86"/>
      <c r="AB13" s="86"/>
      <c r="AC13" s="94" t="s">
        <v>397</v>
      </c>
      <c r="AD13" s="86"/>
      <c r="AE13" s="86" t="b">
        <v>0</v>
      </c>
      <c r="AF13" s="86">
        <v>0</v>
      </c>
      <c r="AG13" s="94" t="s">
        <v>420</v>
      </c>
      <c r="AH13" s="86" t="b">
        <v>0</v>
      </c>
      <c r="AI13" s="86" t="s">
        <v>422</v>
      </c>
      <c r="AJ13" s="86"/>
      <c r="AK13" s="94" t="s">
        <v>420</v>
      </c>
      <c r="AL13" s="86" t="b">
        <v>0</v>
      </c>
      <c r="AM13" s="86">
        <v>0</v>
      </c>
      <c r="AN13" s="94" t="s">
        <v>420</v>
      </c>
      <c r="AO13" s="86" t="s">
        <v>427</v>
      </c>
      <c r="AP13" s="86" t="b">
        <v>0</v>
      </c>
      <c r="AQ13" s="94" t="s">
        <v>397</v>
      </c>
      <c r="AR13" s="86" t="s">
        <v>194</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51">
        <v>1</v>
      </c>
      <c r="BG13" s="52">
        <v>2.857142857142857</v>
      </c>
      <c r="BH13" s="51">
        <v>0</v>
      </c>
      <c r="BI13" s="52">
        <v>0</v>
      </c>
      <c r="BJ13" s="51">
        <v>0</v>
      </c>
      <c r="BK13" s="52">
        <v>0</v>
      </c>
      <c r="BL13" s="51">
        <v>34</v>
      </c>
      <c r="BM13" s="52">
        <v>97.14285714285714</v>
      </c>
      <c r="BN13" s="51">
        <v>35</v>
      </c>
    </row>
    <row r="14" spans="1:66" ht="15">
      <c r="A14" s="84" t="s">
        <v>235</v>
      </c>
      <c r="B14" s="84" t="s">
        <v>235</v>
      </c>
      <c r="C14" s="53" t="s">
        <v>1096</v>
      </c>
      <c r="D14" s="54">
        <v>10</v>
      </c>
      <c r="E14" s="65"/>
      <c r="F14" s="55">
        <v>6</v>
      </c>
      <c r="G14" s="53"/>
      <c r="H14" s="57"/>
      <c r="I14" s="56"/>
      <c r="J14" s="56"/>
      <c r="K14" s="36" t="s">
        <v>65</v>
      </c>
      <c r="L14" s="83">
        <v>14</v>
      </c>
      <c r="M14" s="83"/>
      <c r="N14" s="63"/>
      <c r="O14" s="86" t="s">
        <v>194</v>
      </c>
      <c r="P14" s="88">
        <v>43628.614583333336</v>
      </c>
      <c r="Q14" s="86" t="s">
        <v>264</v>
      </c>
      <c r="R14" s="90" t="s">
        <v>282</v>
      </c>
      <c r="S14" s="86" t="s">
        <v>298</v>
      </c>
      <c r="T14" s="86" t="s">
        <v>305</v>
      </c>
      <c r="U14" s="90" t="s">
        <v>316</v>
      </c>
      <c r="V14" s="90" t="s">
        <v>316</v>
      </c>
      <c r="W14" s="88">
        <v>43628.614583333336</v>
      </c>
      <c r="X14" s="92">
        <v>43628</v>
      </c>
      <c r="Y14" s="94" t="s">
        <v>342</v>
      </c>
      <c r="Z14" s="90" t="s">
        <v>370</v>
      </c>
      <c r="AA14" s="86"/>
      <c r="AB14" s="86"/>
      <c r="AC14" s="94" t="s">
        <v>398</v>
      </c>
      <c r="AD14" s="86"/>
      <c r="AE14" s="86" t="b">
        <v>0</v>
      </c>
      <c r="AF14" s="86">
        <v>0</v>
      </c>
      <c r="AG14" s="94" t="s">
        <v>420</v>
      </c>
      <c r="AH14" s="86" t="b">
        <v>0</v>
      </c>
      <c r="AI14" s="86" t="s">
        <v>422</v>
      </c>
      <c r="AJ14" s="86"/>
      <c r="AK14" s="94" t="s">
        <v>420</v>
      </c>
      <c r="AL14" s="86" t="b">
        <v>0</v>
      </c>
      <c r="AM14" s="86">
        <v>1</v>
      </c>
      <c r="AN14" s="94" t="s">
        <v>420</v>
      </c>
      <c r="AO14" s="86" t="s">
        <v>428</v>
      </c>
      <c r="AP14" s="86" t="b">
        <v>0</v>
      </c>
      <c r="AQ14" s="94" t="s">
        <v>398</v>
      </c>
      <c r="AR14" s="86" t="s">
        <v>194</v>
      </c>
      <c r="AS14" s="86">
        <v>0</v>
      </c>
      <c r="AT14" s="86">
        <v>0</v>
      </c>
      <c r="AU14" s="86"/>
      <c r="AV14" s="86"/>
      <c r="AW14" s="86"/>
      <c r="AX14" s="86"/>
      <c r="AY14" s="86"/>
      <c r="AZ14" s="86"/>
      <c r="BA14" s="86"/>
      <c r="BB14" s="86"/>
      <c r="BC14">
        <v>4</v>
      </c>
      <c r="BD14" s="85" t="str">
        <f>REPLACE(INDEX(GroupVertices[Group],MATCH(Edges[[#This Row],[Vertex 1]],GroupVertices[Vertex],0)),1,1,"")</f>
        <v>5</v>
      </c>
      <c r="BE14" s="85" t="str">
        <f>REPLACE(INDEX(GroupVertices[Group],MATCH(Edges[[#This Row],[Vertex 2]],GroupVertices[Vertex],0)),1,1,"")</f>
        <v>5</v>
      </c>
      <c r="BF14" s="51">
        <v>1</v>
      </c>
      <c r="BG14" s="52">
        <v>2.5641025641025643</v>
      </c>
      <c r="BH14" s="51">
        <v>4</v>
      </c>
      <c r="BI14" s="52">
        <v>10.256410256410257</v>
      </c>
      <c r="BJ14" s="51">
        <v>0</v>
      </c>
      <c r="BK14" s="52">
        <v>0</v>
      </c>
      <c r="BL14" s="51">
        <v>34</v>
      </c>
      <c r="BM14" s="52">
        <v>87.17948717948718</v>
      </c>
      <c r="BN14" s="51">
        <v>39</v>
      </c>
    </row>
    <row r="15" spans="1:66" ht="15">
      <c r="A15" s="84" t="s">
        <v>235</v>
      </c>
      <c r="B15" s="84" t="s">
        <v>235</v>
      </c>
      <c r="C15" s="53" t="s">
        <v>1096</v>
      </c>
      <c r="D15" s="54">
        <v>10</v>
      </c>
      <c r="E15" s="65"/>
      <c r="F15" s="55">
        <v>6</v>
      </c>
      <c r="G15" s="53"/>
      <c r="H15" s="57"/>
      <c r="I15" s="56"/>
      <c r="J15" s="56"/>
      <c r="K15" s="36" t="s">
        <v>65</v>
      </c>
      <c r="L15" s="83">
        <v>15</v>
      </c>
      <c r="M15" s="83"/>
      <c r="N15" s="63"/>
      <c r="O15" s="86" t="s">
        <v>194</v>
      </c>
      <c r="P15" s="88">
        <v>43628.677083333336</v>
      </c>
      <c r="Q15" s="86" t="s">
        <v>265</v>
      </c>
      <c r="R15" s="90" t="s">
        <v>283</v>
      </c>
      <c r="S15" s="86" t="s">
        <v>298</v>
      </c>
      <c r="T15" s="86" t="s">
        <v>307</v>
      </c>
      <c r="U15" s="90" t="s">
        <v>317</v>
      </c>
      <c r="V15" s="90" t="s">
        <v>317</v>
      </c>
      <c r="W15" s="88">
        <v>43628.677083333336</v>
      </c>
      <c r="X15" s="92">
        <v>43628</v>
      </c>
      <c r="Y15" s="94" t="s">
        <v>343</v>
      </c>
      <c r="Z15" s="90" t="s">
        <v>371</v>
      </c>
      <c r="AA15" s="86"/>
      <c r="AB15" s="86"/>
      <c r="AC15" s="94" t="s">
        <v>399</v>
      </c>
      <c r="AD15" s="86"/>
      <c r="AE15" s="86" t="b">
        <v>0</v>
      </c>
      <c r="AF15" s="86">
        <v>0</v>
      </c>
      <c r="AG15" s="94" t="s">
        <v>420</v>
      </c>
      <c r="AH15" s="86" t="b">
        <v>0</v>
      </c>
      <c r="AI15" s="86" t="s">
        <v>422</v>
      </c>
      <c r="AJ15" s="86"/>
      <c r="AK15" s="94" t="s">
        <v>420</v>
      </c>
      <c r="AL15" s="86" t="b">
        <v>0</v>
      </c>
      <c r="AM15" s="86">
        <v>1</v>
      </c>
      <c r="AN15" s="94" t="s">
        <v>420</v>
      </c>
      <c r="AO15" s="86" t="s">
        <v>428</v>
      </c>
      <c r="AP15" s="86" t="b">
        <v>0</v>
      </c>
      <c r="AQ15" s="94" t="s">
        <v>399</v>
      </c>
      <c r="AR15" s="86" t="s">
        <v>194</v>
      </c>
      <c r="AS15" s="86">
        <v>0</v>
      </c>
      <c r="AT15" s="86">
        <v>0</v>
      </c>
      <c r="AU15" s="86"/>
      <c r="AV15" s="86"/>
      <c r="AW15" s="86"/>
      <c r="AX15" s="86"/>
      <c r="AY15" s="86"/>
      <c r="AZ15" s="86"/>
      <c r="BA15" s="86"/>
      <c r="BB15" s="86"/>
      <c r="BC15">
        <v>4</v>
      </c>
      <c r="BD15" s="85" t="str">
        <f>REPLACE(INDEX(GroupVertices[Group],MATCH(Edges[[#This Row],[Vertex 1]],GroupVertices[Vertex],0)),1,1,"")</f>
        <v>5</v>
      </c>
      <c r="BE15" s="85" t="str">
        <f>REPLACE(INDEX(GroupVertices[Group],MATCH(Edges[[#This Row],[Vertex 2]],GroupVertices[Vertex],0)),1,1,"")</f>
        <v>5</v>
      </c>
      <c r="BF15" s="51">
        <v>2</v>
      </c>
      <c r="BG15" s="52">
        <v>5</v>
      </c>
      <c r="BH15" s="51">
        <v>1</v>
      </c>
      <c r="BI15" s="52">
        <v>2.5</v>
      </c>
      <c r="BJ15" s="51">
        <v>0</v>
      </c>
      <c r="BK15" s="52">
        <v>0</v>
      </c>
      <c r="BL15" s="51">
        <v>37</v>
      </c>
      <c r="BM15" s="52">
        <v>92.5</v>
      </c>
      <c r="BN15" s="51">
        <v>40</v>
      </c>
    </row>
    <row r="16" spans="1:66" ht="15">
      <c r="A16" s="84" t="s">
        <v>235</v>
      </c>
      <c r="B16" s="84" t="s">
        <v>235</v>
      </c>
      <c r="C16" s="53" t="s">
        <v>1096</v>
      </c>
      <c r="D16" s="54">
        <v>10</v>
      </c>
      <c r="E16" s="65"/>
      <c r="F16" s="55">
        <v>6</v>
      </c>
      <c r="G16" s="53"/>
      <c r="H16" s="57"/>
      <c r="I16" s="56"/>
      <c r="J16" s="56"/>
      <c r="K16" s="36" t="s">
        <v>65</v>
      </c>
      <c r="L16" s="83">
        <v>16</v>
      </c>
      <c r="M16" s="83"/>
      <c r="N16" s="63"/>
      <c r="O16" s="86" t="s">
        <v>194</v>
      </c>
      <c r="P16" s="88">
        <v>43629.44809027778</v>
      </c>
      <c r="Q16" s="86" t="s">
        <v>266</v>
      </c>
      <c r="R16" s="90" t="s">
        <v>284</v>
      </c>
      <c r="S16" s="86" t="s">
        <v>299</v>
      </c>
      <c r="T16" s="86" t="s">
        <v>308</v>
      </c>
      <c r="U16" s="90" t="s">
        <v>318</v>
      </c>
      <c r="V16" s="90" t="s">
        <v>318</v>
      </c>
      <c r="W16" s="88">
        <v>43629.44809027778</v>
      </c>
      <c r="X16" s="92">
        <v>43629</v>
      </c>
      <c r="Y16" s="94" t="s">
        <v>344</v>
      </c>
      <c r="Z16" s="90" t="s">
        <v>372</v>
      </c>
      <c r="AA16" s="86"/>
      <c r="AB16" s="86"/>
      <c r="AC16" s="94" t="s">
        <v>400</v>
      </c>
      <c r="AD16" s="86"/>
      <c r="AE16" s="86" t="b">
        <v>0</v>
      </c>
      <c r="AF16" s="86">
        <v>2</v>
      </c>
      <c r="AG16" s="94" t="s">
        <v>420</v>
      </c>
      <c r="AH16" s="86" t="b">
        <v>0</v>
      </c>
      <c r="AI16" s="86" t="s">
        <v>422</v>
      </c>
      <c r="AJ16" s="86"/>
      <c r="AK16" s="94" t="s">
        <v>420</v>
      </c>
      <c r="AL16" s="86" t="b">
        <v>0</v>
      </c>
      <c r="AM16" s="86">
        <v>1</v>
      </c>
      <c r="AN16" s="94" t="s">
        <v>420</v>
      </c>
      <c r="AO16" s="86" t="s">
        <v>425</v>
      </c>
      <c r="AP16" s="86" t="b">
        <v>0</v>
      </c>
      <c r="AQ16" s="94" t="s">
        <v>400</v>
      </c>
      <c r="AR16" s="86" t="s">
        <v>194</v>
      </c>
      <c r="AS16" s="86">
        <v>0</v>
      </c>
      <c r="AT16" s="86">
        <v>0</v>
      </c>
      <c r="AU16" s="86"/>
      <c r="AV16" s="86"/>
      <c r="AW16" s="86"/>
      <c r="AX16" s="86"/>
      <c r="AY16" s="86"/>
      <c r="AZ16" s="86"/>
      <c r="BA16" s="86"/>
      <c r="BB16" s="86"/>
      <c r="BC16">
        <v>4</v>
      </c>
      <c r="BD16" s="85" t="str">
        <f>REPLACE(INDEX(GroupVertices[Group],MATCH(Edges[[#This Row],[Vertex 1]],GroupVertices[Vertex],0)),1,1,"")</f>
        <v>5</v>
      </c>
      <c r="BE16" s="85" t="str">
        <f>REPLACE(INDEX(GroupVertices[Group],MATCH(Edges[[#This Row],[Vertex 2]],GroupVertices[Vertex],0)),1,1,"")</f>
        <v>5</v>
      </c>
      <c r="BF16" s="51">
        <v>1</v>
      </c>
      <c r="BG16" s="52">
        <v>2.7027027027027026</v>
      </c>
      <c r="BH16" s="51">
        <v>0</v>
      </c>
      <c r="BI16" s="52">
        <v>0</v>
      </c>
      <c r="BJ16" s="51">
        <v>0</v>
      </c>
      <c r="BK16" s="52">
        <v>0</v>
      </c>
      <c r="BL16" s="51">
        <v>36</v>
      </c>
      <c r="BM16" s="52">
        <v>97.29729729729729</v>
      </c>
      <c r="BN16" s="51">
        <v>37</v>
      </c>
    </row>
    <row r="17" spans="1:66" ht="15">
      <c r="A17" s="84" t="s">
        <v>235</v>
      </c>
      <c r="B17" s="84" t="s">
        <v>235</v>
      </c>
      <c r="C17" s="53" t="s">
        <v>1096</v>
      </c>
      <c r="D17" s="54">
        <v>10</v>
      </c>
      <c r="E17" s="65"/>
      <c r="F17" s="55">
        <v>6</v>
      </c>
      <c r="G17" s="53"/>
      <c r="H17" s="57"/>
      <c r="I17" s="56"/>
      <c r="J17" s="56"/>
      <c r="K17" s="36" t="s">
        <v>65</v>
      </c>
      <c r="L17" s="83">
        <v>17</v>
      </c>
      <c r="M17" s="83"/>
      <c r="N17" s="63"/>
      <c r="O17" s="86" t="s">
        <v>194</v>
      </c>
      <c r="P17" s="88">
        <v>43633.54820601852</v>
      </c>
      <c r="Q17" s="86" t="s">
        <v>267</v>
      </c>
      <c r="R17" s="90" t="s">
        <v>285</v>
      </c>
      <c r="S17" s="86" t="s">
        <v>300</v>
      </c>
      <c r="T17" s="86" t="s">
        <v>305</v>
      </c>
      <c r="U17" s="90" t="s">
        <v>319</v>
      </c>
      <c r="V17" s="90" t="s">
        <v>319</v>
      </c>
      <c r="W17" s="88">
        <v>43633.54820601852</v>
      </c>
      <c r="X17" s="92">
        <v>43633</v>
      </c>
      <c r="Y17" s="94" t="s">
        <v>345</v>
      </c>
      <c r="Z17" s="90" t="s">
        <v>373</v>
      </c>
      <c r="AA17" s="86"/>
      <c r="AB17" s="86"/>
      <c r="AC17" s="94" t="s">
        <v>401</v>
      </c>
      <c r="AD17" s="86"/>
      <c r="AE17" s="86" t="b">
        <v>0</v>
      </c>
      <c r="AF17" s="86">
        <v>0</v>
      </c>
      <c r="AG17" s="94" t="s">
        <v>420</v>
      </c>
      <c r="AH17" s="86" t="b">
        <v>0</v>
      </c>
      <c r="AI17" s="86" t="s">
        <v>422</v>
      </c>
      <c r="AJ17" s="86"/>
      <c r="AK17" s="94" t="s">
        <v>420</v>
      </c>
      <c r="AL17" s="86" t="b">
        <v>0</v>
      </c>
      <c r="AM17" s="86">
        <v>1</v>
      </c>
      <c r="AN17" s="94" t="s">
        <v>420</v>
      </c>
      <c r="AO17" s="86" t="s">
        <v>428</v>
      </c>
      <c r="AP17" s="86" t="b">
        <v>0</v>
      </c>
      <c r="AQ17" s="94" t="s">
        <v>401</v>
      </c>
      <c r="AR17" s="86" t="s">
        <v>194</v>
      </c>
      <c r="AS17" s="86">
        <v>0</v>
      </c>
      <c r="AT17" s="86">
        <v>0</v>
      </c>
      <c r="AU17" s="86"/>
      <c r="AV17" s="86"/>
      <c r="AW17" s="86"/>
      <c r="AX17" s="86"/>
      <c r="AY17" s="86"/>
      <c r="AZ17" s="86"/>
      <c r="BA17" s="86"/>
      <c r="BB17" s="86"/>
      <c r="BC17">
        <v>4</v>
      </c>
      <c r="BD17" s="85" t="str">
        <f>REPLACE(INDEX(GroupVertices[Group],MATCH(Edges[[#This Row],[Vertex 1]],GroupVertices[Vertex],0)),1,1,"")</f>
        <v>5</v>
      </c>
      <c r="BE17" s="85" t="str">
        <f>REPLACE(INDEX(GroupVertices[Group],MATCH(Edges[[#This Row],[Vertex 2]],GroupVertices[Vertex],0)),1,1,"")</f>
        <v>5</v>
      </c>
      <c r="BF17" s="51">
        <v>2</v>
      </c>
      <c r="BG17" s="52">
        <v>5.555555555555555</v>
      </c>
      <c r="BH17" s="51">
        <v>1</v>
      </c>
      <c r="BI17" s="52">
        <v>2.7777777777777777</v>
      </c>
      <c r="BJ17" s="51">
        <v>0</v>
      </c>
      <c r="BK17" s="52">
        <v>0</v>
      </c>
      <c r="BL17" s="51">
        <v>33</v>
      </c>
      <c r="BM17" s="52">
        <v>91.66666666666667</v>
      </c>
      <c r="BN17" s="51">
        <v>36</v>
      </c>
    </row>
    <row r="18" spans="1:66" ht="15">
      <c r="A18" s="84" t="s">
        <v>237</v>
      </c>
      <c r="B18" s="84" t="s">
        <v>235</v>
      </c>
      <c r="C18" s="53" t="s">
        <v>1096</v>
      </c>
      <c r="D18" s="54">
        <v>10</v>
      </c>
      <c r="E18" s="65"/>
      <c r="F18" s="55">
        <v>6</v>
      </c>
      <c r="G18" s="53"/>
      <c r="H18" s="57"/>
      <c r="I18" s="56"/>
      <c r="J18" s="56"/>
      <c r="K18" s="36" t="s">
        <v>65</v>
      </c>
      <c r="L18" s="83">
        <v>18</v>
      </c>
      <c r="M18" s="83"/>
      <c r="N18" s="63"/>
      <c r="O18" s="86" t="s">
        <v>257</v>
      </c>
      <c r="P18" s="88">
        <v>43629.41375</v>
      </c>
      <c r="Q18" s="86" t="s">
        <v>265</v>
      </c>
      <c r="R18" s="86"/>
      <c r="S18" s="86"/>
      <c r="T18" s="86"/>
      <c r="U18" s="86"/>
      <c r="V18" s="90" t="s">
        <v>327</v>
      </c>
      <c r="W18" s="88">
        <v>43629.41375</v>
      </c>
      <c r="X18" s="92">
        <v>43629</v>
      </c>
      <c r="Y18" s="94" t="s">
        <v>346</v>
      </c>
      <c r="Z18" s="90" t="s">
        <v>374</v>
      </c>
      <c r="AA18" s="86"/>
      <c r="AB18" s="86"/>
      <c r="AC18" s="94" t="s">
        <v>402</v>
      </c>
      <c r="AD18" s="86"/>
      <c r="AE18" s="86" t="b">
        <v>0</v>
      </c>
      <c r="AF18" s="86">
        <v>0</v>
      </c>
      <c r="AG18" s="94" t="s">
        <v>420</v>
      </c>
      <c r="AH18" s="86" t="b">
        <v>0</v>
      </c>
      <c r="AI18" s="86" t="s">
        <v>422</v>
      </c>
      <c r="AJ18" s="86"/>
      <c r="AK18" s="94" t="s">
        <v>420</v>
      </c>
      <c r="AL18" s="86" t="b">
        <v>0</v>
      </c>
      <c r="AM18" s="86">
        <v>1</v>
      </c>
      <c r="AN18" s="94" t="s">
        <v>399</v>
      </c>
      <c r="AO18" s="86" t="s">
        <v>425</v>
      </c>
      <c r="AP18" s="86" t="b">
        <v>0</v>
      </c>
      <c r="AQ18" s="94" t="s">
        <v>399</v>
      </c>
      <c r="AR18" s="86" t="s">
        <v>194</v>
      </c>
      <c r="AS18" s="86">
        <v>0</v>
      </c>
      <c r="AT18" s="86">
        <v>0</v>
      </c>
      <c r="AU18" s="86"/>
      <c r="AV18" s="86"/>
      <c r="AW18" s="86"/>
      <c r="AX18" s="86"/>
      <c r="AY18" s="86"/>
      <c r="AZ18" s="86"/>
      <c r="BA18" s="86"/>
      <c r="BB18" s="86"/>
      <c r="BC18">
        <v>4</v>
      </c>
      <c r="BD18" s="85" t="str">
        <f>REPLACE(INDEX(GroupVertices[Group],MATCH(Edges[[#This Row],[Vertex 1]],GroupVertices[Vertex],0)),1,1,"")</f>
        <v>5</v>
      </c>
      <c r="BE18" s="85" t="str">
        <f>REPLACE(INDEX(GroupVertices[Group],MATCH(Edges[[#This Row],[Vertex 2]],GroupVertices[Vertex],0)),1,1,"")</f>
        <v>5</v>
      </c>
      <c r="BF18" s="51">
        <v>2</v>
      </c>
      <c r="BG18" s="52">
        <v>5</v>
      </c>
      <c r="BH18" s="51">
        <v>1</v>
      </c>
      <c r="BI18" s="52">
        <v>2.5</v>
      </c>
      <c r="BJ18" s="51">
        <v>0</v>
      </c>
      <c r="BK18" s="52">
        <v>0</v>
      </c>
      <c r="BL18" s="51">
        <v>37</v>
      </c>
      <c r="BM18" s="52">
        <v>92.5</v>
      </c>
      <c r="BN18" s="51">
        <v>40</v>
      </c>
    </row>
    <row r="19" spans="1:66" ht="15">
      <c r="A19" s="84" t="s">
        <v>237</v>
      </c>
      <c r="B19" s="84" t="s">
        <v>235</v>
      </c>
      <c r="C19" s="53" t="s">
        <v>1096</v>
      </c>
      <c r="D19" s="54">
        <v>10</v>
      </c>
      <c r="E19" s="65"/>
      <c r="F19" s="55">
        <v>6</v>
      </c>
      <c r="G19" s="53"/>
      <c r="H19" s="57"/>
      <c r="I19" s="56"/>
      <c r="J19" s="56"/>
      <c r="K19" s="36" t="s">
        <v>65</v>
      </c>
      <c r="L19" s="83">
        <v>19</v>
      </c>
      <c r="M19" s="83"/>
      <c r="N19" s="63"/>
      <c r="O19" s="86" t="s">
        <v>257</v>
      </c>
      <c r="P19" s="88">
        <v>43629.41402777778</v>
      </c>
      <c r="Q19" s="86" t="s">
        <v>264</v>
      </c>
      <c r="R19" s="86"/>
      <c r="S19" s="86"/>
      <c r="T19" s="86"/>
      <c r="U19" s="86"/>
      <c r="V19" s="90" t="s">
        <v>327</v>
      </c>
      <c r="W19" s="88">
        <v>43629.41402777778</v>
      </c>
      <c r="X19" s="92">
        <v>43629</v>
      </c>
      <c r="Y19" s="94" t="s">
        <v>347</v>
      </c>
      <c r="Z19" s="90" t="s">
        <v>375</v>
      </c>
      <c r="AA19" s="86"/>
      <c r="AB19" s="86"/>
      <c r="AC19" s="94" t="s">
        <v>403</v>
      </c>
      <c r="AD19" s="86"/>
      <c r="AE19" s="86" t="b">
        <v>0</v>
      </c>
      <c r="AF19" s="86">
        <v>0</v>
      </c>
      <c r="AG19" s="94" t="s">
        <v>420</v>
      </c>
      <c r="AH19" s="86" t="b">
        <v>0</v>
      </c>
      <c r="AI19" s="86" t="s">
        <v>422</v>
      </c>
      <c r="AJ19" s="86"/>
      <c r="AK19" s="94" t="s">
        <v>420</v>
      </c>
      <c r="AL19" s="86" t="b">
        <v>0</v>
      </c>
      <c r="AM19" s="86">
        <v>1</v>
      </c>
      <c r="AN19" s="94" t="s">
        <v>398</v>
      </c>
      <c r="AO19" s="86" t="s">
        <v>425</v>
      </c>
      <c r="AP19" s="86" t="b">
        <v>0</v>
      </c>
      <c r="AQ19" s="94" t="s">
        <v>398</v>
      </c>
      <c r="AR19" s="86" t="s">
        <v>194</v>
      </c>
      <c r="AS19" s="86">
        <v>0</v>
      </c>
      <c r="AT19" s="86">
        <v>0</v>
      </c>
      <c r="AU19" s="86"/>
      <c r="AV19" s="86"/>
      <c r="AW19" s="86"/>
      <c r="AX19" s="86"/>
      <c r="AY19" s="86"/>
      <c r="AZ19" s="86"/>
      <c r="BA19" s="86"/>
      <c r="BB19" s="86"/>
      <c r="BC19">
        <v>4</v>
      </c>
      <c r="BD19" s="85" t="str">
        <f>REPLACE(INDEX(GroupVertices[Group],MATCH(Edges[[#This Row],[Vertex 1]],GroupVertices[Vertex],0)),1,1,"")</f>
        <v>5</v>
      </c>
      <c r="BE19" s="85" t="str">
        <f>REPLACE(INDEX(GroupVertices[Group],MATCH(Edges[[#This Row],[Vertex 2]],GroupVertices[Vertex],0)),1,1,"")</f>
        <v>5</v>
      </c>
      <c r="BF19" s="51">
        <v>1</v>
      </c>
      <c r="BG19" s="52">
        <v>2.5641025641025643</v>
      </c>
      <c r="BH19" s="51">
        <v>4</v>
      </c>
      <c r="BI19" s="52">
        <v>10.256410256410257</v>
      </c>
      <c r="BJ19" s="51">
        <v>0</v>
      </c>
      <c r="BK19" s="52">
        <v>0</v>
      </c>
      <c r="BL19" s="51">
        <v>34</v>
      </c>
      <c r="BM19" s="52">
        <v>87.17948717948718</v>
      </c>
      <c r="BN19" s="51">
        <v>39</v>
      </c>
    </row>
    <row r="20" spans="1:66" ht="15">
      <c r="A20" s="84" t="s">
        <v>237</v>
      </c>
      <c r="B20" s="84" t="s">
        <v>235</v>
      </c>
      <c r="C20" s="53" t="s">
        <v>1096</v>
      </c>
      <c r="D20" s="54">
        <v>10</v>
      </c>
      <c r="E20" s="65"/>
      <c r="F20" s="55">
        <v>6</v>
      </c>
      <c r="G20" s="53"/>
      <c r="H20" s="57"/>
      <c r="I20" s="56"/>
      <c r="J20" s="56"/>
      <c r="K20" s="36" t="s">
        <v>65</v>
      </c>
      <c r="L20" s="83">
        <v>20</v>
      </c>
      <c r="M20" s="83"/>
      <c r="N20" s="63"/>
      <c r="O20" s="86" t="s">
        <v>257</v>
      </c>
      <c r="P20" s="88">
        <v>43630.365277777775</v>
      </c>
      <c r="Q20" s="86" t="s">
        <v>266</v>
      </c>
      <c r="R20" s="86"/>
      <c r="S20" s="86"/>
      <c r="T20" s="86"/>
      <c r="U20" s="86"/>
      <c r="V20" s="90" t="s">
        <v>327</v>
      </c>
      <c r="W20" s="88">
        <v>43630.365277777775</v>
      </c>
      <c r="X20" s="92">
        <v>43630</v>
      </c>
      <c r="Y20" s="94" t="s">
        <v>348</v>
      </c>
      <c r="Z20" s="90" t="s">
        <v>376</v>
      </c>
      <c r="AA20" s="86"/>
      <c r="AB20" s="86"/>
      <c r="AC20" s="94" t="s">
        <v>404</v>
      </c>
      <c r="AD20" s="86"/>
      <c r="AE20" s="86" t="b">
        <v>0</v>
      </c>
      <c r="AF20" s="86">
        <v>0</v>
      </c>
      <c r="AG20" s="94" t="s">
        <v>420</v>
      </c>
      <c r="AH20" s="86" t="b">
        <v>0</v>
      </c>
      <c r="AI20" s="86" t="s">
        <v>422</v>
      </c>
      <c r="AJ20" s="86"/>
      <c r="AK20" s="94" t="s">
        <v>420</v>
      </c>
      <c r="AL20" s="86" t="b">
        <v>0</v>
      </c>
      <c r="AM20" s="86">
        <v>1</v>
      </c>
      <c r="AN20" s="94" t="s">
        <v>400</v>
      </c>
      <c r="AO20" s="86" t="s">
        <v>425</v>
      </c>
      <c r="AP20" s="86" t="b">
        <v>0</v>
      </c>
      <c r="AQ20" s="94" t="s">
        <v>400</v>
      </c>
      <c r="AR20" s="86" t="s">
        <v>194</v>
      </c>
      <c r="AS20" s="86">
        <v>0</v>
      </c>
      <c r="AT20" s="86">
        <v>0</v>
      </c>
      <c r="AU20" s="86"/>
      <c r="AV20" s="86"/>
      <c r="AW20" s="86"/>
      <c r="AX20" s="86"/>
      <c r="AY20" s="86"/>
      <c r="AZ20" s="86"/>
      <c r="BA20" s="86"/>
      <c r="BB20" s="86"/>
      <c r="BC20">
        <v>4</v>
      </c>
      <c r="BD20" s="85" t="str">
        <f>REPLACE(INDEX(GroupVertices[Group],MATCH(Edges[[#This Row],[Vertex 1]],GroupVertices[Vertex],0)),1,1,"")</f>
        <v>5</v>
      </c>
      <c r="BE20" s="85" t="str">
        <f>REPLACE(INDEX(GroupVertices[Group],MATCH(Edges[[#This Row],[Vertex 2]],GroupVertices[Vertex],0)),1,1,"")</f>
        <v>5</v>
      </c>
      <c r="BF20" s="51">
        <v>1</v>
      </c>
      <c r="BG20" s="52">
        <v>2.7027027027027026</v>
      </c>
      <c r="BH20" s="51">
        <v>0</v>
      </c>
      <c r="BI20" s="52">
        <v>0</v>
      </c>
      <c r="BJ20" s="51">
        <v>0</v>
      </c>
      <c r="BK20" s="52">
        <v>0</v>
      </c>
      <c r="BL20" s="51">
        <v>36</v>
      </c>
      <c r="BM20" s="52">
        <v>97.29729729729729</v>
      </c>
      <c r="BN20" s="51">
        <v>37</v>
      </c>
    </row>
    <row r="21" spans="1:66" ht="15">
      <c r="A21" s="84" t="s">
        <v>237</v>
      </c>
      <c r="B21" s="84" t="s">
        <v>235</v>
      </c>
      <c r="C21" s="53" t="s">
        <v>1096</v>
      </c>
      <c r="D21" s="54">
        <v>10</v>
      </c>
      <c r="E21" s="65"/>
      <c r="F21" s="55">
        <v>6</v>
      </c>
      <c r="G21" s="53"/>
      <c r="H21" s="57"/>
      <c r="I21" s="56"/>
      <c r="J21" s="56"/>
      <c r="K21" s="36" t="s">
        <v>65</v>
      </c>
      <c r="L21" s="83">
        <v>21</v>
      </c>
      <c r="M21" s="83"/>
      <c r="N21" s="63"/>
      <c r="O21" s="86" t="s">
        <v>257</v>
      </c>
      <c r="P21" s="88">
        <v>43634.36918981482</v>
      </c>
      <c r="Q21" s="86" t="s">
        <v>267</v>
      </c>
      <c r="R21" s="86"/>
      <c r="S21" s="86"/>
      <c r="T21" s="86"/>
      <c r="U21" s="86"/>
      <c r="V21" s="90" t="s">
        <v>327</v>
      </c>
      <c r="W21" s="88">
        <v>43634.36918981482</v>
      </c>
      <c r="X21" s="92">
        <v>43634</v>
      </c>
      <c r="Y21" s="94" t="s">
        <v>349</v>
      </c>
      <c r="Z21" s="90" t="s">
        <v>377</v>
      </c>
      <c r="AA21" s="86"/>
      <c r="AB21" s="86"/>
      <c r="AC21" s="94" t="s">
        <v>405</v>
      </c>
      <c r="AD21" s="86"/>
      <c r="AE21" s="86" t="b">
        <v>0</v>
      </c>
      <c r="AF21" s="86">
        <v>0</v>
      </c>
      <c r="AG21" s="94" t="s">
        <v>420</v>
      </c>
      <c r="AH21" s="86" t="b">
        <v>0</v>
      </c>
      <c r="AI21" s="86" t="s">
        <v>422</v>
      </c>
      <c r="AJ21" s="86"/>
      <c r="AK21" s="94" t="s">
        <v>420</v>
      </c>
      <c r="AL21" s="86" t="b">
        <v>0</v>
      </c>
      <c r="AM21" s="86">
        <v>1</v>
      </c>
      <c r="AN21" s="94" t="s">
        <v>401</v>
      </c>
      <c r="AO21" s="86" t="s">
        <v>425</v>
      </c>
      <c r="AP21" s="86" t="b">
        <v>0</v>
      </c>
      <c r="AQ21" s="94" t="s">
        <v>401</v>
      </c>
      <c r="AR21" s="86" t="s">
        <v>194</v>
      </c>
      <c r="AS21" s="86">
        <v>0</v>
      </c>
      <c r="AT21" s="86">
        <v>0</v>
      </c>
      <c r="AU21" s="86"/>
      <c r="AV21" s="86"/>
      <c r="AW21" s="86"/>
      <c r="AX21" s="86"/>
      <c r="AY21" s="86"/>
      <c r="AZ21" s="86"/>
      <c r="BA21" s="86"/>
      <c r="BB21" s="86"/>
      <c r="BC21">
        <v>4</v>
      </c>
      <c r="BD21" s="85" t="str">
        <f>REPLACE(INDEX(GroupVertices[Group],MATCH(Edges[[#This Row],[Vertex 1]],GroupVertices[Vertex],0)),1,1,"")</f>
        <v>5</v>
      </c>
      <c r="BE21" s="85" t="str">
        <f>REPLACE(INDEX(GroupVertices[Group],MATCH(Edges[[#This Row],[Vertex 2]],GroupVertices[Vertex],0)),1,1,"")</f>
        <v>5</v>
      </c>
      <c r="BF21" s="51">
        <v>2</v>
      </c>
      <c r="BG21" s="52">
        <v>5.555555555555555</v>
      </c>
      <c r="BH21" s="51">
        <v>1</v>
      </c>
      <c r="BI21" s="52">
        <v>2.7777777777777777</v>
      </c>
      <c r="BJ21" s="51">
        <v>0</v>
      </c>
      <c r="BK21" s="52">
        <v>0</v>
      </c>
      <c r="BL21" s="51">
        <v>33</v>
      </c>
      <c r="BM21" s="52">
        <v>91.66666666666667</v>
      </c>
      <c r="BN21" s="51">
        <v>36</v>
      </c>
    </row>
    <row r="22" spans="1:66" ht="45">
      <c r="A22" s="84" t="s">
        <v>238</v>
      </c>
      <c r="B22" s="84" t="s">
        <v>253</v>
      </c>
      <c r="C22" s="53" t="s">
        <v>1094</v>
      </c>
      <c r="D22" s="54">
        <v>3</v>
      </c>
      <c r="E22" s="65"/>
      <c r="F22" s="55">
        <v>32</v>
      </c>
      <c r="G22" s="53"/>
      <c r="H22" s="57"/>
      <c r="I22" s="56"/>
      <c r="J22" s="56"/>
      <c r="K22" s="36" t="s">
        <v>65</v>
      </c>
      <c r="L22" s="83">
        <v>22</v>
      </c>
      <c r="M22" s="83"/>
      <c r="N22" s="63"/>
      <c r="O22" s="86" t="s">
        <v>256</v>
      </c>
      <c r="P22" s="88">
        <v>43629.41877314815</v>
      </c>
      <c r="Q22" s="86" t="s">
        <v>268</v>
      </c>
      <c r="R22" s="90" t="s">
        <v>286</v>
      </c>
      <c r="S22" s="86" t="s">
        <v>301</v>
      </c>
      <c r="T22" s="86" t="s">
        <v>309</v>
      </c>
      <c r="U22" s="90" t="s">
        <v>320</v>
      </c>
      <c r="V22" s="90" t="s">
        <v>320</v>
      </c>
      <c r="W22" s="88">
        <v>43629.41877314815</v>
      </c>
      <c r="X22" s="92">
        <v>43629</v>
      </c>
      <c r="Y22" s="94" t="s">
        <v>350</v>
      </c>
      <c r="Z22" s="90" t="s">
        <v>378</v>
      </c>
      <c r="AA22" s="86"/>
      <c r="AB22" s="86"/>
      <c r="AC22" s="94" t="s">
        <v>406</v>
      </c>
      <c r="AD22" s="86"/>
      <c r="AE22" s="86" t="b">
        <v>0</v>
      </c>
      <c r="AF22" s="86">
        <v>0</v>
      </c>
      <c r="AG22" s="94" t="s">
        <v>420</v>
      </c>
      <c r="AH22" s="86" t="b">
        <v>0</v>
      </c>
      <c r="AI22" s="86" t="s">
        <v>422</v>
      </c>
      <c r="AJ22" s="86"/>
      <c r="AK22" s="94" t="s">
        <v>420</v>
      </c>
      <c r="AL22" s="86" t="b">
        <v>0</v>
      </c>
      <c r="AM22" s="86">
        <v>0</v>
      </c>
      <c r="AN22" s="94" t="s">
        <v>420</v>
      </c>
      <c r="AO22" s="86" t="s">
        <v>429</v>
      </c>
      <c r="AP22" s="86" t="b">
        <v>0</v>
      </c>
      <c r="AQ22" s="94" t="s">
        <v>406</v>
      </c>
      <c r="AR22" s="86" t="s">
        <v>194</v>
      </c>
      <c r="AS22" s="86">
        <v>0</v>
      </c>
      <c r="AT22" s="86">
        <v>0</v>
      </c>
      <c r="AU22" s="86"/>
      <c r="AV22" s="86"/>
      <c r="AW22" s="86"/>
      <c r="AX22" s="86"/>
      <c r="AY22" s="86"/>
      <c r="AZ22" s="86"/>
      <c r="BA22" s="86"/>
      <c r="BB22" s="86"/>
      <c r="BC22">
        <v>1</v>
      </c>
      <c r="BD22" s="85" t="str">
        <f>REPLACE(INDEX(GroupVertices[Group],MATCH(Edges[[#This Row],[Vertex 1]],GroupVertices[Vertex],0)),1,1,"")</f>
        <v>4</v>
      </c>
      <c r="BE22" s="85" t="str">
        <f>REPLACE(INDEX(GroupVertices[Group],MATCH(Edges[[#This Row],[Vertex 2]],GroupVertices[Vertex],0)),1,1,"")</f>
        <v>4</v>
      </c>
      <c r="BF22" s="51"/>
      <c r="BG22" s="52"/>
      <c r="BH22" s="51"/>
      <c r="BI22" s="52"/>
      <c r="BJ22" s="51"/>
      <c r="BK22" s="52"/>
      <c r="BL22" s="51"/>
      <c r="BM22" s="52"/>
      <c r="BN22" s="51"/>
    </row>
    <row r="23" spans="1:66" ht="45">
      <c r="A23" s="84" t="s">
        <v>238</v>
      </c>
      <c r="B23" s="84" t="s">
        <v>254</v>
      </c>
      <c r="C23" s="53" t="s">
        <v>1094</v>
      </c>
      <c r="D23" s="54">
        <v>3</v>
      </c>
      <c r="E23" s="65"/>
      <c r="F23" s="55">
        <v>32</v>
      </c>
      <c r="G23" s="53"/>
      <c r="H23" s="57"/>
      <c r="I23" s="56"/>
      <c r="J23" s="56"/>
      <c r="K23" s="36" t="s">
        <v>65</v>
      </c>
      <c r="L23" s="83">
        <v>23</v>
      </c>
      <c r="M23" s="83"/>
      <c r="N23" s="63"/>
      <c r="O23" s="86" t="s">
        <v>256</v>
      </c>
      <c r="P23" s="88">
        <v>43629.41877314815</v>
      </c>
      <c r="Q23" s="86" t="s">
        <v>268</v>
      </c>
      <c r="R23" s="90" t="s">
        <v>286</v>
      </c>
      <c r="S23" s="86" t="s">
        <v>301</v>
      </c>
      <c r="T23" s="86" t="s">
        <v>309</v>
      </c>
      <c r="U23" s="90" t="s">
        <v>320</v>
      </c>
      <c r="V23" s="90" t="s">
        <v>320</v>
      </c>
      <c r="W23" s="88">
        <v>43629.41877314815</v>
      </c>
      <c r="X23" s="92">
        <v>43629</v>
      </c>
      <c r="Y23" s="94" t="s">
        <v>350</v>
      </c>
      <c r="Z23" s="90" t="s">
        <v>378</v>
      </c>
      <c r="AA23" s="86"/>
      <c r="AB23" s="86"/>
      <c r="AC23" s="94" t="s">
        <v>406</v>
      </c>
      <c r="AD23" s="86"/>
      <c r="AE23" s="86" t="b">
        <v>0</v>
      </c>
      <c r="AF23" s="86">
        <v>0</v>
      </c>
      <c r="AG23" s="94" t="s">
        <v>420</v>
      </c>
      <c r="AH23" s="86" t="b">
        <v>0</v>
      </c>
      <c r="AI23" s="86" t="s">
        <v>422</v>
      </c>
      <c r="AJ23" s="86"/>
      <c r="AK23" s="94" t="s">
        <v>420</v>
      </c>
      <c r="AL23" s="86" t="b">
        <v>0</v>
      </c>
      <c r="AM23" s="86">
        <v>0</v>
      </c>
      <c r="AN23" s="94" t="s">
        <v>420</v>
      </c>
      <c r="AO23" s="86" t="s">
        <v>429</v>
      </c>
      <c r="AP23" s="86" t="b">
        <v>0</v>
      </c>
      <c r="AQ23" s="94" t="s">
        <v>406</v>
      </c>
      <c r="AR23" s="86" t="s">
        <v>194</v>
      </c>
      <c r="AS23" s="86">
        <v>0</v>
      </c>
      <c r="AT23" s="86">
        <v>0</v>
      </c>
      <c r="AU23" s="86"/>
      <c r="AV23" s="86"/>
      <c r="AW23" s="86"/>
      <c r="AX23" s="86"/>
      <c r="AY23" s="86"/>
      <c r="AZ23" s="86"/>
      <c r="BA23" s="86"/>
      <c r="BB23" s="86"/>
      <c r="BC23">
        <v>1</v>
      </c>
      <c r="BD23" s="85" t="str">
        <f>REPLACE(INDEX(GroupVertices[Group],MATCH(Edges[[#This Row],[Vertex 1]],GroupVertices[Vertex],0)),1,1,"")</f>
        <v>4</v>
      </c>
      <c r="BE23" s="85" t="str">
        <f>REPLACE(INDEX(GroupVertices[Group],MATCH(Edges[[#This Row],[Vertex 2]],GroupVertices[Vertex],0)),1,1,"")</f>
        <v>4</v>
      </c>
      <c r="BF23" s="51">
        <v>0</v>
      </c>
      <c r="BG23" s="52">
        <v>0</v>
      </c>
      <c r="BH23" s="51">
        <v>0</v>
      </c>
      <c r="BI23" s="52">
        <v>0</v>
      </c>
      <c r="BJ23" s="51">
        <v>0</v>
      </c>
      <c r="BK23" s="52">
        <v>0</v>
      </c>
      <c r="BL23" s="51">
        <v>37</v>
      </c>
      <c r="BM23" s="52">
        <v>100</v>
      </c>
      <c r="BN23" s="51">
        <v>37</v>
      </c>
    </row>
    <row r="24" spans="1:66" ht="30">
      <c r="A24" s="84" t="s">
        <v>238</v>
      </c>
      <c r="B24" s="84" t="s">
        <v>238</v>
      </c>
      <c r="C24" s="53" t="s">
        <v>1095</v>
      </c>
      <c r="D24" s="54">
        <v>6.5</v>
      </c>
      <c r="E24" s="65"/>
      <c r="F24" s="55">
        <v>23.333333333333336</v>
      </c>
      <c r="G24" s="53"/>
      <c r="H24" s="57"/>
      <c r="I24" s="56"/>
      <c r="J24" s="56"/>
      <c r="K24" s="36" t="s">
        <v>65</v>
      </c>
      <c r="L24" s="83">
        <v>24</v>
      </c>
      <c r="M24" s="83"/>
      <c r="N24" s="63"/>
      <c r="O24" s="86" t="s">
        <v>194</v>
      </c>
      <c r="P24" s="88">
        <v>43634.416921296295</v>
      </c>
      <c r="Q24" s="86" t="s">
        <v>269</v>
      </c>
      <c r="R24" s="90" t="s">
        <v>287</v>
      </c>
      <c r="S24" s="86" t="s">
        <v>301</v>
      </c>
      <c r="T24" s="86"/>
      <c r="U24" s="86"/>
      <c r="V24" s="90" t="s">
        <v>328</v>
      </c>
      <c r="W24" s="88">
        <v>43634.416921296295</v>
      </c>
      <c r="X24" s="92">
        <v>43634</v>
      </c>
      <c r="Y24" s="94" t="s">
        <v>351</v>
      </c>
      <c r="Z24" s="90" t="s">
        <v>379</v>
      </c>
      <c r="AA24" s="86"/>
      <c r="AB24" s="86"/>
      <c r="AC24" s="94" t="s">
        <v>407</v>
      </c>
      <c r="AD24" s="86"/>
      <c r="AE24" s="86" t="b">
        <v>0</v>
      </c>
      <c r="AF24" s="86">
        <v>0</v>
      </c>
      <c r="AG24" s="94" t="s">
        <v>420</v>
      </c>
      <c r="AH24" s="86" t="b">
        <v>0</v>
      </c>
      <c r="AI24" s="86" t="s">
        <v>422</v>
      </c>
      <c r="AJ24" s="86"/>
      <c r="AK24" s="94" t="s">
        <v>420</v>
      </c>
      <c r="AL24" s="86" t="b">
        <v>0</v>
      </c>
      <c r="AM24" s="86">
        <v>0</v>
      </c>
      <c r="AN24" s="94" t="s">
        <v>420</v>
      </c>
      <c r="AO24" s="86" t="s">
        <v>429</v>
      </c>
      <c r="AP24" s="86" t="b">
        <v>0</v>
      </c>
      <c r="AQ24" s="94" t="s">
        <v>407</v>
      </c>
      <c r="AR24" s="86" t="s">
        <v>194</v>
      </c>
      <c r="AS24" s="86">
        <v>0</v>
      </c>
      <c r="AT24" s="86">
        <v>0</v>
      </c>
      <c r="AU24" s="86"/>
      <c r="AV24" s="86"/>
      <c r="AW24" s="86"/>
      <c r="AX24" s="86"/>
      <c r="AY24" s="86"/>
      <c r="AZ24" s="86"/>
      <c r="BA24" s="86"/>
      <c r="BB24" s="86"/>
      <c r="BC24">
        <v>2</v>
      </c>
      <c r="BD24" s="85" t="str">
        <f>REPLACE(INDEX(GroupVertices[Group],MATCH(Edges[[#This Row],[Vertex 1]],GroupVertices[Vertex],0)),1,1,"")</f>
        <v>4</v>
      </c>
      <c r="BE24" s="85" t="str">
        <f>REPLACE(INDEX(GroupVertices[Group],MATCH(Edges[[#This Row],[Vertex 2]],GroupVertices[Vertex],0)),1,1,"")</f>
        <v>4</v>
      </c>
      <c r="BF24" s="51">
        <v>0</v>
      </c>
      <c r="BG24" s="52">
        <v>0</v>
      </c>
      <c r="BH24" s="51">
        <v>0</v>
      </c>
      <c r="BI24" s="52">
        <v>0</v>
      </c>
      <c r="BJ24" s="51">
        <v>0</v>
      </c>
      <c r="BK24" s="52">
        <v>0</v>
      </c>
      <c r="BL24" s="51">
        <v>35</v>
      </c>
      <c r="BM24" s="52">
        <v>100</v>
      </c>
      <c r="BN24" s="51">
        <v>35</v>
      </c>
    </row>
    <row r="25" spans="1:66" ht="30">
      <c r="A25" s="84" t="s">
        <v>238</v>
      </c>
      <c r="B25" s="84" t="s">
        <v>238</v>
      </c>
      <c r="C25" s="53" t="s">
        <v>1095</v>
      </c>
      <c r="D25" s="54">
        <v>6.5</v>
      </c>
      <c r="E25" s="65"/>
      <c r="F25" s="55">
        <v>23.333333333333336</v>
      </c>
      <c r="G25" s="53"/>
      <c r="H25" s="57"/>
      <c r="I25" s="56"/>
      <c r="J25" s="56"/>
      <c r="K25" s="36" t="s">
        <v>65</v>
      </c>
      <c r="L25" s="83">
        <v>25</v>
      </c>
      <c r="M25" s="83"/>
      <c r="N25" s="63"/>
      <c r="O25" s="86" t="s">
        <v>194</v>
      </c>
      <c r="P25" s="88">
        <v>43635.597916666666</v>
      </c>
      <c r="Q25" s="86" t="s">
        <v>270</v>
      </c>
      <c r="R25" s="90" t="s">
        <v>287</v>
      </c>
      <c r="S25" s="86" t="s">
        <v>301</v>
      </c>
      <c r="T25" s="86"/>
      <c r="U25" s="86"/>
      <c r="V25" s="90" t="s">
        <v>328</v>
      </c>
      <c r="W25" s="88">
        <v>43635.597916666666</v>
      </c>
      <c r="X25" s="92">
        <v>43635</v>
      </c>
      <c r="Y25" s="94" t="s">
        <v>352</v>
      </c>
      <c r="Z25" s="90" t="s">
        <v>380</v>
      </c>
      <c r="AA25" s="86"/>
      <c r="AB25" s="86"/>
      <c r="AC25" s="94" t="s">
        <v>408</v>
      </c>
      <c r="AD25" s="86"/>
      <c r="AE25" s="86" t="b">
        <v>0</v>
      </c>
      <c r="AF25" s="86">
        <v>1</v>
      </c>
      <c r="AG25" s="94" t="s">
        <v>420</v>
      </c>
      <c r="AH25" s="86" t="b">
        <v>0</v>
      </c>
      <c r="AI25" s="86" t="s">
        <v>422</v>
      </c>
      <c r="AJ25" s="86"/>
      <c r="AK25" s="94" t="s">
        <v>420</v>
      </c>
      <c r="AL25" s="86" t="b">
        <v>0</v>
      </c>
      <c r="AM25" s="86">
        <v>0</v>
      </c>
      <c r="AN25" s="94" t="s">
        <v>420</v>
      </c>
      <c r="AO25" s="86" t="s">
        <v>429</v>
      </c>
      <c r="AP25" s="86" t="b">
        <v>0</v>
      </c>
      <c r="AQ25" s="94" t="s">
        <v>408</v>
      </c>
      <c r="AR25" s="86" t="s">
        <v>194</v>
      </c>
      <c r="AS25" s="86">
        <v>0</v>
      </c>
      <c r="AT25" s="86">
        <v>0</v>
      </c>
      <c r="AU25" s="86"/>
      <c r="AV25" s="86"/>
      <c r="AW25" s="86"/>
      <c r="AX25" s="86"/>
      <c r="AY25" s="86"/>
      <c r="AZ25" s="86"/>
      <c r="BA25" s="86"/>
      <c r="BB25" s="86"/>
      <c r="BC25">
        <v>2</v>
      </c>
      <c r="BD25" s="85" t="str">
        <f>REPLACE(INDEX(GroupVertices[Group],MATCH(Edges[[#This Row],[Vertex 1]],GroupVertices[Vertex],0)),1,1,"")</f>
        <v>4</v>
      </c>
      <c r="BE25" s="85" t="str">
        <f>REPLACE(INDEX(GroupVertices[Group],MATCH(Edges[[#This Row],[Vertex 2]],GroupVertices[Vertex],0)),1,1,"")</f>
        <v>4</v>
      </c>
      <c r="BF25" s="51">
        <v>0</v>
      </c>
      <c r="BG25" s="52">
        <v>0</v>
      </c>
      <c r="BH25" s="51">
        <v>0</v>
      </c>
      <c r="BI25" s="52">
        <v>0</v>
      </c>
      <c r="BJ25" s="51">
        <v>0</v>
      </c>
      <c r="BK25" s="52">
        <v>0</v>
      </c>
      <c r="BL25" s="51">
        <v>35</v>
      </c>
      <c r="BM25" s="52">
        <v>100</v>
      </c>
      <c r="BN25" s="51">
        <v>35</v>
      </c>
    </row>
    <row r="26" spans="1:66" ht="45">
      <c r="A26" s="84" t="s">
        <v>239</v>
      </c>
      <c r="B26" s="84" t="s">
        <v>239</v>
      </c>
      <c r="C26" s="53" t="s">
        <v>1094</v>
      </c>
      <c r="D26" s="54">
        <v>3</v>
      </c>
      <c r="E26" s="65"/>
      <c r="F26" s="55">
        <v>32</v>
      </c>
      <c r="G26" s="53"/>
      <c r="H26" s="57"/>
      <c r="I26" s="56"/>
      <c r="J26" s="56"/>
      <c r="K26" s="36" t="s">
        <v>65</v>
      </c>
      <c r="L26" s="83">
        <v>26</v>
      </c>
      <c r="M26" s="83"/>
      <c r="N26" s="63"/>
      <c r="O26" s="86" t="s">
        <v>194</v>
      </c>
      <c r="P26" s="88">
        <v>43635.58851851852</v>
      </c>
      <c r="Q26" s="86" t="s">
        <v>271</v>
      </c>
      <c r="R26" s="86"/>
      <c r="S26" s="86"/>
      <c r="T26" s="86"/>
      <c r="U26" s="90" t="s">
        <v>321</v>
      </c>
      <c r="V26" s="90" t="s">
        <v>321</v>
      </c>
      <c r="W26" s="88">
        <v>43635.58851851852</v>
      </c>
      <c r="X26" s="92">
        <v>43635</v>
      </c>
      <c r="Y26" s="94" t="s">
        <v>353</v>
      </c>
      <c r="Z26" s="90" t="s">
        <v>381</v>
      </c>
      <c r="AA26" s="86"/>
      <c r="AB26" s="86"/>
      <c r="AC26" s="94" t="s">
        <v>409</v>
      </c>
      <c r="AD26" s="86"/>
      <c r="AE26" s="86" t="b">
        <v>0</v>
      </c>
      <c r="AF26" s="86">
        <v>1</v>
      </c>
      <c r="AG26" s="94" t="s">
        <v>420</v>
      </c>
      <c r="AH26" s="86" t="b">
        <v>0</v>
      </c>
      <c r="AI26" s="86" t="s">
        <v>422</v>
      </c>
      <c r="AJ26" s="86"/>
      <c r="AK26" s="94" t="s">
        <v>420</v>
      </c>
      <c r="AL26" s="86" t="b">
        <v>0</v>
      </c>
      <c r="AM26" s="86">
        <v>1</v>
      </c>
      <c r="AN26" s="94" t="s">
        <v>420</v>
      </c>
      <c r="AO26" s="86" t="s">
        <v>430</v>
      </c>
      <c r="AP26" s="86" t="b">
        <v>0</v>
      </c>
      <c r="AQ26" s="94" t="s">
        <v>409</v>
      </c>
      <c r="AR26" s="86" t="s">
        <v>194</v>
      </c>
      <c r="AS26" s="86">
        <v>0</v>
      </c>
      <c r="AT26" s="86">
        <v>0</v>
      </c>
      <c r="AU26" s="86"/>
      <c r="AV26" s="86"/>
      <c r="AW26" s="86"/>
      <c r="AX26" s="86"/>
      <c r="AY26" s="86"/>
      <c r="AZ26" s="86"/>
      <c r="BA26" s="86"/>
      <c r="BB26" s="86"/>
      <c r="BC26">
        <v>1</v>
      </c>
      <c r="BD26" s="85" t="str">
        <f>REPLACE(INDEX(GroupVertices[Group],MATCH(Edges[[#This Row],[Vertex 1]],GroupVertices[Vertex],0)),1,1,"")</f>
        <v>7</v>
      </c>
      <c r="BE26" s="85" t="str">
        <f>REPLACE(INDEX(GroupVertices[Group],MATCH(Edges[[#This Row],[Vertex 2]],GroupVertices[Vertex],0)),1,1,"")</f>
        <v>7</v>
      </c>
      <c r="BF26" s="51">
        <v>0</v>
      </c>
      <c r="BG26" s="52">
        <v>0</v>
      </c>
      <c r="BH26" s="51">
        <v>0</v>
      </c>
      <c r="BI26" s="52">
        <v>0</v>
      </c>
      <c r="BJ26" s="51">
        <v>0</v>
      </c>
      <c r="BK26" s="52">
        <v>0</v>
      </c>
      <c r="BL26" s="51">
        <v>36</v>
      </c>
      <c r="BM26" s="52">
        <v>100</v>
      </c>
      <c r="BN26" s="51">
        <v>36</v>
      </c>
    </row>
    <row r="27" spans="1:66" ht="45">
      <c r="A27" s="84" t="s">
        <v>240</v>
      </c>
      <c r="B27" s="84" t="s">
        <v>239</v>
      </c>
      <c r="C27" s="53" t="s">
        <v>1094</v>
      </c>
      <c r="D27" s="54">
        <v>3</v>
      </c>
      <c r="E27" s="65"/>
      <c r="F27" s="55">
        <v>32</v>
      </c>
      <c r="G27" s="53"/>
      <c r="H27" s="57"/>
      <c r="I27" s="56"/>
      <c r="J27" s="56"/>
      <c r="K27" s="36" t="s">
        <v>65</v>
      </c>
      <c r="L27" s="83">
        <v>27</v>
      </c>
      <c r="M27" s="83"/>
      <c r="N27" s="63"/>
      <c r="O27" s="86" t="s">
        <v>257</v>
      </c>
      <c r="P27" s="88">
        <v>43635.89409722222</v>
      </c>
      <c r="Q27" s="86" t="s">
        <v>271</v>
      </c>
      <c r="R27" s="86"/>
      <c r="S27" s="86"/>
      <c r="T27" s="86"/>
      <c r="U27" s="86"/>
      <c r="V27" s="90" t="s">
        <v>329</v>
      </c>
      <c r="W27" s="88">
        <v>43635.89409722222</v>
      </c>
      <c r="X27" s="92">
        <v>43635</v>
      </c>
      <c r="Y27" s="94" t="s">
        <v>354</v>
      </c>
      <c r="Z27" s="90" t="s">
        <v>382</v>
      </c>
      <c r="AA27" s="86"/>
      <c r="AB27" s="86"/>
      <c r="AC27" s="94" t="s">
        <v>410</v>
      </c>
      <c r="AD27" s="86"/>
      <c r="AE27" s="86" t="b">
        <v>0</v>
      </c>
      <c r="AF27" s="86">
        <v>0</v>
      </c>
      <c r="AG27" s="94" t="s">
        <v>420</v>
      </c>
      <c r="AH27" s="86" t="b">
        <v>0</v>
      </c>
      <c r="AI27" s="86" t="s">
        <v>422</v>
      </c>
      <c r="AJ27" s="86"/>
      <c r="AK27" s="94" t="s">
        <v>420</v>
      </c>
      <c r="AL27" s="86" t="b">
        <v>0</v>
      </c>
      <c r="AM27" s="86">
        <v>1</v>
      </c>
      <c r="AN27" s="94" t="s">
        <v>409</v>
      </c>
      <c r="AO27" s="86" t="s">
        <v>430</v>
      </c>
      <c r="AP27" s="86" t="b">
        <v>0</v>
      </c>
      <c r="AQ27" s="94" t="s">
        <v>409</v>
      </c>
      <c r="AR27" s="86" t="s">
        <v>194</v>
      </c>
      <c r="AS27" s="86">
        <v>0</v>
      </c>
      <c r="AT27" s="86">
        <v>0</v>
      </c>
      <c r="AU27" s="86"/>
      <c r="AV27" s="86"/>
      <c r="AW27" s="86"/>
      <c r="AX27" s="86"/>
      <c r="AY27" s="86"/>
      <c r="AZ27" s="86"/>
      <c r="BA27" s="86"/>
      <c r="BB27" s="86"/>
      <c r="BC27">
        <v>1</v>
      </c>
      <c r="BD27" s="85" t="str">
        <f>REPLACE(INDEX(GroupVertices[Group],MATCH(Edges[[#This Row],[Vertex 1]],GroupVertices[Vertex],0)),1,1,"")</f>
        <v>7</v>
      </c>
      <c r="BE27" s="85" t="str">
        <f>REPLACE(INDEX(GroupVertices[Group],MATCH(Edges[[#This Row],[Vertex 2]],GroupVertices[Vertex],0)),1,1,"")</f>
        <v>7</v>
      </c>
      <c r="BF27" s="51">
        <v>0</v>
      </c>
      <c r="BG27" s="52">
        <v>0</v>
      </c>
      <c r="BH27" s="51">
        <v>0</v>
      </c>
      <c r="BI27" s="52">
        <v>0</v>
      </c>
      <c r="BJ27" s="51">
        <v>0</v>
      </c>
      <c r="BK27" s="52">
        <v>0</v>
      </c>
      <c r="BL27" s="51">
        <v>36</v>
      </c>
      <c r="BM27" s="52">
        <v>100</v>
      </c>
      <c r="BN27" s="51">
        <v>36</v>
      </c>
    </row>
    <row r="28" spans="1:66" ht="45">
      <c r="A28" s="84" t="s">
        <v>241</v>
      </c>
      <c r="B28" s="84" t="s">
        <v>255</v>
      </c>
      <c r="C28" s="53" t="s">
        <v>1094</v>
      </c>
      <c r="D28" s="54">
        <v>3</v>
      </c>
      <c r="E28" s="65"/>
      <c r="F28" s="55">
        <v>32</v>
      </c>
      <c r="G28" s="53"/>
      <c r="H28" s="57"/>
      <c r="I28" s="56"/>
      <c r="J28" s="56"/>
      <c r="K28" s="36" t="s">
        <v>65</v>
      </c>
      <c r="L28" s="83">
        <v>28</v>
      </c>
      <c r="M28" s="83"/>
      <c r="N28" s="63"/>
      <c r="O28" s="86" t="s">
        <v>256</v>
      </c>
      <c r="P28" s="88">
        <v>43630.50001157408</v>
      </c>
      <c r="Q28" s="86" t="s">
        <v>272</v>
      </c>
      <c r="R28" s="90" t="s">
        <v>288</v>
      </c>
      <c r="S28" s="86" t="s">
        <v>295</v>
      </c>
      <c r="T28" s="86"/>
      <c r="U28" s="86"/>
      <c r="V28" s="90" t="s">
        <v>330</v>
      </c>
      <c r="W28" s="88">
        <v>43630.50001157408</v>
      </c>
      <c r="X28" s="92">
        <v>43630</v>
      </c>
      <c r="Y28" s="94" t="s">
        <v>355</v>
      </c>
      <c r="Z28" s="90" t="s">
        <v>383</v>
      </c>
      <c r="AA28" s="86"/>
      <c r="AB28" s="86"/>
      <c r="AC28" s="94" t="s">
        <v>411</v>
      </c>
      <c r="AD28" s="86"/>
      <c r="AE28" s="86" t="b">
        <v>0</v>
      </c>
      <c r="AF28" s="86">
        <v>1</v>
      </c>
      <c r="AG28" s="94" t="s">
        <v>420</v>
      </c>
      <c r="AH28" s="86" t="b">
        <v>0</v>
      </c>
      <c r="AI28" s="86" t="s">
        <v>422</v>
      </c>
      <c r="AJ28" s="86"/>
      <c r="AK28" s="94" t="s">
        <v>420</v>
      </c>
      <c r="AL28" s="86" t="b">
        <v>0</v>
      </c>
      <c r="AM28" s="86">
        <v>0</v>
      </c>
      <c r="AN28" s="94" t="s">
        <v>420</v>
      </c>
      <c r="AO28" s="86" t="s">
        <v>431</v>
      </c>
      <c r="AP28" s="86" t="b">
        <v>0</v>
      </c>
      <c r="AQ28" s="94" t="s">
        <v>411</v>
      </c>
      <c r="AR28" s="86" t="s">
        <v>194</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v>2</v>
      </c>
      <c r="BG28" s="52">
        <v>8</v>
      </c>
      <c r="BH28" s="51">
        <v>0</v>
      </c>
      <c r="BI28" s="52">
        <v>0</v>
      </c>
      <c r="BJ28" s="51">
        <v>0</v>
      </c>
      <c r="BK28" s="52">
        <v>0</v>
      </c>
      <c r="BL28" s="51">
        <v>23</v>
      </c>
      <c r="BM28" s="52">
        <v>92</v>
      </c>
      <c r="BN28" s="51">
        <v>25</v>
      </c>
    </row>
    <row r="29" spans="1:66" ht="45">
      <c r="A29" s="84" t="s">
        <v>242</v>
      </c>
      <c r="B29" s="84" t="s">
        <v>241</v>
      </c>
      <c r="C29" s="53" t="s">
        <v>1094</v>
      </c>
      <c r="D29" s="54">
        <v>3</v>
      </c>
      <c r="E29" s="65"/>
      <c r="F29" s="55">
        <v>32</v>
      </c>
      <c r="G29" s="53"/>
      <c r="H29" s="57"/>
      <c r="I29" s="56"/>
      <c r="J29" s="56"/>
      <c r="K29" s="36" t="s">
        <v>65</v>
      </c>
      <c r="L29" s="83">
        <v>29</v>
      </c>
      <c r="M29" s="83"/>
      <c r="N29" s="63"/>
      <c r="O29" s="86" t="s">
        <v>257</v>
      </c>
      <c r="P29" s="88">
        <v>43636.331712962965</v>
      </c>
      <c r="Q29" s="86" t="s">
        <v>273</v>
      </c>
      <c r="R29" s="86"/>
      <c r="S29" s="86"/>
      <c r="T29" s="86"/>
      <c r="U29" s="86"/>
      <c r="V29" s="90" t="s">
        <v>331</v>
      </c>
      <c r="W29" s="88">
        <v>43636.331712962965</v>
      </c>
      <c r="X29" s="92">
        <v>43636</v>
      </c>
      <c r="Y29" s="94" t="s">
        <v>356</v>
      </c>
      <c r="Z29" s="90" t="s">
        <v>384</v>
      </c>
      <c r="AA29" s="86"/>
      <c r="AB29" s="86"/>
      <c r="AC29" s="94" t="s">
        <v>412</v>
      </c>
      <c r="AD29" s="86"/>
      <c r="AE29" s="86" t="b">
        <v>0</v>
      </c>
      <c r="AF29" s="86">
        <v>0</v>
      </c>
      <c r="AG29" s="94" t="s">
        <v>420</v>
      </c>
      <c r="AH29" s="86" t="b">
        <v>0</v>
      </c>
      <c r="AI29" s="86" t="s">
        <v>422</v>
      </c>
      <c r="AJ29" s="86"/>
      <c r="AK29" s="94" t="s">
        <v>420</v>
      </c>
      <c r="AL29" s="86" t="b">
        <v>0</v>
      </c>
      <c r="AM29" s="86">
        <v>2</v>
      </c>
      <c r="AN29" s="94" t="s">
        <v>413</v>
      </c>
      <c r="AO29" s="86" t="s">
        <v>426</v>
      </c>
      <c r="AP29" s="86" t="b">
        <v>0</v>
      </c>
      <c r="AQ29" s="94" t="s">
        <v>413</v>
      </c>
      <c r="AR29" s="86" t="s">
        <v>194</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0</v>
      </c>
      <c r="BG29" s="52">
        <v>0</v>
      </c>
      <c r="BH29" s="51">
        <v>0</v>
      </c>
      <c r="BI29" s="52">
        <v>0</v>
      </c>
      <c r="BJ29" s="51">
        <v>0</v>
      </c>
      <c r="BK29" s="52">
        <v>0</v>
      </c>
      <c r="BL29" s="51">
        <v>17</v>
      </c>
      <c r="BM29" s="52">
        <v>100</v>
      </c>
      <c r="BN29" s="51">
        <v>17</v>
      </c>
    </row>
    <row r="30" spans="1:66" ht="45">
      <c r="A30" s="84" t="s">
        <v>241</v>
      </c>
      <c r="B30" s="84" t="s">
        <v>241</v>
      </c>
      <c r="C30" s="53" t="s">
        <v>1094</v>
      </c>
      <c r="D30" s="54">
        <v>3</v>
      </c>
      <c r="E30" s="65"/>
      <c r="F30" s="55">
        <v>32</v>
      </c>
      <c r="G30" s="53"/>
      <c r="H30" s="57"/>
      <c r="I30" s="56"/>
      <c r="J30" s="56"/>
      <c r="K30" s="36" t="s">
        <v>65</v>
      </c>
      <c r="L30" s="83">
        <v>30</v>
      </c>
      <c r="M30" s="83"/>
      <c r="N30" s="63"/>
      <c r="O30" s="86" t="s">
        <v>194</v>
      </c>
      <c r="P30" s="88">
        <v>43636.28333333333</v>
      </c>
      <c r="Q30" s="86" t="s">
        <v>273</v>
      </c>
      <c r="R30" s="90" t="s">
        <v>289</v>
      </c>
      <c r="S30" s="86" t="s">
        <v>302</v>
      </c>
      <c r="T30" s="86"/>
      <c r="U30" s="90" t="s">
        <v>322</v>
      </c>
      <c r="V30" s="90" t="s">
        <v>322</v>
      </c>
      <c r="W30" s="88">
        <v>43636.28333333333</v>
      </c>
      <c r="X30" s="92">
        <v>43636</v>
      </c>
      <c r="Y30" s="94" t="s">
        <v>357</v>
      </c>
      <c r="Z30" s="90" t="s">
        <v>385</v>
      </c>
      <c r="AA30" s="86"/>
      <c r="AB30" s="86"/>
      <c r="AC30" s="94" t="s">
        <v>413</v>
      </c>
      <c r="AD30" s="86"/>
      <c r="AE30" s="86" t="b">
        <v>0</v>
      </c>
      <c r="AF30" s="86">
        <v>1</v>
      </c>
      <c r="AG30" s="94" t="s">
        <v>420</v>
      </c>
      <c r="AH30" s="86" t="b">
        <v>0</v>
      </c>
      <c r="AI30" s="86" t="s">
        <v>422</v>
      </c>
      <c r="AJ30" s="86"/>
      <c r="AK30" s="94" t="s">
        <v>420</v>
      </c>
      <c r="AL30" s="86" t="b">
        <v>0</v>
      </c>
      <c r="AM30" s="86">
        <v>2</v>
      </c>
      <c r="AN30" s="94" t="s">
        <v>420</v>
      </c>
      <c r="AO30" s="86" t="s">
        <v>431</v>
      </c>
      <c r="AP30" s="86" t="b">
        <v>0</v>
      </c>
      <c r="AQ30" s="94" t="s">
        <v>413</v>
      </c>
      <c r="AR30" s="86" t="s">
        <v>194</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0</v>
      </c>
      <c r="BG30" s="52">
        <v>0</v>
      </c>
      <c r="BH30" s="51">
        <v>0</v>
      </c>
      <c r="BI30" s="52">
        <v>0</v>
      </c>
      <c r="BJ30" s="51">
        <v>0</v>
      </c>
      <c r="BK30" s="52">
        <v>0</v>
      </c>
      <c r="BL30" s="51">
        <v>17</v>
      </c>
      <c r="BM30" s="52">
        <v>100</v>
      </c>
      <c r="BN30" s="51">
        <v>17</v>
      </c>
    </row>
    <row r="31" spans="1:66" ht="45">
      <c r="A31" s="84" t="s">
        <v>243</v>
      </c>
      <c r="B31" s="84" t="s">
        <v>241</v>
      </c>
      <c r="C31" s="53" t="s">
        <v>1094</v>
      </c>
      <c r="D31" s="54">
        <v>3</v>
      </c>
      <c r="E31" s="65"/>
      <c r="F31" s="55">
        <v>32</v>
      </c>
      <c r="G31" s="53"/>
      <c r="H31" s="57"/>
      <c r="I31" s="56"/>
      <c r="J31" s="56"/>
      <c r="K31" s="36" t="s">
        <v>65</v>
      </c>
      <c r="L31" s="83">
        <v>31</v>
      </c>
      <c r="M31" s="83"/>
      <c r="N31" s="63"/>
      <c r="O31" s="86" t="s">
        <v>257</v>
      </c>
      <c r="P31" s="88">
        <v>43636.33684027778</v>
      </c>
      <c r="Q31" s="86" t="s">
        <v>273</v>
      </c>
      <c r="R31" s="86"/>
      <c r="S31" s="86"/>
      <c r="T31" s="86"/>
      <c r="U31" s="86"/>
      <c r="V31" s="90" t="s">
        <v>332</v>
      </c>
      <c r="W31" s="88">
        <v>43636.33684027778</v>
      </c>
      <c r="X31" s="92">
        <v>43636</v>
      </c>
      <c r="Y31" s="94" t="s">
        <v>358</v>
      </c>
      <c r="Z31" s="90" t="s">
        <v>386</v>
      </c>
      <c r="AA31" s="86"/>
      <c r="AB31" s="86"/>
      <c r="AC31" s="94" t="s">
        <v>414</v>
      </c>
      <c r="AD31" s="86"/>
      <c r="AE31" s="86" t="b">
        <v>0</v>
      </c>
      <c r="AF31" s="86">
        <v>0</v>
      </c>
      <c r="AG31" s="94" t="s">
        <v>420</v>
      </c>
      <c r="AH31" s="86" t="b">
        <v>0</v>
      </c>
      <c r="AI31" s="86" t="s">
        <v>422</v>
      </c>
      <c r="AJ31" s="86"/>
      <c r="AK31" s="94" t="s">
        <v>420</v>
      </c>
      <c r="AL31" s="86" t="b">
        <v>0</v>
      </c>
      <c r="AM31" s="86">
        <v>2</v>
      </c>
      <c r="AN31" s="94" t="s">
        <v>413</v>
      </c>
      <c r="AO31" s="86" t="s">
        <v>430</v>
      </c>
      <c r="AP31" s="86" t="b">
        <v>0</v>
      </c>
      <c r="AQ31" s="94" t="s">
        <v>413</v>
      </c>
      <c r="AR31" s="86" t="s">
        <v>194</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v>0</v>
      </c>
      <c r="BG31" s="52">
        <v>0</v>
      </c>
      <c r="BH31" s="51">
        <v>0</v>
      </c>
      <c r="BI31" s="52">
        <v>0</v>
      </c>
      <c r="BJ31" s="51">
        <v>0</v>
      </c>
      <c r="BK31" s="52">
        <v>0</v>
      </c>
      <c r="BL31" s="51">
        <v>17</v>
      </c>
      <c r="BM31" s="52">
        <v>100</v>
      </c>
      <c r="BN31" s="51">
        <v>17</v>
      </c>
    </row>
    <row r="32" spans="1:66" ht="15">
      <c r="A32" s="84" t="s">
        <v>244</v>
      </c>
      <c r="B32" s="84" t="s">
        <v>244</v>
      </c>
      <c r="C32" s="53" t="s">
        <v>1096</v>
      </c>
      <c r="D32" s="54">
        <v>10</v>
      </c>
      <c r="E32" s="65"/>
      <c r="F32" s="55">
        <v>14.666666666666668</v>
      </c>
      <c r="G32" s="53"/>
      <c r="H32" s="57"/>
      <c r="I32" s="56"/>
      <c r="J32" s="56"/>
      <c r="K32" s="36" t="s">
        <v>65</v>
      </c>
      <c r="L32" s="83">
        <v>32</v>
      </c>
      <c r="M32" s="83"/>
      <c r="N32" s="63"/>
      <c r="O32" s="86" t="s">
        <v>194</v>
      </c>
      <c r="P32" s="88">
        <v>43632.55372685185</v>
      </c>
      <c r="Q32" s="86" t="s">
        <v>274</v>
      </c>
      <c r="R32" s="90" t="s">
        <v>290</v>
      </c>
      <c r="S32" s="86" t="s">
        <v>303</v>
      </c>
      <c r="T32" s="86" t="s">
        <v>310</v>
      </c>
      <c r="U32" s="86"/>
      <c r="V32" s="90" t="s">
        <v>333</v>
      </c>
      <c r="W32" s="88">
        <v>43632.55372685185</v>
      </c>
      <c r="X32" s="92">
        <v>43632</v>
      </c>
      <c r="Y32" s="94" t="s">
        <v>359</v>
      </c>
      <c r="Z32" s="90" t="s">
        <v>387</v>
      </c>
      <c r="AA32" s="86"/>
      <c r="AB32" s="86"/>
      <c r="AC32" s="94" t="s">
        <v>415</v>
      </c>
      <c r="AD32" s="86"/>
      <c r="AE32" s="86" t="b">
        <v>0</v>
      </c>
      <c r="AF32" s="86">
        <v>0</v>
      </c>
      <c r="AG32" s="94" t="s">
        <v>420</v>
      </c>
      <c r="AH32" s="86" t="b">
        <v>0</v>
      </c>
      <c r="AI32" s="86" t="s">
        <v>423</v>
      </c>
      <c r="AJ32" s="86"/>
      <c r="AK32" s="94" t="s">
        <v>420</v>
      </c>
      <c r="AL32" s="86" t="b">
        <v>0</v>
      </c>
      <c r="AM32" s="86">
        <v>0</v>
      </c>
      <c r="AN32" s="94" t="s">
        <v>420</v>
      </c>
      <c r="AO32" s="86" t="s">
        <v>432</v>
      </c>
      <c r="AP32" s="86" t="b">
        <v>0</v>
      </c>
      <c r="AQ32" s="94" t="s">
        <v>415</v>
      </c>
      <c r="AR32" s="86" t="s">
        <v>194</v>
      </c>
      <c r="AS32" s="86">
        <v>0</v>
      </c>
      <c r="AT32" s="86">
        <v>0</v>
      </c>
      <c r="AU32" s="86"/>
      <c r="AV32" s="86"/>
      <c r="AW32" s="86"/>
      <c r="AX32" s="86"/>
      <c r="AY32" s="86"/>
      <c r="AZ32" s="86"/>
      <c r="BA32" s="86"/>
      <c r="BB32" s="86"/>
      <c r="BC32">
        <v>3</v>
      </c>
      <c r="BD32" s="85" t="str">
        <f>REPLACE(INDEX(GroupVertices[Group],MATCH(Edges[[#This Row],[Vertex 1]],GroupVertices[Vertex],0)),1,1,"")</f>
        <v>3</v>
      </c>
      <c r="BE32" s="85" t="str">
        <f>REPLACE(INDEX(GroupVertices[Group],MATCH(Edges[[#This Row],[Vertex 2]],GroupVertices[Vertex],0)),1,1,"")</f>
        <v>3</v>
      </c>
      <c r="BF32" s="51">
        <v>0</v>
      </c>
      <c r="BG32" s="52">
        <v>0</v>
      </c>
      <c r="BH32" s="51">
        <v>0</v>
      </c>
      <c r="BI32" s="52">
        <v>0</v>
      </c>
      <c r="BJ32" s="51">
        <v>0</v>
      </c>
      <c r="BK32" s="52">
        <v>0</v>
      </c>
      <c r="BL32" s="51">
        <v>4</v>
      </c>
      <c r="BM32" s="52">
        <v>100</v>
      </c>
      <c r="BN32" s="51">
        <v>4</v>
      </c>
    </row>
    <row r="33" spans="1:66" ht="15">
      <c r="A33" s="84" t="s">
        <v>244</v>
      </c>
      <c r="B33" s="84" t="s">
        <v>244</v>
      </c>
      <c r="C33" s="53" t="s">
        <v>1096</v>
      </c>
      <c r="D33" s="54">
        <v>10</v>
      </c>
      <c r="E33" s="65"/>
      <c r="F33" s="55">
        <v>14.666666666666668</v>
      </c>
      <c r="G33" s="53"/>
      <c r="H33" s="57"/>
      <c r="I33" s="56"/>
      <c r="J33" s="56"/>
      <c r="K33" s="36" t="s">
        <v>65</v>
      </c>
      <c r="L33" s="83">
        <v>33</v>
      </c>
      <c r="M33" s="83"/>
      <c r="N33" s="63"/>
      <c r="O33" s="86" t="s">
        <v>194</v>
      </c>
      <c r="P33" s="88">
        <v>43636.14020833333</v>
      </c>
      <c r="Q33" s="86" t="s">
        <v>275</v>
      </c>
      <c r="R33" s="90" t="s">
        <v>291</v>
      </c>
      <c r="S33" s="86" t="s">
        <v>303</v>
      </c>
      <c r="T33" s="86" t="s">
        <v>311</v>
      </c>
      <c r="U33" s="86"/>
      <c r="V33" s="90" t="s">
        <v>333</v>
      </c>
      <c r="W33" s="88">
        <v>43636.14020833333</v>
      </c>
      <c r="X33" s="92">
        <v>43636</v>
      </c>
      <c r="Y33" s="94" t="s">
        <v>360</v>
      </c>
      <c r="Z33" s="90" t="s">
        <v>388</v>
      </c>
      <c r="AA33" s="86"/>
      <c r="AB33" s="86"/>
      <c r="AC33" s="94" t="s">
        <v>416</v>
      </c>
      <c r="AD33" s="86"/>
      <c r="AE33" s="86" t="b">
        <v>0</v>
      </c>
      <c r="AF33" s="86">
        <v>0</v>
      </c>
      <c r="AG33" s="94" t="s">
        <v>420</v>
      </c>
      <c r="AH33" s="86" t="b">
        <v>0</v>
      </c>
      <c r="AI33" s="86" t="s">
        <v>423</v>
      </c>
      <c r="AJ33" s="86"/>
      <c r="AK33" s="94" t="s">
        <v>420</v>
      </c>
      <c r="AL33" s="86" t="b">
        <v>0</v>
      </c>
      <c r="AM33" s="86">
        <v>0</v>
      </c>
      <c r="AN33" s="94" t="s">
        <v>420</v>
      </c>
      <c r="AO33" s="86" t="s">
        <v>432</v>
      </c>
      <c r="AP33" s="86" t="b">
        <v>0</v>
      </c>
      <c r="AQ33" s="94" t="s">
        <v>416</v>
      </c>
      <c r="AR33" s="86" t="s">
        <v>194</v>
      </c>
      <c r="AS33" s="86">
        <v>0</v>
      </c>
      <c r="AT33" s="86">
        <v>0</v>
      </c>
      <c r="AU33" s="86"/>
      <c r="AV33" s="86"/>
      <c r="AW33" s="86"/>
      <c r="AX33" s="86"/>
      <c r="AY33" s="86"/>
      <c r="AZ33" s="86"/>
      <c r="BA33" s="86"/>
      <c r="BB33" s="86"/>
      <c r="BC33">
        <v>3</v>
      </c>
      <c r="BD33" s="85" t="str">
        <f>REPLACE(INDEX(GroupVertices[Group],MATCH(Edges[[#This Row],[Vertex 1]],GroupVertices[Vertex],0)),1,1,"")</f>
        <v>3</v>
      </c>
      <c r="BE33" s="85" t="str">
        <f>REPLACE(INDEX(GroupVertices[Group],MATCH(Edges[[#This Row],[Vertex 2]],GroupVertices[Vertex],0)),1,1,"")</f>
        <v>3</v>
      </c>
      <c r="BF33" s="51">
        <v>0</v>
      </c>
      <c r="BG33" s="52">
        <v>0</v>
      </c>
      <c r="BH33" s="51">
        <v>0</v>
      </c>
      <c r="BI33" s="52">
        <v>0</v>
      </c>
      <c r="BJ33" s="51">
        <v>0</v>
      </c>
      <c r="BK33" s="52">
        <v>0</v>
      </c>
      <c r="BL33" s="51">
        <v>3</v>
      </c>
      <c r="BM33" s="52">
        <v>100</v>
      </c>
      <c r="BN33" s="51">
        <v>3</v>
      </c>
    </row>
    <row r="34" spans="1:66" ht="15">
      <c r="A34" s="84" t="s">
        <v>244</v>
      </c>
      <c r="B34" s="84" t="s">
        <v>244</v>
      </c>
      <c r="C34" s="53" t="s">
        <v>1096</v>
      </c>
      <c r="D34" s="54">
        <v>10</v>
      </c>
      <c r="E34" s="65"/>
      <c r="F34" s="55">
        <v>14.666666666666668</v>
      </c>
      <c r="G34" s="53"/>
      <c r="H34" s="57"/>
      <c r="I34" s="56"/>
      <c r="J34" s="56"/>
      <c r="K34" s="36" t="s">
        <v>65</v>
      </c>
      <c r="L34" s="83">
        <v>34</v>
      </c>
      <c r="M34" s="83"/>
      <c r="N34" s="63"/>
      <c r="O34" s="86" t="s">
        <v>194</v>
      </c>
      <c r="P34" s="88">
        <v>43636.468043981484</v>
      </c>
      <c r="Q34" s="86" t="s">
        <v>276</v>
      </c>
      <c r="R34" s="90" t="s">
        <v>292</v>
      </c>
      <c r="S34" s="86" t="s">
        <v>303</v>
      </c>
      <c r="T34" s="86" t="s">
        <v>312</v>
      </c>
      <c r="U34" s="86"/>
      <c r="V34" s="90" t="s">
        <v>333</v>
      </c>
      <c r="W34" s="88">
        <v>43636.468043981484</v>
      </c>
      <c r="X34" s="92">
        <v>43636</v>
      </c>
      <c r="Y34" s="94" t="s">
        <v>361</v>
      </c>
      <c r="Z34" s="90" t="s">
        <v>389</v>
      </c>
      <c r="AA34" s="86"/>
      <c r="AB34" s="86"/>
      <c r="AC34" s="94" t="s">
        <v>417</v>
      </c>
      <c r="AD34" s="86"/>
      <c r="AE34" s="86" t="b">
        <v>0</v>
      </c>
      <c r="AF34" s="86">
        <v>0</v>
      </c>
      <c r="AG34" s="94" t="s">
        <v>420</v>
      </c>
      <c r="AH34" s="86" t="b">
        <v>0</v>
      </c>
      <c r="AI34" s="86" t="s">
        <v>423</v>
      </c>
      <c r="AJ34" s="86"/>
      <c r="AK34" s="94" t="s">
        <v>420</v>
      </c>
      <c r="AL34" s="86" t="b">
        <v>0</v>
      </c>
      <c r="AM34" s="86">
        <v>0</v>
      </c>
      <c r="AN34" s="94" t="s">
        <v>420</v>
      </c>
      <c r="AO34" s="86" t="s">
        <v>432</v>
      </c>
      <c r="AP34" s="86" t="b">
        <v>0</v>
      </c>
      <c r="AQ34" s="94" t="s">
        <v>417</v>
      </c>
      <c r="AR34" s="86" t="s">
        <v>194</v>
      </c>
      <c r="AS34" s="86">
        <v>0</v>
      </c>
      <c r="AT34" s="86">
        <v>0</v>
      </c>
      <c r="AU34" s="86"/>
      <c r="AV34" s="86"/>
      <c r="AW34" s="86"/>
      <c r="AX34" s="86"/>
      <c r="AY34" s="86"/>
      <c r="AZ34" s="86"/>
      <c r="BA34" s="86"/>
      <c r="BB34" s="86"/>
      <c r="BC34">
        <v>3</v>
      </c>
      <c r="BD34" s="85" t="str">
        <f>REPLACE(INDEX(GroupVertices[Group],MATCH(Edges[[#This Row],[Vertex 1]],GroupVertices[Vertex],0)),1,1,"")</f>
        <v>3</v>
      </c>
      <c r="BE34" s="85" t="str">
        <f>REPLACE(INDEX(GroupVertices[Group],MATCH(Edges[[#This Row],[Vertex 2]],GroupVertices[Vertex],0)),1,1,"")</f>
        <v>3</v>
      </c>
      <c r="BF34" s="51">
        <v>0</v>
      </c>
      <c r="BG34" s="52">
        <v>0</v>
      </c>
      <c r="BH34" s="51">
        <v>0</v>
      </c>
      <c r="BI34" s="52">
        <v>0</v>
      </c>
      <c r="BJ34" s="51">
        <v>0</v>
      </c>
      <c r="BK34" s="52">
        <v>0</v>
      </c>
      <c r="BL34" s="51">
        <v>3</v>
      </c>
      <c r="BM34" s="52">
        <v>100</v>
      </c>
      <c r="BN34" s="51">
        <v>3</v>
      </c>
    </row>
    <row r="35" spans="1:66" ht="45">
      <c r="A35" s="84" t="s">
        <v>245</v>
      </c>
      <c r="B35" s="84" t="s">
        <v>245</v>
      </c>
      <c r="C35" s="53" t="s">
        <v>1094</v>
      </c>
      <c r="D35" s="54">
        <v>3</v>
      </c>
      <c r="E35" s="65"/>
      <c r="F35" s="55">
        <v>32</v>
      </c>
      <c r="G35" s="53"/>
      <c r="H35" s="57"/>
      <c r="I35" s="56"/>
      <c r="J35" s="56"/>
      <c r="K35" s="36" t="s">
        <v>65</v>
      </c>
      <c r="L35" s="83">
        <v>35</v>
      </c>
      <c r="M35" s="83"/>
      <c r="N35" s="63"/>
      <c r="O35" s="86" t="s">
        <v>194</v>
      </c>
      <c r="P35" s="88">
        <v>43636.69805555556</v>
      </c>
      <c r="Q35" s="86" t="s">
        <v>277</v>
      </c>
      <c r="R35" s="90" t="s">
        <v>293</v>
      </c>
      <c r="S35" s="86" t="s">
        <v>299</v>
      </c>
      <c r="T35" s="86" t="s">
        <v>313</v>
      </c>
      <c r="U35" s="86"/>
      <c r="V35" s="90" t="s">
        <v>334</v>
      </c>
      <c r="W35" s="88">
        <v>43636.69805555556</v>
      </c>
      <c r="X35" s="92">
        <v>43636</v>
      </c>
      <c r="Y35" s="94" t="s">
        <v>362</v>
      </c>
      <c r="Z35" s="90" t="s">
        <v>390</v>
      </c>
      <c r="AA35" s="86"/>
      <c r="AB35" s="86"/>
      <c r="AC35" s="94" t="s">
        <v>418</v>
      </c>
      <c r="AD35" s="86"/>
      <c r="AE35" s="86" t="b">
        <v>0</v>
      </c>
      <c r="AF35" s="86">
        <v>0</v>
      </c>
      <c r="AG35" s="94" t="s">
        <v>420</v>
      </c>
      <c r="AH35" s="86" t="b">
        <v>0</v>
      </c>
      <c r="AI35" s="86" t="s">
        <v>422</v>
      </c>
      <c r="AJ35" s="86"/>
      <c r="AK35" s="94" t="s">
        <v>420</v>
      </c>
      <c r="AL35" s="86" t="b">
        <v>0</v>
      </c>
      <c r="AM35" s="86">
        <v>0</v>
      </c>
      <c r="AN35" s="94" t="s">
        <v>420</v>
      </c>
      <c r="AO35" s="86" t="s">
        <v>433</v>
      </c>
      <c r="AP35" s="86" t="b">
        <v>0</v>
      </c>
      <c r="AQ35" s="94" t="s">
        <v>418</v>
      </c>
      <c r="AR35" s="86" t="s">
        <v>194</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3</v>
      </c>
      <c r="BF35" s="51">
        <v>0</v>
      </c>
      <c r="BG35" s="52">
        <v>0</v>
      </c>
      <c r="BH35" s="51">
        <v>1</v>
      </c>
      <c r="BI35" s="52">
        <v>12.5</v>
      </c>
      <c r="BJ35" s="51">
        <v>0</v>
      </c>
      <c r="BK35" s="52">
        <v>0</v>
      </c>
      <c r="BL35" s="51">
        <v>7</v>
      </c>
      <c r="BM35" s="52">
        <v>87.5</v>
      </c>
      <c r="BN35" s="51">
        <v>8</v>
      </c>
    </row>
    <row r="36" spans="1:66" ht="45">
      <c r="A36" s="84" t="s">
        <v>246</v>
      </c>
      <c r="B36" s="84" t="s">
        <v>246</v>
      </c>
      <c r="C36" s="53" t="s">
        <v>1094</v>
      </c>
      <c r="D36" s="54">
        <v>3</v>
      </c>
      <c r="E36" s="65"/>
      <c r="F36" s="55">
        <v>32</v>
      </c>
      <c r="G36" s="53"/>
      <c r="H36" s="57"/>
      <c r="I36" s="56"/>
      <c r="J36" s="56"/>
      <c r="K36" s="36" t="s">
        <v>65</v>
      </c>
      <c r="L36" s="83">
        <v>36</v>
      </c>
      <c r="M36" s="83"/>
      <c r="N36" s="63"/>
      <c r="O36" s="86" t="s">
        <v>194</v>
      </c>
      <c r="P36" s="88">
        <v>43637.522210648145</v>
      </c>
      <c r="Q36" s="86" t="s">
        <v>278</v>
      </c>
      <c r="R36" s="90" t="s">
        <v>294</v>
      </c>
      <c r="S36" s="86" t="s">
        <v>304</v>
      </c>
      <c r="T36" s="86" t="s">
        <v>314</v>
      </c>
      <c r="U36" s="86"/>
      <c r="V36" s="90" t="s">
        <v>335</v>
      </c>
      <c r="W36" s="88">
        <v>43637.522210648145</v>
      </c>
      <c r="X36" s="92">
        <v>43637</v>
      </c>
      <c r="Y36" s="94" t="s">
        <v>363</v>
      </c>
      <c r="Z36" s="90" t="s">
        <v>391</v>
      </c>
      <c r="AA36" s="86"/>
      <c r="AB36" s="86"/>
      <c r="AC36" s="94" t="s">
        <v>419</v>
      </c>
      <c r="AD36" s="86"/>
      <c r="AE36" s="86" t="b">
        <v>0</v>
      </c>
      <c r="AF36" s="86">
        <v>0</v>
      </c>
      <c r="AG36" s="94" t="s">
        <v>420</v>
      </c>
      <c r="AH36" s="86" t="b">
        <v>0</v>
      </c>
      <c r="AI36" s="86" t="s">
        <v>422</v>
      </c>
      <c r="AJ36" s="86"/>
      <c r="AK36" s="94" t="s">
        <v>420</v>
      </c>
      <c r="AL36" s="86" t="b">
        <v>0</v>
      </c>
      <c r="AM36" s="86">
        <v>0</v>
      </c>
      <c r="AN36" s="94" t="s">
        <v>420</v>
      </c>
      <c r="AO36" s="86" t="s">
        <v>434</v>
      </c>
      <c r="AP36" s="86" t="b">
        <v>0</v>
      </c>
      <c r="AQ36" s="94" t="s">
        <v>419</v>
      </c>
      <c r="AR36" s="86" t="s">
        <v>194</v>
      </c>
      <c r="AS36" s="86">
        <v>0</v>
      </c>
      <c r="AT36" s="86">
        <v>0</v>
      </c>
      <c r="AU36" s="86"/>
      <c r="AV36" s="86"/>
      <c r="AW36" s="86"/>
      <c r="AX36" s="86"/>
      <c r="AY36" s="86"/>
      <c r="AZ36" s="86"/>
      <c r="BA36" s="86"/>
      <c r="BB36" s="86"/>
      <c r="BC36">
        <v>1</v>
      </c>
      <c r="BD36" s="85" t="str">
        <f>REPLACE(INDEX(GroupVertices[Group],MATCH(Edges[[#This Row],[Vertex 1]],GroupVertices[Vertex],0)),1,1,"")</f>
        <v>3</v>
      </c>
      <c r="BE36" s="85" t="str">
        <f>REPLACE(INDEX(GroupVertices[Group],MATCH(Edges[[#This Row],[Vertex 2]],GroupVertices[Vertex],0)),1,1,"")</f>
        <v>3</v>
      </c>
      <c r="BF36" s="51">
        <v>0</v>
      </c>
      <c r="BG36" s="52">
        <v>0</v>
      </c>
      <c r="BH36" s="51">
        <v>1</v>
      </c>
      <c r="BI36" s="52">
        <v>5.555555555555555</v>
      </c>
      <c r="BJ36" s="51">
        <v>0</v>
      </c>
      <c r="BK36" s="52">
        <v>0</v>
      </c>
      <c r="BL36" s="51">
        <v>17</v>
      </c>
      <c r="BM36" s="52">
        <v>94.44444444444444</v>
      </c>
      <c r="BN36" s="51">
        <v>18</v>
      </c>
    </row>
    <row r="37" spans="1:54" ht="15">
      <c r="A37" s="119"/>
      <c r="B37" s="119"/>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hyperlinks>
    <hyperlink ref="R3" r:id="rId1" display="https://www.wired.co.uk/article/dna-testing-kits-science"/>
    <hyperlink ref="R12" r:id="rId2" display="https://twitter.com/Independent/status/1139323542724653063"/>
    <hyperlink ref="R13" r:id="rId3" display="https://www.dnatestreview.org/raw-data-analysis-tool/top-10-best-dna-raw-data-analysis-tools/"/>
    <hyperlink ref="R14" r:id="rId4" display="https://bit.ly/2IFN4vL?utm_campaign=June&amp;utm_content=93960883&amp;utm_medium=social&amp;utm_source=twitter&amp;hss_channel=tw-1346402696"/>
    <hyperlink ref="R15" r:id="rId5" display="https://bit.ly/2KKKver?utm_campaign=Healthy%20Eating%20Week&amp;utm_content=93966028&amp;utm_medium=social&amp;utm_source=twitter&amp;hss_channel=tw-1346402696"/>
    <hyperlink ref="R16" r:id="rId6" display="https://www.dnafit.com/store/"/>
    <hyperlink ref="R17" r:id="rId7" display="https://hubs.ly/H0jlL_80"/>
    <hyperlink ref="R22" r:id="rId8" display="https://www.tablecrowd.com/venue-tbc/dine-with-olympic-athlete-and-head-of-product-at-dnafit-putting-data-into-action-for-performance-health-and-wellness-20190709"/>
    <hyperlink ref="R23" r:id="rId9" display="https://www.tablecrowd.com/venue-tbc/dine-with-olympic-athlete-and-head-of-product-at-dnafit-putting-data-into-action-for-performance-health-and-wellness-20190709"/>
    <hyperlink ref="R24" r:id="rId10" display="https://www.tablecrowd.com/redfarm/dine-with-olympic-athlete-and-head-of-product-at-dnafit-putting-data-into-action-for-performance-health-and-wellness-20190709"/>
    <hyperlink ref="R25" r:id="rId11" display="https://www.tablecrowd.com/redfarm/dine-with-olympic-athlete-and-head-of-product-at-dnafit-putting-data-into-action-for-performance-health-and-wellness-20190709"/>
    <hyperlink ref="R28" r:id="rId12" display="https://www.popsugar.co.uk/gdpr-consent?destination=https%3A%2F%2Fwww.popsugar.co.uk%2Ffitness%2FDNA-Fit-Review-46080632"/>
    <hyperlink ref="R30" r:id="rId13" display="https://software.vitamojo.com/video-the-future-of-personalised-nutrition-dnafit-x-vita-mojo/"/>
    <hyperlink ref="R32" r:id="rId14" display="https://www.linkedin.com/slink?code=emk27CP"/>
    <hyperlink ref="R33" r:id="rId15" display="https://www.linkedin.com/slink?code=f_cekKC"/>
    <hyperlink ref="R34" r:id="rId16" display="https://www.linkedin.com/slink?code=f-cYEdK"/>
    <hyperlink ref="R35" r:id="rId17"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R36" r:id="rId18" display="https://www.engadget.com/2019/06/21/dna-test-morning-person/"/>
    <hyperlink ref="U13" r:id="rId19" display="https://pbs.twimg.com/media/D9RFFWWX4AEdZWp.jpg"/>
    <hyperlink ref="U14" r:id="rId20" display="https://pbs.twimg.com/media/D83mS7IW4AECmio.jpg"/>
    <hyperlink ref="U15" r:id="rId21" display="https://pbs.twimg.com/media/D8365VLXYAE6V_U.png"/>
    <hyperlink ref="U16" r:id="rId22" display="https://pbs.twimg.com/tweet_video_thumb/D8741BRXoAEK74s.jpg"/>
    <hyperlink ref="U17" r:id="rId23" display="https://pbs.twimg.com/media/D9RAXfGXkAEjqz-.jpg"/>
    <hyperlink ref="U22" r:id="rId24" display="https://pbs.twimg.com/media/D87vWNpXsAABfO7.jpg"/>
    <hyperlink ref="U23" r:id="rId25" display="https://pbs.twimg.com/media/D87vWNpXsAABfO7.jpg"/>
    <hyperlink ref="U26" r:id="rId26" display="https://pbs.twimg.com/media/D9bg1SBWwAIwrxY.jpg"/>
    <hyperlink ref="U30" r:id="rId27" display="https://pbs.twimg.com/media/D9QDxTnX4AAdScc.jpg"/>
    <hyperlink ref="V3" r:id="rId28" display="http://pbs.twimg.com/profile_images/704058915449925633/69Ub2GI0_normal.jpg"/>
    <hyperlink ref="V4" r:id="rId29" display="http://pbs.twimg.com/profile_images/1049405170340257798/HJuPj6zz_normal.jpg"/>
    <hyperlink ref="V5" r:id="rId30" display="http://pbs.twimg.com/profile_images/1049405170340257798/HJuPj6zz_normal.jpg"/>
    <hyperlink ref="V6" r:id="rId31" display="http://pbs.twimg.com/profile_images/980820968514912257/n8Sz9fS6_normal.jpg"/>
    <hyperlink ref="V7" r:id="rId32" display="http://pbs.twimg.com/profile_images/980820968514912257/n8Sz9fS6_normal.jpg"/>
    <hyperlink ref="V8" r:id="rId33" display="http://pbs.twimg.com/profile_images/980820968514912257/n8Sz9fS6_normal.jpg"/>
    <hyperlink ref="V9" r:id="rId34" display="http://pbs.twimg.com/profile_images/980820968514912257/n8Sz9fS6_normal.jpg"/>
    <hyperlink ref="V10" r:id="rId35" display="http://pbs.twimg.com/profile_images/980820968514912257/n8Sz9fS6_normal.jpg"/>
    <hyperlink ref="V11" r:id="rId36" display="http://pbs.twimg.com/profile_images/980820968514912257/n8Sz9fS6_normal.jpg"/>
    <hyperlink ref="V12" r:id="rId37" display="http://pbs.twimg.com/profile_images/1118531714119290885/NAxwo5wU_normal.png"/>
    <hyperlink ref="V13" r:id="rId38" display="https://pbs.twimg.com/media/D9RFFWWX4AEdZWp.jpg"/>
    <hyperlink ref="V14" r:id="rId39" display="https://pbs.twimg.com/media/D83mS7IW4AECmio.jpg"/>
    <hyperlink ref="V15" r:id="rId40" display="https://pbs.twimg.com/media/D8365VLXYAE6V_U.png"/>
    <hyperlink ref="V16" r:id="rId41" display="https://pbs.twimg.com/tweet_video_thumb/D8741BRXoAEK74s.jpg"/>
    <hyperlink ref="V17" r:id="rId42" display="https://pbs.twimg.com/media/D9RAXfGXkAEjqz-.jpg"/>
    <hyperlink ref="V18" r:id="rId43" display="http://pbs.twimg.com/profile_images/657557620312702977/qXNN8OFK_normal.jpg"/>
    <hyperlink ref="V19" r:id="rId44" display="http://pbs.twimg.com/profile_images/657557620312702977/qXNN8OFK_normal.jpg"/>
    <hyperlink ref="V20" r:id="rId45" display="http://pbs.twimg.com/profile_images/657557620312702977/qXNN8OFK_normal.jpg"/>
    <hyperlink ref="V21" r:id="rId46" display="http://pbs.twimg.com/profile_images/657557620312702977/qXNN8OFK_normal.jpg"/>
    <hyperlink ref="V22" r:id="rId47" display="https://pbs.twimg.com/media/D87vWNpXsAABfO7.jpg"/>
    <hyperlink ref="V23" r:id="rId48" display="https://pbs.twimg.com/media/D87vWNpXsAABfO7.jpg"/>
    <hyperlink ref="V24" r:id="rId49" display="http://pbs.twimg.com/profile_images/873629574474735617/diwgoA55_normal.jpg"/>
    <hyperlink ref="V25" r:id="rId50" display="http://pbs.twimg.com/profile_images/873629574474735617/diwgoA55_normal.jpg"/>
    <hyperlink ref="V26" r:id="rId51" display="https://pbs.twimg.com/media/D9bg1SBWwAIwrxY.jpg"/>
    <hyperlink ref="V27" r:id="rId52" display="http://pbs.twimg.com/profile_images/691988500837609474/GKyOh2oE_normal.jpg"/>
    <hyperlink ref="V28" r:id="rId53" display="http://pbs.twimg.com/profile_images/1121758564492677120/UoYt00D8_normal.png"/>
    <hyperlink ref="V29" r:id="rId54" display="http://pbs.twimg.com/profile_images/592982714946560000/oEx3ohqf_normal.jpg"/>
    <hyperlink ref="V30" r:id="rId55" display="https://pbs.twimg.com/media/D9QDxTnX4AAdScc.jpg"/>
    <hyperlink ref="V31" r:id="rId56" display="http://pbs.twimg.com/profile_images/831834006002003968/bhDq1zTj_normal.jpg"/>
    <hyperlink ref="V32" r:id="rId57" display="http://pbs.twimg.com/profile_images/755579076727877633/_DSrDvFA_normal.jpg"/>
    <hyperlink ref="V33" r:id="rId58" display="http://pbs.twimg.com/profile_images/755579076727877633/_DSrDvFA_normal.jpg"/>
    <hyperlink ref="V34" r:id="rId59" display="http://pbs.twimg.com/profile_images/755579076727877633/_DSrDvFA_normal.jpg"/>
    <hyperlink ref="V35" r:id="rId60" display="http://pbs.twimg.com/profile_images/1076183592219365376/sU_Cpt8a_normal.jpg"/>
    <hyperlink ref="V36" r:id="rId61" display="http://pbs.twimg.com/profile_images/1404245782/igeek_normal.jpg"/>
    <hyperlink ref="Z3" r:id="rId62" display="https://twitter.com/patrick_j_short/status/1134490073507028993"/>
    <hyperlink ref="Z4" r:id="rId63" display="https://twitter.com/junkycosmonaut/status/1139687259492368384"/>
    <hyperlink ref="Z5" r:id="rId64" display="https://twitter.com/junkycosmonaut/status/1139687259492368384"/>
    <hyperlink ref="Z6" r:id="rId65" display="https://twitter.com/morenamagnanini/status/1139939710846033921"/>
    <hyperlink ref="Z7" r:id="rId66" display="https://twitter.com/morenamagnanini/status/1139939710846033921"/>
    <hyperlink ref="Z8" r:id="rId67" display="https://twitter.com/morenamagnanini/status/1139939710846033921"/>
    <hyperlink ref="Z9" r:id="rId68" display="https://twitter.com/morenamagnanini/status/1139939710846033921"/>
    <hyperlink ref="Z10" r:id="rId69" display="https://twitter.com/morenamagnanini/status/1139936396024713216"/>
    <hyperlink ref="Z11" r:id="rId70" display="https://twitter.com/morenamagnanini/status/1139939710846033921"/>
    <hyperlink ref="Z12" r:id="rId71" display="https://twitter.com/dnafithq/status/1139461001341018112"/>
    <hyperlink ref="Z13" r:id="rId72" display="https://twitter.com/dnatestreviews/status/1140627662702034944"/>
    <hyperlink ref="Z14" r:id="rId73" display="https://twitter.com/dnafithq/status/1138819495701745665"/>
    <hyperlink ref="Z15" r:id="rId74" display="https://twitter.com/dnafithq/status/1138842145144692737"/>
    <hyperlink ref="Z16" r:id="rId75" display="https://twitter.com/dnafithq/status/1139121548437217280"/>
    <hyperlink ref="Z17" r:id="rId76" display="https://twitter.com/dnafithq/status/1140607378922123269"/>
    <hyperlink ref="Z18" r:id="rId77" display="https://twitter.com/nutritionnetwor/status/1139109102586650627"/>
    <hyperlink ref="Z19" r:id="rId78" display="https://twitter.com/nutritionnetwor/status/1139109203388354560"/>
    <hyperlink ref="Z20" r:id="rId79" display="https://twitter.com/nutritionnetwor/status/1139453927034892288"/>
    <hyperlink ref="Z21" r:id="rId80" display="https://twitter.com/nutritionnetwor/status/1140904894628552704"/>
    <hyperlink ref="Z22" r:id="rId81" display="https://twitter.com/tablecrowd/status/1139110922352545793"/>
    <hyperlink ref="Z23" r:id="rId82" display="https://twitter.com/tablecrowd/status/1139110922352545793"/>
    <hyperlink ref="Z24" r:id="rId83" display="https://twitter.com/tablecrowd/status/1140922193263702018"/>
    <hyperlink ref="Z25" r:id="rId84" display="https://twitter.com/tablecrowd/status/1141350170422140928"/>
    <hyperlink ref="Z26" r:id="rId85" display="https://twitter.com/aurofit/status/1141346766060687360"/>
    <hyperlink ref="Z27" r:id="rId86" display="https://twitter.com/vic_k_nola/status/1141457503470985216"/>
    <hyperlink ref="Z28" r:id="rId87" display="https://twitter.com/vitamojo/status/1139502749572161536"/>
    <hyperlink ref="Z29" r:id="rId88" display="https://twitter.com/stennins/status/1141616088377102336"/>
    <hyperlink ref="Z30" r:id="rId89" display="https://twitter.com/vitamojo/status/1141598555850850304"/>
    <hyperlink ref="Z31" r:id="rId90" display="https://twitter.com/christianwawa/status/1141617948861390848"/>
    <hyperlink ref="Z32" r:id="rId91" display="https://twitter.com/mackpijewski/status/1140246993878638593"/>
    <hyperlink ref="Z33" r:id="rId92" display="https://twitter.com/mackpijewski/status/1141546691633565697"/>
    <hyperlink ref="Z34" r:id="rId93" display="https://twitter.com/mackpijewski/status/1141665494128308226"/>
    <hyperlink ref="Z35" r:id="rId94" display="https://twitter.com/trinaty/status/1141748846432837638"/>
    <hyperlink ref="Z36" r:id="rId95" display="https://twitter.com/gamergeeknews/status/1142047509591670784"/>
  </hyperlinks>
  <printOptions/>
  <pageMargins left="0.7" right="0.7" top="0.75" bottom="0.75" header="0.3" footer="0.3"/>
  <pageSetup horizontalDpi="600" verticalDpi="600" orientation="portrait" r:id="rId99"/>
  <legacyDrawing r:id="rId97"/>
  <tableParts>
    <tablePart r:id="rId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66D0-F471-4A2E-A2F0-33983130BA34}">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819</v>
      </c>
      <c r="B1" s="13" t="s">
        <v>820</v>
      </c>
      <c r="C1" s="13" t="s">
        <v>813</v>
      </c>
      <c r="D1" s="13" t="s">
        <v>814</v>
      </c>
      <c r="E1" s="13" t="s">
        <v>821</v>
      </c>
      <c r="F1" s="13" t="s">
        <v>144</v>
      </c>
      <c r="G1" s="13" t="s">
        <v>822</v>
      </c>
      <c r="H1" s="13" t="s">
        <v>823</v>
      </c>
      <c r="I1" s="13" t="s">
        <v>824</v>
      </c>
      <c r="J1" s="13" t="s">
        <v>825</v>
      </c>
      <c r="K1" s="13" t="s">
        <v>826</v>
      </c>
      <c r="L1" s="13" t="s">
        <v>827</v>
      </c>
    </row>
    <row r="2" spans="1:12" ht="15">
      <c r="A2" s="93" t="s">
        <v>678</v>
      </c>
      <c r="B2" s="93" t="s">
        <v>679</v>
      </c>
      <c r="C2" s="93">
        <v>4</v>
      </c>
      <c r="D2" s="134">
        <v>0.007223060171062025</v>
      </c>
      <c r="E2" s="134">
        <v>2.041392685158225</v>
      </c>
      <c r="F2" s="93" t="s">
        <v>815</v>
      </c>
      <c r="G2" s="93" t="b">
        <v>0</v>
      </c>
      <c r="H2" s="93" t="b">
        <v>0</v>
      </c>
      <c r="I2" s="93" t="b">
        <v>0</v>
      </c>
      <c r="J2" s="93" t="b">
        <v>0</v>
      </c>
      <c r="K2" s="93" t="b">
        <v>0</v>
      </c>
      <c r="L2" s="93" t="b">
        <v>0</v>
      </c>
    </row>
    <row r="3" spans="1:12" ht="15">
      <c r="A3" s="93" t="s">
        <v>669</v>
      </c>
      <c r="B3" s="93" t="s">
        <v>682</v>
      </c>
      <c r="C3" s="93">
        <v>4</v>
      </c>
      <c r="D3" s="134">
        <v>0.008290912620705615</v>
      </c>
      <c r="E3" s="134">
        <v>1.7403626894942439</v>
      </c>
      <c r="F3" s="93" t="s">
        <v>815</v>
      </c>
      <c r="G3" s="93" t="b">
        <v>0</v>
      </c>
      <c r="H3" s="93" t="b">
        <v>0</v>
      </c>
      <c r="I3" s="93" t="b">
        <v>0</v>
      </c>
      <c r="J3" s="93" t="b">
        <v>0</v>
      </c>
      <c r="K3" s="93" t="b">
        <v>0</v>
      </c>
      <c r="L3" s="93" t="b">
        <v>0</v>
      </c>
    </row>
    <row r="4" spans="1:12" ht="15">
      <c r="A4" s="93" t="s">
        <v>670</v>
      </c>
      <c r="B4" s="93" t="s">
        <v>670</v>
      </c>
      <c r="C4" s="93">
        <v>4</v>
      </c>
      <c r="D4" s="134">
        <v>0.009795966116908018</v>
      </c>
      <c r="E4" s="134">
        <v>1.7014446234638743</v>
      </c>
      <c r="F4" s="93" t="s">
        <v>815</v>
      </c>
      <c r="G4" s="93" t="b">
        <v>0</v>
      </c>
      <c r="H4" s="93" t="b">
        <v>0</v>
      </c>
      <c r="I4" s="93" t="b">
        <v>0</v>
      </c>
      <c r="J4" s="93" t="b">
        <v>0</v>
      </c>
      <c r="K4" s="93" t="b">
        <v>0</v>
      </c>
      <c r="L4" s="93" t="b">
        <v>0</v>
      </c>
    </row>
    <row r="5" spans="1:12" ht="15">
      <c r="A5" s="93" t="s">
        <v>676</v>
      </c>
      <c r="B5" s="93" t="s">
        <v>668</v>
      </c>
      <c r="C5" s="93">
        <v>4</v>
      </c>
      <c r="D5" s="134">
        <v>0.007223060171062025</v>
      </c>
      <c r="E5" s="134">
        <v>1.5923001540388062</v>
      </c>
      <c r="F5" s="93" t="s">
        <v>815</v>
      </c>
      <c r="G5" s="93" t="b">
        <v>0</v>
      </c>
      <c r="H5" s="93" t="b">
        <v>0</v>
      </c>
      <c r="I5" s="93" t="b">
        <v>0</v>
      </c>
      <c r="J5" s="93" t="b">
        <v>0</v>
      </c>
      <c r="K5" s="93" t="b">
        <v>0</v>
      </c>
      <c r="L5" s="93" t="b">
        <v>0</v>
      </c>
    </row>
    <row r="6" spans="1:12" ht="15">
      <c r="A6" s="93" t="s">
        <v>694</v>
      </c>
      <c r="B6" s="93" t="s">
        <v>695</v>
      </c>
      <c r="C6" s="93">
        <v>3</v>
      </c>
      <c r="D6" s="134">
        <v>0.0062181844655292105</v>
      </c>
      <c r="E6" s="134">
        <v>2.166331421766525</v>
      </c>
      <c r="F6" s="93" t="s">
        <v>815</v>
      </c>
      <c r="G6" s="93" t="b">
        <v>0</v>
      </c>
      <c r="H6" s="93" t="b">
        <v>0</v>
      </c>
      <c r="I6" s="93" t="b">
        <v>0</v>
      </c>
      <c r="J6" s="93" t="b">
        <v>0</v>
      </c>
      <c r="K6" s="93" t="b">
        <v>0</v>
      </c>
      <c r="L6" s="93" t="b">
        <v>0</v>
      </c>
    </row>
    <row r="7" spans="1:12" ht="15">
      <c r="A7" s="93" t="s">
        <v>695</v>
      </c>
      <c r="B7" s="93" t="s">
        <v>251</v>
      </c>
      <c r="C7" s="93">
        <v>3</v>
      </c>
      <c r="D7" s="134">
        <v>0.0062181844655292105</v>
      </c>
      <c r="E7" s="134">
        <v>2.041392685158225</v>
      </c>
      <c r="F7" s="93" t="s">
        <v>815</v>
      </c>
      <c r="G7" s="93" t="b">
        <v>0</v>
      </c>
      <c r="H7" s="93" t="b">
        <v>0</v>
      </c>
      <c r="I7" s="93" t="b">
        <v>0</v>
      </c>
      <c r="J7" s="93" t="b">
        <v>0</v>
      </c>
      <c r="K7" s="93" t="b">
        <v>0</v>
      </c>
      <c r="L7" s="93" t="b">
        <v>0</v>
      </c>
    </row>
    <row r="8" spans="1:12" ht="15">
      <c r="A8" s="93" t="s">
        <v>251</v>
      </c>
      <c r="B8" s="93" t="s">
        <v>696</v>
      </c>
      <c r="C8" s="93">
        <v>3</v>
      </c>
      <c r="D8" s="134">
        <v>0.0062181844655292105</v>
      </c>
      <c r="E8" s="134">
        <v>2.041392685158225</v>
      </c>
      <c r="F8" s="93" t="s">
        <v>815</v>
      </c>
      <c r="G8" s="93" t="b">
        <v>0</v>
      </c>
      <c r="H8" s="93" t="b">
        <v>0</v>
      </c>
      <c r="I8" s="93" t="b">
        <v>0</v>
      </c>
      <c r="J8" s="93" t="b">
        <v>0</v>
      </c>
      <c r="K8" s="93" t="b">
        <v>0</v>
      </c>
      <c r="L8" s="93" t="b">
        <v>0</v>
      </c>
    </row>
    <row r="9" spans="1:12" ht="15">
      <c r="A9" s="93" t="s">
        <v>696</v>
      </c>
      <c r="B9" s="93" t="s">
        <v>697</v>
      </c>
      <c r="C9" s="93">
        <v>3</v>
      </c>
      <c r="D9" s="134">
        <v>0.0062181844655292105</v>
      </c>
      <c r="E9" s="134">
        <v>2.166331421766525</v>
      </c>
      <c r="F9" s="93" t="s">
        <v>815</v>
      </c>
      <c r="G9" s="93" t="b">
        <v>0</v>
      </c>
      <c r="H9" s="93" t="b">
        <v>0</v>
      </c>
      <c r="I9" s="93" t="b">
        <v>0</v>
      </c>
      <c r="J9" s="93" t="b">
        <v>0</v>
      </c>
      <c r="K9" s="93" t="b">
        <v>0</v>
      </c>
      <c r="L9" s="93" t="b">
        <v>0</v>
      </c>
    </row>
    <row r="10" spans="1:12" ht="15">
      <c r="A10" s="93" t="s">
        <v>697</v>
      </c>
      <c r="B10" s="93" t="s">
        <v>255</v>
      </c>
      <c r="C10" s="93">
        <v>3</v>
      </c>
      <c r="D10" s="134">
        <v>0.0062181844655292105</v>
      </c>
      <c r="E10" s="134">
        <v>1.4673614174305063</v>
      </c>
      <c r="F10" s="93" t="s">
        <v>815</v>
      </c>
      <c r="G10" s="93" t="b">
        <v>0</v>
      </c>
      <c r="H10" s="93" t="b">
        <v>0</v>
      </c>
      <c r="I10" s="93" t="b">
        <v>0</v>
      </c>
      <c r="J10" s="93" t="b">
        <v>0</v>
      </c>
      <c r="K10" s="93" t="b">
        <v>0</v>
      </c>
      <c r="L10" s="93" t="b">
        <v>0</v>
      </c>
    </row>
    <row r="11" spans="1:12" ht="15">
      <c r="A11" s="93" t="s">
        <v>255</v>
      </c>
      <c r="B11" s="93" t="s">
        <v>698</v>
      </c>
      <c r="C11" s="93">
        <v>3</v>
      </c>
      <c r="D11" s="134">
        <v>0.0062181844655292105</v>
      </c>
      <c r="E11" s="134">
        <v>1.4673614174305063</v>
      </c>
      <c r="F11" s="93" t="s">
        <v>815</v>
      </c>
      <c r="G11" s="93" t="b">
        <v>0</v>
      </c>
      <c r="H11" s="93" t="b">
        <v>0</v>
      </c>
      <c r="I11" s="93" t="b">
        <v>0</v>
      </c>
      <c r="J11" s="93" t="b">
        <v>0</v>
      </c>
      <c r="K11" s="93" t="b">
        <v>0</v>
      </c>
      <c r="L11" s="93" t="b">
        <v>0</v>
      </c>
    </row>
    <row r="12" spans="1:12" ht="15">
      <c r="A12" s="93" t="s">
        <v>698</v>
      </c>
      <c r="B12" s="93" t="s">
        <v>678</v>
      </c>
      <c r="C12" s="93">
        <v>3</v>
      </c>
      <c r="D12" s="134">
        <v>0.0062181844655292105</v>
      </c>
      <c r="E12" s="134">
        <v>2.041392685158225</v>
      </c>
      <c r="F12" s="93" t="s">
        <v>815</v>
      </c>
      <c r="G12" s="93" t="b">
        <v>0</v>
      </c>
      <c r="H12" s="93" t="b">
        <v>0</v>
      </c>
      <c r="I12" s="93" t="b">
        <v>0</v>
      </c>
      <c r="J12" s="93" t="b">
        <v>0</v>
      </c>
      <c r="K12" s="93" t="b">
        <v>0</v>
      </c>
      <c r="L12" s="93" t="b">
        <v>0</v>
      </c>
    </row>
    <row r="13" spans="1:12" ht="15">
      <c r="A13" s="93" t="s">
        <v>679</v>
      </c>
      <c r="B13" s="93" t="s">
        <v>699</v>
      </c>
      <c r="C13" s="93">
        <v>3</v>
      </c>
      <c r="D13" s="134">
        <v>0.0062181844655292105</v>
      </c>
      <c r="E13" s="134">
        <v>2.041392685158225</v>
      </c>
      <c r="F13" s="93" t="s">
        <v>815</v>
      </c>
      <c r="G13" s="93" t="b">
        <v>0</v>
      </c>
      <c r="H13" s="93" t="b">
        <v>0</v>
      </c>
      <c r="I13" s="93" t="b">
        <v>0</v>
      </c>
      <c r="J13" s="93" t="b">
        <v>0</v>
      </c>
      <c r="K13" s="93" t="b">
        <v>0</v>
      </c>
      <c r="L13" s="93" t="b">
        <v>0</v>
      </c>
    </row>
    <row r="14" spans="1:12" ht="15">
      <c r="A14" s="93" t="s">
        <v>700</v>
      </c>
      <c r="B14" s="93" t="s">
        <v>701</v>
      </c>
      <c r="C14" s="93">
        <v>3</v>
      </c>
      <c r="D14" s="134">
        <v>0.0062181844655292105</v>
      </c>
      <c r="E14" s="134">
        <v>2.166331421766525</v>
      </c>
      <c r="F14" s="93" t="s">
        <v>815</v>
      </c>
      <c r="G14" s="93" t="b">
        <v>0</v>
      </c>
      <c r="H14" s="93" t="b">
        <v>0</v>
      </c>
      <c r="I14" s="93" t="b">
        <v>0</v>
      </c>
      <c r="J14" s="93" t="b">
        <v>0</v>
      </c>
      <c r="K14" s="93" t="b">
        <v>0</v>
      </c>
      <c r="L14" s="93" t="b">
        <v>0</v>
      </c>
    </row>
    <row r="15" spans="1:12" ht="15">
      <c r="A15" s="93" t="s">
        <v>704</v>
      </c>
      <c r="B15" s="93" t="s">
        <v>705</v>
      </c>
      <c r="C15" s="93">
        <v>3</v>
      </c>
      <c r="D15" s="134">
        <v>0.0062181844655292105</v>
      </c>
      <c r="E15" s="134">
        <v>2.166331421766525</v>
      </c>
      <c r="F15" s="93" t="s">
        <v>815</v>
      </c>
      <c r="G15" s="93" t="b">
        <v>0</v>
      </c>
      <c r="H15" s="93" t="b">
        <v>0</v>
      </c>
      <c r="I15" s="93" t="b">
        <v>0</v>
      </c>
      <c r="J15" s="93" t="b">
        <v>0</v>
      </c>
      <c r="K15" s="93" t="b">
        <v>0</v>
      </c>
      <c r="L15" s="93" t="b">
        <v>0</v>
      </c>
    </row>
    <row r="16" spans="1:12" ht="15">
      <c r="A16" s="93" t="s">
        <v>705</v>
      </c>
      <c r="B16" s="93" t="s">
        <v>706</v>
      </c>
      <c r="C16" s="93">
        <v>3</v>
      </c>
      <c r="D16" s="134">
        <v>0.0062181844655292105</v>
      </c>
      <c r="E16" s="134">
        <v>2.166331421766525</v>
      </c>
      <c r="F16" s="93" t="s">
        <v>815</v>
      </c>
      <c r="G16" s="93" t="b">
        <v>0</v>
      </c>
      <c r="H16" s="93" t="b">
        <v>0</v>
      </c>
      <c r="I16" s="93" t="b">
        <v>0</v>
      </c>
      <c r="J16" s="93" t="b">
        <v>0</v>
      </c>
      <c r="K16" s="93" t="b">
        <v>0</v>
      </c>
      <c r="L16" s="93" t="b">
        <v>0</v>
      </c>
    </row>
    <row r="17" spans="1:12" ht="15">
      <c r="A17" s="93" t="s">
        <v>674</v>
      </c>
      <c r="B17" s="93" t="s">
        <v>707</v>
      </c>
      <c r="C17" s="93">
        <v>3</v>
      </c>
      <c r="D17" s="134">
        <v>0.0062181844655292105</v>
      </c>
      <c r="E17" s="134">
        <v>1.9444826721501685</v>
      </c>
      <c r="F17" s="93" t="s">
        <v>815</v>
      </c>
      <c r="G17" s="93" t="b">
        <v>0</v>
      </c>
      <c r="H17" s="93" t="b">
        <v>0</v>
      </c>
      <c r="I17" s="93" t="b">
        <v>0</v>
      </c>
      <c r="J17" s="93" t="b">
        <v>0</v>
      </c>
      <c r="K17" s="93" t="b">
        <v>0</v>
      </c>
      <c r="L17" s="93" t="b">
        <v>0</v>
      </c>
    </row>
    <row r="18" spans="1:12" ht="15">
      <c r="A18" s="93" t="s">
        <v>707</v>
      </c>
      <c r="B18" s="93" t="s">
        <v>255</v>
      </c>
      <c r="C18" s="93">
        <v>3</v>
      </c>
      <c r="D18" s="134">
        <v>0.0062181844655292105</v>
      </c>
      <c r="E18" s="134">
        <v>1.4673614174305063</v>
      </c>
      <c r="F18" s="93" t="s">
        <v>815</v>
      </c>
      <c r="G18" s="93" t="b">
        <v>0</v>
      </c>
      <c r="H18" s="93" t="b">
        <v>0</v>
      </c>
      <c r="I18" s="93" t="b">
        <v>0</v>
      </c>
      <c r="J18" s="93" t="b">
        <v>0</v>
      </c>
      <c r="K18" s="93" t="b">
        <v>0</v>
      </c>
      <c r="L18" s="93" t="b">
        <v>0</v>
      </c>
    </row>
    <row r="19" spans="1:12" ht="15">
      <c r="A19" s="93" t="s">
        <v>255</v>
      </c>
      <c r="B19" s="93" t="s">
        <v>675</v>
      </c>
      <c r="C19" s="93">
        <v>3</v>
      </c>
      <c r="D19" s="134">
        <v>0.0062181844655292105</v>
      </c>
      <c r="E19" s="134">
        <v>1.24551266781415</v>
      </c>
      <c r="F19" s="93" t="s">
        <v>815</v>
      </c>
      <c r="G19" s="93" t="b">
        <v>0</v>
      </c>
      <c r="H19" s="93" t="b">
        <v>0</v>
      </c>
      <c r="I19" s="93" t="b">
        <v>0</v>
      </c>
      <c r="J19" s="93" t="b">
        <v>0</v>
      </c>
      <c r="K19" s="93" t="b">
        <v>0</v>
      </c>
      <c r="L19" s="93" t="b">
        <v>0</v>
      </c>
    </row>
    <row r="20" spans="1:12" ht="15">
      <c r="A20" s="93" t="s">
        <v>708</v>
      </c>
      <c r="B20" s="93" t="s">
        <v>709</v>
      </c>
      <c r="C20" s="93">
        <v>3</v>
      </c>
      <c r="D20" s="134">
        <v>0.0062181844655292105</v>
      </c>
      <c r="E20" s="134">
        <v>2.166331421766525</v>
      </c>
      <c r="F20" s="93" t="s">
        <v>815</v>
      </c>
      <c r="G20" s="93" t="b">
        <v>0</v>
      </c>
      <c r="H20" s="93" t="b">
        <v>0</v>
      </c>
      <c r="I20" s="93" t="b">
        <v>0</v>
      </c>
      <c r="J20" s="93" t="b">
        <v>0</v>
      </c>
      <c r="K20" s="93" t="b">
        <v>0</v>
      </c>
      <c r="L20" s="93" t="b">
        <v>0</v>
      </c>
    </row>
    <row r="21" spans="1:12" ht="15">
      <c r="A21" s="93" t="s">
        <v>709</v>
      </c>
      <c r="B21" s="93" t="s">
        <v>250</v>
      </c>
      <c r="C21" s="93">
        <v>3</v>
      </c>
      <c r="D21" s="134">
        <v>0.0062181844655292105</v>
      </c>
      <c r="E21" s="134">
        <v>1.7403626894942439</v>
      </c>
      <c r="F21" s="93" t="s">
        <v>815</v>
      </c>
      <c r="G21" s="93" t="b">
        <v>0</v>
      </c>
      <c r="H21" s="93" t="b">
        <v>0</v>
      </c>
      <c r="I21" s="93" t="b">
        <v>0</v>
      </c>
      <c r="J21" s="93" t="b">
        <v>0</v>
      </c>
      <c r="K21" s="93" t="b">
        <v>0</v>
      </c>
      <c r="L21" s="93" t="b">
        <v>0</v>
      </c>
    </row>
    <row r="22" spans="1:12" ht="15">
      <c r="A22" s="93" t="s">
        <v>250</v>
      </c>
      <c r="B22" s="93" t="s">
        <v>669</v>
      </c>
      <c r="C22" s="93">
        <v>3</v>
      </c>
      <c r="D22" s="134">
        <v>0.0062181844655292105</v>
      </c>
      <c r="E22" s="134">
        <v>1.3143939572219627</v>
      </c>
      <c r="F22" s="93" t="s">
        <v>815</v>
      </c>
      <c r="G22" s="93" t="b">
        <v>0</v>
      </c>
      <c r="H22" s="93" t="b">
        <v>0</v>
      </c>
      <c r="I22" s="93" t="b">
        <v>0</v>
      </c>
      <c r="J22" s="93" t="b">
        <v>0</v>
      </c>
      <c r="K22" s="93" t="b">
        <v>0</v>
      </c>
      <c r="L22" s="93" t="b">
        <v>0</v>
      </c>
    </row>
    <row r="23" spans="1:12" ht="15">
      <c r="A23" s="93" t="s">
        <v>682</v>
      </c>
      <c r="B23" s="93" t="s">
        <v>670</v>
      </c>
      <c r="C23" s="93">
        <v>3</v>
      </c>
      <c r="D23" s="134">
        <v>0.0062181844655292105</v>
      </c>
      <c r="E23" s="134">
        <v>1.6734158998636306</v>
      </c>
      <c r="F23" s="93" t="s">
        <v>815</v>
      </c>
      <c r="G23" s="93" t="b">
        <v>0</v>
      </c>
      <c r="H23" s="93" t="b">
        <v>0</v>
      </c>
      <c r="I23" s="93" t="b">
        <v>0</v>
      </c>
      <c r="J23" s="93" t="b">
        <v>0</v>
      </c>
      <c r="K23" s="93" t="b">
        <v>0</v>
      </c>
      <c r="L23" s="93" t="b">
        <v>0</v>
      </c>
    </row>
    <row r="24" spans="1:12" ht="15">
      <c r="A24" s="93" t="s">
        <v>693</v>
      </c>
      <c r="B24" s="93" t="s">
        <v>673</v>
      </c>
      <c r="C24" s="93">
        <v>2</v>
      </c>
      <c r="D24" s="134">
        <v>0.004897983058454009</v>
      </c>
      <c r="E24" s="134">
        <v>1.7683914130944873</v>
      </c>
      <c r="F24" s="93" t="s">
        <v>815</v>
      </c>
      <c r="G24" s="93" t="b">
        <v>0</v>
      </c>
      <c r="H24" s="93" t="b">
        <v>0</v>
      </c>
      <c r="I24" s="93" t="b">
        <v>0</v>
      </c>
      <c r="J24" s="93" t="b">
        <v>0</v>
      </c>
      <c r="K24" s="93" t="b">
        <v>0</v>
      </c>
      <c r="L24" s="93" t="b">
        <v>0</v>
      </c>
    </row>
    <row r="25" spans="1:12" ht="15">
      <c r="A25" s="93" t="s">
        <v>713</v>
      </c>
      <c r="B25" s="93" t="s">
        <v>714</v>
      </c>
      <c r="C25" s="93">
        <v>2</v>
      </c>
      <c r="D25" s="134">
        <v>0.004897983058454009</v>
      </c>
      <c r="E25" s="134">
        <v>2.342422680822206</v>
      </c>
      <c r="F25" s="93" t="s">
        <v>815</v>
      </c>
      <c r="G25" s="93" t="b">
        <v>0</v>
      </c>
      <c r="H25" s="93" t="b">
        <v>0</v>
      </c>
      <c r="I25" s="93" t="b">
        <v>0</v>
      </c>
      <c r="J25" s="93" t="b">
        <v>0</v>
      </c>
      <c r="K25" s="93" t="b">
        <v>0</v>
      </c>
      <c r="L25" s="93" t="b">
        <v>0</v>
      </c>
    </row>
    <row r="26" spans="1:12" ht="15">
      <c r="A26" s="93" t="s">
        <v>714</v>
      </c>
      <c r="B26" s="93" t="s">
        <v>680</v>
      </c>
      <c r="C26" s="93">
        <v>2</v>
      </c>
      <c r="D26" s="134">
        <v>0.004897983058454009</v>
      </c>
      <c r="E26" s="134">
        <v>2.041392685158225</v>
      </c>
      <c r="F26" s="93" t="s">
        <v>815</v>
      </c>
      <c r="G26" s="93" t="b">
        <v>0</v>
      </c>
      <c r="H26" s="93" t="b">
        <v>0</v>
      </c>
      <c r="I26" s="93" t="b">
        <v>0</v>
      </c>
      <c r="J26" s="93" t="b">
        <v>0</v>
      </c>
      <c r="K26" s="93" t="b">
        <v>0</v>
      </c>
      <c r="L26" s="93" t="b">
        <v>0</v>
      </c>
    </row>
    <row r="27" spans="1:12" ht="15">
      <c r="A27" s="93" t="s">
        <v>680</v>
      </c>
      <c r="B27" s="93" t="s">
        <v>715</v>
      </c>
      <c r="C27" s="93">
        <v>2</v>
      </c>
      <c r="D27" s="134">
        <v>0.004897983058454009</v>
      </c>
      <c r="E27" s="134">
        <v>2.041392685158225</v>
      </c>
      <c r="F27" s="93" t="s">
        <v>815</v>
      </c>
      <c r="G27" s="93" t="b">
        <v>0</v>
      </c>
      <c r="H27" s="93" t="b">
        <v>0</v>
      </c>
      <c r="I27" s="93" t="b">
        <v>0</v>
      </c>
      <c r="J27" s="93" t="b">
        <v>0</v>
      </c>
      <c r="K27" s="93" t="b">
        <v>0</v>
      </c>
      <c r="L27" s="93" t="b">
        <v>0</v>
      </c>
    </row>
    <row r="28" spans="1:12" ht="15">
      <c r="A28" s="93" t="s">
        <v>715</v>
      </c>
      <c r="B28" s="93" t="s">
        <v>681</v>
      </c>
      <c r="C28" s="93">
        <v>2</v>
      </c>
      <c r="D28" s="134">
        <v>0.004897983058454009</v>
      </c>
      <c r="E28" s="134">
        <v>2.041392685158225</v>
      </c>
      <c r="F28" s="93" t="s">
        <v>815</v>
      </c>
      <c r="G28" s="93" t="b">
        <v>0</v>
      </c>
      <c r="H28" s="93" t="b">
        <v>0</v>
      </c>
      <c r="I28" s="93" t="b">
        <v>0</v>
      </c>
      <c r="J28" s="93" t="b">
        <v>0</v>
      </c>
      <c r="K28" s="93" t="b">
        <v>0</v>
      </c>
      <c r="L28" s="93" t="b">
        <v>0</v>
      </c>
    </row>
    <row r="29" spans="1:12" ht="15">
      <c r="A29" s="93" t="s">
        <v>681</v>
      </c>
      <c r="B29" s="93" t="s">
        <v>716</v>
      </c>
      <c r="C29" s="93">
        <v>2</v>
      </c>
      <c r="D29" s="134">
        <v>0.004897983058454009</v>
      </c>
      <c r="E29" s="134">
        <v>2.342422680822206</v>
      </c>
      <c r="F29" s="93" t="s">
        <v>815</v>
      </c>
      <c r="G29" s="93" t="b">
        <v>0</v>
      </c>
      <c r="H29" s="93" t="b">
        <v>0</v>
      </c>
      <c r="I29" s="93" t="b">
        <v>0</v>
      </c>
      <c r="J29" s="93" t="b">
        <v>0</v>
      </c>
      <c r="K29" s="93" t="b">
        <v>0</v>
      </c>
      <c r="L29" s="93" t="b">
        <v>0</v>
      </c>
    </row>
    <row r="30" spans="1:12" ht="15">
      <c r="A30" s="93" t="s">
        <v>716</v>
      </c>
      <c r="B30" s="93" t="s">
        <v>717</v>
      </c>
      <c r="C30" s="93">
        <v>2</v>
      </c>
      <c r="D30" s="134">
        <v>0.004897983058454009</v>
      </c>
      <c r="E30" s="134">
        <v>2.342422680822206</v>
      </c>
      <c r="F30" s="93" t="s">
        <v>815</v>
      </c>
      <c r="G30" s="93" t="b">
        <v>0</v>
      </c>
      <c r="H30" s="93" t="b">
        <v>0</v>
      </c>
      <c r="I30" s="93" t="b">
        <v>0</v>
      </c>
      <c r="J30" s="93" t="b">
        <v>0</v>
      </c>
      <c r="K30" s="93" t="b">
        <v>0</v>
      </c>
      <c r="L30" s="93" t="b">
        <v>0</v>
      </c>
    </row>
    <row r="31" spans="1:12" ht="15">
      <c r="A31" s="93" t="s">
        <v>717</v>
      </c>
      <c r="B31" s="93" t="s">
        <v>718</v>
      </c>
      <c r="C31" s="93">
        <v>2</v>
      </c>
      <c r="D31" s="134">
        <v>0.004897983058454009</v>
      </c>
      <c r="E31" s="134">
        <v>2.342422680822206</v>
      </c>
      <c r="F31" s="93" t="s">
        <v>815</v>
      </c>
      <c r="G31" s="93" t="b">
        <v>0</v>
      </c>
      <c r="H31" s="93" t="b">
        <v>0</v>
      </c>
      <c r="I31" s="93" t="b">
        <v>0</v>
      </c>
      <c r="J31" s="93" t="b">
        <v>0</v>
      </c>
      <c r="K31" s="93" t="b">
        <v>0</v>
      </c>
      <c r="L31" s="93" t="b">
        <v>0</v>
      </c>
    </row>
    <row r="32" spans="1:12" ht="15">
      <c r="A32" s="93" t="s">
        <v>718</v>
      </c>
      <c r="B32" s="93" t="s">
        <v>255</v>
      </c>
      <c r="C32" s="93">
        <v>2</v>
      </c>
      <c r="D32" s="134">
        <v>0.004897983058454009</v>
      </c>
      <c r="E32" s="134">
        <v>1.4673614174305063</v>
      </c>
      <c r="F32" s="93" t="s">
        <v>815</v>
      </c>
      <c r="G32" s="93" t="b">
        <v>0</v>
      </c>
      <c r="H32" s="93" t="b">
        <v>0</v>
      </c>
      <c r="I32" s="93" t="b">
        <v>0</v>
      </c>
      <c r="J32" s="93" t="b">
        <v>0</v>
      </c>
      <c r="K32" s="93" t="b">
        <v>0</v>
      </c>
      <c r="L32" s="93" t="b">
        <v>0</v>
      </c>
    </row>
    <row r="33" spans="1:12" ht="15">
      <c r="A33" s="93" t="s">
        <v>255</v>
      </c>
      <c r="B33" s="93" t="s">
        <v>719</v>
      </c>
      <c r="C33" s="93">
        <v>2</v>
      </c>
      <c r="D33" s="134">
        <v>0.004897983058454009</v>
      </c>
      <c r="E33" s="134">
        <v>1.4673614174305063</v>
      </c>
      <c r="F33" s="93" t="s">
        <v>815</v>
      </c>
      <c r="G33" s="93" t="b">
        <v>0</v>
      </c>
      <c r="H33" s="93" t="b">
        <v>0</v>
      </c>
      <c r="I33" s="93" t="b">
        <v>0</v>
      </c>
      <c r="J33" s="93" t="b">
        <v>0</v>
      </c>
      <c r="K33" s="93" t="b">
        <v>0</v>
      </c>
      <c r="L33" s="93" t="b">
        <v>0</v>
      </c>
    </row>
    <row r="34" spans="1:12" ht="15">
      <c r="A34" s="93" t="s">
        <v>719</v>
      </c>
      <c r="B34" s="93" t="s">
        <v>720</v>
      </c>
      <c r="C34" s="93">
        <v>2</v>
      </c>
      <c r="D34" s="134">
        <v>0.004897983058454009</v>
      </c>
      <c r="E34" s="134">
        <v>2.342422680822206</v>
      </c>
      <c r="F34" s="93" t="s">
        <v>815</v>
      </c>
      <c r="G34" s="93" t="b">
        <v>0</v>
      </c>
      <c r="H34" s="93" t="b">
        <v>0</v>
      </c>
      <c r="I34" s="93" t="b">
        <v>0</v>
      </c>
      <c r="J34" s="93" t="b">
        <v>0</v>
      </c>
      <c r="K34" s="93" t="b">
        <v>0</v>
      </c>
      <c r="L34" s="93" t="b">
        <v>0</v>
      </c>
    </row>
    <row r="35" spans="1:12" ht="15">
      <c r="A35" s="93" t="s">
        <v>720</v>
      </c>
      <c r="B35" s="93" t="s">
        <v>721</v>
      </c>
      <c r="C35" s="93">
        <v>2</v>
      </c>
      <c r="D35" s="134">
        <v>0.004897983058454009</v>
      </c>
      <c r="E35" s="134">
        <v>2.342422680822206</v>
      </c>
      <c r="F35" s="93" t="s">
        <v>815</v>
      </c>
      <c r="G35" s="93" t="b">
        <v>0</v>
      </c>
      <c r="H35" s="93" t="b">
        <v>0</v>
      </c>
      <c r="I35" s="93" t="b">
        <v>0</v>
      </c>
      <c r="J35" s="93" t="b">
        <v>0</v>
      </c>
      <c r="K35" s="93" t="b">
        <v>0</v>
      </c>
      <c r="L35" s="93" t="b">
        <v>0</v>
      </c>
    </row>
    <row r="36" spans="1:12" ht="15">
      <c r="A36" s="93" t="s">
        <v>721</v>
      </c>
      <c r="B36" s="93" t="s">
        <v>671</v>
      </c>
      <c r="C36" s="93">
        <v>2</v>
      </c>
      <c r="D36" s="134">
        <v>0.004897983058454009</v>
      </c>
      <c r="E36" s="134">
        <v>1.8653014261025438</v>
      </c>
      <c r="F36" s="93" t="s">
        <v>815</v>
      </c>
      <c r="G36" s="93" t="b">
        <v>0</v>
      </c>
      <c r="H36" s="93" t="b">
        <v>0</v>
      </c>
      <c r="I36" s="93" t="b">
        <v>0</v>
      </c>
      <c r="J36" s="93" t="b">
        <v>0</v>
      </c>
      <c r="K36" s="93" t="b">
        <v>0</v>
      </c>
      <c r="L36" s="93" t="b">
        <v>0</v>
      </c>
    </row>
    <row r="37" spans="1:12" ht="15">
      <c r="A37" s="93" t="s">
        <v>671</v>
      </c>
      <c r="B37" s="93" t="s">
        <v>722</v>
      </c>
      <c r="C37" s="93">
        <v>2</v>
      </c>
      <c r="D37" s="134">
        <v>0.004897983058454009</v>
      </c>
      <c r="E37" s="134">
        <v>1.8653014261025438</v>
      </c>
      <c r="F37" s="93" t="s">
        <v>815</v>
      </c>
      <c r="G37" s="93" t="b">
        <v>0</v>
      </c>
      <c r="H37" s="93" t="b">
        <v>0</v>
      </c>
      <c r="I37" s="93" t="b">
        <v>0</v>
      </c>
      <c r="J37" s="93" t="b">
        <v>0</v>
      </c>
      <c r="K37" s="93" t="b">
        <v>0</v>
      </c>
      <c r="L37" s="93" t="b">
        <v>0</v>
      </c>
    </row>
    <row r="38" spans="1:12" ht="15">
      <c r="A38" s="93" t="s">
        <v>722</v>
      </c>
      <c r="B38" s="93" t="s">
        <v>681</v>
      </c>
      <c r="C38" s="93">
        <v>2</v>
      </c>
      <c r="D38" s="134">
        <v>0.004897983058454009</v>
      </c>
      <c r="E38" s="134">
        <v>2.041392685158225</v>
      </c>
      <c r="F38" s="93" t="s">
        <v>815</v>
      </c>
      <c r="G38" s="93" t="b">
        <v>0</v>
      </c>
      <c r="H38" s="93" t="b">
        <v>0</v>
      </c>
      <c r="I38" s="93" t="b">
        <v>0</v>
      </c>
      <c r="J38" s="93" t="b">
        <v>0</v>
      </c>
      <c r="K38" s="93" t="b">
        <v>0</v>
      </c>
      <c r="L38" s="93" t="b">
        <v>0</v>
      </c>
    </row>
    <row r="39" spans="1:12" ht="15">
      <c r="A39" s="93" t="s">
        <v>701</v>
      </c>
      <c r="B39" s="93" t="s">
        <v>669</v>
      </c>
      <c r="C39" s="93">
        <v>2</v>
      </c>
      <c r="D39" s="134">
        <v>0.004897983058454009</v>
      </c>
      <c r="E39" s="134">
        <v>1.5642714304385628</v>
      </c>
      <c r="F39" s="93" t="s">
        <v>815</v>
      </c>
      <c r="G39" s="93" t="b">
        <v>0</v>
      </c>
      <c r="H39" s="93" t="b">
        <v>0</v>
      </c>
      <c r="I39" s="93" t="b">
        <v>0</v>
      </c>
      <c r="J39" s="93" t="b">
        <v>0</v>
      </c>
      <c r="K39" s="93" t="b">
        <v>0</v>
      </c>
      <c r="L39" s="93" t="b">
        <v>0</v>
      </c>
    </row>
    <row r="40" spans="1:12" ht="15">
      <c r="A40" s="93" t="s">
        <v>669</v>
      </c>
      <c r="B40" s="93" t="s">
        <v>702</v>
      </c>
      <c r="C40" s="93">
        <v>2</v>
      </c>
      <c r="D40" s="134">
        <v>0.004897983058454009</v>
      </c>
      <c r="E40" s="134">
        <v>1.5642714304385628</v>
      </c>
      <c r="F40" s="93" t="s">
        <v>815</v>
      </c>
      <c r="G40" s="93" t="b">
        <v>0</v>
      </c>
      <c r="H40" s="93" t="b">
        <v>0</v>
      </c>
      <c r="I40" s="93" t="b">
        <v>0</v>
      </c>
      <c r="J40" s="93" t="b">
        <v>0</v>
      </c>
      <c r="K40" s="93" t="b">
        <v>0</v>
      </c>
      <c r="L40" s="93" t="b">
        <v>0</v>
      </c>
    </row>
    <row r="41" spans="1:12" ht="15">
      <c r="A41" s="93" t="s">
        <v>706</v>
      </c>
      <c r="B41" s="93" t="s">
        <v>669</v>
      </c>
      <c r="C41" s="93">
        <v>2</v>
      </c>
      <c r="D41" s="134">
        <v>0.004897983058454009</v>
      </c>
      <c r="E41" s="134">
        <v>1.5642714304385628</v>
      </c>
      <c r="F41" s="93" t="s">
        <v>815</v>
      </c>
      <c r="G41" s="93" t="b">
        <v>0</v>
      </c>
      <c r="H41" s="93" t="b">
        <v>0</v>
      </c>
      <c r="I41" s="93" t="b">
        <v>0</v>
      </c>
      <c r="J41" s="93" t="b">
        <v>0</v>
      </c>
      <c r="K41" s="93" t="b">
        <v>0</v>
      </c>
      <c r="L41" s="93" t="b">
        <v>0</v>
      </c>
    </row>
    <row r="42" spans="1:12" ht="15">
      <c r="A42" s="93" t="s">
        <v>669</v>
      </c>
      <c r="B42" s="93" t="s">
        <v>674</v>
      </c>
      <c r="C42" s="93">
        <v>2</v>
      </c>
      <c r="D42" s="134">
        <v>0.004897983058454009</v>
      </c>
      <c r="E42" s="134">
        <v>1.3424226808222062</v>
      </c>
      <c r="F42" s="93" t="s">
        <v>815</v>
      </c>
      <c r="G42" s="93" t="b">
        <v>0</v>
      </c>
      <c r="H42" s="93" t="b">
        <v>0</v>
      </c>
      <c r="I42" s="93" t="b">
        <v>0</v>
      </c>
      <c r="J42" s="93" t="b">
        <v>0</v>
      </c>
      <c r="K42" s="93" t="b">
        <v>0</v>
      </c>
      <c r="L42" s="93" t="b">
        <v>0</v>
      </c>
    </row>
    <row r="43" spans="1:12" ht="15">
      <c r="A43" s="93" t="s">
        <v>702</v>
      </c>
      <c r="B43" s="93" t="s">
        <v>723</v>
      </c>
      <c r="C43" s="93">
        <v>2</v>
      </c>
      <c r="D43" s="134">
        <v>0.004897983058454009</v>
      </c>
      <c r="E43" s="134">
        <v>2.1663314217665253</v>
      </c>
      <c r="F43" s="93" t="s">
        <v>815</v>
      </c>
      <c r="G43" s="93" t="b">
        <v>0</v>
      </c>
      <c r="H43" s="93" t="b">
        <v>0</v>
      </c>
      <c r="I43" s="93" t="b">
        <v>0</v>
      </c>
      <c r="J43" s="93" t="b">
        <v>0</v>
      </c>
      <c r="K43" s="93" t="b">
        <v>0</v>
      </c>
      <c r="L43" s="93" t="b">
        <v>0</v>
      </c>
    </row>
    <row r="44" spans="1:12" ht="15">
      <c r="A44" s="93" t="s">
        <v>723</v>
      </c>
      <c r="B44" s="93" t="s">
        <v>724</v>
      </c>
      <c r="C44" s="93">
        <v>2</v>
      </c>
      <c r="D44" s="134">
        <v>0.004897983058454009</v>
      </c>
      <c r="E44" s="134">
        <v>2.342422680822206</v>
      </c>
      <c r="F44" s="93" t="s">
        <v>815</v>
      </c>
      <c r="G44" s="93" t="b">
        <v>0</v>
      </c>
      <c r="H44" s="93" t="b">
        <v>0</v>
      </c>
      <c r="I44" s="93" t="b">
        <v>0</v>
      </c>
      <c r="J44" s="93" t="b">
        <v>0</v>
      </c>
      <c r="K44" s="93" t="b">
        <v>0</v>
      </c>
      <c r="L44" s="93" t="b">
        <v>0</v>
      </c>
    </row>
    <row r="45" spans="1:12" ht="15">
      <c r="A45" s="93" t="s">
        <v>724</v>
      </c>
      <c r="B45" s="93" t="s">
        <v>683</v>
      </c>
      <c r="C45" s="93">
        <v>2</v>
      </c>
      <c r="D45" s="134">
        <v>0.004897983058454009</v>
      </c>
      <c r="E45" s="134">
        <v>2.041392685158225</v>
      </c>
      <c r="F45" s="93" t="s">
        <v>815</v>
      </c>
      <c r="G45" s="93" t="b">
        <v>0</v>
      </c>
      <c r="H45" s="93" t="b">
        <v>0</v>
      </c>
      <c r="I45" s="93" t="b">
        <v>0</v>
      </c>
      <c r="J45" s="93" t="b">
        <v>0</v>
      </c>
      <c r="K45" s="93" t="b">
        <v>0</v>
      </c>
      <c r="L45" s="93" t="b">
        <v>0</v>
      </c>
    </row>
    <row r="46" spans="1:12" ht="15">
      <c r="A46" s="93" t="s">
        <v>683</v>
      </c>
      <c r="B46" s="93" t="s">
        <v>725</v>
      </c>
      <c r="C46" s="93">
        <v>2</v>
      </c>
      <c r="D46" s="134">
        <v>0.004897983058454009</v>
      </c>
      <c r="E46" s="134">
        <v>2.041392685158225</v>
      </c>
      <c r="F46" s="93" t="s">
        <v>815</v>
      </c>
      <c r="G46" s="93" t="b">
        <v>0</v>
      </c>
      <c r="H46" s="93" t="b">
        <v>0</v>
      </c>
      <c r="I46" s="93" t="b">
        <v>0</v>
      </c>
      <c r="J46" s="93" t="b">
        <v>0</v>
      </c>
      <c r="K46" s="93" t="b">
        <v>0</v>
      </c>
      <c r="L46" s="93" t="b">
        <v>0</v>
      </c>
    </row>
    <row r="47" spans="1:12" ht="15">
      <c r="A47" s="93" t="s">
        <v>725</v>
      </c>
      <c r="B47" s="93" t="s">
        <v>683</v>
      </c>
      <c r="C47" s="93">
        <v>2</v>
      </c>
      <c r="D47" s="134">
        <v>0.004897983058454009</v>
      </c>
      <c r="E47" s="134">
        <v>2.041392685158225</v>
      </c>
      <c r="F47" s="93" t="s">
        <v>815</v>
      </c>
      <c r="G47" s="93" t="b">
        <v>0</v>
      </c>
      <c r="H47" s="93" t="b">
        <v>0</v>
      </c>
      <c r="I47" s="93" t="b">
        <v>0</v>
      </c>
      <c r="J47" s="93" t="b">
        <v>0</v>
      </c>
      <c r="K47" s="93" t="b">
        <v>0</v>
      </c>
      <c r="L47" s="93" t="b">
        <v>0</v>
      </c>
    </row>
    <row r="48" spans="1:12" ht="15">
      <c r="A48" s="93" t="s">
        <v>683</v>
      </c>
      <c r="B48" s="93" t="s">
        <v>703</v>
      </c>
      <c r="C48" s="93">
        <v>2</v>
      </c>
      <c r="D48" s="134">
        <v>0.004897983058454009</v>
      </c>
      <c r="E48" s="134">
        <v>1.8653014261025438</v>
      </c>
      <c r="F48" s="93" t="s">
        <v>815</v>
      </c>
      <c r="G48" s="93" t="b">
        <v>0</v>
      </c>
      <c r="H48" s="93" t="b">
        <v>0</v>
      </c>
      <c r="I48" s="93" t="b">
        <v>0</v>
      </c>
      <c r="J48" s="93" t="b">
        <v>0</v>
      </c>
      <c r="K48" s="93" t="b">
        <v>0</v>
      </c>
      <c r="L48" s="93" t="b">
        <v>0</v>
      </c>
    </row>
    <row r="49" spans="1:12" ht="15">
      <c r="A49" s="93" t="s">
        <v>703</v>
      </c>
      <c r="B49" s="93" t="s">
        <v>726</v>
      </c>
      <c r="C49" s="93">
        <v>2</v>
      </c>
      <c r="D49" s="134">
        <v>0.004897983058454009</v>
      </c>
      <c r="E49" s="134">
        <v>2.1663314217665253</v>
      </c>
      <c r="F49" s="93" t="s">
        <v>815</v>
      </c>
      <c r="G49" s="93" t="b">
        <v>0</v>
      </c>
      <c r="H49" s="93" t="b">
        <v>0</v>
      </c>
      <c r="I49" s="93" t="b">
        <v>0</v>
      </c>
      <c r="J49" s="93" t="b">
        <v>0</v>
      </c>
      <c r="K49" s="93" t="b">
        <v>0</v>
      </c>
      <c r="L49" s="93" t="b">
        <v>0</v>
      </c>
    </row>
    <row r="50" spans="1:12" ht="15">
      <c r="A50" s="93" t="s">
        <v>726</v>
      </c>
      <c r="B50" s="93" t="s">
        <v>704</v>
      </c>
      <c r="C50" s="93">
        <v>2</v>
      </c>
      <c r="D50" s="134">
        <v>0.004897983058454009</v>
      </c>
      <c r="E50" s="134">
        <v>2.1663314217665253</v>
      </c>
      <c r="F50" s="93" t="s">
        <v>815</v>
      </c>
      <c r="G50" s="93" t="b">
        <v>0</v>
      </c>
      <c r="H50" s="93" t="b">
        <v>0</v>
      </c>
      <c r="I50" s="93" t="b">
        <v>0</v>
      </c>
      <c r="J50" s="93" t="b">
        <v>0</v>
      </c>
      <c r="K50" s="93" t="b">
        <v>0</v>
      </c>
      <c r="L50" s="93" t="b">
        <v>0</v>
      </c>
    </row>
    <row r="51" spans="1:12" ht="15">
      <c r="A51" s="93" t="s">
        <v>675</v>
      </c>
      <c r="B51" s="93" t="s">
        <v>309</v>
      </c>
      <c r="C51" s="93">
        <v>2</v>
      </c>
      <c r="D51" s="134">
        <v>0.004897983058454009</v>
      </c>
      <c r="E51" s="134">
        <v>1.6434526764861874</v>
      </c>
      <c r="F51" s="93" t="s">
        <v>815</v>
      </c>
      <c r="G51" s="93" t="b">
        <v>0</v>
      </c>
      <c r="H51" s="93" t="b">
        <v>0</v>
      </c>
      <c r="I51" s="93" t="b">
        <v>0</v>
      </c>
      <c r="J51" s="93" t="b">
        <v>0</v>
      </c>
      <c r="K51" s="93" t="b">
        <v>0</v>
      </c>
      <c r="L51" s="93" t="b">
        <v>0</v>
      </c>
    </row>
    <row r="52" spans="1:12" ht="15">
      <c r="A52" s="93" t="s">
        <v>309</v>
      </c>
      <c r="B52" s="93" t="s">
        <v>708</v>
      </c>
      <c r="C52" s="93">
        <v>2</v>
      </c>
      <c r="D52" s="134">
        <v>0.004897983058454009</v>
      </c>
      <c r="E52" s="134">
        <v>1.8653014261025438</v>
      </c>
      <c r="F52" s="93" t="s">
        <v>815</v>
      </c>
      <c r="G52" s="93" t="b">
        <v>0</v>
      </c>
      <c r="H52" s="93" t="b">
        <v>0</v>
      </c>
      <c r="I52" s="93" t="b">
        <v>0</v>
      </c>
      <c r="J52" s="93" t="b">
        <v>0</v>
      </c>
      <c r="K52" s="93" t="b">
        <v>0</v>
      </c>
      <c r="L52" s="93" t="b">
        <v>0</v>
      </c>
    </row>
    <row r="53" spans="1:12" ht="15">
      <c r="A53" s="93" t="s">
        <v>684</v>
      </c>
      <c r="B53" s="93" t="s">
        <v>727</v>
      </c>
      <c r="C53" s="93">
        <v>2</v>
      </c>
      <c r="D53" s="134">
        <v>0.004897983058454009</v>
      </c>
      <c r="E53" s="134">
        <v>2.041392685158225</v>
      </c>
      <c r="F53" s="93" t="s">
        <v>815</v>
      </c>
      <c r="G53" s="93" t="b">
        <v>0</v>
      </c>
      <c r="H53" s="93" t="b">
        <v>0</v>
      </c>
      <c r="I53" s="93" t="b">
        <v>0</v>
      </c>
      <c r="J53" s="93" t="b">
        <v>0</v>
      </c>
      <c r="K53" s="93" t="b">
        <v>0</v>
      </c>
      <c r="L53" s="93" t="b">
        <v>0</v>
      </c>
    </row>
    <row r="54" spans="1:12" ht="15">
      <c r="A54" s="93" t="s">
        <v>727</v>
      </c>
      <c r="B54" s="93" t="s">
        <v>728</v>
      </c>
      <c r="C54" s="93">
        <v>2</v>
      </c>
      <c r="D54" s="134">
        <v>0.004897983058454009</v>
      </c>
      <c r="E54" s="134">
        <v>2.342422680822206</v>
      </c>
      <c r="F54" s="93" t="s">
        <v>815</v>
      </c>
      <c r="G54" s="93" t="b">
        <v>0</v>
      </c>
      <c r="H54" s="93" t="b">
        <v>0</v>
      </c>
      <c r="I54" s="93" t="b">
        <v>0</v>
      </c>
      <c r="J54" s="93" t="b">
        <v>0</v>
      </c>
      <c r="K54" s="93" t="b">
        <v>0</v>
      </c>
      <c r="L54" s="93" t="b">
        <v>0</v>
      </c>
    </row>
    <row r="55" spans="1:12" ht="15">
      <c r="A55" s="93" t="s">
        <v>728</v>
      </c>
      <c r="B55" s="93" t="s">
        <v>729</v>
      </c>
      <c r="C55" s="93">
        <v>2</v>
      </c>
      <c r="D55" s="134">
        <v>0.004897983058454009</v>
      </c>
      <c r="E55" s="134">
        <v>2.342422680822206</v>
      </c>
      <c r="F55" s="93" t="s">
        <v>815</v>
      </c>
      <c r="G55" s="93" t="b">
        <v>0</v>
      </c>
      <c r="H55" s="93" t="b">
        <v>0</v>
      </c>
      <c r="I55" s="93" t="b">
        <v>0</v>
      </c>
      <c r="J55" s="93" t="b">
        <v>1</v>
      </c>
      <c r="K55" s="93" t="b">
        <v>0</v>
      </c>
      <c r="L55" s="93" t="b">
        <v>0</v>
      </c>
    </row>
    <row r="56" spans="1:12" ht="15">
      <c r="A56" s="93" t="s">
        <v>729</v>
      </c>
      <c r="B56" s="93" t="s">
        <v>730</v>
      </c>
      <c r="C56" s="93">
        <v>2</v>
      </c>
      <c r="D56" s="134">
        <v>0.004897983058454009</v>
      </c>
      <c r="E56" s="134">
        <v>2.342422680822206</v>
      </c>
      <c r="F56" s="93" t="s">
        <v>815</v>
      </c>
      <c r="G56" s="93" t="b">
        <v>1</v>
      </c>
      <c r="H56" s="93" t="b">
        <v>0</v>
      </c>
      <c r="I56" s="93" t="b">
        <v>0</v>
      </c>
      <c r="J56" s="93" t="b">
        <v>0</v>
      </c>
      <c r="K56" s="93" t="b">
        <v>0</v>
      </c>
      <c r="L56" s="93" t="b">
        <v>0</v>
      </c>
    </row>
    <row r="57" spans="1:12" ht="15">
      <c r="A57" s="93" t="s">
        <v>730</v>
      </c>
      <c r="B57" s="93" t="s">
        <v>731</v>
      </c>
      <c r="C57" s="93">
        <v>2</v>
      </c>
      <c r="D57" s="134">
        <v>0.004897983058454009</v>
      </c>
      <c r="E57" s="134">
        <v>2.342422680822206</v>
      </c>
      <c r="F57" s="93" t="s">
        <v>815</v>
      </c>
      <c r="G57" s="93" t="b">
        <v>0</v>
      </c>
      <c r="H57" s="93" t="b">
        <v>0</v>
      </c>
      <c r="I57" s="93" t="b">
        <v>0</v>
      </c>
      <c r="J57" s="93" t="b">
        <v>0</v>
      </c>
      <c r="K57" s="93" t="b">
        <v>0</v>
      </c>
      <c r="L57" s="93" t="b">
        <v>0</v>
      </c>
    </row>
    <row r="58" spans="1:12" ht="15">
      <c r="A58" s="93" t="s">
        <v>731</v>
      </c>
      <c r="B58" s="93" t="s">
        <v>732</v>
      </c>
      <c r="C58" s="93">
        <v>2</v>
      </c>
      <c r="D58" s="134">
        <v>0.004897983058454009</v>
      </c>
      <c r="E58" s="134">
        <v>2.342422680822206</v>
      </c>
      <c r="F58" s="93" t="s">
        <v>815</v>
      </c>
      <c r="G58" s="93" t="b">
        <v>0</v>
      </c>
      <c r="H58" s="93" t="b">
        <v>0</v>
      </c>
      <c r="I58" s="93" t="b">
        <v>0</v>
      </c>
      <c r="J58" s="93" t="b">
        <v>0</v>
      </c>
      <c r="K58" s="93" t="b">
        <v>0</v>
      </c>
      <c r="L58" s="93" t="b">
        <v>0</v>
      </c>
    </row>
    <row r="59" spans="1:12" ht="15">
      <c r="A59" s="93" t="s">
        <v>732</v>
      </c>
      <c r="B59" s="93" t="s">
        <v>733</v>
      </c>
      <c r="C59" s="93">
        <v>2</v>
      </c>
      <c r="D59" s="134">
        <v>0.004897983058454009</v>
      </c>
      <c r="E59" s="134">
        <v>2.342422680822206</v>
      </c>
      <c r="F59" s="93" t="s">
        <v>815</v>
      </c>
      <c r="G59" s="93" t="b">
        <v>0</v>
      </c>
      <c r="H59" s="93" t="b">
        <v>0</v>
      </c>
      <c r="I59" s="93" t="b">
        <v>0</v>
      </c>
      <c r="J59" s="93" t="b">
        <v>0</v>
      </c>
      <c r="K59" s="93" t="b">
        <v>0</v>
      </c>
      <c r="L59" s="93" t="b">
        <v>0</v>
      </c>
    </row>
    <row r="60" spans="1:12" ht="15">
      <c r="A60" s="93" t="s">
        <v>733</v>
      </c>
      <c r="B60" s="93" t="s">
        <v>734</v>
      </c>
      <c r="C60" s="93">
        <v>2</v>
      </c>
      <c r="D60" s="134">
        <v>0.004897983058454009</v>
      </c>
      <c r="E60" s="134">
        <v>2.342422680822206</v>
      </c>
      <c r="F60" s="93" t="s">
        <v>815</v>
      </c>
      <c r="G60" s="93" t="b">
        <v>0</v>
      </c>
      <c r="H60" s="93" t="b">
        <v>0</v>
      </c>
      <c r="I60" s="93" t="b">
        <v>0</v>
      </c>
      <c r="J60" s="93" t="b">
        <v>1</v>
      </c>
      <c r="K60" s="93" t="b">
        <v>0</v>
      </c>
      <c r="L60" s="93" t="b">
        <v>0</v>
      </c>
    </row>
    <row r="61" spans="1:12" ht="15">
      <c r="A61" s="93" t="s">
        <v>734</v>
      </c>
      <c r="B61" s="93" t="s">
        <v>735</v>
      </c>
      <c r="C61" s="93">
        <v>2</v>
      </c>
      <c r="D61" s="134">
        <v>0.004897983058454009</v>
      </c>
      <c r="E61" s="134">
        <v>2.342422680822206</v>
      </c>
      <c r="F61" s="93" t="s">
        <v>815</v>
      </c>
      <c r="G61" s="93" t="b">
        <v>1</v>
      </c>
      <c r="H61" s="93" t="b">
        <v>0</v>
      </c>
      <c r="I61" s="93" t="b">
        <v>0</v>
      </c>
      <c r="J61" s="93" t="b">
        <v>0</v>
      </c>
      <c r="K61" s="93" t="b">
        <v>0</v>
      </c>
      <c r="L61" s="93" t="b">
        <v>0</v>
      </c>
    </row>
    <row r="62" spans="1:12" ht="15">
      <c r="A62" s="93" t="s">
        <v>735</v>
      </c>
      <c r="B62" s="93" t="s">
        <v>736</v>
      </c>
      <c r="C62" s="93">
        <v>2</v>
      </c>
      <c r="D62" s="134">
        <v>0.004897983058454009</v>
      </c>
      <c r="E62" s="134">
        <v>2.342422680822206</v>
      </c>
      <c r="F62" s="93" t="s">
        <v>815</v>
      </c>
      <c r="G62" s="93" t="b">
        <v>0</v>
      </c>
      <c r="H62" s="93" t="b">
        <v>0</v>
      </c>
      <c r="I62" s="93" t="b">
        <v>0</v>
      </c>
      <c r="J62" s="93" t="b">
        <v>0</v>
      </c>
      <c r="K62" s="93" t="b">
        <v>1</v>
      </c>
      <c r="L62" s="93" t="b">
        <v>0</v>
      </c>
    </row>
    <row r="63" spans="1:12" ht="15">
      <c r="A63" s="93" t="s">
        <v>736</v>
      </c>
      <c r="B63" s="93" t="s">
        <v>684</v>
      </c>
      <c r="C63" s="93">
        <v>2</v>
      </c>
      <c r="D63" s="134">
        <v>0.004897983058454009</v>
      </c>
      <c r="E63" s="134">
        <v>2.342422680822206</v>
      </c>
      <c r="F63" s="93" t="s">
        <v>815</v>
      </c>
      <c r="G63" s="93" t="b">
        <v>0</v>
      </c>
      <c r="H63" s="93" t="b">
        <v>1</v>
      </c>
      <c r="I63" s="93" t="b">
        <v>0</v>
      </c>
      <c r="J63" s="93" t="b">
        <v>0</v>
      </c>
      <c r="K63" s="93" t="b">
        <v>0</v>
      </c>
      <c r="L63" s="93" t="b">
        <v>0</v>
      </c>
    </row>
    <row r="64" spans="1:12" ht="15">
      <c r="A64" s="93" t="s">
        <v>684</v>
      </c>
      <c r="B64" s="93" t="s">
        <v>737</v>
      </c>
      <c r="C64" s="93">
        <v>2</v>
      </c>
      <c r="D64" s="134">
        <v>0.004897983058454009</v>
      </c>
      <c r="E64" s="134">
        <v>2.041392685158225</v>
      </c>
      <c r="F64" s="93" t="s">
        <v>815</v>
      </c>
      <c r="G64" s="93" t="b">
        <v>0</v>
      </c>
      <c r="H64" s="93" t="b">
        <v>0</v>
      </c>
      <c r="I64" s="93" t="b">
        <v>0</v>
      </c>
      <c r="J64" s="93" t="b">
        <v>0</v>
      </c>
      <c r="K64" s="93" t="b">
        <v>0</v>
      </c>
      <c r="L64" s="93" t="b">
        <v>0</v>
      </c>
    </row>
    <row r="65" spans="1:12" ht="15">
      <c r="A65" s="93" t="s">
        <v>737</v>
      </c>
      <c r="B65" s="93" t="s">
        <v>685</v>
      </c>
      <c r="C65" s="93">
        <v>2</v>
      </c>
      <c r="D65" s="134">
        <v>0.004897983058454009</v>
      </c>
      <c r="E65" s="134">
        <v>2.041392685158225</v>
      </c>
      <c r="F65" s="93" t="s">
        <v>815</v>
      </c>
      <c r="G65" s="93" t="b">
        <v>0</v>
      </c>
      <c r="H65" s="93" t="b">
        <v>0</v>
      </c>
      <c r="I65" s="93" t="b">
        <v>0</v>
      </c>
      <c r="J65" s="93" t="b">
        <v>0</v>
      </c>
      <c r="K65" s="93" t="b">
        <v>0</v>
      </c>
      <c r="L65" s="93" t="b">
        <v>0</v>
      </c>
    </row>
    <row r="66" spans="1:12" ht="15">
      <c r="A66" s="93" t="s">
        <v>685</v>
      </c>
      <c r="B66" s="93" t="s">
        <v>671</v>
      </c>
      <c r="C66" s="93">
        <v>2</v>
      </c>
      <c r="D66" s="134">
        <v>0.004897983058454009</v>
      </c>
      <c r="E66" s="134">
        <v>1.5642714304385628</v>
      </c>
      <c r="F66" s="93" t="s">
        <v>815</v>
      </c>
      <c r="G66" s="93" t="b">
        <v>0</v>
      </c>
      <c r="H66" s="93" t="b">
        <v>0</v>
      </c>
      <c r="I66" s="93" t="b">
        <v>0</v>
      </c>
      <c r="J66" s="93" t="b">
        <v>0</v>
      </c>
      <c r="K66" s="93" t="b">
        <v>0</v>
      </c>
      <c r="L66" s="93" t="b">
        <v>0</v>
      </c>
    </row>
    <row r="67" spans="1:12" ht="15">
      <c r="A67" s="93" t="s">
        <v>671</v>
      </c>
      <c r="B67" s="93" t="s">
        <v>676</v>
      </c>
      <c r="C67" s="93">
        <v>2</v>
      </c>
      <c r="D67" s="134">
        <v>0.004897983058454009</v>
      </c>
      <c r="E67" s="134">
        <v>1.467361417430506</v>
      </c>
      <c r="F67" s="93" t="s">
        <v>815</v>
      </c>
      <c r="G67" s="93" t="b">
        <v>0</v>
      </c>
      <c r="H67" s="93" t="b">
        <v>0</v>
      </c>
      <c r="I67" s="93" t="b">
        <v>0</v>
      </c>
      <c r="J67" s="93" t="b">
        <v>0</v>
      </c>
      <c r="K67" s="93" t="b">
        <v>0</v>
      </c>
      <c r="L67" s="93" t="b">
        <v>0</v>
      </c>
    </row>
    <row r="68" spans="1:12" ht="15">
      <c r="A68" s="93" t="s">
        <v>686</v>
      </c>
      <c r="B68" s="93" t="s">
        <v>738</v>
      </c>
      <c r="C68" s="93">
        <v>2</v>
      </c>
      <c r="D68" s="134">
        <v>0.004897983058454009</v>
      </c>
      <c r="E68" s="134">
        <v>2.041392685158225</v>
      </c>
      <c r="F68" s="93" t="s">
        <v>815</v>
      </c>
      <c r="G68" s="93" t="b">
        <v>0</v>
      </c>
      <c r="H68" s="93" t="b">
        <v>0</v>
      </c>
      <c r="I68" s="93" t="b">
        <v>0</v>
      </c>
      <c r="J68" s="93" t="b">
        <v>0</v>
      </c>
      <c r="K68" s="93" t="b">
        <v>0</v>
      </c>
      <c r="L68" s="93" t="b">
        <v>0</v>
      </c>
    </row>
    <row r="69" spans="1:12" ht="15">
      <c r="A69" s="93" t="s">
        <v>738</v>
      </c>
      <c r="B69" s="93" t="s">
        <v>739</v>
      </c>
      <c r="C69" s="93">
        <v>2</v>
      </c>
      <c r="D69" s="134">
        <v>0.004897983058454009</v>
      </c>
      <c r="E69" s="134">
        <v>2.342422680822206</v>
      </c>
      <c r="F69" s="93" t="s">
        <v>815</v>
      </c>
      <c r="G69" s="93" t="b">
        <v>0</v>
      </c>
      <c r="H69" s="93" t="b">
        <v>0</v>
      </c>
      <c r="I69" s="93" t="b">
        <v>0</v>
      </c>
      <c r="J69" s="93" t="b">
        <v>0</v>
      </c>
      <c r="K69" s="93" t="b">
        <v>0</v>
      </c>
      <c r="L69" s="93" t="b">
        <v>0</v>
      </c>
    </row>
    <row r="70" spans="1:12" ht="15">
      <c r="A70" s="93" t="s">
        <v>739</v>
      </c>
      <c r="B70" s="93" t="s">
        <v>687</v>
      </c>
      <c r="C70" s="93">
        <v>2</v>
      </c>
      <c r="D70" s="134">
        <v>0.004897983058454009</v>
      </c>
      <c r="E70" s="134">
        <v>2.041392685158225</v>
      </c>
      <c r="F70" s="93" t="s">
        <v>815</v>
      </c>
      <c r="G70" s="93" t="b">
        <v>0</v>
      </c>
      <c r="H70" s="93" t="b">
        <v>0</v>
      </c>
      <c r="I70" s="93" t="b">
        <v>0</v>
      </c>
      <c r="J70" s="93" t="b">
        <v>0</v>
      </c>
      <c r="K70" s="93" t="b">
        <v>0</v>
      </c>
      <c r="L70" s="93" t="b">
        <v>0</v>
      </c>
    </row>
    <row r="71" spans="1:12" ht="15">
      <c r="A71" s="93" t="s">
        <v>687</v>
      </c>
      <c r="B71" s="93" t="s">
        <v>740</v>
      </c>
      <c r="C71" s="93">
        <v>2</v>
      </c>
      <c r="D71" s="134">
        <v>0.004897983058454009</v>
      </c>
      <c r="E71" s="134">
        <v>2.041392685158225</v>
      </c>
      <c r="F71" s="93" t="s">
        <v>815</v>
      </c>
      <c r="G71" s="93" t="b">
        <v>0</v>
      </c>
      <c r="H71" s="93" t="b">
        <v>0</v>
      </c>
      <c r="I71" s="93" t="b">
        <v>0</v>
      </c>
      <c r="J71" s="93" t="b">
        <v>0</v>
      </c>
      <c r="K71" s="93" t="b">
        <v>0</v>
      </c>
      <c r="L71" s="93" t="b">
        <v>0</v>
      </c>
    </row>
    <row r="72" spans="1:12" ht="15">
      <c r="A72" s="93" t="s">
        <v>740</v>
      </c>
      <c r="B72" s="93" t="s">
        <v>741</v>
      </c>
      <c r="C72" s="93">
        <v>2</v>
      </c>
      <c r="D72" s="134">
        <v>0.004897983058454009</v>
      </c>
      <c r="E72" s="134">
        <v>2.342422680822206</v>
      </c>
      <c r="F72" s="93" t="s">
        <v>815</v>
      </c>
      <c r="G72" s="93" t="b">
        <v>0</v>
      </c>
      <c r="H72" s="93" t="b">
        <v>0</v>
      </c>
      <c r="I72" s="93" t="b">
        <v>0</v>
      </c>
      <c r="J72" s="93" t="b">
        <v>0</v>
      </c>
      <c r="K72" s="93" t="b">
        <v>0</v>
      </c>
      <c r="L72" s="93" t="b">
        <v>0</v>
      </c>
    </row>
    <row r="73" spans="1:12" ht="15">
      <c r="A73" s="93" t="s">
        <v>741</v>
      </c>
      <c r="B73" s="93" t="s">
        <v>742</v>
      </c>
      <c r="C73" s="93">
        <v>2</v>
      </c>
      <c r="D73" s="134">
        <v>0.004897983058454009</v>
      </c>
      <c r="E73" s="134">
        <v>2.342422680822206</v>
      </c>
      <c r="F73" s="93" t="s">
        <v>815</v>
      </c>
      <c r="G73" s="93" t="b">
        <v>0</v>
      </c>
      <c r="H73" s="93" t="b">
        <v>0</v>
      </c>
      <c r="I73" s="93" t="b">
        <v>0</v>
      </c>
      <c r="J73" s="93" t="b">
        <v>0</v>
      </c>
      <c r="K73" s="93" t="b">
        <v>0</v>
      </c>
      <c r="L73" s="93" t="b">
        <v>0</v>
      </c>
    </row>
    <row r="74" spans="1:12" ht="15">
      <c r="A74" s="93" t="s">
        <v>742</v>
      </c>
      <c r="B74" s="93" t="s">
        <v>743</v>
      </c>
      <c r="C74" s="93">
        <v>2</v>
      </c>
      <c r="D74" s="134">
        <v>0.004897983058454009</v>
      </c>
      <c r="E74" s="134">
        <v>2.342422680822206</v>
      </c>
      <c r="F74" s="93" t="s">
        <v>815</v>
      </c>
      <c r="G74" s="93" t="b">
        <v>0</v>
      </c>
      <c r="H74" s="93" t="b">
        <v>0</v>
      </c>
      <c r="I74" s="93" t="b">
        <v>0</v>
      </c>
      <c r="J74" s="93" t="b">
        <v>0</v>
      </c>
      <c r="K74" s="93" t="b">
        <v>0</v>
      </c>
      <c r="L74" s="93" t="b">
        <v>0</v>
      </c>
    </row>
    <row r="75" spans="1:12" ht="15">
      <c r="A75" s="93" t="s">
        <v>743</v>
      </c>
      <c r="B75" s="93" t="s">
        <v>688</v>
      </c>
      <c r="C75" s="93">
        <v>2</v>
      </c>
      <c r="D75" s="134">
        <v>0.004897983058454009</v>
      </c>
      <c r="E75" s="134">
        <v>2.041392685158225</v>
      </c>
      <c r="F75" s="93" t="s">
        <v>815</v>
      </c>
      <c r="G75" s="93" t="b">
        <v>0</v>
      </c>
      <c r="H75" s="93" t="b">
        <v>0</v>
      </c>
      <c r="I75" s="93" t="b">
        <v>0</v>
      </c>
      <c r="J75" s="93" t="b">
        <v>0</v>
      </c>
      <c r="K75" s="93" t="b">
        <v>0</v>
      </c>
      <c r="L75" s="93" t="b">
        <v>0</v>
      </c>
    </row>
    <row r="76" spans="1:12" ht="15">
      <c r="A76" s="93" t="s">
        <v>688</v>
      </c>
      <c r="B76" s="93" t="s">
        <v>744</v>
      </c>
      <c r="C76" s="93">
        <v>2</v>
      </c>
      <c r="D76" s="134">
        <v>0.004897983058454009</v>
      </c>
      <c r="E76" s="134">
        <v>2.041392685158225</v>
      </c>
      <c r="F76" s="93" t="s">
        <v>815</v>
      </c>
      <c r="G76" s="93" t="b">
        <v>0</v>
      </c>
      <c r="H76" s="93" t="b">
        <v>0</v>
      </c>
      <c r="I76" s="93" t="b">
        <v>0</v>
      </c>
      <c r="J76" s="93" t="b">
        <v>0</v>
      </c>
      <c r="K76" s="93" t="b">
        <v>0</v>
      </c>
      <c r="L76" s="93" t="b">
        <v>0</v>
      </c>
    </row>
    <row r="77" spans="1:12" ht="15">
      <c r="A77" s="93" t="s">
        <v>744</v>
      </c>
      <c r="B77" s="93" t="s">
        <v>745</v>
      </c>
      <c r="C77" s="93">
        <v>2</v>
      </c>
      <c r="D77" s="134">
        <v>0.004897983058454009</v>
      </c>
      <c r="E77" s="134">
        <v>2.342422680822206</v>
      </c>
      <c r="F77" s="93" t="s">
        <v>815</v>
      </c>
      <c r="G77" s="93" t="b">
        <v>0</v>
      </c>
      <c r="H77" s="93" t="b">
        <v>0</v>
      </c>
      <c r="I77" s="93" t="b">
        <v>0</v>
      </c>
      <c r="J77" s="93" t="b">
        <v>0</v>
      </c>
      <c r="K77" s="93" t="b">
        <v>0</v>
      </c>
      <c r="L77" s="93" t="b">
        <v>0</v>
      </c>
    </row>
    <row r="78" spans="1:12" ht="15">
      <c r="A78" s="93" t="s">
        <v>745</v>
      </c>
      <c r="B78" s="93" t="s">
        <v>687</v>
      </c>
      <c r="C78" s="93">
        <v>2</v>
      </c>
      <c r="D78" s="134">
        <v>0.004897983058454009</v>
      </c>
      <c r="E78" s="134">
        <v>2.041392685158225</v>
      </c>
      <c r="F78" s="93" t="s">
        <v>815</v>
      </c>
      <c r="G78" s="93" t="b">
        <v>0</v>
      </c>
      <c r="H78" s="93" t="b">
        <v>0</v>
      </c>
      <c r="I78" s="93" t="b">
        <v>0</v>
      </c>
      <c r="J78" s="93" t="b">
        <v>0</v>
      </c>
      <c r="K78" s="93" t="b">
        <v>0</v>
      </c>
      <c r="L78" s="93" t="b">
        <v>0</v>
      </c>
    </row>
    <row r="79" spans="1:12" ht="15">
      <c r="A79" s="93" t="s">
        <v>687</v>
      </c>
      <c r="B79" s="93" t="s">
        <v>746</v>
      </c>
      <c r="C79" s="93">
        <v>2</v>
      </c>
      <c r="D79" s="134">
        <v>0.004897983058454009</v>
      </c>
      <c r="E79" s="134">
        <v>2.041392685158225</v>
      </c>
      <c r="F79" s="93" t="s">
        <v>815</v>
      </c>
      <c r="G79" s="93" t="b">
        <v>0</v>
      </c>
      <c r="H79" s="93" t="b">
        <v>0</v>
      </c>
      <c r="I79" s="93" t="b">
        <v>0</v>
      </c>
      <c r="J79" s="93" t="b">
        <v>0</v>
      </c>
      <c r="K79" s="93" t="b">
        <v>0</v>
      </c>
      <c r="L79" s="93" t="b">
        <v>0</v>
      </c>
    </row>
    <row r="80" spans="1:12" ht="15">
      <c r="A80" s="93" t="s">
        <v>746</v>
      </c>
      <c r="B80" s="93" t="s">
        <v>747</v>
      </c>
      <c r="C80" s="93">
        <v>2</v>
      </c>
      <c r="D80" s="134">
        <v>0.004897983058454009</v>
      </c>
      <c r="E80" s="134">
        <v>2.342422680822206</v>
      </c>
      <c r="F80" s="93" t="s">
        <v>815</v>
      </c>
      <c r="G80" s="93" t="b">
        <v>0</v>
      </c>
      <c r="H80" s="93" t="b">
        <v>0</v>
      </c>
      <c r="I80" s="93" t="b">
        <v>0</v>
      </c>
      <c r="J80" s="93" t="b">
        <v>1</v>
      </c>
      <c r="K80" s="93" t="b">
        <v>0</v>
      </c>
      <c r="L80" s="93" t="b">
        <v>0</v>
      </c>
    </row>
    <row r="81" spans="1:12" ht="15">
      <c r="A81" s="93" t="s">
        <v>747</v>
      </c>
      <c r="B81" s="93" t="s">
        <v>688</v>
      </c>
      <c r="C81" s="93">
        <v>2</v>
      </c>
      <c r="D81" s="134">
        <v>0.004897983058454009</v>
      </c>
      <c r="E81" s="134">
        <v>2.041392685158225</v>
      </c>
      <c r="F81" s="93" t="s">
        <v>815</v>
      </c>
      <c r="G81" s="93" t="b">
        <v>1</v>
      </c>
      <c r="H81" s="93" t="b">
        <v>0</v>
      </c>
      <c r="I81" s="93" t="b">
        <v>0</v>
      </c>
      <c r="J81" s="93" t="b">
        <v>0</v>
      </c>
      <c r="K81" s="93" t="b">
        <v>0</v>
      </c>
      <c r="L81" s="93" t="b">
        <v>0</v>
      </c>
    </row>
    <row r="82" spans="1:12" ht="15">
      <c r="A82" s="93" t="s">
        <v>688</v>
      </c>
      <c r="B82" s="93" t="s">
        <v>748</v>
      </c>
      <c r="C82" s="93">
        <v>2</v>
      </c>
      <c r="D82" s="134">
        <v>0.004897983058454009</v>
      </c>
      <c r="E82" s="134">
        <v>2.041392685158225</v>
      </c>
      <c r="F82" s="93" t="s">
        <v>815</v>
      </c>
      <c r="G82" s="93" t="b">
        <v>0</v>
      </c>
      <c r="H82" s="93" t="b">
        <v>0</v>
      </c>
      <c r="I82" s="93" t="b">
        <v>0</v>
      </c>
      <c r="J82" s="93" t="b">
        <v>0</v>
      </c>
      <c r="K82" s="93" t="b">
        <v>0</v>
      </c>
      <c r="L82" s="93" t="b">
        <v>0</v>
      </c>
    </row>
    <row r="83" spans="1:12" ht="15">
      <c r="A83" s="93" t="s">
        <v>748</v>
      </c>
      <c r="B83" s="93" t="s">
        <v>255</v>
      </c>
      <c r="C83" s="93">
        <v>2</v>
      </c>
      <c r="D83" s="134">
        <v>0.004897983058454009</v>
      </c>
      <c r="E83" s="134">
        <v>1.4673614174305063</v>
      </c>
      <c r="F83" s="93" t="s">
        <v>815</v>
      </c>
      <c r="G83" s="93" t="b">
        <v>0</v>
      </c>
      <c r="H83" s="93" t="b">
        <v>0</v>
      </c>
      <c r="I83" s="93" t="b">
        <v>0</v>
      </c>
      <c r="J83" s="93" t="b">
        <v>0</v>
      </c>
      <c r="K83" s="93" t="b">
        <v>0</v>
      </c>
      <c r="L83" s="93" t="b">
        <v>0</v>
      </c>
    </row>
    <row r="84" spans="1:12" ht="15">
      <c r="A84" s="93" t="s">
        <v>255</v>
      </c>
      <c r="B84" s="93" t="s">
        <v>749</v>
      </c>
      <c r="C84" s="93">
        <v>2</v>
      </c>
      <c r="D84" s="134">
        <v>0.004897983058454009</v>
      </c>
      <c r="E84" s="134">
        <v>1.4673614174305063</v>
      </c>
      <c r="F84" s="93" t="s">
        <v>815</v>
      </c>
      <c r="G84" s="93" t="b">
        <v>0</v>
      </c>
      <c r="H84" s="93" t="b">
        <v>0</v>
      </c>
      <c r="I84" s="93" t="b">
        <v>0</v>
      </c>
      <c r="J84" s="93" t="b">
        <v>0</v>
      </c>
      <c r="K84" s="93" t="b">
        <v>0</v>
      </c>
      <c r="L84" s="93" t="b">
        <v>0</v>
      </c>
    </row>
    <row r="85" spans="1:12" ht="15">
      <c r="A85" s="93" t="s">
        <v>749</v>
      </c>
      <c r="B85" s="93" t="s">
        <v>750</v>
      </c>
      <c r="C85" s="93">
        <v>2</v>
      </c>
      <c r="D85" s="134">
        <v>0.004897983058454009</v>
      </c>
      <c r="E85" s="134">
        <v>2.342422680822206</v>
      </c>
      <c r="F85" s="93" t="s">
        <v>815</v>
      </c>
      <c r="G85" s="93" t="b">
        <v>0</v>
      </c>
      <c r="H85" s="93" t="b">
        <v>0</v>
      </c>
      <c r="I85" s="93" t="b">
        <v>0</v>
      </c>
      <c r="J85" s="93" t="b">
        <v>0</v>
      </c>
      <c r="K85" s="93" t="b">
        <v>0</v>
      </c>
      <c r="L85" s="93" t="b">
        <v>0</v>
      </c>
    </row>
    <row r="86" spans="1:12" ht="15">
      <c r="A86" s="93" t="s">
        <v>750</v>
      </c>
      <c r="B86" s="93" t="s">
        <v>751</v>
      </c>
      <c r="C86" s="93">
        <v>2</v>
      </c>
      <c r="D86" s="134">
        <v>0.004897983058454009</v>
      </c>
      <c r="E86" s="134">
        <v>2.342422680822206</v>
      </c>
      <c r="F86" s="93" t="s">
        <v>815</v>
      </c>
      <c r="G86" s="93" t="b">
        <v>0</v>
      </c>
      <c r="H86" s="93" t="b">
        <v>0</v>
      </c>
      <c r="I86" s="93" t="b">
        <v>0</v>
      </c>
      <c r="J86" s="93" t="b">
        <v>0</v>
      </c>
      <c r="K86" s="93" t="b">
        <v>0</v>
      </c>
      <c r="L86" s="93" t="b">
        <v>0</v>
      </c>
    </row>
    <row r="87" spans="1:12" ht="15">
      <c r="A87" s="93" t="s">
        <v>751</v>
      </c>
      <c r="B87" s="93" t="s">
        <v>752</v>
      </c>
      <c r="C87" s="93">
        <v>2</v>
      </c>
      <c r="D87" s="134">
        <v>0.004897983058454009</v>
      </c>
      <c r="E87" s="134">
        <v>2.342422680822206</v>
      </c>
      <c r="F87" s="93" t="s">
        <v>815</v>
      </c>
      <c r="G87" s="93" t="b">
        <v>0</v>
      </c>
      <c r="H87" s="93" t="b">
        <v>0</v>
      </c>
      <c r="I87" s="93" t="b">
        <v>0</v>
      </c>
      <c r="J87" s="93" t="b">
        <v>0</v>
      </c>
      <c r="K87" s="93" t="b">
        <v>0</v>
      </c>
      <c r="L87" s="93" t="b">
        <v>0</v>
      </c>
    </row>
    <row r="88" spans="1:12" ht="15">
      <c r="A88" s="93" t="s">
        <v>752</v>
      </c>
      <c r="B88" s="93" t="s">
        <v>753</v>
      </c>
      <c r="C88" s="93">
        <v>2</v>
      </c>
      <c r="D88" s="134">
        <v>0.004897983058454009</v>
      </c>
      <c r="E88" s="134">
        <v>2.342422680822206</v>
      </c>
      <c r="F88" s="93" t="s">
        <v>815</v>
      </c>
      <c r="G88" s="93" t="b">
        <v>0</v>
      </c>
      <c r="H88" s="93" t="b">
        <v>0</v>
      </c>
      <c r="I88" s="93" t="b">
        <v>0</v>
      </c>
      <c r="J88" s="93" t="b">
        <v>0</v>
      </c>
      <c r="K88" s="93" t="b">
        <v>0</v>
      </c>
      <c r="L88" s="93" t="b">
        <v>0</v>
      </c>
    </row>
    <row r="89" spans="1:12" ht="15">
      <c r="A89" s="93" t="s">
        <v>753</v>
      </c>
      <c r="B89" s="93" t="s">
        <v>754</v>
      </c>
      <c r="C89" s="93">
        <v>2</v>
      </c>
      <c r="D89" s="134">
        <v>0.004897983058454009</v>
      </c>
      <c r="E89" s="134">
        <v>2.342422680822206</v>
      </c>
      <c r="F89" s="93" t="s">
        <v>815</v>
      </c>
      <c r="G89" s="93" t="b">
        <v>0</v>
      </c>
      <c r="H89" s="93" t="b">
        <v>0</v>
      </c>
      <c r="I89" s="93" t="b">
        <v>0</v>
      </c>
      <c r="J89" s="93" t="b">
        <v>0</v>
      </c>
      <c r="K89" s="93" t="b">
        <v>0</v>
      </c>
      <c r="L89" s="93" t="b">
        <v>0</v>
      </c>
    </row>
    <row r="90" spans="1:12" ht="15">
      <c r="A90" s="93" t="s">
        <v>754</v>
      </c>
      <c r="B90" s="93" t="s">
        <v>668</v>
      </c>
      <c r="C90" s="93">
        <v>2</v>
      </c>
      <c r="D90" s="134">
        <v>0.004897983058454009</v>
      </c>
      <c r="E90" s="134">
        <v>1.6892101670468624</v>
      </c>
      <c r="F90" s="93" t="s">
        <v>815</v>
      </c>
      <c r="G90" s="93" t="b">
        <v>0</v>
      </c>
      <c r="H90" s="93" t="b">
        <v>0</v>
      </c>
      <c r="I90" s="93" t="b">
        <v>0</v>
      </c>
      <c r="J90" s="93" t="b">
        <v>0</v>
      </c>
      <c r="K90" s="93" t="b">
        <v>0</v>
      </c>
      <c r="L90" s="93" t="b">
        <v>0</v>
      </c>
    </row>
    <row r="91" spans="1:12" ht="15">
      <c r="A91" s="93" t="s">
        <v>668</v>
      </c>
      <c r="B91" s="93" t="s">
        <v>755</v>
      </c>
      <c r="C91" s="93">
        <v>2</v>
      </c>
      <c r="D91" s="134">
        <v>0.004897983058454009</v>
      </c>
      <c r="E91" s="134">
        <v>2.041392685158225</v>
      </c>
      <c r="F91" s="93" t="s">
        <v>815</v>
      </c>
      <c r="G91" s="93" t="b">
        <v>0</v>
      </c>
      <c r="H91" s="93" t="b">
        <v>0</v>
      </c>
      <c r="I91" s="93" t="b">
        <v>0</v>
      </c>
      <c r="J91" s="93" t="b">
        <v>0</v>
      </c>
      <c r="K91" s="93" t="b">
        <v>0</v>
      </c>
      <c r="L91" s="93" t="b">
        <v>0</v>
      </c>
    </row>
    <row r="92" spans="1:12" ht="15">
      <c r="A92" s="93" t="s">
        <v>756</v>
      </c>
      <c r="B92" s="93" t="s">
        <v>675</v>
      </c>
      <c r="C92" s="93">
        <v>2</v>
      </c>
      <c r="D92" s="134">
        <v>0.004897983058454009</v>
      </c>
      <c r="E92" s="134">
        <v>1.9444826721501687</v>
      </c>
      <c r="F92" s="93" t="s">
        <v>815</v>
      </c>
      <c r="G92" s="93" t="b">
        <v>0</v>
      </c>
      <c r="H92" s="93" t="b">
        <v>0</v>
      </c>
      <c r="I92" s="93" t="b">
        <v>0</v>
      </c>
      <c r="J92" s="93" t="b">
        <v>0</v>
      </c>
      <c r="K92" s="93" t="b">
        <v>0</v>
      </c>
      <c r="L92" s="93" t="b">
        <v>0</v>
      </c>
    </row>
    <row r="93" spans="1:12" ht="15">
      <c r="A93" s="93" t="s">
        <v>675</v>
      </c>
      <c r="B93" s="93" t="s">
        <v>757</v>
      </c>
      <c r="C93" s="93">
        <v>2</v>
      </c>
      <c r="D93" s="134">
        <v>0.004897983058454009</v>
      </c>
      <c r="E93" s="134">
        <v>1.9444826721501687</v>
      </c>
      <c r="F93" s="93" t="s">
        <v>815</v>
      </c>
      <c r="G93" s="93" t="b">
        <v>0</v>
      </c>
      <c r="H93" s="93" t="b">
        <v>0</v>
      </c>
      <c r="I93" s="93" t="b">
        <v>0</v>
      </c>
      <c r="J93" s="93" t="b">
        <v>0</v>
      </c>
      <c r="K93" s="93" t="b">
        <v>0</v>
      </c>
      <c r="L93" s="93" t="b">
        <v>0</v>
      </c>
    </row>
    <row r="94" spans="1:12" ht="15">
      <c r="A94" s="93" t="s">
        <v>757</v>
      </c>
      <c r="B94" s="93" t="s">
        <v>758</v>
      </c>
      <c r="C94" s="93">
        <v>2</v>
      </c>
      <c r="D94" s="134">
        <v>0.004897983058454009</v>
      </c>
      <c r="E94" s="134">
        <v>2.342422680822206</v>
      </c>
      <c r="F94" s="93" t="s">
        <v>815</v>
      </c>
      <c r="G94" s="93" t="b">
        <v>0</v>
      </c>
      <c r="H94" s="93" t="b">
        <v>0</v>
      </c>
      <c r="I94" s="93" t="b">
        <v>0</v>
      </c>
      <c r="J94" s="93" t="b">
        <v>0</v>
      </c>
      <c r="K94" s="93" t="b">
        <v>1</v>
      </c>
      <c r="L94" s="93" t="b">
        <v>0</v>
      </c>
    </row>
    <row r="95" spans="1:12" ht="15">
      <c r="A95" s="93" t="s">
        <v>758</v>
      </c>
      <c r="B95" s="93" t="s">
        <v>759</v>
      </c>
      <c r="C95" s="93">
        <v>2</v>
      </c>
      <c r="D95" s="134">
        <v>0.004897983058454009</v>
      </c>
      <c r="E95" s="134">
        <v>2.342422680822206</v>
      </c>
      <c r="F95" s="93" t="s">
        <v>815</v>
      </c>
      <c r="G95" s="93" t="b">
        <v>0</v>
      </c>
      <c r="H95" s="93" t="b">
        <v>1</v>
      </c>
      <c r="I95" s="93" t="b">
        <v>0</v>
      </c>
      <c r="J95" s="93" t="b">
        <v>0</v>
      </c>
      <c r="K95" s="93" t="b">
        <v>0</v>
      </c>
      <c r="L95" s="93" t="b">
        <v>0</v>
      </c>
    </row>
    <row r="96" spans="1:12" ht="15">
      <c r="A96" s="93" t="s">
        <v>759</v>
      </c>
      <c r="B96" s="93" t="s">
        <v>689</v>
      </c>
      <c r="C96" s="93">
        <v>2</v>
      </c>
      <c r="D96" s="134">
        <v>0.004897983058454009</v>
      </c>
      <c r="E96" s="134">
        <v>2.041392685158225</v>
      </c>
      <c r="F96" s="93" t="s">
        <v>815</v>
      </c>
      <c r="G96" s="93" t="b">
        <v>0</v>
      </c>
      <c r="H96" s="93" t="b">
        <v>0</v>
      </c>
      <c r="I96" s="93" t="b">
        <v>0</v>
      </c>
      <c r="J96" s="93" t="b">
        <v>0</v>
      </c>
      <c r="K96" s="93" t="b">
        <v>1</v>
      </c>
      <c r="L96" s="93" t="b">
        <v>0</v>
      </c>
    </row>
    <row r="97" spans="1:12" ht="15">
      <c r="A97" s="93" t="s">
        <v>689</v>
      </c>
      <c r="B97" s="93" t="s">
        <v>760</v>
      </c>
      <c r="C97" s="93">
        <v>2</v>
      </c>
      <c r="D97" s="134">
        <v>0.004897983058454009</v>
      </c>
      <c r="E97" s="134">
        <v>2.041392685158225</v>
      </c>
      <c r="F97" s="93" t="s">
        <v>815</v>
      </c>
      <c r="G97" s="93" t="b">
        <v>0</v>
      </c>
      <c r="H97" s="93" t="b">
        <v>1</v>
      </c>
      <c r="I97" s="93" t="b">
        <v>0</v>
      </c>
      <c r="J97" s="93" t="b">
        <v>0</v>
      </c>
      <c r="K97" s="93" t="b">
        <v>0</v>
      </c>
      <c r="L97" s="93" t="b">
        <v>0</v>
      </c>
    </row>
    <row r="98" spans="1:12" ht="15">
      <c r="A98" s="93" t="s">
        <v>760</v>
      </c>
      <c r="B98" s="93" t="s">
        <v>761</v>
      </c>
      <c r="C98" s="93">
        <v>2</v>
      </c>
      <c r="D98" s="134">
        <v>0.004897983058454009</v>
      </c>
      <c r="E98" s="134">
        <v>2.342422680822206</v>
      </c>
      <c r="F98" s="93" t="s">
        <v>815</v>
      </c>
      <c r="G98" s="93" t="b">
        <v>0</v>
      </c>
      <c r="H98" s="93" t="b">
        <v>0</v>
      </c>
      <c r="I98" s="93" t="b">
        <v>0</v>
      </c>
      <c r="J98" s="93" t="b">
        <v>1</v>
      </c>
      <c r="K98" s="93" t="b">
        <v>0</v>
      </c>
      <c r="L98" s="93" t="b">
        <v>0</v>
      </c>
    </row>
    <row r="99" spans="1:12" ht="15">
      <c r="A99" s="93" t="s">
        <v>761</v>
      </c>
      <c r="B99" s="93" t="s">
        <v>690</v>
      </c>
      <c r="C99" s="93">
        <v>2</v>
      </c>
      <c r="D99" s="134">
        <v>0.004897983058454009</v>
      </c>
      <c r="E99" s="134">
        <v>2.041392685158225</v>
      </c>
      <c r="F99" s="93" t="s">
        <v>815</v>
      </c>
      <c r="G99" s="93" t="b">
        <v>1</v>
      </c>
      <c r="H99" s="93" t="b">
        <v>0</v>
      </c>
      <c r="I99" s="93" t="b">
        <v>0</v>
      </c>
      <c r="J99" s="93" t="b">
        <v>0</v>
      </c>
      <c r="K99" s="93" t="b">
        <v>0</v>
      </c>
      <c r="L99" s="93" t="b">
        <v>0</v>
      </c>
    </row>
    <row r="100" spans="1:12" ht="15">
      <c r="A100" s="93" t="s">
        <v>690</v>
      </c>
      <c r="B100" s="93" t="s">
        <v>689</v>
      </c>
      <c r="C100" s="93">
        <v>2</v>
      </c>
      <c r="D100" s="134">
        <v>0.004897983058454009</v>
      </c>
      <c r="E100" s="134">
        <v>1.7403626894942439</v>
      </c>
      <c r="F100" s="93" t="s">
        <v>815</v>
      </c>
      <c r="G100" s="93" t="b">
        <v>0</v>
      </c>
      <c r="H100" s="93" t="b">
        <v>0</v>
      </c>
      <c r="I100" s="93" t="b">
        <v>0</v>
      </c>
      <c r="J100" s="93" t="b">
        <v>0</v>
      </c>
      <c r="K100" s="93" t="b">
        <v>1</v>
      </c>
      <c r="L100" s="93" t="b">
        <v>0</v>
      </c>
    </row>
    <row r="101" spans="1:12" ht="15">
      <c r="A101" s="93" t="s">
        <v>689</v>
      </c>
      <c r="B101" s="93" t="s">
        <v>762</v>
      </c>
      <c r="C101" s="93">
        <v>2</v>
      </c>
      <c r="D101" s="134">
        <v>0.004897983058454009</v>
      </c>
      <c r="E101" s="134">
        <v>2.041392685158225</v>
      </c>
      <c r="F101" s="93" t="s">
        <v>815</v>
      </c>
      <c r="G101" s="93" t="b">
        <v>0</v>
      </c>
      <c r="H101" s="93" t="b">
        <v>1</v>
      </c>
      <c r="I101" s="93" t="b">
        <v>0</v>
      </c>
      <c r="J101" s="93" t="b">
        <v>0</v>
      </c>
      <c r="K101" s="93" t="b">
        <v>0</v>
      </c>
      <c r="L101" s="93" t="b">
        <v>0</v>
      </c>
    </row>
    <row r="102" spans="1:12" ht="15">
      <c r="A102" s="93" t="s">
        <v>762</v>
      </c>
      <c r="B102" s="93" t="s">
        <v>763</v>
      </c>
      <c r="C102" s="93">
        <v>2</v>
      </c>
      <c r="D102" s="134">
        <v>0.004897983058454009</v>
      </c>
      <c r="E102" s="134">
        <v>2.342422680822206</v>
      </c>
      <c r="F102" s="93" t="s">
        <v>815</v>
      </c>
      <c r="G102" s="93" t="b">
        <v>0</v>
      </c>
      <c r="H102" s="93" t="b">
        <v>0</v>
      </c>
      <c r="I102" s="93" t="b">
        <v>0</v>
      </c>
      <c r="J102" s="93" t="b">
        <v>0</v>
      </c>
      <c r="K102" s="93" t="b">
        <v>0</v>
      </c>
      <c r="L102" s="93" t="b">
        <v>0</v>
      </c>
    </row>
    <row r="103" spans="1:12" ht="15">
      <c r="A103" s="93" t="s">
        <v>763</v>
      </c>
      <c r="B103" s="93" t="s">
        <v>764</v>
      </c>
      <c r="C103" s="93">
        <v>2</v>
      </c>
      <c r="D103" s="134">
        <v>0.004897983058454009</v>
      </c>
      <c r="E103" s="134">
        <v>2.342422680822206</v>
      </c>
      <c r="F103" s="93" t="s">
        <v>815</v>
      </c>
      <c r="G103" s="93" t="b">
        <v>0</v>
      </c>
      <c r="H103" s="93" t="b">
        <v>0</v>
      </c>
      <c r="I103" s="93" t="b">
        <v>0</v>
      </c>
      <c r="J103" s="93" t="b">
        <v>0</v>
      </c>
      <c r="K103" s="93" t="b">
        <v>0</v>
      </c>
      <c r="L103" s="93" t="b">
        <v>0</v>
      </c>
    </row>
    <row r="104" spans="1:12" ht="15">
      <c r="A104" s="93" t="s">
        <v>764</v>
      </c>
      <c r="B104" s="93" t="s">
        <v>765</v>
      </c>
      <c r="C104" s="93">
        <v>2</v>
      </c>
      <c r="D104" s="134">
        <v>0.004897983058454009</v>
      </c>
      <c r="E104" s="134">
        <v>2.342422680822206</v>
      </c>
      <c r="F104" s="93" t="s">
        <v>815</v>
      </c>
      <c r="G104" s="93" t="b">
        <v>0</v>
      </c>
      <c r="H104" s="93" t="b">
        <v>0</v>
      </c>
      <c r="I104" s="93" t="b">
        <v>0</v>
      </c>
      <c r="J104" s="93" t="b">
        <v>0</v>
      </c>
      <c r="K104" s="93" t="b">
        <v>1</v>
      </c>
      <c r="L104" s="93" t="b">
        <v>0</v>
      </c>
    </row>
    <row r="105" spans="1:12" ht="15">
      <c r="A105" s="93" t="s">
        <v>765</v>
      </c>
      <c r="B105" s="93" t="s">
        <v>690</v>
      </c>
      <c r="C105" s="93">
        <v>2</v>
      </c>
      <c r="D105" s="134">
        <v>0.004897983058454009</v>
      </c>
      <c r="E105" s="134">
        <v>2.041392685158225</v>
      </c>
      <c r="F105" s="93" t="s">
        <v>815</v>
      </c>
      <c r="G105" s="93" t="b">
        <v>0</v>
      </c>
      <c r="H105" s="93" t="b">
        <v>1</v>
      </c>
      <c r="I105" s="93" t="b">
        <v>0</v>
      </c>
      <c r="J105" s="93" t="b">
        <v>0</v>
      </c>
      <c r="K105" s="93" t="b">
        <v>0</v>
      </c>
      <c r="L105" s="93" t="b">
        <v>0</v>
      </c>
    </row>
    <row r="106" spans="1:12" ht="15">
      <c r="A106" s="93" t="s">
        <v>690</v>
      </c>
      <c r="B106" s="93" t="s">
        <v>766</v>
      </c>
      <c r="C106" s="93">
        <v>2</v>
      </c>
      <c r="D106" s="134">
        <v>0.004897983058454009</v>
      </c>
      <c r="E106" s="134">
        <v>2.041392685158225</v>
      </c>
      <c r="F106" s="93" t="s">
        <v>815</v>
      </c>
      <c r="G106" s="93" t="b">
        <v>0</v>
      </c>
      <c r="H106" s="93" t="b">
        <v>0</v>
      </c>
      <c r="I106" s="93" t="b">
        <v>0</v>
      </c>
      <c r="J106" s="93" t="b">
        <v>0</v>
      </c>
      <c r="K106" s="93" t="b">
        <v>0</v>
      </c>
      <c r="L106" s="93" t="b">
        <v>0</v>
      </c>
    </row>
    <row r="107" spans="1:12" ht="15">
      <c r="A107" s="93" t="s">
        <v>766</v>
      </c>
      <c r="B107" s="93" t="s">
        <v>767</v>
      </c>
      <c r="C107" s="93">
        <v>2</v>
      </c>
      <c r="D107" s="134">
        <v>0.004897983058454009</v>
      </c>
      <c r="E107" s="134">
        <v>2.342422680822206</v>
      </c>
      <c r="F107" s="93" t="s">
        <v>815</v>
      </c>
      <c r="G107" s="93" t="b">
        <v>0</v>
      </c>
      <c r="H107" s="93" t="b">
        <v>0</v>
      </c>
      <c r="I107" s="93" t="b">
        <v>0</v>
      </c>
      <c r="J107" s="93" t="b">
        <v>0</v>
      </c>
      <c r="K107" s="93" t="b">
        <v>0</v>
      </c>
      <c r="L107" s="93" t="b">
        <v>0</v>
      </c>
    </row>
    <row r="108" spans="1:12" ht="15">
      <c r="A108" s="93" t="s">
        <v>767</v>
      </c>
      <c r="B108" s="93" t="s">
        <v>768</v>
      </c>
      <c r="C108" s="93">
        <v>2</v>
      </c>
      <c r="D108" s="134">
        <v>0.004897983058454009</v>
      </c>
      <c r="E108" s="134">
        <v>2.342422680822206</v>
      </c>
      <c r="F108" s="93" t="s">
        <v>815</v>
      </c>
      <c r="G108" s="93" t="b">
        <v>0</v>
      </c>
      <c r="H108" s="93" t="b">
        <v>0</v>
      </c>
      <c r="I108" s="93" t="b">
        <v>0</v>
      </c>
      <c r="J108" s="93" t="b">
        <v>0</v>
      </c>
      <c r="K108" s="93" t="b">
        <v>0</v>
      </c>
      <c r="L108" s="93" t="b">
        <v>0</v>
      </c>
    </row>
    <row r="109" spans="1:12" ht="15">
      <c r="A109" s="93" t="s">
        <v>768</v>
      </c>
      <c r="B109" s="93" t="s">
        <v>769</v>
      </c>
      <c r="C109" s="93">
        <v>2</v>
      </c>
      <c r="D109" s="134">
        <v>0.004897983058454009</v>
      </c>
      <c r="E109" s="134">
        <v>2.342422680822206</v>
      </c>
      <c r="F109" s="93" t="s">
        <v>815</v>
      </c>
      <c r="G109" s="93" t="b">
        <v>0</v>
      </c>
      <c r="H109" s="93" t="b">
        <v>0</v>
      </c>
      <c r="I109" s="93" t="b">
        <v>0</v>
      </c>
      <c r="J109" s="93" t="b">
        <v>0</v>
      </c>
      <c r="K109" s="93" t="b">
        <v>0</v>
      </c>
      <c r="L109" s="93" t="b">
        <v>0</v>
      </c>
    </row>
    <row r="110" spans="1:12" ht="15">
      <c r="A110" s="93" t="s">
        <v>769</v>
      </c>
      <c r="B110" s="93" t="s">
        <v>770</v>
      </c>
      <c r="C110" s="93">
        <v>2</v>
      </c>
      <c r="D110" s="134">
        <v>0.004897983058454009</v>
      </c>
      <c r="E110" s="134">
        <v>2.342422680822206</v>
      </c>
      <c r="F110" s="93" t="s">
        <v>815</v>
      </c>
      <c r="G110" s="93" t="b">
        <v>0</v>
      </c>
      <c r="H110" s="93" t="b">
        <v>0</v>
      </c>
      <c r="I110" s="93" t="b">
        <v>0</v>
      </c>
      <c r="J110" s="93" t="b">
        <v>0</v>
      </c>
      <c r="K110" s="93" t="b">
        <v>0</v>
      </c>
      <c r="L110" s="93" t="b">
        <v>0</v>
      </c>
    </row>
    <row r="111" spans="1:12" ht="15">
      <c r="A111" s="93" t="s">
        <v>770</v>
      </c>
      <c r="B111" s="93" t="s">
        <v>668</v>
      </c>
      <c r="C111" s="93">
        <v>2</v>
      </c>
      <c r="D111" s="134">
        <v>0.004897983058454009</v>
      </c>
      <c r="E111" s="134">
        <v>1.6892101670468624</v>
      </c>
      <c r="F111" s="93" t="s">
        <v>815</v>
      </c>
      <c r="G111" s="93" t="b">
        <v>0</v>
      </c>
      <c r="H111" s="93" t="b">
        <v>0</v>
      </c>
      <c r="I111" s="93" t="b">
        <v>0</v>
      </c>
      <c r="J111" s="93" t="b">
        <v>0</v>
      </c>
      <c r="K111" s="93" t="b">
        <v>0</v>
      </c>
      <c r="L111" s="93" t="b">
        <v>0</v>
      </c>
    </row>
    <row r="112" spans="1:12" ht="15">
      <c r="A112" s="93" t="s">
        <v>771</v>
      </c>
      <c r="B112" s="93" t="s">
        <v>772</v>
      </c>
      <c r="C112" s="93">
        <v>2</v>
      </c>
      <c r="D112" s="134">
        <v>0.004897983058454009</v>
      </c>
      <c r="E112" s="134">
        <v>2.342422680822206</v>
      </c>
      <c r="F112" s="93" t="s">
        <v>815</v>
      </c>
      <c r="G112" s="93" t="b">
        <v>1</v>
      </c>
      <c r="H112" s="93" t="b">
        <v>0</v>
      </c>
      <c r="I112" s="93" t="b">
        <v>0</v>
      </c>
      <c r="J112" s="93" t="b">
        <v>0</v>
      </c>
      <c r="K112" s="93" t="b">
        <v>0</v>
      </c>
      <c r="L112" s="93" t="b">
        <v>0</v>
      </c>
    </row>
    <row r="113" spans="1:12" ht="15">
      <c r="A113" s="93" t="s">
        <v>772</v>
      </c>
      <c r="B113" s="93" t="s">
        <v>773</v>
      </c>
      <c r="C113" s="93">
        <v>2</v>
      </c>
      <c r="D113" s="134">
        <v>0.004897983058454009</v>
      </c>
      <c r="E113" s="134">
        <v>2.342422680822206</v>
      </c>
      <c r="F113" s="93" t="s">
        <v>815</v>
      </c>
      <c r="G113" s="93" t="b">
        <v>0</v>
      </c>
      <c r="H113" s="93" t="b">
        <v>0</v>
      </c>
      <c r="I113" s="93" t="b">
        <v>0</v>
      </c>
      <c r="J113" s="93" t="b">
        <v>0</v>
      </c>
      <c r="K113" s="93" t="b">
        <v>0</v>
      </c>
      <c r="L113" s="93" t="b">
        <v>0</v>
      </c>
    </row>
    <row r="114" spans="1:12" ht="15">
      <c r="A114" s="93" t="s">
        <v>773</v>
      </c>
      <c r="B114" s="93" t="s">
        <v>774</v>
      </c>
      <c r="C114" s="93">
        <v>2</v>
      </c>
      <c r="D114" s="134">
        <v>0.004897983058454009</v>
      </c>
      <c r="E114" s="134">
        <v>2.342422680822206</v>
      </c>
      <c r="F114" s="93" t="s">
        <v>815</v>
      </c>
      <c r="G114" s="93" t="b">
        <v>0</v>
      </c>
      <c r="H114" s="93" t="b">
        <v>0</v>
      </c>
      <c r="I114" s="93" t="b">
        <v>0</v>
      </c>
      <c r="J114" s="93" t="b">
        <v>0</v>
      </c>
      <c r="K114" s="93" t="b">
        <v>0</v>
      </c>
      <c r="L114" s="93" t="b">
        <v>0</v>
      </c>
    </row>
    <row r="115" spans="1:12" ht="15">
      <c r="A115" s="93" t="s">
        <v>774</v>
      </c>
      <c r="B115" s="93" t="s">
        <v>672</v>
      </c>
      <c r="C115" s="93">
        <v>2</v>
      </c>
      <c r="D115" s="134">
        <v>0.004897983058454009</v>
      </c>
      <c r="E115" s="134">
        <v>1.8653014261025438</v>
      </c>
      <c r="F115" s="93" t="s">
        <v>815</v>
      </c>
      <c r="G115" s="93" t="b">
        <v>0</v>
      </c>
      <c r="H115" s="93" t="b">
        <v>0</v>
      </c>
      <c r="I115" s="93" t="b">
        <v>0</v>
      </c>
      <c r="J115" s="93" t="b">
        <v>0</v>
      </c>
      <c r="K115" s="93" t="b">
        <v>0</v>
      </c>
      <c r="L115" s="93" t="b">
        <v>0</v>
      </c>
    </row>
    <row r="116" spans="1:12" ht="15">
      <c r="A116" s="93" t="s">
        <v>672</v>
      </c>
      <c r="B116" s="93" t="s">
        <v>775</v>
      </c>
      <c r="C116" s="93">
        <v>2</v>
      </c>
      <c r="D116" s="134">
        <v>0.004897983058454009</v>
      </c>
      <c r="E116" s="134">
        <v>1.8653014261025438</v>
      </c>
      <c r="F116" s="93" t="s">
        <v>815</v>
      </c>
      <c r="G116" s="93" t="b">
        <v>0</v>
      </c>
      <c r="H116" s="93" t="b">
        <v>0</v>
      </c>
      <c r="I116" s="93" t="b">
        <v>0</v>
      </c>
      <c r="J116" s="93" t="b">
        <v>0</v>
      </c>
      <c r="K116" s="93" t="b">
        <v>0</v>
      </c>
      <c r="L116" s="93" t="b">
        <v>0</v>
      </c>
    </row>
    <row r="117" spans="1:12" ht="15">
      <c r="A117" s="93" t="s">
        <v>775</v>
      </c>
      <c r="B117" s="93" t="s">
        <v>776</v>
      </c>
      <c r="C117" s="93">
        <v>2</v>
      </c>
      <c r="D117" s="134">
        <v>0.004897983058454009</v>
      </c>
      <c r="E117" s="134">
        <v>2.342422680822206</v>
      </c>
      <c r="F117" s="93" t="s">
        <v>815</v>
      </c>
      <c r="G117" s="93" t="b">
        <v>0</v>
      </c>
      <c r="H117" s="93" t="b">
        <v>0</v>
      </c>
      <c r="I117" s="93" t="b">
        <v>0</v>
      </c>
      <c r="J117" s="93" t="b">
        <v>1</v>
      </c>
      <c r="K117" s="93" t="b">
        <v>0</v>
      </c>
      <c r="L117" s="93" t="b">
        <v>0</v>
      </c>
    </row>
    <row r="118" spans="1:12" ht="15">
      <c r="A118" s="93" t="s">
        <v>776</v>
      </c>
      <c r="B118" s="93" t="s">
        <v>692</v>
      </c>
      <c r="C118" s="93">
        <v>2</v>
      </c>
      <c r="D118" s="134">
        <v>0.004897983058454009</v>
      </c>
      <c r="E118" s="134">
        <v>2.1663314217665253</v>
      </c>
      <c r="F118" s="93" t="s">
        <v>815</v>
      </c>
      <c r="G118" s="93" t="b">
        <v>1</v>
      </c>
      <c r="H118" s="93" t="b">
        <v>0</v>
      </c>
      <c r="I118" s="93" t="b">
        <v>0</v>
      </c>
      <c r="J118" s="93" t="b">
        <v>0</v>
      </c>
      <c r="K118" s="93" t="b">
        <v>0</v>
      </c>
      <c r="L118" s="93" t="b">
        <v>0</v>
      </c>
    </row>
    <row r="119" spans="1:12" ht="15">
      <c r="A119" s="93" t="s">
        <v>692</v>
      </c>
      <c r="B119" s="93" t="s">
        <v>777</v>
      </c>
      <c r="C119" s="93">
        <v>2</v>
      </c>
      <c r="D119" s="134">
        <v>0.004897983058454009</v>
      </c>
      <c r="E119" s="134">
        <v>2.1663314217665253</v>
      </c>
      <c r="F119" s="93" t="s">
        <v>815</v>
      </c>
      <c r="G119" s="93" t="b">
        <v>0</v>
      </c>
      <c r="H119" s="93" t="b">
        <v>0</v>
      </c>
      <c r="I119" s="93" t="b">
        <v>0</v>
      </c>
      <c r="J119" s="93" t="b">
        <v>0</v>
      </c>
      <c r="K119" s="93" t="b">
        <v>0</v>
      </c>
      <c r="L119" s="93" t="b">
        <v>0</v>
      </c>
    </row>
    <row r="120" spans="1:12" ht="15">
      <c r="A120" s="93" t="s">
        <v>777</v>
      </c>
      <c r="B120" s="93" t="s">
        <v>778</v>
      </c>
      <c r="C120" s="93">
        <v>2</v>
      </c>
      <c r="D120" s="134">
        <v>0.004897983058454009</v>
      </c>
      <c r="E120" s="134">
        <v>2.342422680822206</v>
      </c>
      <c r="F120" s="93" t="s">
        <v>815</v>
      </c>
      <c r="G120" s="93" t="b">
        <v>0</v>
      </c>
      <c r="H120" s="93" t="b">
        <v>0</v>
      </c>
      <c r="I120" s="93" t="b">
        <v>0</v>
      </c>
      <c r="J120" s="93" t="b">
        <v>0</v>
      </c>
      <c r="K120" s="93" t="b">
        <v>0</v>
      </c>
      <c r="L120" s="93" t="b">
        <v>0</v>
      </c>
    </row>
    <row r="121" spans="1:12" ht="15">
      <c r="A121" s="93" t="s">
        <v>778</v>
      </c>
      <c r="B121" s="93" t="s">
        <v>672</v>
      </c>
      <c r="C121" s="93">
        <v>2</v>
      </c>
      <c r="D121" s="134">
        <v>0.004897983058454009</v>
      </c>
      <c r="E121" s="134">
        <v>1.8653014261025438</v>
      </c>
      <c r="F121" s="93" t="s">
        <v>815</v>
      </c>
      <c r="G121" s="93" t="b">
        <v>0</v>
      </c>
      <c r="H121" s="93" t="b">
        <v>0</v>
      </c>
      <c r="I121" s="93" t="b">
        <v>0</v>
      </c>
      <c r="J121" s="93" t="b">
        <v>0</v>
      </c>
      <c r="K121" s="93" t="b">
        <v>0</v>
      </c>
      <c r="L121" s="93" t="b">
        <v>0</v>
      </c>
    </row>
    <row r="122" spans="1:12" ht="15">
      <c r="A122" s="93" t="s">
        <v>672</v>
      </c>
      <c r="B122" s="93" t="s">
        <v>779</v>
      </c>
      <c r="C122" s="93">
        <v>2</v>
      </c>
      <c r="D122" s="134">
        <v>0.004897983058454009</v>
      </c>
      <c r="E122" s="134">
        <v>1.8653014261025438</v>
      </c>
      <c r="F122" s="93" t="s">
        <v>815</v>
      </c>
      <c r="G122" s="93" t="b">
        <v>0</v>
      </c>
      <c r="H122" s="93" t="b">
        <v>0</v>
      </c>
      <c r="I122" s="93" t="b">
        <v>0</v>
      </c>
      <c r="J122" s="93" t="b">
        <v>0</v>
      </c>
      <c r="K122" s="93" t="b">
        <v>0</v>
      </c>
      <c r="L122" s="93" t="b">
        <v>0</v>
      </c>
    </row>
    <row r="123" spans="1:12" ht="15">
      <c r="A123" s="93" t="s">
        <v>779</v>
      </c>
      <c r="B123" s="93" t="s">
        <v>780</v>
      </c>
      <c r="C123" s="93">
        <v>2</v>
      </c>
      <c r="D123" s="134">
        <v>0.004897983058454009</v>
      </c>
      <c r="E123" s="134">
        <v>2.342422680822206</v>
      </c>
      <c r="F123" s="93" t="s">
        <v>815</v>
      </c>
      <c r="G123" s="93" t="b">
        <v>0</v>
      </c>
      <c r="H123" s="93" t="b">
        <v>0</v>
      </c>
      <c r="I123" s="93" t="b">
        <v>0</v>
      </c>
      <c r="J123" s="93" t="b">
        <v>0</v>
      </c>
      <c r="K123" s="93" t="b">
        <v>0</v>
      </c>
      <c r="L123" s="93" t="b">
        <v>0</v>
      </c>
    </row>
    <row r="124" spans="1:12" ht="15">
      <c r="A124" s="93" t="s">
        <v>780</v>
      </c>
      <c r="B124" s="93" t="s">
        <v>781</v>
      </c>
      <c r="C124" s="93">
        <v>2</v>
      </c>
      <c r="D124" s="134">
        <v>0.004897983058454009</v>
      </c>
      <c r="E124" s="134">
        <v>2.342422680822206</v>
      </c>
      <c r="F124" s="93" t="s">
        <v>815</v>
      </c>
      <c r="G124" s="93" t="b">
        <v>0</v>
      </c>
      <c r="H124" s="93" t="b">
        <v>0</v>
      </c>
      <c r="I124" s="93" t="b">
        <v>0</v>
      </c>
      <c r="J124" s="93" t="b">
        <v>0</v>
      </c>
      <c r="K124" s="93" t="b">
        <v>1</v>
      </c>
      <c r="L124" s="93" t="b">
        <v>0</v>
      </c>
    </row>
    <row r="125" spans="1:12" ht="15">
      <c r="A125" s="93" t="s">
        <v>781</v>
      </c>
      <c r="B125" s="93" t="s">
        <v>782</v>
      </c>
      <c r="C125" s="93">
        <v>2</v>
      </c>
      <c r="D125" s="134">
        <v>0.004897983058454009</v>
      </c>
      <c r="E125" s="134">
        <v>2.342422680822206</v>
      </c>
      <c r="F125" s="93" t="s">
        <v>815</v>
      </c>
      <c r="G125" s="93" t="b">
        <v>0</v>
      </c>
      <c r="H125" s="93" t="b">
        <v>1</v>
      </c>
      <c r="I125" s="93" t="b">
        <v>0</v>
      </c>
      <c r="J125" s="93" t="b">
        <v>0</v>
      </c>
      <c r="K125" s="93" t="b">
        <v>0</v>
      </c>
      <c r="L125" s="93" t="b">
        <v>0</v>
      </c>
    </row>
    <row r="126" spans="1:12" ht="15">
      <c r="A126" s="93" t="s">
        <v>782</v>
      </c>
      <c r="B126" s="93" t="s">
        <v>672</v>
      </c>
      <c r="C126" s="93">
        <v>2</v>
      </c>
      <c r="D126" s="134">
        <v>0.004897983058454009</v>
      </c>
      <c r="E126" s="134">
        <v>1.8653014261025438</v>
      </c>
      <c r="F126" s="93" t="s">
        <v>815</v>
      </c>
      <c r="G126" s="93" t="b">
        <v>0</v>
      </c>
      <c r="H126" s="93" t="b">
        <v>0</v>
      </c>
      <c r="I126" s="93" t="b">
        <v>0</v>
      </c>
      <c r="J126" s="93" t="b">
        <v>0</v>
      </c>
      <c r="K126" s="93" t="b">
        <v>0</v>
      </c>
      <c r="L126" s="93" t="b">
        <v>0</v>
      </c>
    </row>
    <row r="127" spans="1:12" ht="15">
      <c r="A127" s="93" t="s">
        <v>672</v>
      </c>
      <c r="B127" s="93" t="s">
        <v>783</v>
      </c>
      <c r="C127" s="93">
        <v>2</v>
      </c>
      <c r="D127" s="134">
        <v>0.004897983058454009</v>
      </c>
      <c r="E127" s="134">
        <v>1.8653014261025438</v>
      </c>
      <c r="F127" s="93" t="s">
        <v>815</v>
      </c>
      <c r="G127" s="93" t="b">
        <v>0</v>
      </c>
      <c r="H127" s="93" t="b">
        <v>0</v>
      </c>
      <c r="I127" s="93" t="b">
        <v>0</v>
      </c>
      <c r="J127" s="93" t="b">
        <v>0</v>
      </c>
      <c r="K127" s="93" t="b">
        <v>0</v>
      </c>
      <c r="L127" s="93" t="b">
        <v>0</v>
      </c>
    </row>
    <row r="128" spans="1:12" ht="15">
      <c r="A128" s="93" t="s">
        <v>783</v>
      </c>
      <c r="B128" s="93" t="s">
        <v>784</v>
      </c>
      <c r="C128" s="93">
        <v>2</v>
      </c>
      <c r="D128" s="134">
        <v>0.004897983058454009</v>
      </c>
      <c r="E128" s="134">
        <v>2.342422680822206</v>
      </c>
      <c r="F128" s="93" t="s">
        <v>815</v>
      </c>
      <c r="G128" s="93" t="b">
        <v>0</v>
      </c>
      <c r="H128" s="93" t="b">
        <v>0</v>
      </c>
      <c r="I128" s="93" t="b">
        <v>0</v>
      </c>
      <c r="J128" s="93" t="b">
        <v>0</v>
      </c>
      <c r="K128" s="93" t="b">
        <v>0</v>
      </c>
      <c r="L128" s="93" t="b">
        <v>0</v>
      </c>
    </row>
    <row r="129" spans="1:12" ht="15">
      <c r="A129" s="93" t="s">
        <v>784</v>
      </c>
      <c r="B129" s="93" t="s">
        <v>785</v>
      </c>
      <c r="C129" s="93">
        <v>2</v>
      </c>
      <c r="D129" s="134">
        <v>0.004897983058454009</v>
      </c>
      <c r="E129" s="134">
        <v>2.342422680822206</v>
      </c>
      <c r="F129" s="93" t="s">
        <v>815</v>
      </c>
      <c r="G129" s="93" t="b">
        <v>0</v>
      </c>
      <c r="H129" s="93" t="b">
        <v>0</v>
      </c>
      <c r="I129" s="93" t="b">
        <v>0</v>
      </c>
      <c r="J129" s="93" t="b">
        <v>0</v>
      </c>
      <c r="K129" s="93" t="b">
        <v>0</v>
      </c>
      <c r="L129" s="93" t="b">
        <v>0</v>
      </c>
    </row>
    <row r="130" spans="1:12" ht="15">
      <c r="A130" s="93" t="s">
        <v>785</v>
      </c>
      <c r="B130" s="93" t="s">
        <v>685</v>
      </c>
      <c r="C130" s="93">
        <v>2</v>
      </c>
      <c r="D130" s="134">
        <v>0.004897983058454009</v>
      </c>
      <c r="E130" s="134">
        <v>2.041392685158225</v>
      </c>
      <c r="F130" s="93" t="s">
        <v>815</v>
      </c>
      <c r="G130" s="93" t="b">
        <v>0</v>
      </c>
      <c r="H130" s="93" t="b">
        <v>0</v>
      </c>
      <c r="I130" s="93" t="b">
        <v>0</v>
      </c>
      <c r="J130" s="93" t="b">
        <v>0</v>
      </c>
      <c r="K130" s="93" t="b">
        <v>0</v>
      </c>
      <c r="L130" s="93" t="b">
        <v>0</v>
      </c>
    </row>
    <row r="131" spans="1:12" ht="15">
      <c r="A131" s="93" t="s">
        <v>685</v>
      </c>
      <c r="B131" s="93" t="s">
        <v>676</v>
      </c>
      <c r="C131" s="93">
        <v>2</v>
      </c>
      <c r="D131" s="134">
        <v>0.004897983058454009</v>
      </c>
      <c r="E131" s="134">
        <v>1.6434526764861874</v>
      </c>
      <c r="F131" s="93" t="s">
        <v>815</v>
      </c>
      <c r="G131" s="93" t="b">
        <v>0</v>
      </c>
      <c r="H131" s="93" t="b">
        <v>0</v>
      </c>
      <c r="I131" s="93" t="b">
        <v>0</v>
      </c>
      <c r="J131" s="93" t="b">
        <v>0</v>
      </c>
      <c r="K131" s="93" t="b">
        <v>0</v>
      </c>
      <c r="L131" s="93" t="b">
        <v>0</v>
      </c>
    </row>
    <row r="132" spans="1:12" ht="15">
      <c r="A132" s="93" t="s">
        <v>668</v>
      </c>
      <c r="B132" s="93" t="s">
        <v>786</v>
      </c>
      <c r="C132" s="93">
        <v>2</v>
      </c>
      <c r="D132" s="134">
        <v>0.004897983058454009</v>
      </c>
      <c r="E132" s="134">
        <v>2.041392685158225</v>
      </c>
      <c r="F132" s="93" t="s">
        <v>815</v>
      </c>
      <c r="G132" s="93" t="b">
        <v>0</v>
      </c>
      <c r="H132" s="93" t="b">
        <v>0</v>
      </c>
      <c r="I132" s="93" t="b">
        <v>0</v>
      </c>
      <c r="J132" s="93" t="b">
        <v>0</v>
      </c>
      <c r="K132" s="93" t="b">
        <v>0</v>
      </c>
      <c r="L132" s="93" t="b">
        <v>0</v>
      </c>
    </row>
    <row r="133" spans="1:12" ht="15">
      <c r="A133" s="93" t="s">
        <v>677</v>
      </c>
      <c r="B133" s="93" t="s">
        <v>787</v>
      </c>
      <c r="C133" s="93">
        <v>2</v>
      </c>
      <c r="D133" s="134">
        <v>0.006184436031377006</v>
      </c>
      <c r="E133" s="134">
        <v>2.041392685158225</v>
      </c>
      <c r="F133" s="93" t="s">
        <v>815</v>
      </c>
      <c r="G133" s="93" t="b">
        <v>0</v>
      </c>
      <c r="H133" s="93" t="b">
        <v>0</v>
      </c>
      <c r="I133" s="93" t="b">
        <v>0</v>
      </c>
      <c r="J133" s="93" t="b">
        <v>0</v>
      </c>
      <c r="K133" s="93" t="b">
        <v>0</v>
      </c>
      <c r="L133" s="93" t="b">
        <v>0</v>
      </c>
    </row>
    <row r="134" spans="1:12" ht="15">
      <c r="A134" s="93" t="s">
        <v>787</v>
      </c>
      <c r="B134" s="93" t="s">
        <v>309</v>
      </c>
      <c r="C134" s="93">
        <v>2</v>
      </c>
      <c r="D134" s="134">
        <v>0.006184436031377006</v>
      </c>
      <c r="E134" s="134">
        <v>2.041392685158225</v>
      </c>
      <c r="F134" s="93" t="s">
        <v>815</v>
      </c>
      <c r="G134" s="93" t="b">
        <v>0</v>
      </c>
      <c r="H134" s="93" t="b">
        <v>0</v>
      </c>
      <c r="I134" s="93" t="b">
        <v>0</v>
      </c>
      <c r="J134" s="93" t="b">
        <v>0</v>
      </c>
      <c r="K134" s="93" t="b">
        <v>0</v>
      </c>
      <c r="L134" s="93" t="b">
        <v>0</v>
      </c>
    </row>
    <row r="135" spans="1:12" ht="15">
      <c r="A135" s="93" t="s">
        <v>255</v>
      </c>
      <c r="B135" s="93" t="s">
        <v>788</v>
      </c>
      <c r="C135" s="93">
        <v>2</v>
      </c>
      <c r="D135" s="134">
        <v>0.004897983058454009</v>
      </c>
      <c r="E135" s="134">
        <v>1.4673614174305063</v>
      </c>
      <c r="F135" s="93" t="s">
        <v>815</v>
      </c>
      <c r="G135" s="93" t="b">
        <v>0</v>
      </c>
      <c r="H135" s="93" t="b">
        <v>0</v>
      </c>
      <c r="I135" s="93" t="b">
        <v>0</v>
      </c>
      <c r="J135" s="93" t="b">
        <v>0</v>
      </c>
      <c r="K135" s="93" t="b">
        <v>0</v>
      </c>
      <c r="L135" s="93" t="b">
        <v>0</v>
      </c>
    </row>
    <row r="136" spans="1:12" ht="15">
      <c r="A136" s="93" t="s">
        <v>788</v>
      </c>
      <c r="B136" s="93" t="s">
        <v>789</v>
      </c>
      <c r="C136" s="93">
        <v>2</v>
      </c>
      <c r="D136" s="134">
        <v>0.004897983058454009</v>
      </c>
      <c r="E136" s="134">
        <v>2.342422680822206</v>
      </c>
      <c r="F136" s="93" t="s">
        <v>815</v>
      </c>
      <c r="G136" s="93" t="b">
        <v>0</v>
      </c>
      <c r="H136" s="93" t="b">
        <v>0</v>
      </c>
      <c r="I136" s="93" t="b">
        <v>0</v>
      </c>
      <c r="J136" s="93" t="b">
        <v>0</v>
      </c>
      <c r="K136" s="93" t="b">
        <v>0</v>
      </c>
      <c r="L136" s="93" t="b">
        <v>0</v>
      </c>
    </row>
    <row r="137" spans="1:12" ht="15">
      <c r="A137" s="93" t="s">
        <v>789</v>
      </c>
      <c r="B137" s="93" t="s">
        <v>691</v>
      </c>
      <c r="C137" s="93">
        <v>2</v>
      </c>
      <c r="D137" s="134">
        <v>0.004897983058454009</v>
      </c>
      <c r="E137" s="134">
        <v>2.1663314217665253</v>
      </c>
      <c r="F137" s="93" t="s">
        <v>815</v>
      </c>
      <c r="G137" s="93" t="b">
        <v>0</v>
      </c>
      <c r="H137" s="93" t="b">
        <v>0</v>
      </c>
      <c r="I137" s="93" t="b">
        <v>0</v>
      </c>
      <c r="J137" s="93" t="b">
        <v>0</v>
      </c>
      <c r="K137" s="93" t="b">
        <v>0</v>
      </c>
      <c r="L137" s="93" t="b">
        <v>0</v>
      </c>
    </row>
    <row r="138" spans="1:12" ht="15">
      <c r="A138" s="93" t="s">
        <v>691</v>
      </c>
      <c r="B138" s="93" t="s">
        <v>686</v>
      </c>
      <c r="C138" s="93">
        <v>2</v>
      </c>
      <c r="D138" s="134">
        <v>0.004897983058454009</v>
      </c>
      <c r="E138" s="134">
        <v>2.1663314217665253</v>
      </c>
      <c r="F138" s="93" t="s">
        <v>815</v>
      </c>
      <c r="G138" s="93" t="b">
        <v>0</v>
      </c>
      <c r="H138" s="93" t="b">
        <v>0</v>
      </c>
      <c r="I138" s="93" t="b">
        <v>0</v>
      </c>
      <c r="J138" s="93" t="b">
        <v>0</v>
      </c>
      <c r="K138" s="93" t="b">
        <v>0</v>
      </c>
      <c r="L138" s="93" t="b">
        <v>0</v>
      </c>
    </row>
    <row r="139" spans="1:12" ht="15">
      <c r="A139" s="93" t="s">
        <v>686</v>
      </c>
      <c r="B139" s="93" t="s">
        <v>790</v>
      </c>
      <c r="C139" s="93">
        <v>2</v>
      </c>
      <c r="D139" s="134">
        <v>0.004897983058454009</v>
      </c>
      <c r="E139" s="134">
        <v>2.041392685158225</v>
      </c>
      <c r="F139" s="93" t="s">
        <v>815</v>
      </c>
      <c r="G139" s="93" t="b">
        <v>0</v>
      </c>
      <c r="H139" s="93" t="b">
        <v>0</v>
      </c>
      <c r="I139" s="93" t="b">
        <v>0</v>
      </c>
      <c r="J139" s="93" t="b">
        <v>0</v>
      </c>
      <c r="K139" s="93" t="b">
        <v>0</v>
      </c>
      <c r="L139" s="93" t="b">
        <v>0</v>
      </c>
    </row>
    <row r="140" spans="1:12" ht="15">
      <c r="A140" s="93" t="s">
        <v>790</v>
      </c>
      <c r="B140" s="93" t="s">
        <v>791</v>
      </c>
      <c r="C140" s="93">
        <v>2</v>
      </c>
      <c r="D140" s="134">
        <v>0.004897983058454009</v>
      </c>
      <c r="E140" s="134">
        <v>2.342422680822206</v>
      </c>
      <c r="F140" s="93" t="s">
        <v>815</v>
      </c>
      <c r="G140" s="93" t="b">
        <v>0</v>
      </c>
      <c r="H140" s="93" t="b">
        <v>0</v>
      </c>
      <c r="I140" s="93" t="b">
        <v>0</v>
      </c>
      <c r="J140" s="93" t="b">
        <v>0</v>
      </c>
      <c r="K140" s="93" t="b">
        <v>0</v>
      </c>
      <c r="L140" s="93" t="b">
        <v>0</v>
      </c>
    </row>
    <row r="141" spans="1:12" ht="15">
      <c r="A141" s="93" t="s">
        <v>791</v>
      </c>
      <c r="B141" s="93" t="s">
        <v>792</v>
      </c>
      <c r="C141" s="93">
        <v>2</v>
      </c>
      <c r="D141" s="134">
        <v>0.004897983058454009</v>
      </c>
      <c r="E141" s="134">
        <v>2.342422680822206</v>
      </c>
      <c r="F141" s="93" t="s">
        <v>815</v>
      </c>
      <c r="G141" s="93" t="b">
        <v>0</v>
      </c>
      <c r="H141" s="93" t="b">
        <v>0</v>
      </c>
      <c r="I141" s="93" t="b">
        <v>0</v>
      </c>
      <c r="J141" s="93" t="b">
        <v>0</v>
      </c>
      <c r="K141" s="93" t="b">
        <v>0</v>
      </c>
      <c r="L141" s="93" t="b">
        <v>0</v>
      </c>
    </row>
    <row r="142" spans="1:12" ht="15">
      <c r="A142" s="93" t="s">
        <v>792</v>
      </c>
      <c r="B142" s="93" t="s">
        <v>793</v>
      </c>
      <c r="C142" s="93">
        <v>2</v>
      </c>
      <c r="D142" s="134">
        <v>0.004897983058454009</v>
      </c>
      <c r="E142" s="134">
        <v>2.342422680822206</v>
      </c>
      <c r="F142" s="93" t="s">
        <v>815</v>
      </c>
      <c r="G142" s="93" t="b">
        <v>0</v>
      </c>
      <c r="H142" s="93" t="b">
        <v>0</v>
      </c>
      <c r="I142" s="93" t="b">
        <v>0</v>
      </c>
      <c r="J142" s="93" t="b">
        <v>0</v>
      </c>
      <c r="K142" s="93" t="b">
        <v>0</v>
      </c>
      <c r="L142" s="93" t="b">
        <v>0</v>
      </c>
    </row>
    <row r="143" spans="1:12" ht="15">
      <c r="A143" s="93" t="s">
        <v>793</v>
      </c>
      <c r="B143" s="93" t="s">
        <v>794</v>
      </c>
      <c r="C143" s="93">
        <v>2</v>
      </c>
      <c r="D143" s="134">
        <v>0.004897983058454009</v>
      </c>
      <c r="E143" s="134">
        <v>2.342422680822206</v>
      </c>
      <c r="F143" s="93" t="s">
        <v>815</v>
      </c>
      <c r="G143" s="93" t="b">
        <v>0</v>
      </c>
      <c r="H143" s="93" t="b">
        <v>0</v>
      </c>
      <c r="I143" s="93" t="b">
        <v>0</v>
      </c>
      <c r="J143" s="93" t="b">
        <v>0</v>
      </c>
      <c r="K143" s="93" t="b">
        <v>0</v>
      </c>
      <c r="L143" s="93" t="b">
        <v>0</v>
      </c>
    </row>
    <row r="144" spans="1:12" ht="15">
      <c r="A144" s="93" t="s">
        <v>794</v>
      </c>
      <c r="B144" s="93" t="s">
        <v>795</v>
      </c>
      <c r="C144" s="93">
        <v>2</v>
      </c>
      <c r="D144" s="134">
        <v>0.004897983058454009</v>
      </c>
      <c r="E144" s="134">
        <v>2.342422680822206</v>
      </c>
      <c r="F144" s="93" t="s">
        <v>815</v>
      </c>
      <c r="G144" s="93" t="b">
        <v>0</v>
      </c>
      <c r="H144" s="93" t="b">
        <v>0</v>
      </c>
      <c r="I144" s="93" t="b">
        <v>0</v>
      </c>
      <c r="J144" s="93" t="b">
        <v>0</v>
      </c>
      <c r="K144" s="93" t="b">
        <v>0</v>
      </c>
      <c r="L144" s="93" t="b">
        <v>0</v>
      </c>
    </row>
    <row r="145" spans="1:12" ht="15">
      <c r="A145" s="93" t="s">
        <v>795</v>
      </c>
      <c r="B145" s="93" t="s">
        <v>796</v>
      </c>
      <c r="C145" s="93">
        <v>2</v>
      </c>
      <c r="D145" s="134">
        <v>0.004897983058454009</v>
      </c>
      <c r="E145" s="134">
        <v>2.342422680822206</v>
      </c>
      <c r="F145" s="93" t="s">
        <v>815</v>
      </c>
      <c r="G145" s="93" t="b">
        <v>0</v>
      </c>
      <c r="H145" s="93" t="b">
        <v>0</v>
      </c>
      <c r="I145" s="93" t="b">
        <v>0</v>
      </c>
      <c r="J145" s="93" t="b">
        <v>0</v>
      </c>
      <c r="K145" s="93" t="b">
        <v>0</v>
      </c>
      <c r="L145" s="93" t="b">
        <v>0</v>
      </c>
    </row>
    <row r="146" spans="1:12" ht="15">
      <c r="A146" s="93" t="s">
        <v>796</v>
      </c>
      <c r="B146" s="93" t="s">
        <v>797</v>
      </c>
      <c r="C146" s="93">
        <v>2</v>
      </c>
      <c r="D146" s="134">
        <v>0.004897983058454009</v>
      </c>
      <c r="E146" s="134">
        <v>2.342422680822206</v>
      </c>
      <c r="F146" s="93" t="s">
        <v>815</v>
      </c>
      <c r="G146" s="93" t="b">
        <v>0</v>
      </c>
      <c r="H146" s="93" t="b">
        <v>0</v>
      </c>
      <c r="I146" s="93" t="b">
        <v>0</v>
      </c>
      <c r="J146" s="93" t="b">
        <v>0</v>
      </c>
      <c r="K146" s="93" t="b">
        <v>0</v>
      </c>
      <c r="L146" s="93" t="b">
        <v>0</v>
      </c>
    </row>
    <row r="147" spans="1:12" ht="15">
      <c r="A147" s="93" t="s">
        <v>798</v>
      </c>
      <c r="B147" s="93" t="s">
        <v>247</v>
      </c>
      <c r="C147" s="93">
        <v>2</v>
      </c>
      <c r="D147" s="134">
        <v>0.004897983058454009</v>
      </c>
      <c r="E147" s="134">
        <v>2.342422680822206</v>
      </c>
      <c r="F147" s="93" t="s">
        <v>815</v>
      </c>
      <c r="G147" s="93" t="b">
        <v>0</v>
      </c>
      <c r="H147" s="93" t="b">
        <v>0</v>
      </c>
      <c r="I147" s="93" t="b">
        <v>0</v>
      </c>
      <c r="J147" s="93" t="b">
        <v>0</v>
      </c>
      <c r="K147" s="93" t="b">
        <v>0</v>
      </c>
      <c r="L147" s="93" t="b">
        <v>0</v>
      </c>
    </row>
    <row r="148" spans="1:12" ht="15">
      <c r="A148" s="93" t="s">
        <v>247</v>
      </c>
      <c r="B148" s="93" t="s">
        <v>799</v>
      </c>
      <c r="C148" s="93">
        <v>2</v>
      </c>
      <c r="D148" s="134">
        <v>0.004897983058454009</v>
      </c>
      <c r="E148" s="134">
        <v>2.342422680822206</v>
      </c>
      <c r="F148" s="93" t="s">
        <v>815</v>
      </c>
      <c r="G148" s="93" t="b">
        <v>0</v>
      </c>
      <c r="H148" s="93" t="b">
        <v>0</v>
      </c>
      <c r="I148" s="93" t="b">
        <v>0</v>
      </c>
      <c r="J148" s="93" t="b">
        <v>0</v>
      </c>
      <c r="K148" s="93" t="b">
        <v>0</v>
      </c>
      <c r="L148" s="93" t="b">
        <v>0</v>
      </c>
    </row>
    <row r="149" spans="1:12" ht="15">
      <c r="A149" s="93" t="s">
        <v>799</v>
      </c>
      <c r="B149" s="93" t="s">
        <v>800</v>
      </c>
      <c r="C149" s="93">
        <v>2</v>
      </c>
      <c r="D149" s="134">
        <v>0.004897983058454009</v>
      </c>
      <c r="E149" s="134">
        <v>2.342422680822206</v>
      </c>
      <c r="F149" s="93" t="s">
        <v>815</v>
      </c>
      <c r="G149" s="93" t="b">
        <v>0</v>
      </c>
      <c r="H149" s="93" t="b">
        <v>0</v>
      </c>
      <c r="I149" s="93" t="b">
        <v>0</v>
      </c>
      <c r="J149" s="93" t="b">
        <v>0</v>
      </c>
      <c r="K149" s="93" t="b">
        <v>0</v>
      </c>
      <c r="L149" s="93" t="b">
        <v>0</v>
      </c>
    </row>
    <row r="150" spans="1:12" ht="15">
      <c r="A150" s="93" t="s">
        <v>800</v>
      </c>
      <c r="B150" s="93" t="s">
        <v>674</v>
      </c>
      <c r="C150" s="93">
        <v>2</v>
      </c>
      <c r="D150" s="134">
        <v>0.004897983058454009</v>
      </c>
      <c r="E150" s="134">
        <v>1.9444826721501687</v>
      </c>
      <c r="F150" s="93" t="s">
        <v>815</v>
      </c>
      <c r="G150" s="93" t="b">
        <v>0</v>
      </c>
      <c r="H150" s="93" t="b">
        <v>0</v>
      </c>
      <c r="I150" s="93" t="b">
        <v>0</v>
      </c>
      <c r="J150" s="93" t="b">
        <v>0</v>
      </c>
      <c r="K150" s="93" t="b">
        <v>0</v>
      </c>
      <c r="L150" s="93" t="b">
        <v>0</v>
      </c>
    </row>
    <row r="151" spans="1:12" ht="15">
      <c r="A151" s="93" t="s">
        <v>674</v>
      </c>
      <c r="B151" s="93" t="s">
        <v>255</v>
      </c>
      <c r="C151" s="93">
        <v>2</v>
      </c>
      <c r="D151" s="134">
        <v>0.004897983058454009</v>
      </c>
      <c r="E151" s="134">
        <v>1.0694214087584686</v>
      </c>
      <c r="F151" s="93" t="s">
        <v>815</v>
      </c>
      <c r="G151" s="93" t="b">
        <v>0</v>
      </c>
      <c r="H151" s="93" t="b">
        <v>0</v>
      </c>
      <c r="I151" s="93" t="b">
        <v>0</v>
      </c>
      <c r="J151" s="93" t="b">
        <v>0</v>
      </c>
      <c r="K151" s="93" t="b">
        <v>0</v>
      </c>
      <c r="L151" s="93" t="b">
        <v>0</v>
      </c>
    </row>
    <row r="152" spans="1:12" ht="15">
      <c r="A152" s="93" t="s">
        <v>255</v>
      </c>
      <c r="B152" s="93" t="s">
        <v>801</v>
      </c>
      <c r="C152" s="93">
        <v>2</v>
      </c>
      <c r="D152" s="134">
        <v>0.004897983058454009</v>
      </c>
      <c r="E152" s="134">
        <v>1.4673614174305063</v>
      </c>
      <c r="F152" s="93" t="s">
        <v>815</v>
      </c>
      <c r="G152" s="93" t="b">
        <v>0</v>
      </c>
      <c r="H152" s="93" t="b">
        <v>0</v>
      </c>
      <c r="I152" s="93" t="b">
        <v>0</v>
      </c>
      <c r="J152" s="93" t="b">
        <v>0</v>
      </c>
      <c r="K152" s="93" t="b">
        <v>0</v>
      </c>
      <c r="L152" s="93" t="b">
        <v>0</v>
      </c>
    </row>
    <row r="153" spans="1:12" ht="15">
      <c r="A153" s="93" t="s">
        <v>801</v>
      </c>
      <c r="B153" s="93" t="s">
        <v>250</v>
      </c>
      <c r="C153" s="93">
        <v>2</v>
      </c>
      <c r="D153" s="134">
        <v>0.004897983058454009</v>
      </c>
      <c r="E153" s="134">
        <v>1.7403626894942439</v>
      </c>
      <c r="F153" s="93" t="s">
        <v>815</v>
      </c>
      <c r="G153" s="93" t="b">
        <v>0</v>
      </c>
      <c r="H153" s="93" t="b">
        <v>0</v>
      </c>
      <c r="I153" s="93" t="b">
        <v>0</v>
      </c>
      <c r="J153" s="93" t="b">
        <v>0</v>
      </c>
      <c r="K153" s="93" t="b">
        <v>0</v>
      </c>
      <c r="L153" s="93" t="b">
        <v>0</v>
      </c>
    </row>
    <row r="154" spans="1:12" ht="15">
      <c r="A154" s="93" t="s">
        <v>250</v>
      </c>
      <c r="B154" s="93" t="s">
        <v>802</v>
      </c>
      <c r="C154" s="93">
        <v>2</v>
      </c>
      <c r="D154" s="134">
        <v>0.004897983058454009</v>
      </c>
      <c r="E154" s="134">
        <v>1.7403626894942439</v>
      </c>
      <c r="F154" s="93" t="s">
        <v>815</v>
      </c>
      <c r="G154" s="93" t="b">
        <v>0</v>
      </c>
      <c r="H154" s="93" t="b">
        <v>0</v>
      </c>
      <c r="I154" s="93" t="b">
        <v>0</v>
      </c>
      <c r="J154" s="93" t="b">
        <v>0</v>
      </c>
      <c r="K154" s="93" t="b">
        <v>0</v>
      </c>
      <c r="L154" s="93" t="b">
        <v>0</v>
      </c>
    </row>
    <row r="155" spans="1:12" ht="15">
      <c r="A155" s="93" t="s">
        <v>802</v>
      </c>
      <c r="B155" s="93" t="s">
        <v>803</v>
      </c>
      <c r="C155" s="93">
        <v>2</v>
      </c>
      <c r="D155" s="134">
        <v>0.004897983058454009</v>
      </c>
      <c r="E155" s="134">
        <v>2.342422680822206</v>
      </c>
      <c r="F155" s="93" t="s">
        <v>815</v>
      </c>
      <c r="G155" s="93" t="b">
        <v>0</v>
      </c>
      <c r="H155" s="93" t="b">
        <v>0</v>
      </c>
      <c r="I155" s="93" t="b">
        <v>0</v>
      </c>
      <c r="J155" s="93" t="b">
        <v>0</v>
      </c>
      <c r="K155" s="93" t="b">
        <v>0</v>
      </c>
      <c r="L155" s="93" t="b">
        <v>0</v>
      </c>
    </row>
    <row r="156" spans="1:12" ht="15">
      <c r="A156" s="93" t="s">
        <v>803</v>
      </c>
      <c r="B156" s="93" t="s">
        <v>804</v>
      </c>
      <c r="C156" s="93">
        <v>2</v>
      </c>
      <c r="D156" s="134">
        <v>0.004897983058454009</v>
      </c>
      <c r="E156" s="134">
        <v>2.342422680822206</v>
      </c>
      <c r="F156" s="93" t="s">
        <v>815</v>
      </c>
      <c r="G156" s="93" t="b">
        <v>0</v>
      </c>
      <c r="H156" s="93" t="b">
        <v>0</v>
      </c>
      <c r="I156" s="93" t="b">
        <v>0</v>
      </c>
      <c r="J156" s="93" t="b">
        <v>0</v>
      </c>
      <c r="K156" s="93" t="b">
        <v>0</v>
      </c>
      <c r="L156" s="93" t="b">
        <v>0</v>
      </c>
    </row>
    <row r="157" spans="1:12" ht="15">
      <c r="A157" s="93" t="s">
        <v>804</v>
      </c>
      <c r="B157" s="93" t="s">
        <v>805</v>
      </c>
      <c r="C157" s="93">
        <v>2</v>
      </c>
      <c r="D157" s="134">
        <v>0.004897983058454009</v>
      </c>
      <c r="E157" s="134">
        <v>2.342422680822206</v>
      </c>
      <c r="F157" s="93" t="s">
        <v>815</v>
      </c>
      <c r="G157" s="93" t="b">
        <v>0</v>
      </c>
      <c r="H157" s="93" t="b">
        <v>0</v>
      </c>
      <c r="I157" s="93" t="b">
        <v>0</v>
      </c>
      <c r="J157" s="93" t="b">
        <v>0</v>
      </c>
      <c r="K157" s="93" t="b">
        <v>0</v>
      </c>
      <c r="L157" s="93" t="b">
        <v>0</v>
      </c>
    </row>
    <row r="158" spans="1:12" ht="15">
      <c r="A158" s="93" t="s">
        <v>805</v>
      </c>
      <c r="B158" s="93" t="s">
        <v>806</v>
      </c>
      <c r="C158" s="93">
        <v>2</v>
      </c>
      <c r="D158" s="134">
        <v>0.004897983058454009</v>
      </c>
      <c r="E158" s="134">
        <v>2.342422680822206</v>
      </c>
      <c r="F158" s="93" t="s">
        <v>815</v>
      </c>
      <c r="G158" s="93" t="b">
        <v>0</v>
      </c>
      <c r="H158" s="93" t="b">
        <v>0</v>
      </c>
      <c r="I158" s="93" t="b">
        <v>0</v>
      </c>
      <c r="J158" s="93" t="b">
        <v>0</v>
      </c>
      <c r="K158" s="93" t="b">
        <v>0</v>
      </c>
      <c r="L158" s="93" t="b">
        <v>0</v>
      </c>
    </row>
    <row r="159" spans="1:12" ht="15">
      <c r="A159" s="93" t="s">
        <v>806</v>
      </c>
      <c r="B159" s="93" t="s">
        <v>807</v>
      </c>
      <c r="C159" s="93">
        <v>2</v>
      </c>
      <c r="D159" s="134">
        <v>0.004897983058454009</v>
      </c>
      <c r="E159" s="134">
        <v>2.342422680822206</v>
      </c>
      <c r="F159" s="93" t="s">
        <v>815</v>
      </c>
      <c r="G159" s="93" t="b">
        <v>0</v>
      </c>
      <c r="H159" s="93" t="b">
        <v>0</v>
      </c>
      <c r="I159" s="93" t="b">
        <v>0</v>
      </c>
      <c r="J159" s="93" t="b">
        <v>0</v>
      </c>
      <c r="K159" s="93" t="b">
        <v>0</v>
      </c>
      <c r="L159" s="93" t="b">
        <v>0</v>
      </c>
    </row>
    <row r="160" spans="1:12" ht="15">
      <c r="A160" s="93" t="s">
        <v>807</v>
      </c>
      <c r="B160" s="93" t="s">
        <v>808</v>
      </c>
      <c r="C160" s="93">
        <v>2</v>
      </c>
      <c r="D160" s="134">
        <v>0.004897983058454009</v>
      </c>
      <c r="E160" s="134">
        <v>2.342422680822206</v>
      </c>
      <c r="F160" s="93" t="s">
        <v>815</v>
      </c>
      <c r="G160" s="93" t="b">
        <v>0</v>
      </c>
      <c r="H160" s="93" t="b">
        <v>0</v>
      </c>
      <c r="I160" s="93" t="b">
        <v>0</v>
      </c>
      <c r="J160" s="93" t="b">
        <v>0</v>
      </c>
      <c r="K160" s="93" t="b">
        <v>0</v>
      </c>
      <c r="L160" s="93" t="b">
        <v>0</v>
      </c>
    </row>
    <row r="161" spans="1:12" ht="15">
      <c r="A161" s="93" t="s">
        <v>808</v>
      </c>
      <c r="B161" s="93" t="s">
        <v>809</v>
      </c>
      <c r="C161" s="93">
        <v>2</v>
      </c>
      <c r="D161" s="134">
        <v>0.004897983058454009</v>
      </c>
      <c r="E161" s="134">
        <v>2.342422680822206</v>
      </c>
      <c r="F161" s="93" t="s">
        <v>815</v>
      </c>
      <c r="G161" s="93" t="b">
        <v>0</v>
      </c>
      <c r="H161" s="93" t="b">
        <v>0</v>
      </c>
      <c r="I161" s="93" t="b">
        <v>0</v>
      </c>
      <c r="J161" s="93" t="b">
        <v>0</v>
      </c>
      <c r="K161" s="93" t="b">
        <v>1</v>
      </c>
      <c r="L161" s="93" t="b">
        <v>0</v>
      </c>
    </row>
    <row r="162" spans="1:12" ht="15">
      <c r="A162" s="93" t="s">
        <v>809</v>
      </c>
      <c r="B162" s="93" t="s">
        <v>810</v>
      </c>
      <c r="C162" s="93">
        <v>2</v>
      </c>
      <c r="D162" s="134">
        <v>0.004897983058454009</v>
      </c>
      <c r="E162" s="134">
        <v>2.342422680822206</v>
      </c>
      <c r="F162" s="93" t="s">
        <v>815</v>
      </c>
      <c r="G162" s="93" t="b">
        <v>0</v>
      </c>
      <c r="H162" s="93" t="b">
        <v>1</v>
      </c>
      <c r="I162" s="93" t="b">
        <v>0</v>
      </c>
      <c r="J162" s="93" t="b">
        <v>0</v>
      </c>
      <c r="K162" s="93" t="b">
        <v>0</v>
      </c>
      <c r="L162" s="93" t="b">
        <v>0</v>
      </c>
    </row>
    <row r="163" spans="1:12" ht="15">
      <c r="A163" s="93" t="s">
        <v>810</v>
      </c>
      <c r="B163" s="93" t="s">
        <v>811</v>
      </c>
      <c r="C163" s="93">
        <v>2</v>
      </c>
      <c r="D163" s="134">
        <v>0.004897983058454009</v>
      </c>
      <c r="E163" s="134">
        <v>2.342422680822206</v>
      </c>
      <c r="F163" s="93" t="s">
        <v>815</v>
      </c>
      <c r="G163" s="93" t="b">
        <v>0</v>
      </c>
      <c r="H163" s="93" t="b">
        <v>0</v>
      </c>
      <c r="I163" s="93" t="b">
        <v>0</v>
      </c>
      <c r="J163" s="93" t="b">
        <v>0</v>
      </c>
      <c r="K163" s="93" t="b">
        <v>0</v>
      </c>
      <c r="L163" s="93" t="b">
        <v>0</v>
      </c>
    </row>
    <row r="164" spans="1:12" ht="15">
      <c r="A164" s="93" t="s">
        <v>811</v>
      </c>
      <c r="B164" s="93" t="s">
        <v>812</v>
      </c>
      <c r="C164" s="93">
        <v>2</v>
      </c>
      <c r="D164" s="134">
        <v>0.004897983058454009</v>
      </c>
      <c r="E164" s="134">
        <v>2.342422680822206</v>
      </c>
      <c r="F164" s="93" t="s">
        <v>815</v>
      </c>
      <c r="G164" s="93" t="b">
        <v>0</v>
      </c>
      <c r="H164" s="93" t="b">
        <v>0</v>
      </c>
      <c r="I164" s="93" t="b">
        <v>0</v>
      </c>
      <c r="J164" s="93" t="b">
        <v>1</v>
      </c>
      <c r="K164" s="93" t="b">
        <v>0</v>
      </c>
      <c r="L164" s="93" t="b">
        <v>0</v>
      </c>
    </row>
    <row r="165" spans="1:12" ht="15">
      <c r="A165" s="93" t="s">
        <v>255</v>
      </c>
      <c r="B165" s="93" t="s">
        <v>788</v>
      </c>
      <c r="C165" s="93">
        <v>2</v>
      </c>
      <c r="D165" s="134">
        <v>0</v>
      </c>
      <c r="E165" s="134">
        <v>1.1760912590556813</v>
      </c>
      <c r="F165" s="93" t="s">
        <v>637</v>
      </c>
      <c r="G165" s="93" t="b">
        <v>0</v>
      </c>
      <c r="H165" s="93" t="b">
        <v>0</v>
      </c>
      <c r="I165" s="93" t="b">
        <v>0</v>
      </c>
      <c r="J165" s="93" t="b">
        <v>0</v>
      </c>
      <c r="K165" s="93" t="b">
        <v>0</v>
      </c>
      <c r="L165" s="93" t="b">
        <v>0</v>
      </c>
    </row>
    <row r="166" spans="1:12" ht="15">
      <c r="A166" s="93" t="s">
        <v>788</v>
      </c>
      <c r="B166" s="93" t="s">
        <v>789</v>
      </c>
      <c r="C166" s="93">
        <v>2</v>
      </c>
      <c r="D166" s="134">
        <v>0</v>
      </c>
      <c r="E166" s="134">
        <v>1.1760912590556813</v>
      </c>
      <c r="F166" s="93" t="s">
        <v>637</v>
      </c>
      <c r="G166" s="93" t="b">
        <v>0</v>
      </c>
      <c r="H166" s="93" t="b">
        <v>0</v>
      </c>
      <c r="I166" s="93" t="b">
        <v>0</v>
      </c>
      <c r="J166" s="93" t="b">
        <v>0</v>
      </c>
      <c r="K166" s="93" t="b">
        <v>0</v>
      </c>
      <c r="L166" s="93" t="b">
        <v>0</v>
      </c>
    </row>
    <row r="167" spans="1:12" ht="15">
      <c r="A167" s="93" t="s">
        <v>789</v>
      </c>
      <c r="B167" s="93" t="s">
        <v>691</v>
      </c>
      <c r="C167" s="93">
        <v>2</v>
      </c>
      <c r="D167" s="134">
        <v>0</v>
      </c>
      <c r="E167" s="134">
        <v>1.1760912590556813</v>
      </c>
      <c r="F167" s="93" t="s">
        <v>637</v>
      </c>
      <c r="G167" s="93" t="b">
        <v>0</v>
      </c>
      <c r="H167" s="93" t="b">
        <v>0</v>
      </c>
      <c r="I167" s="93" t="b">
        <v>0</v>
      </c>
      <c r="J167" s="93" t="b">
        <v>0</v>
      </c>
      <c r="K167" s="93" t="b">
        <v>0</v>
      </c>
      <c r="L167" s="93" t="b">
        <v>0</v>
      </c>
    </row>
    <row r="168" spans="1:12" ht="15">
      <c r="A168" s="93" t="s">
        <v>691</v>
      </c>
      <c r="B168" s="93" t="s">
        <v>686</v>
      </c>
      <c r="C168" s="93">
        <v>2</v>
      </c>
      <c r="D168" s="134">
        <v>0</v>
      </c>
      <c r="E168" s="134">
        <v>1.1760912590556813</v>
      </c>
      <c r="F168" s="93" t="s">
        <v>637</v>
      </c>
      <c r="G168" s="93" t="b">
        <v>0</v>
      </c>
      <c r="H168" s="93" t="b">
        <v>0</v>
      </c>
      <c r="I168" s="93" t="b">
        <v>0</v>
      </c>
      <c r="J168" s="93" t="b">
        <v>0</v>
      </c>
      <c r="K168" s="93" t="b">
        <v>0</v>
      </c>
      <c r="L168" s="93" t="b">
        <v>0</v>
      </c>
    </row>
    <row r="169" spans="1:12" ht="15">
      <c r="A169" s="93" t="s">
        <v>686</v>
      </c>
      <c r="B169" s="93" t="s">
        <v>790</v>
      </c>
      <c r="C169" s="93">
        <v>2</v>
      </c>
      <c r="D169" s="134">
        <v>0</v>
      </c>
      <c r="E169" s="134">
        <v>1.1760912590556813</v>
      </c>
      <c r="F169" s="93" t="s">
        <v>637</v>
      </c>
      <c r="G169" s="93" t="b">
        <v>0</v>
      </c>
      <c r="H169" s="93" t="b">
        <v>0</v>
      </c>
      <c r="I169" s="93" t="b">
        <v>0</v>
      </c>
      <c r="J169" s="93" t="b">
        <v>0</v>
      </c>
      <c r="K169" s="93" t="b">
        <v>0</v>
      </c>
      <c r="L169" s="93" t="b">
        <v>0</v>
      </c>
    </row>
    <row r="170" spans="1:12" ht="15">
      <c r="A170" s="93" t="s">
        <v>790</v>
      </c>
      <c r="B170" s="93" t="s">
        <v>791</v>
      </c>
      <c r="C170" s="93">
        <v>2</v>
      </c>
      <c r="D170" s="134">
        <v>0</v>
      </c>
      <c r="E170" s="134">
        <v>1.1760912590556813</v>
      </c>
      <c r="F170" s="93" t="s">
        <v>637</v>
      </c>
      <c r="G170" s="93" t="b">
        <v>0</v>
      </c>
      <c r="H170" s="93" t="b">
        <v>0</v>
      </c>
      <c r="I170" s="93" t="b">
        <v>0</v>
      </c>
      <c r="J170" s="93" t="b">
        <v>0</v>
      </c>
      <c r="K170" s="93" t="b">
        <v>0</v>
      </c>
      <c r="L170" s="93" t="b">
        <v>0</v>
      </c>
    </row>
    <row r="171" spans="1:12" ht="15">
      <c r="A171" s="93" t="s">
        <v>791</v>
      </c>
      <c r="B171" s="93" t="s">
        <v>792</v>
      </c>
      <c r="C171" s="93">
        <v>2</v>
      </c>
      <c r="D171" s="134">
        <v>0</v>
      </c>
      <c r="E171" s="134">
        <v>1.1760912590556813</v>
      </c>
      <c r="F171" s="93" t="s">
        <v>637</v>
      </c>
      <c r="G171" s="93" t="b">
        <v>0</v>
      </c>
      <c r="H171" s="93" t="b">
        <v>0</v>
      </c>
      <c r="I171" s="93" t="b">
        <v>0</v>
      </c>
      <c r="J171" s="93" t="b">
        <v>0</v>
      </c>
      <c r="K171" s="93" t="b">
        <v>0</v>
      </c>
      <c r="L171" s="93" t="b">
        <v>0</v>
      </c>
    </row>
    <row r="172" spans="1:12" ht="15">
      <c r="A172" s="93" t="s">
        <v>792</v>
      </c>
      <c r="B172" s="93" t="s">
        <v>793</v>
      </c>
      <c r="C172" s="93">
        <v>2</v>
      </c>
      <c r="D172" s="134">
        <v>0</v>
      </c>
      <c r="E172" s="134">
        <v>1.1760912590556813</v>
      </c>
      <c r="F172" s="93" t="s">
        <v>637</v>
      </c>
      <c r="G172" s="93" t="b">
        <v>0</v>
      </c>
      <c r="H172" s="93" t="b">
        <v>0</v>
      </c>
      <c r="I172" s="93" t="b">
        <v>0</v>
      </c>
      <c r="J172" s="93" t="b">
        <v>0</v>
      </c>
      <c r="K172" s="93" t="b">
        <v>0</v>
      </c>
      <c r="L172" s="93" t="b">
        <v>0</v>
      </c>
    </row>
    <row r="173" spans="1:12" ht="15">
      <c r="A173" s="93" t="s">
        <v>793</v>
      </c>
      <c r="B173" s="93" t="s">
        <v>794</v>
      </c>
      <c r="C173" s="93">
        <v>2</v>
      </c>
      <c r="D173" s="134">
        <v>0</v>
      </c>
      <c r="E173" s="134">
        <v>1.1760912590556813</v>
      </c>
      <c r="F173" s="93" t="s">
        <v>637</v>
      </c>
      <c r="G173" s="93" t="b">
        <v>0</v>
      </c>
      <c r="H173" s="93" t="b">
        <v>0</v>
      </c>
      <c r="I173" s="93" t="b">
        <v>0</v>
      </c>
      <c r="J173" s="93" t="b">
        <v>0</v>
      </c>
      <c r="K173" s="93" t="b">
        <v>0</v>
      </c>
      <c r="L173" s="93" t="b">
        <v>0</v>
      </c>
    </row>
    <row r="174" spans="1:12" ht="15">
      <c r="A174" s="93" t="s">
        <v>794</v>
      </c>
      <c r="B174" s="93" t="s">
        <v>795</v>
      </c>
      <c r="C174" s="93">
        <v>2</v>
      </c>
      <c r="D174" s="134">
        <v>0</v>
      </c>
      <c r="E174" s="134">
        <v>1.1760912590556813</v>
      </c>
      <c r="F174" s="93" t="s">
        <v>637</v>
      </c>
      <c r="G174" s="93" t="b">
        <v>0</v>
      </c>
      <c r="H174" s="93" t="b">
        <v>0</v>
      </c>
      <c r="I174" s="93" t="b">
        <v>0</v>
      </c>
      <c r="J174" s="93" t="b">
        <v>0</v>
      </c>
      <c r="K174" s="93" t="b">
        <v>0</v>
      </c>
      <c r="L174" s="93" t="b">
        <v>0</v>
      </c>
    </row>
    <row r="175" spans="1:12" ht="15">
      <c r="A175" s="93" t="s">
        <v>795</v>
      </c>
      <c r="B175" s="93" t="s">
        <v>796</v>
      </c>
      <c r="C175" s="93">
        <v>2</v>
      </c>
      <c r="D175" s="134">
        <v>0</v>
      </c>
      <c r="E175" s="134">
        <v>1.1760912590556813</v>
      </c>
      <c r="F175" s="93" t="s">
        <v>637</v>
      </c>
      <c r="G175" s="93" t="b">
        <v>0</v>
      </c>
      <c r="H175" s="93" t="b">
        <v>0</v>
      </c>
      <c r="I175" s="93" t="b">
        <v>0</v>
      </c>
      <c r="J175" s="93" t="b">
        <v>0</v>
      </c>
      <c r="K175" s="93" t="b">
        <v>0</v>
      </c>
      <c r="L175" s="93" t="b">
        <v>0</v>
      </c>
    </row>
    <row r="176" spans="1:12" ht="15">
      <c r="A176" s="93" t="s">
        <v>796</v>
      </c>
      <c r="B176" s="93" t="s">
        <v>797</v>
      </c>
      <c r="C176" s="93">
        <v>2</v>
      </c>
      <c r="D176" s="134">
        <v>0</v>
      </c>
      <c r="E176" s="134">
        <v>1.1760912590556813</v>
      </c>
      <c r="F176" s="93" t="s">
        <v>637</v>
      </c>
      <c r="G176" s="93" t="b">
        <v>0</v>
      </c>
      <c r="H176" s="93" t="b">
        <v>0</v>
      </c>
      <c r="I176" s="93" t="b">
        <v>0</v>
      </c>
      <c r="J176" s="93" t="b">
        <v>0</v>
      </c>
      <c r="K176" s="93" t="b">
        <v>0</v>
      </c>
      <c r="L176" s="93" t="b">
        <v>0</v>
      </c>
    </row>
    <row r="177" spans="1:12" ht="15">
      <c r="A177" s="93" t="s">
        <v>678</v>
      </c>
      <c r="B177" s="93" t="s">
        <v>679</v>
      </c>
      <c r="C177" s="93">
        <v>4</v>
      </c>
      <c r="D177" s="134">
        <v>0</v>
      </c>
      <c r="E177" s="134">
        <v>0.9999999999999999</v>
      </c>
      <c r="F177" s="93" t="s">
        <v>638</v>
      </c>
      <c r="G177" s="93" t="b">
        <v>0</v>
      </c>
      <c r="H177" s="93" t="b">
        <v>0</v>
      </c>
      <c r="I177" s="93" t="b">
        <v>0</v>
      </c>
      <c r="J177" s="93" t="b">
        <v>0</v>
      </c>
      <c r="K177" s="93" t="b">
        <v>0</v>
      </c>
      <c r="L177" s="93" t="b">
        <v>0</v>
      </c>
    </row>
    <row r="178" spans="1:12" ht="15">
      <c r="A178" s="93" t="s">
        <v>694</v>
      </c>
      <c r="B178" s="93" t="s">
        <v>695</v>
      </c>
      <c r="C178" s="93">
        <v>3</v>
      </c>
      <c r="D178" s="134">
        <v>0.008518550223293177</v>
      </c>
      <c r="E178" s="134">
        <v>1.1249387366083</v>
      </c>
      <c r="F178" s="93" t="s">
        <v>638</v>
      </c>
      <c r="G178" s="93" t="b">
        <v>0</v>
      </c>
      <c r="H178" s="93" t="b">
        <v>0</v>
      </c>
      <c r="I178" s="93" t="b">
        <v>0</v>
      </c>
      <c r="J178" s="93" t="b">
        <v>0</v>
      </c>
      <c r="K178" s="93" t="b">
        <v>0</v>
      </c>
      <c r="L178" s="93" t="b">
        <v>0</v>
      </c>
    </row>
    <row r="179" spans="1:12" ht="15">
      <c r="A179" s="93" t="s">
        <v>695</v>
      </c>
      <c r="B179" s="93" t="s">
        <v>251</v>
      </c>
      <c r="C179" s="93">
        <v>3</v>
      </c>
      <c r="D179" s="134">
        <v>0.008518550223293177</v>
      </c>
      <c r="E179" s="134">
        <v>1.1249387366083</v>
      </c>
      <c r="F179" s="93" t="s">
        <v>638</v>
      </c>
      <c r="G179" s="93" t="b">
        <v>0</v>
      </c>
      <c r="H179" s="93" t="b">
        <v>0</v>
      </c>
      <c r="I179" s="93" t="b">
        <v>0</v>
      </c>
      <c r="J179" s="93" t="b">
        <v>0</v>
      </c>
      <c r="K179" s="93" t="b">
        <v>0</v>
      </c>
      <c r="L179" s="93" t="b">
        <v>0</v>
      </c>
    </row>
    <row r="180" spans="1:12" ht="15">
      <c r="A180" s="93" t="s">
        <v>251</v>
      </c>
      <c r="B180" s="93" t="s">
        <v>696</v>
      </c>
      <c r="C180" s="93">
        <v>3</v>
      </c>
      <c r="D180" s="134">
        <v>0.008518550223293177</v>
      </c>
      <c r="E180" s="134">
        <v>1.1249387366083</v>
      </c>
      <c r="F180" s="93" t="s">
        <v>638</v>
      </c>
      <c r="G180" s="93" t="b">
        <v>0</v>
      </c>
      <c r="H180" s="93" t="b">
        <v>0</v>
      </c>
      <c r="I180" s="93" t="b">
        <v>0</v>
      </c>
      <c r="J180" s="93" t="b">
        <v>0</v>
      </c>
      <c r="K180" s="93" t="b">
        <v>0</v>
      </c>
      <c r="L180" s="93" t="b">
        <v>0</v>
      </c>
    </row>
    <row r="181" spans="1:12" ht="15">
      <c r="A181" s="93" t="s">
        <v>696</v>
      </c>
      <c r="B181" s="93" t="s">
        <v>697</v>
      </c>
      <c r="C181" s="93">
        <v>3</v>
      </c>
      <c r="D181" s="134">
        <v>0.008518550223293177</v>
      </c>
      <c r="E181" s="134">
        <v>1.1249387366083</v>
      </c>
      <c r="F181" s="93" t="s">
        <v>638</v>
      </c>
      <c r="G181" s="93" t="b">
        <v>0</v>
      </c>
      <c r="H181" s="93" t="b">
        <v>0</v>
      </c>
      <c r="I181" s="93" t="b">
        <v>0</v>
      </c>
      <c r="J181" s="93" t="b">
        <v>0</v>
      </c>
      <c r="K181" s="93" t="b">
        <v>0</v>
      </c>
      <c r="L181" s="93" t="b">
        <v>0</v>
      </c>
    </row>
    <row r="182" spans="1:12" ht="15">
      <c r="A182" s="93" t="s">
        <v>697</v>
      </c>
      <c r="B182" s="93" t="s">
        <v>255</v>
      </c>
      <c r="C182" s="93">
        <v>3</v>
      </c>
      <c r="D182" s="134">
        <v>0.008518550223293177</v>
      </c>
      <c r="E182" s="134">
        <v>1</v>
      </c>
      <c r="F182" s="93" t="s">
        <v>638</v>
      </c>
      <c r="G182" s="93" t="b">
        <v>0</v>
      </c>
      <c r="H182" s="93" t="b">
        <v>0</v>
      </c>
      <c r="I182" s="93" t="b">
        <v>0</v>
      </c>
      <c r="J182" s="93" t="b">
        <v>0</v>
      </c>
      <c r="K182" s="93" t="b">
        <v>0</v>
      </c>
      <c r="L182" s="93" t="b">
        <v>0</v>
      </c>
    </row>
    <row r="183" spans="1:12" ht="15">
      <c r="A183" s="93" t="s">
        <v>255</v>
      </c>
      <c r="B183" s="93" t="s">
        <v>698</v>
      </c>
      <c r="C183" s="93">
        <v>3</v>
      </c>
      <c r="D183" s="134">
        <v>0.008518550223293177</v>
      </c>
      <c r="E183" s="134">
        <v>1.1249387366083</v>
      </c>
      <c r="F183" s="93" t="s">
        <v>638</v>
      </c>
      <c r="G183" s="93" t="b">
        <v>0</v>
      </c>
      <c r="H183" s="93" t="b">
        <v>0</v>
      </c>
      <c r="I183" s="93" t="b">
        <v>0</v>
      </c>
      <c r="J183" s="93" t="b">
        <v>0</v>
      </c>
      <c r="K183" s="93" t="b">
        <v>0</v>
      </c>
      <c r="L183" s="93" t="b">
        <v>0</v>
      </c>
    </row>
    <row r="184" spans="1:12" ht="15">
      <c r="A184" s="93" t="s">
        <v>698</v>
      </c>
      <c r="B184" s="93" t="s">
        <v>678</v>
      </c>
      <c r="C184" s="93">
        <v>3</v>
      </c>
      <c r="D184" s="134">
        <v>0.008518550223293177</v>
      </c>
      <c r="E184" s="134">
        <v>1</v>
      </c>
      <c r="F184" s="93" t="s">
        <v>638</v>
      </c>
      <c r="G184" s="93" t="b">
        <v>0</v>
      </c>
      <c r="H184" s="93" t="b">
        <v>0</v>
      </c>
      <c r="I184" s="93" t="b">
        <v>0</v>
      </c>
      <c r="J184" s="93" t="b">
        <v>0</v>
      </c>
      <c r="K184" s="93" t="b">
        <v>0</v>
      </c>
      <c r="L184" s="93" t="b">
        <v>0</v>
      </c>
    </row>
    <row r="185" spans="1:12" ht="15">
      <c r="A185" s="93" t="s">
        <v>679</v>
      </c>
      <c r="B185" s="93" t="s">
        <v>699</v>
      </c>
      <c r="C185" s="93">
        <v>3</v>
      </c>
      <c r="D185" s="134">
        <v>0.008518550223293177</v>
      </c>
      <c r="E185" s="134">
        <v>1</v>
      </c>
      <c r="F185" s="93" t="s">
        <v>638</v>
      </c>
      <c r="G185" s="93" t="b">
        <v>0</v>
      </c>
      <c r="H185" s="93" t="b">
        <v>0</v>
      </c>
      <c r="I185" s="93" t="b">
        <v>0</v>
      </c>
      <c r="J185" s="93" t="b">
        <v>0</v>
      </c>
      <c r="K185" s="93" t="b">
        <v>0</v>
      </c>
      <c r="L185" s="93" t="b">
        <v>0</v>
      </c>
    </row>
    <row r="186" spans="1:12" ht="15">
      <c r="A186" s="93" t="s">
        <v>677</v>
      </c>
      <c r="B186" s="93" t="s">
        <v>787</v>
      </c>
      <c r="C186" s="93">
        <v>2</v>
      </c>
      <c r="D186" s="134">
        <v>0.03242296876598515</v>
      </c>
      <c r="E186" s="134">
        <v>1.1461280356782382</v>
      </c>
      <c r="F186" s="93" t="s">
        <v>639</v>
      </c>
      <c r="G186" s="93" t="b">
        <v>0</v>
      </c>
      <c r="H186" s="93" t="b">
        <v>0</v>
      </c>
      <c r="I186" s="93" t="b">
        <v>0</v>
      </c>
      <c r="J186" s="93" t="b">
        <v>0</v>
      </c>
      <c r="K186" s="93" t="b">
        <v>0</v>
      </c>
      <c r="L186" s="93" t="b">
        <v>0</v>
      </c>
    </row>
    <row r="187" spans="1:12" ht="15">
      <c r="A187" s="93" t="s">
        <v>787</v>
      </c>
      <c r="B187" s="93" t="s">
        <v>309</v>
      </c>
      <c r="C187" s="93">
        <v>2</v>
      </c>
      <c r="D187" s="134">
        <v>0.03242296876598515</v>
      </c>
      <c r="E187" s="134">
        <v>1.3222192947339193</v>
      </c>
      <c r="F187" s="93" t="s">
        <v>639</v>
      </c>
      <c r="G187" s="93" t="b">
        <v>0</v>
      </c>
      <c r="H187" s="93" t="b">
        <v>0</v>
      </c>
      <c r="I187" s="93" t="b">
        <v>0</v>
      </c>
      <c r="J187" s="93" t="b">
        <v>0</v>
      </c>
      <c r="K187" s="93" t="b">
        <v>0</v>
      </c>
      <c r="L187" s="93" t="b">
        <v>0</v>
      </c>
    </row>
    <row r="188" spans="1:12" ht="15">
      <c r="A188" s="93" t="s">
        <v>693</v>
      </c>
      <c r="B188" s="93" t="s">
        <v>673</v>
      </c>
      <c r="C188" s="93">
        <v>2</v>
      </c>
      <c r="D188" s="134">
        <v>0.019880052279985932</v>
      </c>
      <c r="E188" s="134">
        <v>0.7481880270062005</v>
      </c>
      <c r="F188" s="93" t="s">
        <v>639</v>
      </c>
      <c r="G188" s="93" t="b">
        <v>0</v>
      </c>
      <c r="H188" s="93" t="b">
        <v>0</v>
      </c>
      <c r="I188" s="93" t="b">
        <v>0</v>
      </c>
      <c r="J188" s="93" t="b">
        <v>0</v>
      </c>
      <c r="K188" s="93" t="b">
        <v>0</v>
      </c>
      <c r="L188" s="93" t="b">
        <v>0</v>
      </c>
    </row>
    <row r="189" spans="1:12" ht="15">
      <c r="A189" s="93" t="s">
        <v>669</v>
      </c>
      <c r="B189" s="93" t="s">
        <v>682</v>
      </c>
      <c r="C189" s="93">
        <v>4</v>
      </c>
      <c r="D189" s="134">
        <v>0</v>
      </c>
      <c r="E189" s="134">
        <v>1.0053950318867062</v>
      </c>
      <c r="F189" s="93" t="s">
        <v>640</v>
      </c>
      <c r="G189" s="93" t="b">
        <v>0</v>
      </c>
      <c r="H189" s="93" t="b">
        <v>0</v>
      </c>
      <c r="I189" s="93" t="b">
        <v>0</v>
      </c>
      <c r="J189" s="93" t="b">
        <v>0</v>
      </c>
      <c r="K189" s="93" t="b">
        <v>0</v>
      </c>
      <c r="L189" s="93" t="b">
        <v>0</v>
      </c>
    </row>
    <row r="190" spans="1:12" ht="15">
      <c r="A190" s="93" t="s">
        <v>670</v>
      </c>
      <c r="B190" s="93" t="s">
        <v>670</v>
      </c>
      <c r="C190" s="93">
        <v>4</v>
      </c>
      <c r="D190" s="134">
        <v>0.008385298050270535</v>
      </c>
      <c r="E190" s="134">
        <v>0.9664769658563366</v>
      </c>
      <c r="F190" s="93" t="s">
        <v>640</v>
      </c>
      <c r="G190" s="93" t="b">
        <v>0</v>
      </c>
      <c r="H190" s="93" t="b">
        <v>0</v>
      </c>
      <c r="I190" s="93" t="b">
        <v>0</v>
      </c>
      <c r="J190" s="93" t="b">
        <v>0</v>
      </c>
      <c r="K190" s="93" t="b">
        <v>0</v>
      </c>
      <c r="L190" s="93" t="b">
        <v>0</v>
      </c>
    </row>
    <row r="191" spans="1:12" ht="15">
      <c r="A191" s="93" t="s">
        <v>700</v>
      </c>
      <c r="B191" s="93" t="s">
        <v>701</v>
      </c>
      <c r="C191" s="93">
        <v>3</v>
      </c>
      <c r="D191" s="134">
        <v>0</v>
      </c>
      <c r="E191" s="134">
        <v>1.4313637641589874</v>
      </c>
      <c r="F191" s="93" t="s">
        <v>640</v>
      </c>
      <c r="G191" s="93" t="b">
        <v>0</v>
      </c>
      <c r="H191" s="93" t="b">
        <v>0</v>
      </c>
      <c r="I191" s="93" t="b">
        <v>0</v>
      </c>
      <c r="J191" s="93" t="b">
        <v>0</v>
      </c>
      <c r="K191" s="93" t="b">
        <v>0</v>
      </c>
      <c r="L191" s="93" t="b">
        <v>0</v>
      </c>
    </row>
    <row r="192" spans="1:12" ht="15">
      <c r="A192" s="93" t="s">
        <v>704</v>
      </c>
      <c r="B192" s="93" t="s">
        <v>705</v>
      </c>
      <c r="C192" s="93">
        <v>3</v>
      </c>
      <c r="D192" s="134">
        <v>0</v>
      </c>
      <c r="E192" s="134">
        <v>1.4313637641589874</v>
      </c>
      <c r="F192" s="93" t="s">
        <v>640</v>
      </c>
      <c r="G192" s="93" t="b">
        <v>0</v>
      </c>
      <c r="H192" s="93" t="b">
        <v>0</v>
      </c>
      <c r="I192" s="93" t="b">
        <v>0</v>
      </c>
      <c r="J192" s="93" t="b">
        <v>0</v>
      </c>
      <c r="K192" s="93" t="b">
        <v>0</v>
      </c>
      <c r="L192" s="93" t="b">
        <v>0</v>
      </c>
    </row>
    <row r="193" spans="1:12" ht="15">
      <c r="A193" s="93" t="s">
        <v>705</v>
      </c>
      <c r="B193" s="93" t="s">
        <v>706</v>
      </c>
      <c r="C193" s="93">
        <v>3</v>
      </c>
      <c r="D193" s="134">
        <v>0</v>
      </c>
      <c r="E193" s="134">
        <v>1.4313637641589874</v>
      </c>
      <c r="F193" s="93" t="s">
        <v>640</v>
      </c>
      <c r="G193" s="93" t="b">
        <v>0</v>
      </c>
      <c r="H193" s="93" t="b">
        <v>0</v>
      </c>
      <c r="I193" s="93" t="b">
        <v>0</v>
      </c>
      <c r="J193" s="93" t="b">
        <v>0</v>
      </c>
      <c r="K193" s="93" t="b">
        <v>0</v>
      </c>
      <c r="L193" s="93" t="b">
        <v>0</v>
      </c>
    </row>
    <row r="194" spans="1:12" ht="15">
      <c r="A194" s="93" t="s">
        <v>674</v>
      </c>
      <c r="B194" s="93" t="s">
        <v>707</v>
      </c>
      <c r="C194" s="93">
        <v>3</v>
      </c>
      <c r="D194" s="134">
        <v>0</v>
      </c>
      <c r="E194" s="134">
        <v>1.4313637641589874</v>
      </c>
      <c r="F194" s="93" t="s">
        <v>640</v>
      </c>
      <c r="G194" s="93" t="b">
        <v>0</v>
      </c>
      <c r="H194" s="93" t="b">
        <v>0</v>
      </c>
      <c r="I194" s="93" t="b">
        <v>0</v>
      </c>
      <c r="J194" s="93" t="b">
        <v>0</v>
      </c>
      <c r="K194" s="93" t="b">
        <v>0</v>
      </c>
      <c r="L194" s="93" t="b">
        <v>0</v>
      </c>
    </row>
    <row r="195" spans="1:12" ht="15">
      <c r="A195" s="93" t="s">
        <v>707</v>
      </c>
      <c r="B195" s="93" t="s">
        <v>255</v>
      </c>
      <c r="C195" s="93">
        <v>3</v>
      </c>
      <c r="D195" s="134">
        <v>0</v>
      </c>
      <c r="E195" s="134">
        <v>1.4313637641589874</v>
      </c>
      <c r="F195" s="93" t="s">
        <v>640</v>
      </c>
      <c r="G195" s="93" t="b">
        <v>0</v>
      </c>
      <c r="H195" s="93" t="b">
        <v>0</v>
      </c>
      <c r="I195" s="93" t="b">
        <v>0</v>
      </c>
      <c r="J195" s="93" t="b">
        <v>0</v>
      </c>
      <c r="K195" s="93" t="b">
        <v>0</v>
      </c>
      <c r="L195" s="93" t="b">
        <v>0</v>
      </c>
    </row>
    <row r="196" spans="1:12" ht="15">
      <c r="A196" s="93" t="s">
        <v>255</v>
      </c>
      <c r="B196" s="93" t="s">
        <v>675</v>
      </c>
      <c r="C196" s="93">
        <v>3</v>
      </c>
      <c r="D196" s="134">
        <v>0</v>
      </c>
      <c r="E196" s="134">
        <v>1.4313637641589874</v>
      </c>
      <c r="F196" s="93" t="s">
        <v>640</v>
      </c>
      <c r="G196" s="93" t="b">
        <v>0</v>
      </c>
      <c r="H196" s="93" t="b">
        <v>0</v>
      </c>
      <c r="I196" s="93" t="b">
        <v>0</v>
      </c>
      <c r="J196" s="93" t="b">
        <v>0</v>
      </c>
      <c r="K196" s="93" t="b">
        <v>0</v>
      </c>
      <c r="L196" s="93" t="b">
        <v>0</v>
      </c>
    </row>
    <row r="197" spans="1:12" ht="15">
      <c r="A197" s="93" t="s">
        <v>708</v>
      </c>
      <c r="B197" s="93" t="s">
        <v>709</v>
      </c>
      <c r="C197" s="93">
        <v>3</v>
      </c>
      <c r="D197" s="134">
        <v>0</v>
      </c>
      <c r="E197" s="134">
        <v>1.4313637641589874</v>
      </c>
      <c r="F197" s="93" t="s">
        <v>640</v>
      </c>
      <c r="G197" s="93" t="b">
        <v>0</v>
      </c>
      <c r="H197" s="93" t="b">
        <v>0</v>
      </c>
      <c r="I197" s="93" t="b">
        <v>0</v>
      </c>
      <c r="J197" s="93" t="b">
        <v>0</v>
      </c>
      <c r="K197" s="93" t="b">
        <v>0</v>
      </c>
      <c r="L197" s="93" t="b">
        <v>0</v>
      </c>
    </row>
    <row r="198" spans="1:12" ht="15">
      <c r="A198" s="93" t="s">
        <v>709</v>
      </c>
      <c r="B198" s="93" t="s">
        <v>250</v>
      </c>
      <c r="C198" s="93">
        <v>3</v>
      </c>
      <c r="D198" s="134">
        <v>0</v>
      </c>
      <c r="E198" s="134">
        <v>1.3064250275506875</v>
      </c>
      <c r="F198" s="93" t="s">
        <v>640</v>
      </c>
      <c r="G198" s="93" t="b">
        <v>0</v>
      </c>
      <c r="H198" s="93" t="b">
        <v>0</v>
      </c>
      <c r="I198" s="93" t="b">
        <v>0</v>
      </c>
      <c r="J198" s="93" t="b">
        <v>0</v>
      </c>
      <c r="K198" s="93" t="b">
        <v>0</v>
      </c>
      <c r="L198" s="93" t="b">
        <v>0</v>
      </c>
    </row>
    <row r="199" spans="1:12" ht="15">
      <c r="A199" s="93" t="s">
        <v>250</v>
      </c>
      <c r="B199" s="93" t="s">
        <v>669</v>
      </c>
      <c r="C199" s="93">
        <v>3</v>
      </c>
      <c r="D199" s="134">
        <v>0</v>
      </c>
      <c r="E199" s="134">
        <v>0.8804562952784063</v>
      </c>
      <c r="F199" s="93" t="s">
        <v>640</v>
      </c>
      <c r="G199" s="93" t="b">
        <v>0</v>
      </c>
      <c r="H199" s="93" t="b">
        <v>0</v>
      </c>
      <c r="I199" s="93" t="b">
        <v>0</v>
      </c>
      <c r="J199" s="93" t="b">
        <v>0</v>
      </c>
      <c r="K199" s="93" t="b">
        <v>0</v>
      </c>
      <c r="L199" s="93" t="b">
        <v>0</v>
      </c>
    </row>
    <row r="200" spans="1:12" ht="15">
      <c r="A200" s="93" t="s">
        <v>682</v>
      </c>
      <c r="B200" s="93" t="s">
        <v>670</v>
      </c>
      <c r="C200" s="93">
        <v>3</v>
      </c>
      <c r="D200" s="134">
        <v>0</v>
      </c>
      <c r="E200" s="134">
        <v>0.938448242256093</v>
      </c>
      <c r="F200" s="93" t="s">
        <v>640</v>
      </c>
      <c r="G200" s="93" t="b">
        <v>0</v>
      </c>
      <c r="H200" s="93" t="b">
        <v>0</v>
      </c>
      <c r="I200" s="93" t="b">
        <v>0</v>
      </c>
      <c r="J200" s="93" t="b">
        <v>0</v>
      </c>
      <c r="K200" s="93" t="b">
        <v>0</v>
      </c>
      <c r="L200" s="93" t="b">
        <v>0</v>
      </c>
    </row>
    <row r="201" spans="1:12" ht="15">
      <c r="A201" s="93" t="s">
        <v>701</v>
      </c>
      <c r="B201" s="93" t="s">
        <v>669</v>
      </c>
      <c r="C201" s="93">
        <v>2</v>
      </c>
      <c r="D201" s="134">
        <v>0.004192649025135268</v>
      </c>
      <c r="E201" s="134">
        <v>0.829303772831025</v>
      </c>
      <c r="F201" s="93" t="s">
        <v>640</v>
      </c>
      <c r="G201" s="93" t="b">
        <v>0</v>
      </c>
      <c r="H201" s="93" t="b">
        <v>0</v>
      </c>
      <c r="I201" s="93" t="b">
        <v>0</v>
      </c>
      <c r="J201" s="93" t="b">
        <v>0</v>
      </c>
      <c r="K201" s="93" t="b">
        <v>0</v>
      </c>
      <c r="L201" s="93" t="b">
        <v>0</v>
      </c>
    </row>
    <row r="202" spans="1:12" ht="15">
      <c r="A202" s="93" t="s">
        <v>669</v>
      </c>
      <c r="B202" s="93" t="s">
        <v>702</v>
      </c>
      <c r="C202" s="93">
        <v>2</v>
      </c>
      <c r="D202" s="134">
        <v>0.004192649025135268</v>
      </c>
      <c r="E202" s="134">
        <v>0.829303772831025</v>
      </c>
      <c r="F202" s="93" t="s">
        <v>640</v>
      </c>
      <c r="G202" s="93" t="b">
        <v>0</v>
      </c>
      <c r="H202" s="93" t="b">
        <v>0</v>
      </c>
      <c r="I202" s="93" t="b">
        <v>0</v>
      </c>
      <c r="J202" s="93" t="b">
        <v>0</v>
      </c>
      <c r="K202" s="93" t="b">
        <v>0</v>
      </c>
      <c r="L202" s="93" t="b">
        <v>0</v>
      </c>
    </row>
    <row r="203" spans="1:12" ht="15">
      <c r="A203" s="93" t="s">
        <v>706</v>
      </c>
      <c r="B203" s="93" t="s">
        <v>669</v>
      </c>
      <c r="C203" s="93">
        <v>2</v>
      </c>
      <c r="D203" s="134">
        <v>0.004192649025135268</v>
      </c>
      <c r="E203" s="134">
        <v>0.829303772831025</v>
      </c>
      <c r="F203" s="93" t="s">
        <v>640</v>
      </c>
      <c r="G203" s="93" t="b">
        <v>0</v>
      </c>
      <c r="H203" s="93" t="b">
        <v>0</v>
      </c>
      <c r="I203" s="93" t="b">
        <v>0</v>
      </c>
      <c r="J203" s="93" t="b">
        <v>0</v>
      </c>
      <c r="K203" s="93" t="b">
        <v>0</v>
      </c>
      <c r="L203" s="93" t="b">
        <v>0</v>
      </c>
    </row>
    <row r="204" spans="1:12" ht="15">
      <c r="A204" s="93" t="s">
        <v>669</v>
      </c>
      <c r="B204" s="93" t="s">
        <v>674</v>
      </c>
      <c r="C204" s="93">
        <v>2</v>
      </c>
      <c r="D204" s="134">
        <v>0.004192649025135268</v>
      </c>
      <c r="E204" s="134">
        <v>0.829303772831025</v>
      </c>
      <c r="F204" s="93" t="s">
        <v>640</v>
      </c>
      <c r="G204" s="93" t="b">
        <v>0</v>
      </c>
      <c r="H204" s="93" t="b">
        <v>0</v>
      </c>
      <c r="I204" s="93" t="b">
        <v>0</v>
      </c>
      <c r="J204" s="93" t="b">
        <v>0</v>
      </c>
      <c r="K204" s="93" t="b">
        <v>0</v>
      </c>
      <c r="L204" s="93" t="b">
        <v>0</v>
      </c>
    </row>
    <row r="205" spans="1:12" ht="15">
      <c r="A205" s="93" t="s">
        <v>702</v>
      </c>
      <c r="B205" s="93" t="s">
        <v>723</v>
      </c>
      <c r="C205" s="93">
        <v>2</v>
      </c>
      <c r="D205" s="134">
        <v>0.004192649025135268</v>
      </c>
      <c r="E205" s="134">
        <v>1.4313637641589874</v>
      </c>
      <c r="F205" s="93" t="s">
        <v>640</v>
      </c>
      <c r="G205" s="93" t="b">
        <v>0</v>
      </c>
      <c r="H205" s="93" t="b">
        <v>0</v>
      </c>
      <c r="I205" s="93" t="b">
        <v>0</v>
      </c>
      <c r="J205" s="93" t="b">
        <v>0</v>
      </c>
      <c r="K205" s="93" t="b">
        <v>0</v>
      </c>
      <c r="L205" s="93" t="b">
        <v>0</v>
      </c>
    </row>
    <row r="206" spans="1:12" ht="15">
      <c r="A206" s="93" t="s">
        <v>723</v>
      </c>
      <c r="B206" s="93" t="s">
        <v>724</v>
      </c>
      <c r="C206" s="93">
        <v>2</v>
      </c>
      <c r="D206" s="134">
        <v>0.004192649025135268</v>
      </c>
      <c r="E206" s="134">
        <v>1.6074550232146687</v>
      </c>
      <c r="F206" s="93" t="s">
        <v>640</v>
      </c>
      <c r="G206" s="93" t="b">
        <v>0</v>
      </c>
      <c r="H206" s="93" t="b">
        <v>0</v>
      </c>
      <c r="I206" s="93" t="b">
        <v>0</v>
      </c>
      <c r="J206" s="93" t="b">
        <v>0</v>
      </c>
      <c r="K206" s="93" t="b">
        <v>0</v>
      </c>
      <c r="L206" s="93" t="b">
        <v>0</v>
      </c>
    </row>
    <row r="207" spans="1:12" ht="15">
      <c r="A207" s="93" t="s">
        <v>724</v>
      </c>
      <c r="B207" s="93" t="s">
        <v>683</v>
      </c>
      <c r="C207" s="93">
        <v>2</v>
      </c>
      <c r="D207" s="134">
        <v>0.004192649025135268</v>
      </c>
      <c r="E207" s="134">
        <v>1.3064250275506875</v>
      </c>
      <c r="F207" s="93" t="s">
        <v>640</v>
      </c>
      <c r="G207" s="93" t="b">
        <v>0</v>
      </c>
      <c r="H207" s="93" t="b">
        <v>0</v>
      </c>
      <c r="I207" s="93" t="b">
        <v>0</v>
      </c>
      <c r="J207" s="93" t="b">
        <v>0</v>
      </c>
      <c r="K207" s="93" t="b">
        <v>0</v>
      </c>
      <c r="L207" s="93" t="b">
        <v>0</v>
      </c>
    </row>
    <row r="208" spans="1:12" ht="15">
      <c r="A208" s="93" t="s">
        <v>683</v>
      </c>
      <c r="B208" s="93" t="s">
        <v>725</v>
      </c>
      <c r="C208" s="93">
        <v>2</v>
      </c>
      <c r="D208" s="134">
        <v>0.004192649025135268</v>
      </c>
      <c r="E208" s="134">
        <v>1.3064250275506875</v>
      </c>
      <c r="F208" s="93" t="s">
        <v>640</v>
      </c>
      <c r="G208" s="93" t="b">
        <v>0</v>
      </c>
      <c r="H208" s="93" t="b">
        <v>0</v>
      </c>
      <c r="I208" s="93" t="b">
        <v>0</v>
      </c>
      <c r="J208" s="93" t="b">
        <v>0</v>
      </c>
      <c r="K208" s="93" t="b">
        <v>0</v>
      </c>
      <c r="L208" s="93" t="b">
        <v>0</v>
      </c>
    </row>
    <row r="209" spans="1:12" ht="15">
      <c r="A209" s="93" t="s">
        <v>725</v>
      </c>
      <c r="B209" s="93" t="s">
        <v>683</v>
      </c>
      <c r="C209" s="93">
        <v>2</v>
      </c>
      <c r="D209" s="134">
        <v>0.004192649025135268</v>
      </c>
      <c r="E209" s="134">
        <v>1.3064250275506875</v>
      </c>
      <c r="F209" s="93" t="s">
        <v>640</v>
      </c>
      <c r="G209" s="93" t="b">
        <v>0</v>
      </c>
      <c r="H209" s="93" t="b">
        <v>0</v>
      </c>
      <c r="I209" s="93" t="b">
        <v>0</v>
      </c>
      <c r="J209" s="93" t="b">
        <v>0</v>
      </c>
      <c r="K209" s="93" t="b">
        <v>0</v>
      </c>
      <c r="L209" s="93" t="b">
        <v>0</v>
      </c>
    </row>
    <row r="210" spans="1:12" ht="15">
      <c r="A210" s="93" t="s">
        <v>683</v>
      </c>
      <c r="B210" s="93" t="s">
        <v>703</v>
      </c>
      <c r="C210" s="93">
        <v>2</v>
      </c>
      <c r="D210" s="134">
        <v>0.004192649025135268</v>
      </c>
      <c r="E210" s="134">
        <v>1.130333768495006</v>
      </c>
      <c r="F210" s="93" t="s">
        <v>640</v>
      </c>
      <c r="G210" s="93" t="b">
        <v>0</v>
      </c>
      <c r="H210" s="93" t="b">
        <v>0</v>
      </c>
      <c r="I210" s="93" t="b">
        <v>0</v>
      </c>
      <c r="J210" s="93" t="b">
        <v>0</v>
      </c>
      <c r="K210" s="93" t="b">
        <v>0</v>
      </c>
      <c r="L210" s="93" t="b">
        <v>0</v>
      </c>
    </row>
    <row r="211" spans="1:12" ht="15">
      <c r="A211" s="93" t="s">
        <v>703</v>
      </c>
      <c r="B211" s="93" t="s">
        <v>726</v>
      </c>
      <c r="C211" s="93">
        <v>2</v>
      </c>
      <c r="D211" s="134">
        <v>0.004192649025135268</v>
      </c>
      <c r="E211" s="134">
        <v>1.4313637641589874</v>
      </c>
      <c r="F211" s="93" t="s">
        <v>640</v>
      </c>
      <c r="G211" s="93" t="b">
        <v>0</v>
      </c>
      <c r="H211" s="93" t="b">
        <v>0</v>
      </c>
      <c r="I211" s="93" t="b">
        <v>0</v>
      </c>
      <c r="J211" s="93" t="b">
        <v>0</v>
      </c>
      <c r="K211" s="93" t="b">
        <v>0</v>
      </c>
      <c r="L211" s="93" t="b">
        <v>0</v>
      </c>
    </row>
    <row r="212" spans="1:12" ht="15">
      <c r="A212" s="93" t="s">
        <v>726</v>
      </c>
      <c r="B212" s="93" t="s">
        <v>704</v>
      </c>
      <c r="C212" s="93">
        <v>2</v>
      </c>
      <c r="D212" s="134">
        <v>0.004192649025135268</v>
      </c>
      <c r="E212" s="134">
        <v>1.4313637641589874</v>
      </c>
      <c r="F212" s="93" t="s">
        <v>640</v>
      </c>
      <c r="G212" s="93" t="b">
        <v>0</v>
      </c>
      <c r="H212" s="93" t="b">
        <v>0</v>
      </c>
      <c r="I212" s="93" t="b">
        <v>0</v>
      </c>
      <c r="J212" s="93" t="b">
        <v>0</v>
      </c>
      <c r="K212" s="93" t="b">
        <v>0</v>
      </c>
      <c r="L212" s="93" t="b">
        <v>0</v>
      </c>
    </row>
    <row r="213" spans="1:12" ht="15">
      <c r="A213" s="93" t="s">
        <v>675</v>
      </c>
      <c r="B213" s="93" t="s">
        <v>309</v>
      </c>
      <c r="C213" s="93">
        <v>2</v>
      </c>
      <c r="D213" s="134">
        <v>0.004192649025135268</v>
      </c>
      <c r="E213" s="134">
        <v>1.4313637641589874</v>
      </c>
      <c r="F213" s="93" t="s">
        <v>640</v>
      </c>
      <c r="G213" s="93" t="b">
        <v>0</v>
      </c>
      <c r="H213" s="93" t="b">
        <v>0</v>
      </c>
      <c r="I213" s="93" t="b">
        <v>0</v>
      </c>
      <c r="J213" s="93" t="b">
        <v>0</v>
      </c>
      <c r="K213" s="93" t="b">
        <v>0</v>
      </c>
      <c r="L213" s="93" t="b">
        <v>0</v>
      </c>
    </row>
    <row r="214" spans="1:12" ht="15">
      <c r="A214" s="93" t="s">
        <v>309</v>
      </c>
      <c r="B214" s="93" t="s">
        <v>708</v>
      </c>
      <c r="C214" s="93">
        <v>2</v>
      </c>
      <c r="D214" s="134">
        <v>0.004192649025135268</v>
      </c>
      <c r="E214" s="134">
        <v>1.4313637641589874</v>
      </c>
      <c r="F214" s="93" t="s">
        <v>640</v>
      </c>
      <c r="G214" s="93" t="b">
        <v>0</v>
      </c>
      <c r="H214" s="93" t="b">
        <v>0</v>
      </c>
      <c r="I214" s="93" t="b">
        <v>0</v>
      </c>
      <c r="J214" s="93" t="b">
        <v>0</v>
      </c>
      <c r="K214" s="93" t="b">
        <v>0</v>
      </c>
      <c r="L214" s="93" t="b">
        <v>0</v>
      </c>
    </row>
    <row r="215" spans="1:12" ht="15">
      <c r="A215" s="93" t="s">
        <v>676</v>
      </c>
      <c r="B215" s="93" t="s">
        <v>668</v>
      </c>
      <c r="C215" s="93">
        <v>4</v>
      </c>
      <c r="D215" s="134">
        <v>0.007337135793986718</v>
      </c>
      <c r="E215" s="134">
        <v>1.3082085802911045</v>
      </c>
      <c r="F215" s="93" t="s">
        <v>641</v>
      </c>
      <c r="G215" s="93" t="b">
        <v>0</v>
      </c>
      <c r="H215" s="93" t="b">
        <v>0</v>
      </c>
      <c r="I215" s="93" t="b">
        <v>0</v>
      </c>
      <c r="J215" s="93" t="b">
        <v>0</v>
      </c>
      <c r="K215" s="93" t="b">
        <v>0</v>
      </c>
      <c r="L215" s="93" t="b">
        <v>0</v>
      </c>
    </row>
    <row r="216" spans="1:12" ht="15">
      <c r="A216" s="93" t="s">
        <v>684</v>
      </c>
      <c r="B216" s="93" t="s">
        <v>727</v>
      </c>
      <c r="C216" s="93">
        <v>2</v>
      </c>
      <c r="D216" s="134">
        <v>0.0068042970184931635</v>
      </c>
      <c r="E216" s="134">
        <v>1.660391098402467</v>
      </c>
      <c r="F216" s="93" t="s">
        <v>641</v>
      </c>
      <c r="G216" s="93" t="b">
        <v>0</v>
      </c>
      <c r="H216" s="93" t="b">
        <v>0</v>
      </c>
      <c r="I216" s="93" t="b">
        <v>0</v>
      </c>
      <c r="J216" s="93" t="b">
        <v>0</v>
      </c>
      <c r="K216" s="93" t="b">
        <v>0</v>
      </c>
      <c r="L216" s="93" t="b">
        <v>0</v>
      </c>
    </row>
    <row r="217" spans="1:12" ht="15">
      <c r="A217" s="93" t="s">
        <v>727</v>
      </c>
      <c r="B217" s="93" t="s">
        <v>728</v>
      </c>
      <c r="C217" s="93">
        <v>2</v>
      </c>
      <c r="D217" s="134">
        <v>0.0068042970184931635</v>
      </c>
      <c r="E217" s="134">
        <v>1.9614210940664483</v>
      </c>
      <c r="F217" s="93" t="s">
        <v>641</v>
      </c>
      <c r="G217" s="93" t="b">
        <v>0</v>
      </c>
      <c r="H217" s="93" t="b">
        <v>0</v>
      </c>
      <c r="I217" s="93" t="b">
        <v>0</v>
      </c>
      <c r="J217" s="93" t="b">
        <v>0</v>
      </c>
      <c r="K217" s="93" t="b">
        <v>0</v>
      </c>
      <c r="L217" s="93" t="b">
        <v>0</v>
      </c>
    </row>
    <row r="218" spans="1:12" ht="15">
      <c r="A218" s="93" t="s">
        <v>728</v>
      </c>
      <c r="B218" s="93" t="s">
        <v>729</v>
      </c>
      <c r="C218" s="93">
        <v>2</v>
      </c>
      <c r="D218" s="134">
        <v>0.0068042970184931635</v>
      </c>
      <c r="E218" s="134">
        <v>1.9614210940664483</v>
      </c>
      <c r="F218" s="93" t="s">
        <v>641</v>
      </c>
      <c r="G218" s="93" t="b">
        <v>0</v>
      </c>
      <c r="H218" s="93" t="b">
        <v>0</v>
      </c>
      <c r="I218" s="93" t="b">
        <v>0</v>
      </c>
      <c r="J218" s="93" t="b">
        <v>1</v>
      </c>
      <c r="K218" s="93" t="b">
        <v>0</v>
      </c>
      <c r="L218" s="93" t="b">
        <v>0</v>
      </c>
    </row>
    <row r="219" spans="1:12" ht="15">
      <c r="A219" s="93" t="s">
        <v>729</v>
      </c>
      <c r="B219" s="93" t="s">
        <v>730</v>
      </c>
      <c r="C219" s="93">
        <v>2</v>
      </c>
      <c r="D219" s="134">
        <v>0.0068042970184931635</v>
      </c>
      <c r="E219" s="134">
        <v>1.9614210940664483</v>
      </c>
      <c r="F219" s="93" t="s">
        <v>641</v>
      </c>
      <c r="G219" s="93" t="b">
        <v>1</v>
      </c>
      <c r="H219" s="93" t="b">
        <v>0</v>
      </c>
      <c r="I219" s="93" t="b">
        <v>0</v>
      </c>
      <c r="J219" s="93" t="b">
        <v>0</v>
      </c>
      <c r="K219" s="93" t="b">
        <v>0</v>
      </c>
      <c r="L219" s="93" t="b">
        <v>0</v>
      </c>
    </row>
    <row r="220" spans="1:12" ht="15">
      <c r="A220" s="93" t="s">
        <v>730</v>
      </c>
      <c r="B220" s="93" t="s">
        <v>731</v>
      </c>
      <c r="C220" s="93">
        <v>2</v>
      </c>
      <c r="D220" s="134">
        <v>0.0068042970184931635</v>
      </c>
      <c r="E220" s="134">
        <v>1.9614210940664483</v>
      </c>
      <c r="F220" s="93" t="s">
        <v>641</v>
      </c>
      <c r="G220" s="93" t="b">
        <v>0</v>
      </c>
      <c r="H220" s="93" t="b">
        <v>0</v>
      </c>
      <c r="I220" s="93" t="b">
        <v>0</v>
      </c>
      <c r="J220" s="93" t="b">
        <v>0</v>
      </c>
      <c r="K220" s="93" t="b">
        <v>0</v>
      </c>
      <c r="L220" s="93" t="b">
        <v>0</v>
      </c>
    </row>
    <row r="221" spans="1:12" ht="15">
      <c r="A221" s="93" t="s">
        <v>731</v>
      </c>
      <c r="B221" s="93" t="s">
        <v>732</v>
      </c>
      <c r="C221" s="93">
        <v>2</v>
      </c>
      <c r="D221" s="134">
        <v>0.0068042970184931635</v>
      </c>
      <c r="E221" s="134">
        <v>1.9614210940664483</v>
      </c>
      <c r="F221" s="93" t="s">
        <v>641</v>
      </c>
      <c r="G221" s="93" t="b">
        <v>0</v>
      </c>
      <c r="H221" s="93" t="b">
        <v>0</v>
      </c>
      <c r="I221" s="93" t="b">
        <v>0</v>
      </c>
      <c r="J221" s="93" t="b">
        <v>0</v>
      </c>
      <c r="K221" s="93" t="b">
        <v>0</v>
      </c>
      <c r="L221" s="93" t="b">
        <v>0</v>
      </c>
    </row>
    <row r="222" spans="1:12" ht="15">
      <c r="A222" s="93" t="s">
        <v>732</v>
      </c>
      <c r="B222" s="93" t="s">
        <v>733</v>
      </c>
      <c r="C222" s="93">
        <v>2</v>
      </c>
      <c r="D222" s="134">
        <v>0.0068042970184931635</v>
      </c>
      <c r="E222" s="134">
        <v>1.9614210940664483</v>
      </c>
      <c r="F222" s="93" t="s">
        <v>641</v>
      </c>
      <c r="G222" s="93" t="b">
        <v>0</v>
      </c>
      <c r="H222" s="93" t="b">
        <v>0</v>
      </c>
      <c r="I222" s="93" t="b">
        <v>0</v>
      </c>
      <c r="J222" s="93" t="b">
        <v>0</v>
      </c>
      <c r="K222" s="93" t="b">
        <v>0</v>
      </c>
      <c r="L222" s="93" t="b">
        <v>0</v>
      </c>
    </row>
    <row r="223" spans="1:12" ht="15">
      <c r="A223" s="93" t="s">
        <v>733</v>
      </c>
      <c r="B223" s="93" t="s">
        <v>734</v>
      </c>
      <c r="C223" s="93">
        <v>2</v>
      </c>
      <c r="D223" s="134">
        <v>0.0068042970184931635</v>
      </c>
      <c r="E223" s="134">
        <v>1.9614210940664483</v>
      </c>
      <c r="F223" s="93" t="s">
        <v>641</v>
      </c>
      <c r="G223" s="93" t="b">
        <v>0</v>
      </c>
      <c r="H223" s="93" t="b">
        <v>0</v>
      </c>
      <c r="I223" s="93" t="b">
        <v>0</v>
      </c>
      <c r="J223" s="93" t="b">
        <v>1</v>
      </c>
      <c r="K223" s="93" t="b">
        <v>0</v>
      </c>
      <c r="L223" s="93" t="b">
        <v>0</v>
      </c>
    </row>
    <row r="224" spans="1:12" ht="15">
      <c r="A224" s="93" t="s">
        <v>734</v>
      </c>
      <c r="B224" s="93" t="s">
        <v>735</v>
      </c>
      <c r="C224" s="93">
        <v>2</v>
      </c>
      <c r="D224" s="134">
        <v>0.0068042970184931635</v>
      </c>
      <c r="E224" s="134">
        <v>1.9614210940664483</v>
      </c>
      <c r="F224" s="93" t="s">
        <v>641</v>
      </c>
      <c r="G224" s="93" t="b">
        <v>1</v>
      </c>
      <c r="H224" s="93" t="b">
        <v>0</v>
      </c>
      <c r="I224" s="93" t="b">
        <v>0</v>
      </c>
      <c r="J224" s="93" t="b">
        <v>0</v>
      </c>
      <c r="K224" s="93" t="b">
        <v>0</v>
      </c>
      <c r="L224" s="93" t="b">
        <v>0</v>
      </c>
    </row>
    <row r="225" spans="1:12" ht="15">
      <c r="A225" s="93" t="s">
        <v>735</v>
      </c>
      <c r="B225" s="93" t="s">
        <v>736</v>
      </c>
      <c r="C225" s="93">
        <v>2</v>
      </c>
      <c r="D225" s="134">
        <v>0.0068042970184931635</v>
      </c>
      <c r="E225" s="134">
        <v>1.9614210940664483</v>
      </c>
      <c r="F225" s="93" t="s">
        <v>641</v>
      </c>
      <c r="G225" s="93" t="b">
        <v>0</v>
      </c>
      <c r="H225" s="93" t="b">
        <v>0</v>
      </c>
      <c r="I225" s="93" t="b">
        <v>0</v>
      </c>
      <c r="J225" s="93" t="b">
        <v>0</v>
      </c>
      <c r="K225" s="93" t="b">
        <v>1</v>
      </c>
      <c r="L225" s="93" t="b">
        <v>0</v>
      </c>
    </row>
    <row r="226" spans="1:12" ht="15">
      <c r="A226" s="93" t="s">
        <v>736</v>
      </c>
      <c r="B226" s="93" t="s">
        <v>684</v>
      </c>
      <c r="C226" s="93">
        <v>2</v>
      </c>
      <c r="D226" s="134">
        <v>0.0068042970184931635</v>
      </c>
      <c r="E226" s="134">
        <v>1.9614210940664483</v>
      </c>
      <c r="F226" s="93" t="s">
        <v>641</v>
      </c>
      <c r="G226" s="93" t="b">
        <v>0</v>
      </c>
      <c r="H226" s="93" t="b">
        <v>1</v>
      </c>
      <c r="I226" s="93" t="b">
        <v>0</v>
      </c>
      <c r="J226" s="93" t="b">
        <v>0</v>
      </c>
      <c r="K226" s="93" t="b">
        <v>0</v>
      </c>
      <c r="L226" s="93" t="b">
        <v>0</v>
      </c>
    </row>
    <row r="227" spans="1:12" ht="15">
      <c r="A227" s="93" t="s">
        <v>684</v>
      </c>
      <c r="B227" s="93" t="s">
        <v>737</v>
      </c>
      <c r="C227" s="93">
        <v>2</v>
      </c>
      <c r="D227" s="134">
        <v>0.0068042970184931635</v>
      </c>
      <c r="E227" s="134">
        <v>1.660391098402467</v>
      </c>
      <c r="F227" s="93" t="s">
        <v>641</v>
      </c>
      <c r="G227" s="93" t="b">
        <v>0</v>
      </c>
      <c r="H227" s="93" t="b">
        <v>0</v>
      </c>
      <c r="I227" s="93" t="b">
        <v>0</v>
      </c>
      <c r="J227" s="93" t="b">
        <v>0</v>
      </c>
      <c r="K227" s="93" t="b">
        <v>0</v>
      </c>
      <c r="L227" s="93" t="b">
        <v>0</v>
      </c>
    </row>
    <row r="228" spans="1:12" ht="15">
      <c r="A228" s="93" t="s">
        <v>737</v>
      </c>
      <c r="B228" s="93" t="s">
        <v>685</v>
      </c>
      <c r="C228" s="93">
        <v>2</v>
      </c>
      <c r="D228" s="134">
        <v>0.0068042970184931635</v>
      </c>
      <c r="E228" s="134">
        <v>1.660391098402467</v>
      </c>
      <c r="F228" s="93" t="s">
        <v>641</v>
      </c>
      <c r="G228" s="93" t="b">
        <v>0</v>
      </c>
      <c r="H228" s="93" t="b">
        <v>0</v>
      </c>
      <c r="I228" s="93" t="b">
        <v>0</v>
      </c>
      <c r="J228" s="93" t="b">
        <v>0</v>
      </c>
      <c r="K228" s="93" t="b">
        <v>0</v>
      </c>
      <c r="L228" s="93" t="b">
        <v>0</v>
      </c>
    </row>
    <row r="229" spans="1:12" ht="15">
      <c r="A229" s="93" t="s">
        <v>685</v>
      </c>
      <c r="B229" s="93" t="s">
        <v>671</v>
      </c>
      <c r="C229" s="93">
        <v>2</v>
      </c>
      <c r="D229" s="134">
        <v>0.0068042970184931635</v>
      </c>
      <c r="E229" s="134">
        <v>1.359361102738486</v>
      </c>
      <c r="F229" s="93" t="s">
        <v>641</v>
      </c>
      <c r="G229" s="93" t="b">
        <v>0</v>
      </c>
      <c r="H229" s="93" t="b">
        <v>0</v>
      </c>
      <c r="I229" s="93" t="b">
        <v>0</v>
      </c>
      <c r="J229" s="93" t="b">
        <v>0</v>
      </c>
      <c r="K229" s="93" t="b">
        <v>0</v>
      </c>
      <c r="L229" s="93" t="b">
        <v>0</v>
      </c>
    </row>
    <row r="230" spans="1:12" ht="15">
      <c r="A230" s="93" t="s">
        <v>671</v>
      </c>
      <c r="B230" s="93" t="s">
        <v>676</v>
      </c>
      <c r="C230" s="93">
        <v>2</v>
      </c>
      <c r="D230" s="134">
        <v>0.0068042970184931635</v>
      </c>
      <c r="E230" s="134">
        <v>1.359361102738486</v>
      </c>
      <c r="F230" s="93" t="s">
        <v>641</v>
      </c>
      <c r="G230" s="93" t="b">
        <v>0</v>
      </c>
      <c r="H230" s="93" t="b">
        <v>0</v>
      </c>
      <c r="I230" s="93" t="b">
        <v>0</v>
      </c>
      <c r="J230" s="93" t="b">
        <v>0</v>
      </c>
      <c r="K230" s="93" t="b">
        <v>0</v>
      </c>
      <c r="L230" s="93" t="b">
        <v>0</v>
      </c>
    </row>
    <row r="231" spans="1:12" ht="15">
      <c r="A231" s="93" t="s">
        <v>771</v>
      </c>
      <c r="B231" s="93" t="s">
        <v>772</v>
      </c>
      <c r="C231" s="93">
        <v>2</v>
      </c>
      <c r="D231" s="134">
        <v>0.0068042970184931635</v>
      </c>
      <c r="E231" s="134">
        <v>1.9614210940664483</v>
      </c>
      <c r="F231" s="93" t="s">
        <v>641</v>
      </c>
      <c r="G231" s="93" t="b">
        <v>1</v>
      </c>
      <c r="H231" s="93" t="b">
        <v>0</v>
      </c>
      <c r="I231" s="93" t="b">
        <v>0</v>
      </c>
      <c r="J231" s="93" t="b">
        <v>0</v>
      </c>
      <c r="K231" s="93" t="b">
        <v>0</v>
      </c>
      <c r="L231" s="93" t="b">
        <v>0</v>
      </c>
    </row>
    <row r="232" spans="1:12" ht="15">
      <c r="A232" s="93" t="s">
        <v>772</v>
      </c>
      <c r="B232" s="93" t="s">
        <v>773</v>
      </c>
      <c r="C232" s="93">
        <v>2</v>
      </c>
      <c r="D232" s="134">
        <v>0.0068042970184931635</v>
      </c>
      <c r="E232" s="134">
        <v>1.9614210940664483</v>
      </c>
      <c r="F232" s="93" t="s">
        <v>641</v>
      </c>
      <c r="G232" s="93" t="b">
        <v>0</v>
      </c>
      <c r="H232" s="93" t="b">
        <v>0</v>
      </c>
      <c r="I232" s="93" t="b">
        <v>0</v>
      </c>
      <c r="J232" s="93" t="b">
        <v>0</v>
      </c>
      <c r="K232" s="93" t="b">
        <v>0</v>
      </c>
      <c r="L232" s="93" t="b">
        <v>0</v>
      </c>
    </row>
    <row r="233" spans="1:12" ht="15">
      <c r="A233" s="93" t="s">
        <v>773</v>
      </c>
      <c r="B233" s="93" t="s">
        <v>774</v>
      </c>
      <c r="C233" s="93">
        <v>2</v>
      </c>
      <c r="D233" s="134">
        <v>0.0068042970184931635</v>
      </c>
      <c r="E233" s="134">
        <v>1.9614210940664483</v>
      </c>
      <c r="F233" s="93" t="s">
        <v>641</v>
      </c>
      <c r="G233" s="93" t="b">
        <v>0</v>
      </c>
      <c r="H233" s="93" t="b">
        <v>0</v>
      </c>
      <c r="I233" s="93" t="b">
        <v>0</v>
      </c>
      <c r="J233" s="93" t="b">
        <v>0</v>
      </c>
      <c r="K233" s="93" t="b">
        <v>0</v>
      </c>
      <c r="L233" s="93" t="b">
        <v>0</v>
      </c>
    </row>
    <row r="234" spans="1:12" ht="15">
      <c r="A234" s="93" t="s">
        <v>774</v>
      </c>
      <c r="B234" s="93" t="s">
        <v>672</v>
      </c>
      <c r="C234" s="93">
        <v>2</v>
      </c>
      <c r="D234" s="134">
        <v>0.0068042970184931635</v>
      </c>
      <c r="E234" s="134">
        <v>1.4842998393467859</v>
      </c>
      <c r="F234" s="93" t="s">
        <v>641</v>
      </c>
      <c r="G234" s="93" t="b">
        <v>0</v>
      </c>
      <c r="H234" s="93" t="b">
        <v>0</v>
      </c>
      <c r="I234" s="93" t="b">
        <v>0</v>
      </c>
      <c r="J234" s="93" t="b">
        <v>0</v>
      </c>
      <c r="K234" s="93" t="b">
        <v>0</v>
      </c>
      <c r="L234" s="93" t="b">
        <v>0</v>
      </c>
    </row>
    <row r="235" spans="1:12" ht="15">
      <c r="A235" s="93" t="s">
        <v>672</v>
      </c>
      <c r="B235" s="93" t="s">
        <v>775</v>
      </c>
      <c r="C235" s="93">
        <v>2</v>
      </c>
      <c r="D235" s="134">
        <v>0.0068042970184931635</v>
      </c>
      <c r="E235" s="134">
        <v>1.4842998393467859</v>
      </c>
      <c r="F235" s="93" t="s">
        <v>641</v>
      </c>
      <c r="G235" s="93" t="b">
        <v>0</v>
      </c>
      <c r="H235" s="93" t="b">
        <v>0</v>
      </c>
      <c r="I235" s="93" t="b">
        <v>0</v>
      </c>
      <c r="J235" s="93" t="b">
        <v>0</v>
      </c>
      <c r="K235" s="93" t="b">
        <v>0</v>
      </c>
      <c r="L235" s="93" t="b">
        <v>0</v>
      </c>
    </row>
    <row r="236" spans="1:12" ht="15">
      <c r="A236" s="93" t="s">
        <v>775</v>
      </c>
      <c r="B236" s="93" t="s">
        <v>776</v>
      </c>
      <c r="C236" s="93">
        <v>2</v>
      </c>
      <c r="D236" s="134">
        <v>0.0068042970184931635</v>
      </c>
      <c r="E236" s="134">
        <v>1.9614210940664483</v>
      </c>
      <c r="F236" s="93" t="s">
        <v>641</v>
      </c>
      <c r="G236" s="93" t="b">
        <v>0</v>
      </c>
      <c r="H236" s="93" t="b">
        <v>0</v>
      </c>
      <c r="I236" s="93" t="b">
        <v>0</v>
      </c>
      <c r="J236" s="93" t="b">
        <v>1</v>
      </c>
      <c r="K236" s="93" t="b">
        <v>0</v>
      </c>
      <c r="L236" s="93" t="b">
        <v>0</v>
      </c>
    </row>
    <row r="237" spans="1:12" ht="15">
      <c r="A237" s="93" t="s">
        <v>776</v>
      </c>
      <c r="B237" s="93" t="s">
        <v>692</v>
      </c>
      <c r="C237" s="93">
        <v>2</v>
      </c>
      <c r="D237" s="134">
        <v>0.0068042970184931635</v>
      </c>
      <c r="E237" s="134">
        <v>1.9614210940664483</v>
      </c>
      <c r="F237" s="93" t="s">
        <v>641</v>
      </c>
      <c r="G237" s="93" t="b">
        <v>1</v>
      </c>
      <c r="H237" s="93" t="b">
        <v>0</v>
      </c>
      <c r="I237" s="93" t="b">
        <v>0</v>
      </c>
      <c r="J237" s="93" t="b">
        <v>0</v>
      </c>
      <c r="K237" s="93" t="b">
        <v>0</v>
      </c>
      <c r="L237" s="93" t="b">
        <v>0</v>
      </c>
    </row>
    <row r="238" spans="1:12" ht="15">
      <c r="A238" s="93" t="s">
        <v>692</v>
      </c>
      <c r="B238" s="93" t="s">
        <v>777</v>
      </c>
      <c r="C238" s="93">
        <v>2</v>
      </c>
      <c r="D238" s="134">
        <v>0.0068042970184931635</v>
      </c>
      <c r="E238" s="134">
        <v>1.9614210940664483</v>
      </c>
      <c r="F238" s="93" t="s">
        <v>641</v>
      </c>
      <c r="G238" s="93" t="b">
        <v>0</v>
      </c>
      <c r="H238" s="93" t="b">
        <v>0</v>
      </c>
      <c r="I238" s="93" t="b">
        <v>0</v>
      </c>
      <c r="J238" s="93" t="b">
        <v>0</v>
      </c>
      <c r="K238" s="93" t="b">
        <v>0</v>
      </c>
      <c r="L238" s="93" t="b">
        <v>0</v>
      </c>
    </row>
    <row r="239" spans="1:12" ht="15">
      <c r="A239" s="93" t="s">
        <v>777</v>
      </c>
      <c r="B239" s="93" t="s">
        <v>778</v>
      </c>
      <c r="C239" s="93">
        <v>2</v>
      </c>
      <c r="D239" s="134">
        <v>0.0068042970184931635</v>
      </c>
      <c r="E239" s="134">
        <v>1.9614210940664483</v>
      </c>
      <c r="F239" s="93" t="s">
        <v>641</v>
      </c>
      <c r="G239" s="93" t="b">
        <v>0</v>
      </c>
      <c r="H239" s="93" t="b">
        <v>0</v>
      </c>
      <c r="I239" s="93" t="b">
        <v>0</v>
      </c>
      <c r="J239" s="93" t="b">
        <v>0</v>
      </c>
      <c r="K239" s="93" t="b">
        <v>0</v>
      </c>
      <c r="L239" s="93" t="b">
        <v>0</v>
      </c>
    </row>
    <row r="240" spans="1:12" ht="15">
      <c r="A240" s="93" t="s">
        <v>778</v>
      </c>
      <c r="B240" s="93" t="s">
        <v>672</v>
      </c>
      <c r="C240" s="93">
        <v>2</v>
      </c>
      <c r="D240" s="134">
        <v>0.0068042970184931635</v>
      </c>
      <c r="E240" s="134">
        <v>1.4842998393467859</v>
      </c>
      <c r="F240" s="93" t="s">
        <v>641</v>
      </c>
      <c r="G240" s="93" t="b">
        <v>0</v>
      </c>
      <c r="H240" s="93" t="b">
        <v>0</v>
      </c>
      <c r="I240" s="93" t="b">
        <v>0</v>
      </c>
      <c r="J240" s="93" t="b">
        <v>0</v>
      </c>
      <c r="K240" s="93" t="b">
        <v>0</v>
      </c>
      <c r="L240" s="93" t="b">
        <v>0</v>
      </c>
    </row>
    <row r="241" spans="1:12" ht="15">
      <c r="A241" s="93" t="s">
        <v>672</v>
      </c>
      <c r="B241" s="93" t="s">
        <v>779</v>
      </c>
      <c r="C241" s="93">
        <v>2</v>
      </c>
      <c r="D241" s="134">
        <v>0.0068042970184931635</v>
      </c>
      <c r="E241" s="134">
        <v>1.4842998393467859</v>
      </c>
      <c r="F241" s="93" t="s">
        <v>641</v>
      </c>
      <c r="G241" s="93" t="b">
        <v>0</v>
      </c>
      <c r="H241" s="93" t="b">
        <v>0</v>
      </c>
      <c r="I241" s="93" t="b">
        <v>0</v>
      </c>
      <c r="J241" s="93" t="b">
        <v>0</v>
      </c>
      <c r="K241" s="93" t="b">
        <v>0</v>
      </c>
      <c r="L241" s="93" t="b">
        <v>0</v>
      </c>
    </row>
    <row r="242" spans="1:12" ht="15">
      <c r="A242" s="93" t="s">
        <v>779</v>
      </c>
      <c r="B242" s="93" t="s">
        <v>780</v>
      </c>
      <c r="C242" s="93">
        <v>2</v>
      </c>
      <c r="D242" s="134">
        <v>0.0068042970184931635</v>
      </c>
      <c r="E242" s="134">
        <v>1.9614210940664483</v>
      </c>
      <c r="F242" s="93" t="s">
        <v>641</v>
      </c>
      <c r="G242" s="93" t="b">
        <v>0</v>
      </c>
      <c r="H242" s="93" t="b">
        <v>0</v>
      </c>
      <c r="I242" s="93" t="b">
        <v>0</v>
      </c>
      <c r="J242" s="93" t="b">
        <v>0</v>
      </c>
      <c r="K242" s="93" t="b">
        <v>0</v>
      </c>
      <c r="L242" s="93" t="b">
        <v>0</v>
      </c>
    </row>
    <row r="243" spans="1:12" ht="15">
      <c r="A243" s="93" t="s">
        <v>780</v>
      </c>
      <c r="B243" s="93" t="s">
        <v>781</v>
      </c>
      <c r="C243" s="93">
        <v>2</v>
      </c>
      <c r="D243" s="134">
        <v>0.0068042970184931635</v>
      </c>
      <c r="E243" s="134">
        <v>1.9614210940664483</v>
      </c>
      <c r="F243" s="93" t="s">
        <v>641</v>
      </c>
      <c r="G243" s="93" t="b">
        <v>0</v>
      </c>
      <c r="H243" s="93" t="b">
        <v>0</v>
      </c>
      <c r="I243" s="93" t="b">
        <v>0</v>
      </c>
      <c r="J243" s="93" t="b">
        <v>0</v>
      </c>
      <c r="K243" s="93" t="b">
        <v>1</v>
      </c>
      <c r="L243" s="93" t="b">
        <v>0</v>
      </c>
    </row>
    <row r="244" spans="1:12" ht="15">
      <c r="A244" s="93" t="s">
        <v>781</v>
      </c>
      <c r="B244" s="93" t="s">
        <v>782</v>
      </c>
      <c r="C244" s="93">
        <v>2</v>
      </c>
      <c r="D244" s="134">
        <v>0.0068042970184931635</v>
      </c>
      <c r="E244" s="134">
        <v>1.9614210940664483</v>
      </c>
      <c r="F244" s="93" t="s">
        <v>641</v>
      </c>
      <c r="G244" s="93" t="b">
        <v>0</v>
      </c>
      <c r="H244" s="93" t="b">
        <v>1</v>
      </c>
      <c r="I244" s="93" t="b">
        <v>0</v>
      </c>
      <c r="J244" s="93" t="b">
        <v>0</v>
      </c>
      <c r="K244" s="93" t="b">
        <v>0</v>
      </c>
      <c r="L244" s="93" t="b">
        <v>0</v>
      </c>
    </row>
    <row r="245" spans="1:12" ht="15">
      <c r="A245" s="93" t="s">
        <v>782</v>
      </c>
      <c r="B245" s="93" t="s">
        <v>672</v>
      </c>
      <c r="C245" s="93">
        <v>2</v>
      </c>
      <c r="D245" s="134">
        <v>0.0068042970184931635</v>
      </c>
      <c r="E245" s="134">
        <v>1.4842998393467859</v>
      </c>
      <c r="F245" s="93" t="s">
        <v>641</v>
      </c>
      <c r="G245" s="93" t="b">
        <v>0</v>
      </c>
      <c r="H245" s="93" t="b">
        <v>0</v>
      </c>
      <c r="I245" s="93" t="b">
        <v>0</v>
      </c>
      <c r="J245" s="93" t="b">
        <v>0</v>
      </c>
      <c r="K245" s="93" t="b">
        <v>0</v>
      </c>
      <c r="L245" s="93" t="b">
        <v>0</v>
      </c>
    </row>
    <row r="246" spans="1:12" ht="15">
      <c r="A246" s="93" t="s">
        <v>672</v>
      </c>
      <c r="B246" s="93" t="s">
        <v>783</v>
      </c>
      <c r="C246" s="93">
        <v>2</v>
      </c>
      <c r="D246" s="134">
        <v>0.0068042970184931635</v>
      </c>
      <c r="E246" s="134">
        <v>1.4842998393467859</v>
      </c>
      <c r="F246" s="93" t="s">
        <v>641</v>
      </c>
      <c r="G246" s="93" t="b">
        <v>0</v>
      </c>
      <c r="H246" s="93" t="b">
        <v>0</v>
      </c>
      <c r="I246" s="93" t="b">
        <v>0</v>
      </c>
      <c r="J246" s="93" t="b">
        <v>0</v>
      </c>
      <c r="K246" s="93" t="b">
        <v>0</v>
      </c>
      <c r="L246" s="93" t="b">
        <v>0</v>
      </c>
    </row>
    <row r="247" spans="1:12" ht="15">
      <c r="A247" s="93" t="s">
        <v>783</v>
      </c>
      <c r="B247" s="93" t="s">
        <v>784</v>
      </c>
      <c r="C247" s="93">
        <v>2</v>
      </c>
      <c r="D247" s="134">
        <v>0.0068042970184931635</v>
      </c>
      <c r="E247" s="134">
        <v>1.9614210940664483</v>
      </c>
      <c r="F247" s="93" t="s">
        <v>641</v>
      </c>
      <c r="G247" s="93" t="b">
        <v>0</v>
      </c>
      <c r="H247" s="93" t="b">
        <v>0</v>
      </c>
      <c r="I247" s="93" t="b">
        <v>0</v>
      </c>
      <c r="J247" s="93" t="b">
        <v>0</v>
      </c>
      <c r="K247" s="93" t="b">
        <v>0</v>
      </c>
      <c r="L247" s="93" t="b">
        <v>0</v>
      </c>
    </row>
    <row r="248" spans="1:12" ht="15">
      <c r="A248" s="93" t="s">
        <v>784</v>
      </c>
      <c r="B248" s="93" t="s">
        <v>785</v>
      </c>
      <c r="C248" s="93">
        <v>2</v>
      </c>
      <c r="D248" s="134">
        <v>0.0068042970184931635</v>
      </c>
      <c r="E248" s="134">
        <v>1.9614210940664483</v>
      </c>
      <c r="F248" s="93" t="s">
        <v>641</v>
      </c>
      <c r="G248" s="93" t="b">
        <v>0</v>
      </c>
      <c r="H248" s="93" t="b">
        <v>0</v>
      </c>
      <c r="I248" s="93" t="b">
        <v>0</v>
      </c>
      <c r="J248" s="93" t="b">
        <v>0</v>
      </c>
      <c r="K248" s="93" t="b">
        <v>0</v>
      </c>
      <c r="L248" s="93" t="b">
        <v>0</v>
      </c>
    </row>
    <row r="249" spans="1:12" ht="15">
      <c r="A249" s="93" t="s">
        <v>785</v>
      </c>
      <c r="B249" s="93" t="s">
        <v>685</v>
      </c>
      <c r="C249" s="93">
        <v>2</v>
      </c>
      <c r="D249" s="134">
        <v>0.0068042970184931635</v>
      </c>
      <c r="E249" s="134">
        <v>1.660391098402467</v>
      </c>
      <c r="F249" s="93" t="s">
        <v>641</v>
      </c>
      <c r="G249" s="93" t="b">
        <v>0</v>
      </c>
      <c r="H249" s="93" t="b">
        <v>0</v>
      </c>
      <c r="I249" s="93" t="b">
        <v>0</v>
      </c>
      <c r="J249" s="93" t="b">
        <v>0</v>
      </c>
      <c r="K249" s="93" t="b">
        <v>0</v>
      </c>
      <c r="L249" s="93" t="b">
        <v>0</v>
      </c>
    </row>
    <row r="250" spans="1:12" ht="15">
      <c r="A250" s="93" t="s">
        <v>685</v>
      </c>
      <c r="B250" s="93" t="s">
        <v>676</v>
      </c>
      <c r="C250" s="93">
        <v>2</v>
      </c>
      <c r="D250" s="134">
        <v>0.0068042970184931635</v>
      </c>
      <c r="E250" s="134">
        <v>1.359361102738486</v>
      </c>
      <c r="F250" s="93" t="s">
        <v>641</v>
      </c>
      <c r="G250" s="93" t="b">
        <v>0</v>
      </c>
      <c r="H250" s="93" t="b">
        <v>0</v>
      </c>
      <c r="I250" s="93" t="b">
        <v>0</v>
      </c>
      <c r="J250" s="93" t="b">
        <v>0</v>
      </c>
      <c r="K250" s="93" t="b">
        <v>0</v>
      </c>
      <c r="L250" s="93" t="b">
        <v>0</v>
      </c>
    </row>
    <row r="251" spans="1:12" ht="15">
      <c r="A251" s="93" t="s">
        <v>668</v>
      </c>
      <c r="B251" s="93" t="s">
        <v>786</v>
      </c>
      <c r="C251" s="93">
        <v>2</v>
      </c>
      <c r="D251" s="134">
        <v>0.0068042970184931635</v>
      </c>
      <c r="E251" s="134">
        <v>1.660391098402467</v>
      </c>
      <c r="F251" s="93" t="s">
        <v>641</v>
      </c>
      <c r="G251" s="93" t="b">
        <v>0</v>
      </c>
      <c r="H251" s="93" t="b">
        <v>0</v>
      </c>
      <c r="I251" s="93" t="b">
        <v>0</v>
      </c>
      <c r="J251" s="93" t="b">
        <v>0</v>
      </c>
      <c r="K251" s="93" t="b">
        <v>0</v>
      </c>
      <c r="L251" s="93" t="b">
        <v>0</v>
      </c>
    </row>
    <row r="252" spans="1:12" ht="15">
      <c r="A252" s="93" t="s">
        <v>756</v>
      </c>
      <c r="B252" s="93" t="s">
        <v>675</v>
      </c>
      <c r="C252" s="93">
        <v>2</v>
      </c>
      <c r="D252" s="134">
        <v>0.0068042970184931635</v>
      </c>
      <c r="E252" s="134">
        <v>1.9614210940664483</v>
      </c>
      <c r="F252" s="93" t="s">
        <v>641</v>
      </c>
      <c r="G252" s="93" t="b">
        <v>0</v>
      </c>
      <c r="H252" s="93" t="b">
        <v>0</v>
      </c>
      <c r="I252" s="93" t="b">
        <v>0</v>
      </c>
      <c r="J252" s="93" t="b">
        <v>0</v>
      </c>
      <c r="K252" s="93" t="b">
        <v>0</v>
      </c>
      <c r="L252" s="93" t="b">
        <v>0</v>
      </c>
    </row>
    <row r="253" spans="1:12" ht="15">
      <c r="A253" s="93" t="s">
        <v>675</v>
      </c>
      <c r="B253" s="93" t="s">
        <v>757</v>
      </c>
      <c r="C253" s="93">
        <v>2</v>
      </c>
      <c r="D253" s="134">
        <v>0.0068042970184931635</v>
      </c>
      <c r="E253" s="134">
        <v>1.9614210940664483</v>
      </c>
      <c r="F253" s="93" t="s">
        <v>641</v>
      </c>
      <c r="G253" s="93" t="b">
        <v>0</v>
      </c>
      <c r="H253" s="93" t="b">
        <v>0</v>
      </c>
      <c r="I253" s="93" t="b">
        <v>0</v>
      </c>
      <c r="J253" s="93" t="b">
        <v>0</v>
      </c>
      <c r="K253" s="93" t="b">
        <v>0</v>
      </c>
      <c r="L253" s="93" t="b">
        <v>0</v>
      </c>
    </row>
    <row r="254" spans="1:12" ht="15">
      <c r="A254" s="93" t="s">
        <v>757</v>
      </c>
      <c r="B254" s="93" t="s">
        <v>758</v>
      </c>
      <c r="C254" s="93">
        <v>2</v>
      </c>
      <c r="D254" s="134">
        <v>0.0068042970184931635</v>
      </c>
      <c r="E254" s="134">
        <v>1.9614210940664483</v>
      </c>
      <c r="F254" s="93" t="s">
        <v>641</v>
      </c>
      <c r="G254" s="93" t="b">
        <v>0</v>
      </c>
      <c r="H254" s="93" t="b">
        <v>0</v>
      </c>
      <c r="I254" s="93" t="b">
        <v>0</v>
      </c>
      <c r="J254" s="93" t="b">
        <v>0</v>
      </c>
      <c r="K254" s="93" t="b">
        <v>1</v>
      </c>
      <c r="L254" s="93" t="b">
        <v>0</v>
      </c>
    </row>
    <row r="255" spans="1:12" ht="15">
      <c r="A255" s="93" t="s">
        <v>758</v>
      </c>
      <c r="B255" s="93" t="s">
        <v>759</v>
      </c>
      <c r="C255" s="93">
        <v>2</v>
      </c>
      <c r="D255" s="134">
        <v>0.0068042970184931635</v>
      </c>
      <c r="E255" s="134">
        <v>1.9614210940664483</v>
      </c>
      <c r="F255" s="93" t="s">
        <v>641</v>
      </c>
      <c r="G255" s="93" t="b">
        <v>0</v>
      </c>
      <c r="H255" s="93" t="b">
        <v>1</v>
      </c>
      <c r="I255" s="93" t="b">
        <v>0</v>
      </c>
      <c r="J255" s="93" t="b">
        <v>0</v>
      </c>
      <c r="K255" s="93" t="b">
        <v>0</v>
      </c>
      <c r="L255" s="93" t="b">
        <v>0</v>
      </c>
    </row>
    <row r="256" spans="1:12" ht="15">
      <c r="A256" s="93" t="s">
        <v>759</v>
      </c>
      <c r="B256" s="93" t="s">
        <v>689</v>
      </c>
      <c r="C256" s="93">
        <v>2</v>
      </c>
      <c r="D256" s="134">
        <v>0.0068042970184931635</v>
      </c>
      <c r="E256" s="134">
        <v>1.660391098402467</v>
      </c>
      <c r="F256" s="93" t="s">
        <v>641</v>
      </c>
      <c r="G256" s="93" t="b">
        <v>0</v>
      </c>
      <c r="H256" s="93" t="b">
        <v>0</v>
      </c>
      <c r="I256" s="93" t="b">
        <v>0</v>
      </c>
      <c r="J256" s="93" t="b">
        <v>0</v>
      </c>
      <c r="K256" s="93" t="b">
        <v>1</v>
      </c>
      <c r="L256" s="93" t="b">
        <v>0</v>
      </c>
    </row>
    <row r="257" spans="1:12" ht="15">
      <c r="A257" s="93" t="s">
        <v>689</v>
      </c>
      <c r="B257" s="93" t="s">
        <v>760</v>
      </c>
      <c r="C257" s="93">
        <v>2</v>
      </c>
      <c r="D257" s="134">
        <v>0.0068042970184931635</v>
      </c>
      <c r="E257" s="134">
        <v>1.660391098402467</v>
      </c>
      <c r="F257" s="93" t="s">
        <v>641</v>
      </c>
      <c r="G257" s="93" t="b">
        <v>0</v>
      </c>
      <c r="H257" s="93" t="b">
        <v>1</v>
      </c>
      <c r="I257" s="93" t="b">
        <v>0</v>
      </c>
      <c r="J257" s="93" t="b">
        <v>0</v>
      </c>
      <c r="K257" s="93" t="b">
        <v>0</v>
      </c>
      <c r="L257" s="93" t="b">
        <v>0</v>
      </c>
    </row>
    <row r="258" spans="1:12" ht="15">
      <c r="A258" s="93" t="s">
        <v>760</v>
      </c>
      <c r="B258" s="93" t="s">
        <v>761</v>
      </c>
      <c r="C258" s="93">
        <v>2</v>
      </c>
      <c r="D258" s="134">
        <v>0.0068042970184931635</v>
      </c>
      <c r="E258" s="134">
        <v>1.9614210940664483</v>
      </c>
      <c r="F258" s="93" t="s">
        <v>641</v>
      </c>
      <c r="G258" s="93" t="b">
        <v>0</v>
      </c>
      <c r="H258" s="93" t="b">
        <v>0</v>
      </c>
      <c r="I258" s="93" t="b">
        <v>0</v>
      </c>
      <c r="J258" s="93" t="b">
        <v>1</v>
      </c>
      <c r="K258" s="93" t="b">
        <v>0</v>
      </c>
      <c r="L258" s="93" t="b">
        <v>0</v>
      </c>
    </row>
    <row r="259" spans="1:12" ht="15">
      <c r="A259" s="93" t="s">
        <v>761</v>
      </c>
      <c r="B259" s="93" t="s">
        <v>690</v>
      </c>
      <c r="C259" s="93">
        <v>2</v>
      </c>
      <c r="D259" s="134">
        <v>0.0068042970184931635</v>
      </c>
      <c r="E259" s="134">
        <v>1.660391098402467</v>
      </c>
      <c r="F259" s="93" t="s">
        <v>641</v>
      </c>
      <c r="G259" s="93" t="b">
        <v>1</v>
      </c>
      <c r="H259" s="93" t="b">
        <v>0</v>
      </c>
      <c r="I259" s="93" t="b">
        <v>0</v>
      </c>
      <c r="J259" s="93" t="b">
        <v>0</v>
      </c>
      <c r="K259" s="93" t="b">
        <v>0</v>
      </c>
      <c r="L259" s="93" t="b">
        <v>0</v>
      </c>
    </row>
    <row r="260" spans="1:12" ht="15">
      <c r="A260" s="93" t="s">
        <v>690</v>
      </c>
      <c r="B260" s="93" t="s">
        <v>689</v>
      </c>
      <c r="C260" s="93">
        <v>2</v>
      </c>
      <c r="D260" s="134">
        <v>0.0068042970184931635</v>
      </c>
      <c r="E260" s="134">
        <v>1.359361102738486</v>
      </c>
      <c r="F260" s="93" t="s">
        <v>641</v>
      </c>
      <c r="G260" s="93" t="b">
        <v>0</v>
      </c>
      <c r="H260" s="93" t="b">
        <v>0</v>
      </c>
      <c r="I260" s="93" t="b">
        <v>0</v>
      </c>
      <c r="J260" s="93" t="b">
        <v>0</v>
      </c>
      <c r="K260" s="93" t="b">
        <v>1</v>
      </c>
      <c r="L260" s="93" t="b">
        <v>0</v>
      </c>
    </row>
    <row r="261" spans="1:12" ht="15">
      <c r="A261" s="93" t="s">
        <v>689</v>
      </c>
      <c r="B261" s="93" t="s">
        <v>762</v>
      </c>
      <c r="C261" s="93">
        <v>2</v>
      </c>
      <c r="D261" s="134">
        <v>0.0068042970184931635</v>
      </c>
      <c r="E261" s="134">
        <v>1.660391098402467</v>
      </c>
      <c r="F261" s="93" t="s">
        <v>641</v>
      </c>
      <c r="G261" s="93" t="b">
        <v>0</v>
      </c>
      <c r="H261" s="93" t="b">
        <v>1</v>
      </c>
      <c r="I261" s="93" t="b">
        <v>0</v>
      </c>
      <c r="J261" s="93" t="b">
        <v>0</v>
      </c>
      <c r="K261" s="93" t="b">
        <v>0</v>
      </c>
      <c r="L261" s="93" t="b">
        <v>0</v>
      </c>
    </row>
    <row r="262" spans="1:12" ht="15">
      <c r="A262" s="93" t="s">
        <v>762</v>
      </c>
      <c r="B262" s="93" t="s">
        <v>763</v>
      </c>
      <c r="C262" s="93">
        <v>2</v>
      </c>
      <c r="D262" s="134">
        <v>0.0068042970184931635</v>
      </c>
      <c r="E262" s="134">
        <v>1.9614210940664483</v>
      </c>
      <c r="F262" s="93" t="s">
        <v>641</v>
      </c>
      <c r="G262" s="93" t="b">
        <v>0</v>
      </c>
      <c r="H262" s="93" t="b">
        <v>0</v>
      </c>
      <c r="I262" s="93" t="b">
        <v>0</v>
      </c>
      <c r="J262" s="93" t="b">
        <v>0</v>
      </c>
      <c r="K262" s="93" t="b">
        <v>0</v>
      </c>
      <c r="L262" s="93" t="b">
        <v>0</v>
      </c>
    </row>
    <row r="263" spans="1:12" ht="15">
      <c r="A263" s="93" t="s">
        <v>763</v>
      </c>
      <c r="B263" s="93" t="s">
        <v>764</v>
      </c>
      <c r="C263" s="93">
        <v>2</v>
      </c>
      <c r="D263" s="134">
        <v>0.0068042970184931635</v>
      </c>
      <c r="E263" s="134">
        <v>1.9614210940664483</v>
      </c>
      <c r="F263" s="93" t="s">
        <v>641</v>
      </c>
      <c r="G263" s="93" t="b">
        <v>0</v>
      </c>
      <c r="H263" s="93" t="b">
        <v>0</v>
      </c>
      <c r="I263" s="93" t="b">
        <v>0</v>
      </c>
      <c r="J263" s="93" t="b">
        <v>0</v>
      </c>
      <c r="K263" s="93" t="b">
        <v>0</v>
      </c>
      <c r="L263" s="93" t="b">
        <v>0</v>
      </c>
    </row>
    <row r="264" spans="1:12" ht="15">
      <c r="A264" s="93" t="s">
        <v>764</v>
      </c>
      <c r="B264" s="93" t="s">
        <v>765</v>
      </c>
      <c r="C264" s="93">
        <v>2</v>
      </c>
      <c r="D264" s="134">
        <v>0.0068042970184931635</v>
      </c>
      <c r="E264" s="134">
        <v>1.9614210940664483</v>
      </c>
      <c r="F264" s="93" t="s">
        <v>641</v>
      </c>
      <c r="G264" s="93" t="b">
        <v>0</v>
      </c>
      <c r="H264" s="93" t="b">
        <v>0</v>
      </c>
      <c r="I264" s="93" t="b">
        <v>0</v>
      </c>
      <c r="J264" s="93" t="b">
        <v>0</v>
      </c>
      <c r="K264" s="93" t="b">
        <v>1</v>
      </c>
      <c r="L264" s="93" t="b">
        <v>0</v>
      </c>
    </row>
    <row r="265" spans="1:12" ht="15">
      <c r="A265" s="93" t="s">
        <v>765</v>
      </c>
      <c r="B265" s="93" t="s">
        <v>690</v>
      </c>
      <c r="C265" s="93">
        <v>2</v>
      </c>
      <c r="D265" s="134">
        <v>0.0068042970184931635</v>
      </c>
      <c r="E265" s="134">
        <v>1.660391098402467</v>
      </c>
      <c r="F265" s="93" t="s">
        <v>641</v>
      </c>
      <c r="G265" s="93" t="b">
        <v>0</v>
      </c>
      <c r="H265" s="93" t="b">
        <v>1</v>
      </c>
      <c r="I265" s="93" t="b">
        <v>0</v>
      </c>
      <c r="J265" s="93" t="b">
        <v>0</v>
      </c>
      <c r="K265" s="93" t="b">
        <v>0</v>
      </c>
      <c r="L265" s="93" t="b">
        <v>0</v>
      </c>
    </row>
    <row r="266" spans="1:12" ht="15">
      <c r="A266" s="93" t="s">
        <v>690</v>
      </c>
      <c r="B266" s="93" t="s">
        <v>766</v>
      </c>
      <c r="C266" s="93">
        <v>2</v>
      </c>
      <c r="D266" s="134">
        <v>0.0068042970184931635</v>
      </c>
      <c r="E266" s="134">
        <v>1.660391098402467</v>
      </c>
      <c r="F266" s="93" t="s">
        <v>641</v>
      </c>
      <c r="G266" s="93" t="b">
        <v>0</v>
      </c>
      <c r="H266" s="93" t="b">
        <v>0</v>
      </c>
      <c r="I266" s="93" t="b">
        <v>0</v>
      </c>
      <c r="J266" s="93" t="b">
        <v>0</v>
      </c>
      <c r="K266" s="93" t="b">
        <v>0</v>
      </c>
      <c r="L266" s="93" t="b">
        <v>0</v>
      </c>
    </row>
    <row r="267" spans="1:12" ht="15">
      <c r="A267" s="93" t="s">
        <v>766</v>
      </c>
      <c r="B267" s="93" t="s">
        <v>767</v>
      </c>
      <c r="C267" s="93">
        <v>2</v>
      </c>
      <c r="D267" s="134">
        <v>0.0068042970184931635</v>
      </c>
      <c r="E267" s="134">
        <v>1.9614210940664483</v>
      </c>
      <c r="F267" s="93" t="s">
        <v>641</v>
      </c>
      <c r="G267" s="93" t="b">
        <v>0</v>
      </c>
      <c r="H267" s="93" t="b">
        <v>0</v>
      </c>
      <c r="I267" s="93" t="b">
        <v>0</v>
      </c>
      <c r="J267" s="93" t="b">
        <v>0</v>
      </c>
      <c r="K267" s="93" t="b">
        <v>0</v>
      </c>
      <c r="L267" s="93" t="b">
        <v>0</v>
      </c>
    </row>
    <row r="268" spans="1:12" ht="15">
      <c r="A268" s="93" t="s">
        <v>767</v>
      </c>
      <c r="B268" s="93" t="s">
        <v>768</v>
      </c>
      <c r="C268" s="93">
        <v>2</v>
      </c>
      <c r="D268" s="134">
        <v>0.0068042970184931635</v>
      </c>
      <c r="E268" s="134">
        <v>1.9614210940664483</v>
      </c>
      <c r="F268" s="93" t="s">
        <v>641</v>
      </c>
      <c r="G268" s="93" t="b">
        <v>0</v>
      </c>
      <c r="H268" s="93" t="b">
        <v>0</v>
      </c>
      <c r="I268" s="93" t="b">
        <v>0</v>
      </c>
      <c r="J268" s="93" t="b">
        <v>0</v>
      </c>
      <c r="K268" s="93" t="b">
        <v>0</v>
      </c>
      <c r="L268" s="93" t="b">
        <v>0</v>
      </c>
    </row>
    <row r="269" spans="1:12" ht="15">
      <c r="A269" s="93" t="s">
        <v>768</v>
      </c>
      <c r="B269" s="93" t="s">
        <v>769</v>
      </c>
      <c r="C269" s="93">
        <v>2</v>
      </c>
      <c r="D269" s="134">
        <v>0.0068042970184931635</v>
      </c>
      <c r="E269" s="134">
        <v>1.9614210940664483</v>
      </c>
      <c r="F269" s="93" t="s">
        <v>641</v>
      </c>
      <c r="G269" s="93" t="b">
        <v>0</v>
      </c>
      <c r="H269" s="93" t="b">
        <v>0</v>
      </c>
      <c r="I269" s="93" t="b">
        <v>0</v>
      </c>
      <c r="J269" s="93" t="b">
        <v>0</v>
      </c>
      <c r="K269" s="93" t="b">
        <v>0</v>
      </c>
      <c r="L269" s="93" t="b">
        <v>0</v>
      </c>
    </row>
    <row r="270" spans="1:12" ht="15">
      <c r="A270" s="93" t="s">
        <v>769</v>
      </c>
      <c r="B270" s="93" t="s">
        <v>770</v>
      </c>
      <c r="C270" s="93">
        <v>2</v>
      </c>
      <c r="D270" s="134">
        <v>0.0068042970184931635</v>
      </c>
      <c r="E270" s="134">
        <v>1.9614210940664483</v>
      </c>
      <c r="F270" s="93" t="s">
        <v>641</v>
      </c>
      <c r="G270" s="93" t="b">
        <v>0</v>
      </c>
      <c r="H270" s="93" t="b">
        <v>0</v>
      </c>
      <c r="I270" s="93" t="b">
        <v>0</v>
      </c>
      <c r="J270" s="93" t="b">
        <v>0</v>
      </c>
      <c r="K270" s="93" t="b">
        <v>0</v>
      </c>
      <c r="L270" s="93" t="b">
        <v>0</v>
      </c>
    </row>
    <row r="271" spans="1:12" ht="15">
      <c r="A271" s="93" t="s">
        <v>770</v>
      </c>
      <c r="B271" s="93" t="s">
        <v>668</v>
      </c>
      <c r="C271" s="93">
        <v>2</v>
      </c>
      <c r="D271" s="134">
        <v>0.0068042970184931635</v>
      </c>
      <c r="E271" s="134">
        <v>1.3082085802911045</v>
      </c>
      <c r="F271" s="93" t="s">
        <v>641</v>
      </c>
      <c r="G271" s="93" t="b">
        <v>0</v>
      </c>
      <c r="H271" s="93" t="b">
        <v>0</v>
      </c>
      <c r="I271" s="93" t="b">
        <v>0</v>
      </c>
      <c r="J271" s="93" t="b">
        <v>0</v>
      </c>
      <c r="K271" s="93" t="b">
        <v>0</v>
      </c>
      <c r="L271" s="93" t="b">
        <v>0</v>
      </c>
    </row>
    <row r="272" spans="1:12" ht="15">
      <c r="A272" s="93" t="s">
        <v>686</v>
      </c>
      <c r="B272" s="93" t="s">
        <v>738</v>
      </c>
      <c r="C272" s="93">
        <v>2</v>
      </c>
      <c r="D272" s="134">
        <v>0.0068042970184931635</v>
      </c>
      <c r="E272" s="134">
        <v>1.9614210940664483</v>
      </c>
      <c r="F272" s="93" t="s">
        <v>641</v>
      </c>
      <c r="G272" s="93" t="b">
        <v>0</v>
      </c>
      <c r="H272" s="93" t="b">
        <v>0</v>
      </c>
      <c r="I272" s="93" t="b">
        <v>0</v>
      </c>
      <c r="J272" s="93" t="b">
        <v>0</v>
      </c>
      <c r="K272" s="93" t="b">
        <v>0</v>
      </c>
      <c r="L272" s="93" t="b">
        <v>0</v>
      </c>
    </row>
    <row r="273" spans="1:12" ht="15">
      <c r="A273" s="93" t="s">
        <v>738</v>
      </c>
      <c r="B273" s="93" t="s">
        <v>739</v>
      </c>
      <c r="C273" s="93">
        <v>2</v>
      </c>
      <c r="D273" s="134">
        <v>0.0068042970184931635</v>
      </c>
      <c r="E273" s="134">
        <v>1.9614210940664483</v>
      </c>
      <c r="F273" s="93" t="s">
        <v>641</v>
      </c>
      <c r="G273" s="93" t="b">
        <v>0</v>
      </c>
      <c r="H273" s="93" t="b">
        <v>0</v>
      </c>
      <c r="I273" s="93" t="b">
        <v>0</v>
      </c>
      <c r="J273" s="93" t="b">
        <v>0</v>
      </c>
      <c r="K273" s="93" t="b">
        <v>0</v>
      </c>
      <c r="L273" s="93" t="b">
        <v>0</v>
      </c>
    </row>
    <row r="274" spans="1:12" ht="15">
      <c r="A274" s="93" t="s">
        <v>739</v>
      </c>
      <c r="B274" s="93" t="s">
        <v>687</v>
      </c>
      <c r="C274" s="93">
        <v>2</v>
      </c>
      <c r="D274" s="134">
        <v>0.0068042970184931635</v>
      </c>
      <c r="E274" s="134">
        <v>1.660391098402467</v>
      </c>
      <c r="F274" s="93" t="s">
        <v>641</v>
      </c>
      <c r="G274" s="93" t="b">
        <v>0</v>
      </c>
      <c r="H274" s="93" t="b">
        <v>0</v>
      </c>
      <c r="I274" s="93" t="b">
        <v>0</v>
      </c>
      <c r="J274" s="93" t="b">
        <v>0</v>
      </c>
      <c r="K274" s="93" t="b">
        <v>0</v>
      </c>
      <c r="L274" s="93" t="b">
        <v>0</v>
      </c>
    </row>
    <row r="275" spans="1:12" ht="15">
      <c r="A275" s="93" t="s">
        <v>687</v>
      </c>
      <c r="B275" s="93" t="s">
        <v>740</v>
      </c>
      <c r="C275" s="93">
        <v>2</v>
      </c>
      <c r="D275" s="134">
        <v>0.0068042970184931635</v>
      </c>
      <c r="E275" s="134">
        <v>1.660391098402467</v>
      </c>
      <c r="F275" s="93" t="s">
        <v>641</v>
      </c>
      <c r="G275" s="93" t="b">
        <v>0</v>
      </c>
      <c r="H275" s="93" t="b">
        <v>0</v>
      </c>
      <c r="I275" s="93" t="b">
        <v>0</v>
      </c>
      <c r="J275" s="93" t="b">
        <v>0</v>
      </c>
      <c r="K275" s="93" t="b">
        <v>0</v>
      </c>
      <c r="L275" s="93" t="b">
        <v>0</v>
      </c>
    </row>
    <row r="276" spans="1:12" ht="15">
      <c r="A276" s="93" t="s">
        <v>740</v>
      </c>
      <c r="B276" s="93" t="s">
        <v>741</v>
      </c>
      <c r="C276" s="93">
        <v>2</v>
      </c>
      <c r="D276" s="134">
        <v>0.0068042970184931635</v>
      </c>
      <c r="E276" s="134">
        <v>1.9614210940664483</v>
      </c>
      <c r="F276" s="93" t="s">
        <v>641</v>
      </c>
      <c r="G276" s="93" t="b">
        <v>0</v>
      </c>
      <c r="H276" s="93" t="b">
        <v>0</v>
      </c>
      <c r="I276" s="93" t="b">
        <v>0</v>
      </c>
      <c r="J276" s="93" t="b">
        <v>0</v>
      </c>
      <c r="K276" s="93" t="b">
        <v>0</v>
      </c>
      <c r="L276" s="93" t="b">
        <v>0</v>
      </c>
    </row>
    <row r="277" spans="1:12" ht="15">
      <c r="A277" s="93" t="s">
        <v>741</v>
      </c>
      <c r="B277" s="93" t="s">
        <v>742</v>
      </c>
      <c r="C277" s="93">
        <v>2</v>
      </c>
      <c r="D277" s="134">
        <v>0.0068042970184931635</v>
      </c>
      <c r="E277" s="134">
        <v>1.9614210940664483</v>
      </c>
      <c r="F277" s="93" t="s">
        <v>641</v>
      </c>
      <c r="G277" s="93" t="b">
        <v>0</v>
      </c>
      <c r="H277" s="93" t="b">
        <v>0</v>
      </c>
      <c r="I277" s="93" t="b">
        <v>0</v>
      </c>
      <c r="J277" s="93" t="b">
        <v>0</v>
      </c>
      <c r="K277" s="93" t="b">
        <v>0</v>
      </c>
      <c r="L277" s="93" t="b">
        <v>0</v>
      </c>
    </row>
    <row r="278" spans="1:12" ht="15">
      <c r="A278" s="93" t="s">
        <v>742</v>
      </c>
      <c r="B278" s="93" t="s">
        <v>743</v>
      </c>
      <c r="C278" s="93">
        <v>2</v>
      </c>
      <c r="D278" s="134">
        <v>0.0068042970184931635</v>
      </c>
      <c r="E278" s="134">
        <v>1.9614210940664483</v>
      </c>
      <c r="F278" s="93" t="s">
        <v>641</v>
      </c>
      <c r="G278" s="93" t="b">
        <v>0</v>
      </c>
      <c r="H278" s="93" t="b">
        <v>0</v>
      </c>
      <c r="I278" s="93" t="b">
        <v>0</v>
      </c>
      <c r="J278" s="93" t="b">
        <v>0</v>
      </c>
      <c r="K278" s="93" t="b">
        <v>0</v>
      </c>
      <c r="L278" s="93" t="b">
        <v>0</v>
      </c>
    </row>
    <row r="279" spans="1:12" ht="15">
      <c r="A279" s="93" t="s">
        <v>743</v>
      </c>
      <c r="B279" s="93" t="s">
        <v>688</v>
      </c>
      <c r="C279" s="93">
        <v>2</v>
      </c>
      <c r="D279" s="134">
        <v>0.0068042970184931635</v>
      </c>
      <c r="E279" s="134">
        <v>1.660391098402467</v>
      </c>
      <c r="F279" s="93" t="s">
        <v>641</v>
      </c>
      <c r="G279" s="93" t="b">
        <v>0</v>
      </c>
      <c r="H279" s="93" t="b">
        <v>0</v>
      </c>
      <c r="I279" s="93" t="b">
        <v>0</v>
      </c>
      <c r="J279" s="93" t="b">
        <v>0</v>
      </c>
      <c r="K279" s="93" t="b">
        <v>0</v>
      </c>
      <c r="L279" s="93" t="b">
        <v>0</v>
      </c>
    </row>
    <row r="280" spans="1:12" ht="15">
      <c r="A280" s="93" t="s">
        <v>688</v>
      </c>
      <c r="B280" s="93" t="s">
        <v>744</v>
      </c>
      <c r="C280" s="93">
        <v>2</v>
      </c>
      <c r="D280" s="134">
        <v>0.0068042970184931635</v>
      </c>
      <c r="E280" s="134">
        <v>1.660391098402467</v>
      </c>
      <c r="F280" s="93" t="s">
        <v>641</v>
      </c>
      <c r="G280" s="93" t="b">
        <v>0</v>
      </c>
      <c r="H280" s="93" t="b">
        <v>0</v>
      </c>
      <c r="I280" s="93" t="b">
        <v>0</v>
      </c>
      <c r="J280" s="93" t="b">
        <v>0</v>
      </c>
      <c r="K280" s="93" t="b">
        <v>0</v>
      </c>
      <c r="L280" s="93" t="b">
        <v>0</v>
      </c>
    </row>
    <row r="281" spans="1:12" ht="15">
      <c r="A281" s="93" t="s">
        <v>744</v>
      </c>
      <c r="B281" s="93" t="s">
        <v>745</v>
      </c>
      <c r="C281" s="93">
        <v>2</v>
      </c>
      <c r="D281" s="134">
        <v>0.0068042970184931635</v>
      </c>
      <c r="E281" s="134">
        <v>1.9614210940664483</v>
      </c>
      <c r="F281" s="93" t="s">
        <v>641</v>
      </c>
      <c r="G281" s="93" t="b">
        <v>0</v>
      </c>
      <c r="H281" s="93" t="b">
        <v>0</v>
      </c>
      <c r="I281" s="93" t="b">
        <v>0</v>
      </c>
      <c r="J281" s="93" t="b">
        <v>0</v>
      </c>
      <c r="K281" s="93" t="b">
        <v>0</v>
      </c>
      <c r="L281" s="93" t="b">
        <v>0</v>
      </c>
    </row>
    <row r="282" spans="1:12" ht="15">
      <c r="A282" s="93" t="s">
        <v>745</v>
      </c>
      <c r="B282" s="93" t="s">
        <v>687</v>
      </c>
      <c r="C282" s="93">
        <v>2</v>
      </c>
      <c r="D282" s="134">
        <v>0.0068042970184931635</v>
      </c>
      <c r="E282" s="134">
        <v>1.660391098402467</v>
      </c>
      <c r="F282" s="93" t="s">
        <v>641</v>
      </c>
      <c r="G282" s="93" t="b">
        <v>0</v>
      </c>
      <c r="H282" s="93" t="b">
        <v>0</v>
      </c>
      <c r="I282" s="93" t="b">
        <v>0</v>
      </c>
      <c r="J282" s="93" t="b">
        <v>0</v>
      </c>
      <c r="K282" s="93" t="b">
        <v>0</v>
      </c>
      <c r="L282" s="93" t="b">
        <v>0</v>
      </c>
    </row>
    <row r="283" spans="1:12" ht="15">
      <c r="A283" s="93" t="s">
        <v>687</v>
      </c>
      <c r="B283" s="93" t="s">
        <v>746</v>
      </c>
      <c r="C283" s="93">
        <v>2</v>
      </c>
      <c r="D283" s="134">
        <v>0.0068042970184931635</v>
      </c>
      <c r="E283" s="134">
        <v>1.660391098402467</v>
      </c>
      <c r="F283" s="93" t="s">
        <v>641</v>
      </c>
      <c r="G283" s="93" t="b">
        <v>0</v>
      </c>
      <c r="H283" s="93" t="b">
        <v>0</v>
      </c>
      <c r="I283" s="93" t="b">
        <v>0</v>
      </c>
      <c r="J283" s="93" t="b">
        <v>0</v>
      </c>
      <c r="K283" s="93" t="b">
        <v>0</v>
      </c>
      <c r="L283" s="93" t="b">
        <v>0</v>
      </c>
    </row>
    <row r="284" spans="1:12" ht="15">
      <c r="A284" s="93" t="s">
        <v>746</v>
      </c>
      <c r="B284" s="93" t="s">
        <v>747</v>
      </c>
      <c r="C284" s="93">
        <v>2</v>
      </c>
      <c r="D284" s="134">
        <v>0.0068042970184931635</v>
      </c>
      <c r="E284" s="134">
        <v>1.9614210940664483</v>
      </c>
      <c r="F284" s="93" t="s">
        <v>641</v>
      </c>
      <c r="G284" s="93" t="b">
        <v>0</v>
      </c>
      <c r="H284" s="93" t="b">
        <v>0</v>
      </c>
      <c r="I284" s="93" t="b">
        <v>0</v>
      </c>
      <c r="J284" s="93" t="b">
        <v>1</v>
      </c>
      <c r="K284" s="93" t="b">
        <v>0</v>
      </c>
      <c r="L284" s="93" t="b">
        <v>0</v>
      </c>
    </row>
    <row r="285" spans="1:12" ht="15">
      <c r="A285" s="93" t="s">
        <v>747</v>
      </c>
      <c r="B285" s="93" t="s">
        <v>688</v>
      </c>
      <c r="C285" s="93">
        <v>2</v>
      </c>
      <c r="D285" s="134">
        <v>0.0068042970184931635</v>
      </c>
      <c r="E285" s="134">
        <v>1.660391098402467</v>
      </c>
      <c r="F285" s="93" t="s">
        <v>641</v>
      </c>
      <c r="G285" s="93" t="b">
        <v>1</v>
      </c>
      <c r="H285" s="93" t="b">
        <v>0</v>
      </c>
      <c r="I285" s="93" t="b">
        <v>0</v>
      </c>
      <c r="J285" s="93" t="b">
        <v>0</v>
      </c>
      <c r="K285" s="93" t="b">
        <v>0</v>
      </c>
      <c r="L285" s="93" t="b">
        <v>0</v>
      </c>
    </row>
    <row r="286" spans="1:12" ht="15">
      <c r="A286" s="93" t="s">
        <v>688</v>
      </c>
      <c r="B286" s="93" t="s">
        <v>748</v>
      </c>
      <c r="C286" s="93">
        <v>2</v>
      </c>
      <c r="D286" s="134">
        <v>0.0068042970184931635</v>
      </c>
      <c r="E286" s="134">
        <v>1.660391098402467</v>
      </c>
      <c r="F286" s="93" t="s">
        <v>641</v>
      </c>
      <c r="G286" s="93" t="b">
        <v>0</v>
      </c>
      <c r="H286" s="93" t="b">
        <v>0</v>
      </c>
      <c r="I286" s="93" t="b">
        <v>0</v>
      </c>
      <c r="J286" s="93" t="b">
        <v>0</v>
      </c>
      <c r="K286" s="93" t="b">
        <v>0</v>
      </c>
      <c r="L286" s="93" t="b">
        <v>0</v>
      </c>
    </row>
    <row r="287" spans="1:12" ht="15">
      <c r="A287" s="93" t="s">
        <v>748</v>
      </c>
      <c r="B287" s="93" t="s">
        <v>255</v>
      </c>
      <c r="C287" s="93">
        <v>2</v>
      </c>
      <c r="D287" s="134">
        <v>0.0068042970184931635</v>
      </c>
      <c r="E287" s="134">
        <v>1.785329835010767</v>
      </c>
      <c r="F287" s="93" t="s">
        <v>641</v>
      </c>
      <c r="G287" s="93" t="b">
        <v>0</v>
      </c>
      <c r="H287" s="93" t="b">
        <v>0</v>
      </c>
      <c r="I287" s="93" t="b">
        <v>0</v>
      </c>
      <c r="J287" s="93" t="b">
        <v>0</v>
      </c>
      <c r="K287" s="93" t="b">
        <v>0</v>
      </c>
      <c r="L287" s="93" t="b">
        <v>0</v>
      </c>
    </row>
    <row r="288" spans="1:12" ht="15">
      <c r="A288" s="93" t="s">
        <v>255</v>
      </c>
      <c r="B288" s="93" t="s">
        <v>749</v>
      </c>
      <c r="C288" s="93">
        <v>2</v>
      </c>
      <c r="D288" s="134">
        <v>0.0068042970184931635</v>
      </c>
      <c r="E288" s="134">
        <v>1.785329835010767</v>
      </c>
      <c r="F288" s="93" t="s">
        <v>641</v>
      </c>
      <c r="G288" s="93" t="b">
        <v>0</v>
      </c>
      <c r="H288" s="93" t="b">
        <v>0</v>
      </c>
      <c r="I288" s="93" t="b">
        <v>0</v>
      </c>
      <c r="J288" s="93" t="b">
        <v>0</v>
      </c>
      <c r="K288" s="93" t="b">
        <v>0</v>
      </c>
      <c r="L288" s="93" t="b">
        <v>0</v>
      </c>
    </row>
    <row r="289" spans="1:12" ht="15">
      <c r="A289" s="93" t="s">
        <v>749</v>
      </c>
      <c r="B289" s="93" t="s">
        <v>750</v>
      </c>
      <c r="C289" s="93">
        <v>2</v>
      </c>
      <c r="D289" s="134">
        <v>0.0068042970184931635</v>
      </c>
      <c r="E289" s="134">
        <v>1.9614210940664483</v>
      </c>
      <c r="F289" s="93" t="s">
        <v>641</v>
      </c>
      <c r="G289" s="93" t="b">
        <v>0</v>
      </c>
      <c r="H289" s="93" t="b">
        <v>0</v>
      </c>
      <c r="I289" s="93" t="b">
        <v>0</v>
      </c>
      <c r="J289" s="93" t="b">
        <v>0</v>
      </c>
      <c r="K289" s="93" t="b">
        <v>0</v>
      </c>
      <c r="L289" s="93" t="b">
        <v>0</v>
      </c>
    </row>
    <row r="290" spans="1:12" ht="15">
      <c r="A290" s="93" t="s">
        <v>750</v>
      </c>
      <c r="B290" s="93" t="s">
        <v>751</v>
      </c>
      <c r="C290" s="93">
        <v>2</v>
      </c>
      <c r="D290" s="134">
        <v>0.0068042970184931635</v>
      </c>
      <c r="E290" s="134">
        <v>1.9614210940664483</v>
      </c>
      <c r="F290" s="93" t="s">
        <v>641</v>
      </c>
      <c r="G290" s="93" t="b">
        <v>0</v>
      </c>
      <c r="H290" s="93" t="b">
        <v>0</v>
      </c>
      <c r="I290" s="93" t="b">
        <v>0</v>
      </c>
      <c r="J290" s="93" t="b">
        <v>0</v>
      </c>
      <c r="K290" s="93" t="b">
        <v>0</v>
      </c>
      <c r="L290" s="93" t="b">
        <v>0</v>
      </c>
    </row>
    <row r="291" spans="1:12" ht="15">
      <c r="A291" s="93" t="s">
        <v>751</v>
      </c>
      <c r="B291" s="93" t="s">
        <v>752</v>
      </c>
      <c r="C291" s="93">
        <v>2</v>
      </c>
      <c r="D291" s="134">
        <v>0.0068042970184931635</v>
      </c>
      <c r="E291" s="134">
        <v>1.9614210940664483</v>
      </c>
      <c r="F291" s="93" t="s">
        <v>641</v>
      </c>
      <c r="G291" s="93" t="b">
        <v>0</v>
      </c>
      <c r="H291" s="93" t="b">
        <v>0</v>
      </c>
      <c r="I291" s="93" t="b">
        <v>0</v>
      </c>
      <c r="J291" s="93" t="b">
        <v>0</v>
      </c>
      <c r="K291" s="93" t="b">
        <v>0</v>
      </c>
      <c r="L291" s="93" t="b">
        <v>0</v>
      </c>
    </row>
    <row r="292" spans="1:12" ht="15">
      <c r="A292" s="93" t="s">
        <v>752</v>
      </c>
      <c r="B292" s="93" t="s">
        <v>753</v>
      </c>
      <c r="C292" s="93">
        <v>2</v>
      </c>
      <c r="D292" s="134">
        <v>0.0068042970184931635</v>
      </c>
      <c r="E292" s="134">
        <v>1.9614210940664483</v>
      </c>
      <c r="F292" s="93" t="s">
        <v>641</v>
      </c>
      <c r="G292" s="93" t="b">
        <v>0</v>
      </c>
      <c r="H292" s="93" t="b">
        <v>0</v>
      </c>
      <c r="I292" s="93" t="b">
        <v>0</v>
      </c>
      <c r="J292" s="93" t="b">
        <v>0</v>
      </c>
      <c r="K292" s="93" t="b">
        <v>0</v>
      </c>
      <c r="L292" s="93" t="b">
        <v>0</v>
      </c>
    </row>
    <row r="293" spans="1:12" ht="15">
      <c r="A293" s="93" t="s">
        <v>753</v>
      </c>
      <c r="B293" s="93" t="s">
        <v>754</v>
      </c>
      <c r="C293" s="93">
        <v>2</v>
      </c>
      <c r="D293" s="134">
        <v>0.0068042970184931635</v>
      </c>
      <c r="E293" s="134">
        <v>1.9614210940664483</v>
      </c>
      <c r="F293" s="93" t="s">
        <v>641</v>
      </c>
      <c r="G293" s="93" t="b">
        <v>0</v>
      </c>
      <c r="H293" s="93" t="b">
        <v>0</v>
      </c>
      <c r="I293" s="93" t="b">
        <v>0</v>
      </c>
      <c r="J293" s="93" t="b">
        <v>0</v>
      </c>
      <c r="K293" s="93" t="b">
        <v>0</v>
      </c>
      <c r="L293" s="93" t="b">
        <v>0</v>
      </c>
    </row>
    <row r="294" spans="1:12" ht="15">
      <c r="A294" s="93" t="s">
        <v>754</v>
      </c>
      <c r="B294" s="93" t="s">
        <v>668</v>
      </c>
      <c r="C294" s="93">
        <v>2</v>
      </c>
      <c r="D294" s="134">
        <v>0.0068042970184931635</v>
      </c>
      <c r="E294" s="134">
        <v>1.3082085802911045</v>
      </c>
      <c r="F294" s="93" t="s">
        <v>641</v>
      </c>
      <c r="G294" s="93" t="b">
        <v>0</v>
      </c>
      <c r="H294" s="93" t="b">
        <v>0</v>
      </c>
      <c r="I294" s="93" t="b">
        <v>0</v>
      </c>
      <c r="J294" s="93" t="b">
        <v>0</v>
      </c>
      <c r="K294" s="93" t="b">
        <v>0</v>
      </c>
      <c r="L294" s="93" t="b">
        <v>0</v>
      </c>
    </row>
    <row r="295" spans="1:12" ht="15">
      <c r="A295" s="93" t="s">
        <v>668</v>
      </c>
      <c r="B295" s="93" t="s">
        <v>755</v>
      </c>
      <c r="C295" s="93">
        <v>2</v>
      </c>
      <c r="D295" s="134">
        <v>0.0068042970184931635</v>
      </c>
      <c r="E295" s="134">
        <v>1.660391098402467</v>
      </c>
      <c r="F295" s="93" t="s">
        <v>641</v>
      </c>
      <c r="G295" s="93" t="b">
        <v>0</v>
      </c>
      <c r="H295" s="93" t="b">
        <v>0</v>
      </c>
      <c r="I295" s="93" t="b">
        <v>0</v>
      </c>
      <c r="J295" s="93" t="b">
        <v>0</v>
      </c>
      <c r="K295" s="93" t="b">
        <v>0</v>
      </c>
      <c r="L295" s="93" t="b">
        <v>0</v>
      </c>
    </row>
    <row r="296" spans="1:12" ht="15">
      <c r="A296" s="93" t="s">
        <v>798</v>
      </c>
      <c r="B296" s="93" t="s">
        <v>247</v>
      </c>
      <c r="C296" s="93">
        <v>2</v>
      </c>
      <c r="D296" s="134">
        <v>0</v>
      </c>
      <c r="E296" s="134">
        <v>1.255272505103306</v>
      </c>
      <c r="F296" s="93" t="s">
        <v>642</v>
      </c>
      <c r="G296" s="93" t="b">
        <v>0</v>
      </c>
      <c r="H296" s="93" t="b">
        <v>0</v>
      </c>
      <c r="I296" s="93" t="b">
        <v>0</v>
      </c>
      <c r="J296" s="93" t="b">
        <v>0</v>
      </c>
      <c r="K296" s="93" t="b">
        <v>0</v>
      </c>
      <c r="L296" s="93" t="b">
        <v>0</v>
      </c>
    </row>
    <row r="297" spans="1:12" ht="15">
      <c r="A297" s="93" t="s">
        <v>247</v>
      </c>
      <c r="B297" s="93" t="s">
        <v>799</v>
      </c>
      <c r="C297" s="93">
        <v>2</v>
      </c>
      <c r="D297" s="134">
        <v>0</v>
      </c>
      <c r="E297" s="134">
        <v>1.255272505103306</v>
      </c>
      <c r="F297" s="93" t="s">
        <v>642</v>
      </c>
      <c r="G297" s="93" t="b">
        <v>0</v>
      </c>
      <c r="H297" s="93" t="b">
        <v>0</v>
      </c>
      <c r="I297" s="93" t="b">
        <v>0</v>
      </c>
      <c r="J297" s="93" t="b">
        <v>0</v>
      </c>
      <c r="K297" s="93" t="b">
        <v>0</v>
      </c>
      <c r="L297" s="93" t="b">
        <v>0</v>
      </c>
    </row>
    <row r="298" spans="1:12" ht="15">
      <c r="A298" s="93" t="s">
        <v>799</v>
      </c>
      <c r="B298" s="93" t="s">
        <v>800</v>
      </c>
      <c r="C298" s="93">
        <v>2</v>
      </c>
      <c r="D298" s="134">
        <v>0</v>
      </c>
      <c r="E298" s="134">
        <v>1.255272505103306</v>
      </c>
      <c r="F298" s="93" t="s">
        <v>642</v>
      </c>
      <c r="G298" s="93" t="b">
        <v>0</v>
      </c>
      <c r="H298" s="93" t="b">
        <v>0</v>
      </c>
      <c r="I298" s="93" t="b">
        <v>0</v>
      </c>
      <c r="J298" s="93" t="b">
        <v>0</v>
      </c>
      <c r="K298" s="93" t="b">
        <v>0</v>
      </c>
      <c r="L298" s="93" t="b">
        <v>0</v>
      </c>
    </row>
    <row r="299" spans="1:12" ht="15">
      <c r="A299" s="93" t="s">
        <v>800</v>
      </c>
      <c r="B299" s="93" t="s">
        <v>674</v>
      </c>
      <c r="C299" s="93">
        <v>2</v>
      </c>
      <c r="D299" s="134">
        <v>0</v>
      </c>
      <c r="E299" s="134">
        <v>1.255272505103306</v>
      </c>
      <c r="F299" s="93" t="s">
        <v>642</v>
      </c>
      <c r="G299" s="93" t="b">
        <v>0</v>
      </c>
      <c r="H299" s="93" t="b">
        <v>0</v>
      </c>
      <c r="I299" s="93" t="b">
        <v>0</v>
      </c>
      <c r="J299" s="93" t="b">
        <v>0</v>
      </c>
      <c r="K299" s="93" t="b">
        <v>0</v>
      </c>
      <c r="L299" s="93" t="b">
        <v>0</v>
      </c>
    </row>
    <row r="300" spans="1:12" ht="15">
      <c r="A300" s="93" t="s">
        <v>674</v>
      </c>
      <c r="B300" s="93" t="s">
        <v>255</v>
      </c>
      <c r="C300" s="93">
        <v>2</v>
      </c>
      <c r="D300" s="134">
        <v>0</v>
      </c>
      <c r="E300" s="134">
        <v>1.255272505103306</v>
      </c>
      <c r="F300" s="93" t="s">
        <v>642</v>
      </c>
      <c r="G300" s="93" t="b">
        <v>0</v>
      </c>
      <c r="H300" s="93" t="b">
        <v>0</v>
      </c>
      <c r="I300" s="93" t="b">
        <v>0</v>
      </c>
      <c r="J300" s="93" t="b">
        <v>0</v>
      </c>
      <c r="K300" s="93" t="b">
        <v>0</v>
      </c>
      <c r="L300" s="93" t="b">
        <v>0</v>
      </c>
    </row>
    <row r="301" spans="1:12" ht="15">
      <c r="A301" s="93" t="s">
        <v>255</v>
      </c>
      <c r="B301" s="93" t="s">
        <v>801</v>
      </c>
      <c r="C301" s="93">
        <v>2</v>
      </c>
      <c r="D301" s="134">
        <v>0</v>
      </c>
      <c r="E301" s="134">
        <v>1.255272505103306</v>
      </c>
      <c r="F301" s="93" t="s">
        <v>642</v>
      </c>
      <c r="G301" s="93" t="b">
        <v>0</v>
      </c>
      <c r="H301" s="93" t="b">
        <v>0</v>
      </c>
      <c r="I301" s="93" t="b">
        <v>0</v>
      </c>
      <c r="J301" s="93" t="b">
        <v>0</v>
      </c>
      <c r="K301" s="93" t="b">
        <v>0</v>
      </c>
      <c r="L301" s="93" t="b">
        <v>0</v>
      </c>
    </row>
    <row r="302" spans="1:12" ht="15">
      <c r="A302" s="93" t="s">
        <v>801</v>
      </c>
      <c r="B302" s="93" t="s">
        <v>250</v>
      </c>
      <c r="C302" s="93">
        <v>2</v>
      </c>
      <c r="D302" s="134">
        <v>0</v>
      </c>
      <c r="E302" s="134">
        <v>1.255272505103306</v>
      </c>
      <c r="F302" s="93" t="s">
        <v>642</v>
      </c>
      <c r="G302" s="93" t="b">
        <v>0</v>
      </c>
      <c r="H302" s="93" t="b">
        <v>0</v>
      </c>
      <c r="I302" s="93" t="b">
        <v>0</v>
      </c>
      <c r="J302" s="93" t="b">
        <v>0</v>
      </c>
      <c r="K302" s="93" t="b">
        <v>0</v>
      </c>
      <c r="L302" s="93" t="b">
        <v>0</v>
      </c>
    </row>
    <row r="303" spans="1:12" ht="15">
      <c r="A303" s="93" t="s">
        <v>250</v>
      </c>
      <c r="B303" s="93" t="s">
        <v>802</v>
      </c>
      <c r="C303" s="93">
        <v>2</v>
      </c>
      <c r="D303" s="134">
        <v>0</v>
      </c>
      <c r="E303" s="134">
        <v>1.255272505103306</v>
      </c>
      <c r="F303" s="93" t="s">
        <v>642</v>
      </c>
      <c r="G303" s="93" t="b">
        <v>0</v>
      </c>
      <c r="H303" s="93" t="b">
        <v>0</v>
      </c>
      <c r="I303" s="93" t="b">
        <v>0</v>
      </c>
      <c r="J303" s="93" t="b">
        <v>0</v>
      </c>
      <c r="K303" s="93" t="b">
        <v>0</v>
      </c>
      <c r="L303" s="93" t="b">
        <v>0</v>
      </c>
    </row>
    <row r="304" spans="1:12" ht="15">
      <c r="A304" s="93" t="s">
        <v>802</v>
      </c>
      <c r="B304" s="93" t="s">
        <v>803</v>
      </c>
      <c r="C304" s="93">
        <v>2</v>
      </c>
      <c r="D304" s="134">
        <v>0</v>
      </c>
      <c r="E304" s="134">
        <v>1.255272505103306</v>
      </c>
      <c r="F304" s="93" t="s">
        <v>642</v>
      </c>
      <c r="G304" s="93" t="b">
        <v>0</v>
      </c>
      <c r="H304" s="93" t="b">
        <v>0</v>
      </c>
      <c r="I304" s="93" t="b">
        <v>0</v>
      </c>
      <c r="J304" s="93" t="b">
        <v>0</v>
      </c>
      <c r="K304" s="93" t="b">
        <v>0</v>
      </c>
      <c r="L304" s="93" t="b">
        <v>0</v>
      </c>
    </row>
    <row r="305" spans="1:12" ht="15">
      <c r="A305" s="93" t="s">
        <v>803</v>
      </c>
      <c r="B305" s="93" t="s">
        <v>804</v>
      </c>
      <c r="C305" s="93">
        <v>2</v>
      </c>
      <c r="D305" s="134">
        <v>0</v>
      </c>
      <c r="E305" s="134">
        <v>1.255272505103306</v>
      </c>
      <c r="F305" s="93" t="s">
        <v>642</v>
      </c>
      <c r="G305" s="93" t="b">
        <v>0</v>
      </c>
      <c r="H305" s="93" t="b">
        <v>0</v>
      </c>
      <c r="I305" s="93" t="b">
        <v>0</v>
      </c>
      <c r="J305" s="93" t="b">
        <v>0</v>
      </c>
      <c r="K305" s="93" t="b">
        <v>0</v>
      </c>
      <c r="L305" s="93" t="b">
        <v>0</v>
      </c>
    </row>
    <row r="306" spans="1:12" ht="15">
      <c r="A306" s="93" t="s">
        <v>804</v>
      </c>
      <c r="B306" s="93" t="s">
        <v>805</v>
      </c>
      <c r="C306" s="93">
        <v>2</v>
      </c>
      <c r="D306" s="134">
        <v>0</v>
      </c>
      <c r="E306" s="134">
        <v>1.255272505103306</v>
      </c>
      <c r="F306" s="93" t="s">
        <v>642</v>
      </c>
      <c r="G306" s="93" t="b">
        <v>0</v>
      </c>
      <c r="H306" s="93" t="b">
        <v>0</v>
      </c>
      <c r="I306" s="93" t="b">
        <v>0</v>
      </c>
      <c r="J306" s="93" t="b">
        <v>0</v>
      </c>
      <c r="K306" s="93" t="b">
        <v>0</v>
      </c>
      <c r="L306" s="93" t="b">
        <v>0</v>
      </c>
    </row>
    <row r="307" spans="1:12" ht="15">
      <c r="A307" s="93" t="s">
        <v>805</v>
      </c>
      <c r="B307" s="93" t="s">
        <v>806</v>
      </c>
      <c r="C307" s="93">
        <v>2</v>
      </c>
      <c r="D307" s="134">
        <v>0</v>
      </c>
      <c r="E307" s="134">
        <v>1.255272505103306</v>
      </c>
      <c r="F307" s="93" t="s">
        <v>642</v>
      </c>
      <c r="G307" s="93" t="b">
        <v>0</v>
      </c>
      <c r="H307" s="93" t="b">
        <v>0</v>
      </c>
      <c r="I307" s="93" t="b">
        <v>0</v>
      </c>
      <c r="J307" s="93" t="b">
        <v>0</v>
      </c>
      <c r="K307" s="93" t="b">
        <v>0</v>
      </c>
      <c r="L307" s="93" t="b">
        <v>0</v>
      </c>
    </row>
    <row r="308" spans="1:12" ht="15">
      <c r="A308" s="93" t="s">
        <v>806</v>
      </c>
      <c r="B308" s="93" t="s">
        <v>807</v>
      </c>
      <c r="C308" s="93">
        <v>2</v>
      </c>
      <c r="D308" s="134">
        <v>0</v>
      </c>
      <c r="E308" s="134">
        <v>1.255272505103306</v>
      </c>
      <c r="F308" s="93" t="s">
        <v>642</v>
      </c>
      <c r="G308" s="93" t="b">
        <v>0</v>
      </c>
      <c r="H308" s="93" t="b">
        <v>0</v>
      </c>
      <c r="I308" s="93" t="b">
        <v>0</v>
      </c>
      <c r="J308" s="93" t="b">
        <v>0</v>
      </c>
      <c r="K308" s="93" t="b">
        <v>0</v>
      </c>
      <c r="L308" s="93" t="b">
        <v>0</v>
      </c>
    </row>
    <row r="309" spans="1:12" ht="15">
      <c r="A309" s="93" t="s">
        <v>807</v>
      </c>
      <c r="B309" s="93" t="s">
        <v>808</v>
      </c>
      <c r="C309" s="93">
        <v>2</v>
      </c>
      <c r="D309" s="134">
        <v>0</v>
      </c>
      <c r="E309" s="134">
        <v>1.255272505103306</v>
      </c>
      <c r="F309" s="93" t="s">
        <v>642</v>
      </c>
      <c r="G309" s="93" t="b">
        <v>0</v>
      </c>
      <c r="H309" s="93" t="b">
        <v>0</v>
      </c>
      <c r="I309" s="93" t="b">
        <v>0</v>
      </c>
      <c r="J309" s="93" t="b">
        <v>0</v>
      </c>
      <c r="K309" s="93" t="b">
        <v>0</v>
      </c>
      <c r="L309" s="93" t="b">
        <v>0</v>
      </c>
    </row>
    <row r="310" spans="1:12" ht="15">
      <c r="A310" s="93" t="s">
        <v>808</v>
      </c>
      <c r="B310" s="93" t="s">
        <v>809</v>
      </c>
      <c r="C310" s="93">
        <v>2</v>
      </c>
      <c r="D310" s="134">
        <v>0</v>
      </c>
      <c r="E310" s="134">
        <v>1.255272505103306</v>
      </c>
      <c r="F310" s="93" t="s">
        <v>642</v>
      </c>
      <c r="G310" s="93" t="b">
        <v>0</v>
      </c>
      <c r="H310" s="93" t="b">
        <v>0</v>
      </c>
      <c r="I310" s="93" t="b">
        <v>0</v>
      </c>
      <c r="J310" s="93" t="b">
        <v>0</v>
      </c>
      <c r="K310" s="93" t="b">
        <v>1</v>
      </c>
      <c r="L310" s="93" t="b">
        <v>0</v>
      </c>
    </row>
    <row r="311" spans="1:12" ht="15">
      <c r="A311" s="93" t="s">
        <v>809</v>
      </c>
      <c r="B311" s="93" t="s">
        <v>810</v>
      </c>
      <c r="C311" s="93">
        <v>2</v>
      </c>
      <c r="D311" s="134">
        <v>0</v>
      </c>
      <c r="E311" s="134">
        <v>1.255272505103306</v>
      </c>
      <c r="F311" s="93" t="s">
        <v>642</v>
      </c>
      <c r="G311" s="93" t="b">
        <v>0</v>
      </c>
      <c r="H311" s="93" t="b">
        <v>1</v>
      </c>
      <c r="I311" s="93" t="b">
        <v>0</v>
      </c>
      <c r="J311" s="93" t="b">
        <v>0</v>
      </c>
      <c r="K311" s="93" t="b">
        <v>0</v>
      </c>
      <c r="L311" s="93" t="b">
        <v>0</v>
      </c>
    </row>
    <row r="312" spans="1:12" ht="15">
      <c r="A312" s="93" t="s">
        <v>810</v>
      </c>
      <c r="B312" s="93" t="s">
        <v>811</v>
      </c>
      <c r="C312" s="93">
        <v>2</v>
      </c>
      <c r="D312" s="134">
        <v>0</v>
      </c>
      <c r="E312" s="134">
        <v>1.255272505103306</v>
      </c>
      <c r="F312" s="93" t="s">
        <v>642</v>
      </c>
      <c r="G312" s="93" t="b">
        <v>0</v>
      </c>
      <c r="H312" s="93" t="b">
        <v>0</v>
      </c>
      <c r="I312" s="93" t="b">
        <v>0</v>
      </c>
      <c r="J312" s="93" t="b">
        <v>0</v>
      </c>
      <c r="K312" s="93" t="b">
        <v>0</v>
      </c>
      <c r="L312" s="93" t="b">
        <v>0</v>
      </c>
    </row>
    <row r="313" spans="1:12" ht="15">
      <c r="A313" s="93" t="s">
        <v>811</v>
      </c>
      <c r="B313" s="93" t="s">
        <v>812</v>
      </c>
      <c r="C313" s="93">
        <v>2</v>
      </c>
      <c r="D313" s="134">
        <v>0</v>
      </c>
      <c r="E313" s="134">
        <v>1.255272505103306</v>
      </c>
      <c r="F313" s="93" t="s">
        <v>642</v>
      </c>
      <c r="G313" s="93" t="b">
        <v>0</v>
      </c>
      <c r="H313" s="93" t="b">
        <v>0</v>
      </c>
      <c r="I313" s="93" t="b">
        <v>0</v>
      </c>
      <c r="J313" s="93" t="b">
        <v>1</v>
      </c>
      <c r="K313" s="93" t="b">
        <v>0</v>
      </c>
      <c r="L313" s="93" t="b">
        <v>0</v>
      </c>
    </row>
    <row r="314" spans="1:12" ht="15">
      <c r="A314" s="93" t="s">
        <v>713</v>
      </c>
      <c r="B314" s="93" t="s">
        <v>714</v>
      </c>
      <c r="C314" s="93">
        <v>2</v>
      </c>
      <c r="D314" s="134">
        <v>0</v>
      </c>
      <c r="E314" s="134">
        <v>1.146128035678238</v>
      </c>
      <c r="F314" s="93" t="s">
        <v>643</v>
      </c>
      <c r="G314" s="93" t="b">
        <v>0</v>
      </c>
      <c r="H314" s="93" t="b">
        <v>0</v>
      </c>
      <c r="I314" s="93" t="b">
        <v>0</v>
      </c>
      <c r="J314" s="93" t="b">
        <v>0</v>
      </c>
      <c r="K314" s="93" t="b">
        <v>0</v>
      </c>
      <c r="L314" s="93" t="b">
        <v>0</v>
      </c>
    </row>
    <row r="315" spans="1:12" ht="15">
      <c r="A315" s="93" t="s">
        <v>714</v>
      </c>
      <c r="B315" s="93" t="s">
        <v>680</v>
      </c>
      <c r="C315" s="93">
        <v>2</v>
      </c>
      <c r="D315" s="134">
        <v>0</v>
      </c>
      <c r="E315" s="134">
        <v>1.146128035678238</v>
      </c>
      <c r="F315" s="93" t="s">
        <v>643</v>
      </c>
      <c r="G315" s="93" t="b">
        <v>0</v>
      </c>
      <c r="H315" s="93" t="b">
        <v>0</v>
      </c>
      <c r="I315" s="93" t="b">
        <v>0</v>
      </c>
      <c r="J315" s="93" t="b">
        <v>0</v>
      </c>
      <c r="K315" s="93" t="b">
        <v>0</v>
      </c>
      <c r="L315" s="93" t="b">
        <v>0</v>
      </c>
    </row>
    <row r="316" spans="1:12" ht="15">
      <c r="A316" s="93" t="s">
        <v>680</v>
      </c>
      <c r="B316" s="93" t="s">
        <v>715</v>
      </c>
      <c r="C316" s="93">
        <v>2</v>
      </c>
      <c r="D316" s="134">
        <v>0</v>
      </c>
      <c r="E316" s="134">
        <v>1.146128035678238</v>
      </c>
      <c r="F316" s="93" t="s">
        <v>643</v>
      </c>
      <c r="G316" s="93" t="b">
        <v>0</v>
      </c>
      <c r="H316" s="93" t="b">
        <v>0</v>
      </c>
      <c r="I316" s="93" t="b">
        <v>0</v>
      </c>
      <c r="J316" s="93" t="b">
        <v>0</v>
      </c>
      <c r="K316" s="93" t="b">
        <v>0</v>
      </c>
      <c r="L316" s="93" t="b">
        <v>0</v>
      </c>
    </row>
    <row r="317" spans="1:12" ht="15">
      <c r="A317" s="93" t="s">
        <v>715</v>
      </c>
      <c r="B317" s="93" t="s">
        <v>681</v>
      </c>
      <c r="C317" s="93">
        <v>2</v>
      </c>
      <c r="D317" s="134">
        <v>0</v>
      </c>
      <c r="E317" s="134">
        <v>0.8450980400142568</v>
      </c>
      <c r="F317" s="93" t="s">
        <v>643</v>
      </c>
      <c r="G317" s="93" t="b">
        <v>0</v>
      </c>
      <c r="H317" s="93" t="b">
        <v>0</v>
      </c>
      <c r="I317" s="93" t="b">
        <v>0</v>
      </c>
      <c r="J317" s="93" t="b">
        <v>0</v>
      </c>
      <c r="K317" s="93" t="b">
        <v>0</v>
      </c>
      <c r="L317" s="93" t="b">
        <v>0</v>
      </c>
    </row>
    <row r="318" spans="1:12" ht="15">
      <c r="A318" s="93" t="s">
        <v>681</v>
      </c>
      <c r="B318" s="93" t="s">
        <v>716</v>
      </c>
      <c r="C318" s="93">
        <v>2</v>
      </c>
      <c r="D318" s="134">
        <v>0</v>
      </c>
      <c r="E318" s="134">
        <v>1.146128035678238</v>
      </c>
      <c r="F318" s="93" t="s">
        <v>643</v>
      </c>
      <c r="G318" s="93" t="b">
        <v>0</v>
      </c>
      <c r="H318" s="93" t="b">
        <v>0</v>
      </c>
      <c r="I318" s="93" t="b">
        <v>0</v>
      </c>
      <c r="J318" s="93" t="b">
        <v>0</v>
      </c>
      <c r="K318" s="93" t="b">
        <v>0</v>
      </c>
      <c r="L318" s="93" t="b">
        <v>0</v>
      </c>
    </row>
    <row r="319" spans="1:12" ht="15">
      <c r="A319" s="93" t="s">
        <v>716</v>
      </c>
      <c r="B319" s="93" t="s">
        <v>717</v>
      </c>
      <c r="C319" s="93">
        <v>2</v>
      </c>
      <c r="D319" s="134">
        <v>0</v>
      </c>
      <c r="E319" s="134">
        <v>1.146128035678238</v>
      </c>
      <c r="F319" s="93" t="s">
        <v>643</v>
      </c>
      <c r="G319" s="93" t="b">
        <v>0</v>
      </c>
      <c r="H319" s="93" t="b">
        <v>0</v>
      </c>
      <c r="I319" s="93" t="b">
        <v>0</v>
      </c>
      <c r="J319" s="93" t="b">
        <v>0</v>
      </c>
      <c r="K319" s="93" t="b">
        <v>0</v>
      </c>
      <c r="L319" s="93" t="b">
        <v>0</v>
      </c>
    </row>
    <row r="320" spans="1:12" ht="15">
      <c r="A320" s="93" t="s">
        <v>717</v>
      </c>
      <c r="B320" s="93" t="s">
        <v>718</v>
      </c>
      <c r="C320" s="93">
        <v>2</v>
      </c>
      <c r="D320" s="134">
        <v>0</v>
      </c>
      <c r="E320" s="134">
        <v>1.146128035678238</v>
      </c>
      <c r="F320" s="93" t="s">
        <v>643</v>
      </c>
      <c r="G320" s="93" t="b">
        <v>0</v>
      </c>
      <c r="H320" s="93" t="b">
        <v>0</v>
      </c>
      <c r="I320" s="93" t="b">
        <v>0</v>
      </c>
      <c r="J320" s="93" t="b">
        <v>0</v>
      </c>
      <c r="K320" s="93" t="b">
        <v>0</v>
      </c>
      <c r="L320" s="93" t="b">
        <v>0</v>
      </c>
    </row>
    <row r="321" spans="1:12" ht="15">
      <c r="A321" s="93" t="s">
        <v>718</v>
      </c>
      <c r="B321" s="93" t="s">
        <v>255</v>
      </c>
      <c r="C321" s="93">
        <v>2</v>
      </c>
      <c r="D321" s="134">
        <v>0</v>
      </c>
      <c r="E321" s="134">
        <v>1.146128035678238</v>
      </c>
      <c r="F321" s="93" t="s">
        <v>643</v>
      </c>
      <c r="G321" s="93" t="b">
        <v>0</v>
      </c>
      <c r="H321" s="93" t="b">
        <v>0</v>
      </c>
      <c r="I321" s="93" t="b">
        <v>0</v>
      </c>
      <c r="J321" s="93" t="b">
        <v>0</v>
      </c>
      <c r="K321" s="93" t="b">
        <v>0</v>
      </c>
      <c r="L321" s="93" t="b">
        <v>0</v>
      </c>
    </row>
    <row r="322" spans="1:12" ht="15">
      <c r="A322" s="93" t="s">
        <v>255</v>
      </c>
      <c r="B322" s="93" t="s">
        <v>719</v>
      </c>
      <c r="C322" s="93">
        <v>2</v>
      </c>
      <c r="D322" s="134">
        <v>0</v>
      </c>
      <c r="E322" s="134">
        <v>1.146128035678238</v>
      </c>
      <c r="F322" s="93" t="s">
        <v>643</v>
      </c>
      <c r="G322" s="93" t="b">
        <v>0</v>
      </c>
      <c r="H322" s="93" t="b">
        <v>0</v>
      </c>
      <c r="I322" s="93" t="b">
        <v>0</v>
      </c>
      <c r="J322" s="93" t="b">
        <v>0</v>
      </c>
      <c r="K322" s="93" t="b">
        <v>0</v>
      </c>
      <c r="L322" s="93" t="b">
        <v>0</v>
      </c>
    </row>
    <row r="323" spans="1:12" ht="15">
      <c r="A323" s="93" t="s">
        <v>719</v>
      </c>
      <c r="B323" s="93" t="s">
        <v>720</v>
      </c>
      <c r="C323" s="93">
        <v>2</v>
      </c>
      <c r="D323" s="134">
        <v>0</v>
      </c>
      <c r="E323" s="134">
        <v>1.146128035678238</v>
      </c>
      <c r="F323" s="93" t="s">
        <v>643</v>
      </c>
      <c r="G323" s="93" t="b">
        <v>0</v>
      </c>
      <c r="H323" s="93" t="b">
        <v>0</v>
      </c>
      <c r="I323" s="93" t="b">
        <v>0</v>
      </c>
      <c r="J323" s="93" t="b">
        <v>0</v>
      </c>
      <c r="K323" s="93" t="b">
        <v>0</v>
      </c>
      <c r="L323" s="93" t="b">
        <v>0</v>
      </c>
    </row>
    <row r="324" spans="1:12" ht="15">
      <c r="A324" s="93" t="s">
        <v>720</v>
      </c>
      <c r="B324" s="93" t="s">
        <v>721</v>
      </c>
      <c r="C324" s="93">
        <v>2</v>
      </c>
      <c r="D324" s="134">
        <v>0</v>
      </c>
      <c r="E324" s="134">
        <v>1.146128035678238</v>
      </c>
      <c r="F324" s="93" t="s">
        <v>643</v>
      </c>
      <c r="G324" s="93" t="b">
        <v>0</v>
      </c>
      <c r="H324" s="93" t="b">
        <v>0</v>
      </c>
      <c r="I324" s="93" t="b">
        <v>0</v>
      </c>
      <c r="J324" s="93" t="b">
        <v>0</v>
      </c>
      <c r="K324" s="93" t="b">
        <v>0</v>
      </c>
      <c r="L324" s="93" t="b">
        <v>0</v>
      </c>
    </row>
    <row r="325" spans="1:12" ht="15">
      <c r="A325" s="93" t="s">
        <v>721</v>
      </c>
      <c r="B325" s="93" t="s">
        <v>671</v>
      </c>
      <c r="C325" s="93">
        <v>2</v>
      </c>
      <c r="D325" s="134">
        <v>0</v>
      </c>
      <c r="E325" s="134">
        <v>1.146128035678238</v>
      </c>
      <c r="F325" s="93" t="s">
        <v>643</v>
      </c>
      <c r="G325" s="93" t="b">
        <v>0</v>
      </c>
      <c r="H325" s="93" t="b">
        <v>0</v>
      </c>
      <c r="I325" s="93" t="b">
        <v>0</v>
      </c>
      <c r="J325" s="93" t="b">
        <v>0</v>
      </c>
      <c r="K325" s="93" t="b">
        <v>0</v>
      </c>
      <c r="L325" s="93" t="b">
        <v>0</v>
      </c>
    </row>
    <row r="326" spans="1:12" ht="15">
      <c r="A326" s="93" t="s">
        <v>671</v>
      </c>
      <c r="B326" s="93" t="s">
        <v>722</v>
      </c>
      <c r="C326" s="93">
        <v>2</v>
      </c>
      <c r="D326" s="134">
        <v>0</v>
      </c>
      <c r="E326" s="134">
        <v>1.146128035678238</v>
      </c>
      <c r="F326" s="93" t="s">
        <v>643</v>
      </c>
      <c r="G326" s="93" t="b">
        <v>0</v>
      </c>
      <c r="H326" s="93" t="b">
        <v>0</v>
      </c>
      <c r="I326" s="93" t="b">
        <v>0</v>
      </c>
      <c r="J326" s="93" t="b">
        <v>0</v>
      </c>
      <c r="K326" s="93" t="b">
        <v>0</v>
      </c>
      <c r="L326" s="93" t="b">
        <v>0</v>
      </c>
    </row>
    <row r="327" spans="1:12" ht="15">
      <c r="A327" s="93" t="s">
        <v>722</v>
      </c>
      <c r="B327" s="93" t="s">
        <v>681</v>
      </c>
      <c r="C327" s="93">
        <v>2</v>
      </c>
      <c r="D327" s="134">
        <v>0</v>
      </c>
      <c r="E327" s="134">
        <v>0.8450980400142568</v>
      </c>
      <c r="F327" s="93" t="s">
        <v>643</v>
      </c>
      <c r="G327" s="93" t="b">
        <v>0</v>
      </c>
      <c r="H327" s="93" t="b">
        <v>0</v>
      </c>
      <c r="I327" s="93" t="b">
        <v>0</v>
      </c>
      <c r="J327" s="93" t="b">
        <v>0</v>
      </c>
      <c r="K327" s="93" t="b">
        <v>0</v>
      </c>
      <c r="L327"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E2B1-8D72-4DAF-A60D-E4876E825B6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v>
      </c>
      <c r="B1" s="13" t="s">
        <v>34</v>
      </c>
    </row>
    <row r="2" spans="1:2" ht="15">
      <c r="A2" s="119" t="s">
        <v>234</v>
      </c>
      <c r="B2" s="85">
        <v>36</v>
      </c>
    </row>
    <row r="3" spans="1:2" ht="15">
      <c r="A3" s="119" t="s">
        <v>235</v>
      </c>
      <c r="B3" s="85">
        <v>22</v>
      </c>
    </row>
    <row r="4" spans="1:2" ht="15">
      <c r="A4" s="119" t="s">
        <v>241</v>
      </c>
      <c r="B4" s="85">
        <v>6</v>
      </c>
    </row>
    <row r="5" spans="1:2" ht="15">
      <c r="A5" s="119" t="s">
        <v>238</v>
      </c>
      <c r="B5" s="85">
        <v>2</v>
      </c>
    </row>
    <row r="6" spans="1:2" ht="15">
      <c r="A6" s="119" t="s">
        <v>246</v>
      </c>
      <c r="B6" s="85">
        <v>0</v>
      </c>
    </row>
    <row r="7" spans="1:2" ht="15">
      <c r="A7" s="119" t="s">
        <v>254</v>
      </c>
      <c r="B7" s="85">
        <v>0</v>
      </c>
    </row>
    <row r="8" spans="1:2" ht="15">
      <c r="A8" s="119" t="s">
        <v>239</v>
      </c>
      <c r="B8" s="85">
        <v>0</v>
      </c>
    </row>
    <row r="9" spans="1:2" ht="15">
      <c r="A9" s="119" t="s">
        <v>240</v>
      </c>
      <c r="B9" s="85">
        <v>0</v>
      </c>
    </row>
    <row r="10" spans="1:2" ht="15">
      <c r="A10" s="119" t="s">
        <v>244</v>
      </c>
      <c r="B10" s="85">
        <v>0</v>
      </c>
    </row>
    <row r="11" spans="1:2" ht="15">
      <c r="A11" s="119" t="s">
        <v>245</v>
      </c>
      <c r="B11" s="85">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2F37-5529-48F2-9034-6A9D3719240D}">
  <dimension ref="A1:BN3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636</v>
      </c>
      <c r="BD2" s="13" t="s">
        <v>652</v>
      </c>
      <c r="BE2" s="13" t="s">
        <v>653</v>
      </c>
      <c r="BF2" s="67" t="s">
        <v>828</v>
      </c>
      <c r="BG2" s="67" t="s">
        <v>829</v>
      </c>
      <c r="BH2" s="67" t="s">
        <v>830</v>
      </c>
      <c r="BI2" s="67" t="s">
        <v>831</v>
      </c>
      <c r="BJ2" s="67" t="s">
        <v>832</v>
      </c>
      <c r="BK2" s="67" t="s">
        <v>833</v>
      </c>
      <c r="BL2" s="67" t="s">
        <v>834</v>
      </c>
      <c r="BM2" s="67" t="s">
        <v>835</v>
      </c>
      <c r="BN2" s="67" t="s">
        <v>836</v>
      </c>
    </row>
    <row r="3" spans="1:66" ht="15" customHeight="1">
      <c r="A3" s="84" t="s">
        <v>232</v>
      </c>
      <c r="B3" s="84" t="s">
        <v>247</v>
      </c>
      <c r="C3" s="53"/>
      <c r="D3" s="54"/>
      <c r="E3" s="65"/>
      <c r="F3" s="55"/>
      <c r="G3" s="53"/>
      <c r="H3" s="57"/>
      <c r="I3" s="56"/>
      <c r="J3" s="56"/>
      <c r="K3" s="36" t="s">
        <v>65</v>
      </c>
      <c r="L3" s="62">
        <v>3</v>
      </c>
      <c r="M3" s="62"/>
      <c r="N3" s="63"/>
      <c r="O3" s="85" t="s">
        <v>256</v>
      </c>
      <c r="P3" s="87">
        <v>43616.667650462965</v>
      </c>
      <c r="Q3" s="85" t="s">
        <v>259</v>
      </c>
      <c r="R3" s="89" t="s">
        <v>279</v>
      </c>
      <c r="S3" s="85" t="s">
        <v>295</v>
      </c>
      <c r="T3" s="85"/>
      <c r="U3" s="85"/>
      <c r="V3" s="89" t="s">
        <v>323</v>
      </c>
      <c r="W3" s="87">
        <v>43616.667650462965</v>
      </c>
      <c r="X3" s="91">
        <v>43616</v>
      </c>
      <c r="Y3" s="93" t="s">
        <v>336</v>
      </c>
      <c r="Z3" s="89" t="s">
        <v>364</v>
      </c>
      <c r="AA3" s="85"/>
      <c r="AB3" s="85"/>
      <c r="AC3" s="93" t="s">
        <v>392</v>
      </c>
      <c r="AD3" s="85"/>
      <c r="AE3" s="85" t="b">
        <v>0</v>
      </c>
      <c r="AF3" s="85">
        <v>1</v>
      </c>
      <c r="AG3" s="93" t="s">
        <v>420</v>
      </c>
      <c r="AH3" s="85" t="b">
        <v>0</v>
      </c>
      <c r="AI3" s="85" t="s">
        <v>422</v>
      </c>
      <c r="AJ3" s="85"/>
      <c r="AK3" s="93" t="s">
        <v>420</v>
      </c>
      <c r="AL3" s="85" t="b">
        <v>0</v>
      </c>
      <c r="AM3" s="85">
        <v>2</v>
      </c>
      <c r="AN3" s="93" t="s">
        <v>420</v>
      </c>
      <c r="AO3" s="85" t="s">
        <v>425</v>
      </c>
      <c r="AP3" s="85" t="b">
        <v>0</v>
      </c>
      <c r="AQ3" s="93" t="s">
        <v>392</v>
      </c>
      <c r="AR3" s="85" t="s">
        <v>257</v>
      </c>
      <c r="AS3" s="85">
        <v>0</v>
      </c>
      <c r="AT3" s="85">
        <v>0</v>
      </c>
      <c r="AU3" s="85"/>
      <c r="AV3" s="85"/>
      <c r="AW3" s="85"/>
      <c r="AX3" s="85"/>
      <c r="AY3" s="85"/>
      <c r="AZ3" s="85"/>
      <c r="BA3" s="85"/>
      <c r="BB3" s="85"/>
      <c r="BC3">
        <v>1</v>
      </c>
      <c r="BD3" s="85" t="str">
        <f>REPLACE(INDEX(GroupVertices[Group],MATCH(Edges24[[#This Row],[Vertex 1]],GroupVertices[Vertex],0)),1,1,"")</f>
        <v>6</v>
      </c>
      <c r="BE3" s="85" t="str">
        <f>REPLACE(INDEX(GroupVertices[Group],MATCH(Edges24[[#This Row],[Vertex 2]],GroupVertices[Vertex],0)),1,1,"")</f>
        <v>6</v>
      </c>
      <c r="BF3" s="51">
        <v>1</v>
      </c>
      <c r="BG3" s="52">
        <v>3.0303030303030303</v>
      </c>
      <c r="BH3" s="51">
        <v>1</v>
      </c>
      <c r="BI3" s="52">
        <v>3.0303030303030303</v>
      </c>
      <c r="BJ3" s="51">
        <v>0</v>
      </c>
      <c r="BK3" s="52">
        <v>0</v>
      </c>
      <c r="BL3" s="51">
        <v>31</v>
      </c>
      <c r="BM3" s="52">
        <v>93.93939393939394</v>
      </c>
      <c r="BN3" s="51">
        <v>33</v>
      </c>
    </row>
    <row r="4" spans="1:66" ht="15" customHeight="1">
      <c r="A4" s="84" t="s">
        <v>233</v>
      </c>
      <c r="B4" s="84" t="s">
        <v>232</v>
      </c>
      <c r="C4" s="53"/>
      <c r="D4" s="54"/>
      <c r="E4" s="65"/>
      <c r="F4" s="55"/>
      <c r="G4" s="53"/>
      <c r="H4" s="57"/>
      <c r="I4" s="56"/>
      <c r="J4" s="56"/>
      <c r="K4" s="36" t="s">
        <v>65</v>
      </c>
      <c r="L4" s="83">
        <v>4</v>
      </c>
      <c r="M4" s="83"/>
      <c r="N4" s="63"/>
      <c r="O4" s="86" t="s">
        <v>257</v>
      </c>
      <c r="P4" s="88">
        <v>43631.00915509259</v>
      </c>
      <c r="Q4" s="86" t="s">
        <v>259</v>
      </c>
      <c r="R4" s="86"/>
      <c r="S4" s="86"/>
      <c r="T4" s="86"/>
      <c r="U4" s="86"/>
      <c r="V4" s="90" t="s">
        <v>324</v>
      </c>
      <c r="W4" s="88">
        <v>43631.00915509259</v>
      </c>
      <c r="X4" s="92">
        <v>43631</v>
      </c>
      <c r="Y4" s="94" t="s">
        <v>337</v>
      </c>
      <c r="Z4" s="90" t="s">
        <v>365</v>
      </c>
      <c r="AA4" s="86"/>
      <c r="AB4" s="86"/>
      <c r="AC4" s="94" t="s">
        <v>393</v>
      </c>
      <c r="AD4" s="86"/>
      <c r="AE4" s="86" t="b">
        <v>0</v>
      </c>
      <c r="AF4" s="86">
        <v>0</v>
      </c>
      <c r="AG4" s="94" t="s">
        <v>420</v>
      </c>
      <c r="AH4" s="86" t="b">
        <v>0</v>
      </c>
      <c r="AI4" s="86" t="s">
        <v>422</v>
      </c>
      <c r="AJ4" s="86"/>
      <c r="AK4" s="94" t="s">
        <v>420</v>
      </c>
      <c r="AL4" s="86" t="b">
        <v>0</v>
      </c>
      <c r="AM4" s="86">
        <v>2</v>
      </c>
      <c r="AN4" s="94" t="s">
        <v>392</v>
      </c>
      <c r="AO4" s="86" t="s">
        <v>426</v>
      </c>
      <c r="AP4" s="86" t="b">
        <v>0</v>
      </c>
      <c r="AQ4" s="94" t="s">
        <v>392</v>
      </c>
      <c r="AR4" s="86" t="s">
        <v>194</v>
      </c>
      <c r="AS4" s="86">
        <v>0</v>
      </c>
      <c r="AT4" s="86">
        <v>0</v>
      </c>
      <c r="AU4" s="86"/>
      <c r="AV4" s="86"/>
      <c r="AW4" s="86"/>
      <c r="AX4" s="86"/>
      <c r="AY4" s="86"/>
      <c r="AZ4" s="86"/>
      <c r="BA4" s="86"/>
      <c r="BB4" s="86"/>
      <c r="BC4">
        <v>1</v>
      </c>
      <c r="BD4" s="85" t="str">
        <f>REPLACE(INDEX(GroupVertices[Group],MATCH(Edges24[[#This Row],[Vertex 1]],GroupVertices[Vertex],0)),1,1,"")</f>
        <v>6</v>
      </c>
      <c r="BE4" s="85" t="str">
        <f>REPLACE(INDEX(GroupVertices[Group],MATCH(Edges24[[#This Row],[Vertex 2]],GroupVertices[Vertex],0)),1,1,"")</f>
        <v>6</v>
      </c>
      <c r="BF4" s="51"/>
      <c r="BG4" s="52"/>
      <c r="BH4" s="51"/>
      <c r="BI4" s="52"/>
      <c r="BJ4" s="51"/>
      <c r="BK4" s="52"/>
      <c r="BL4" s="51"/>
      <c r="BM4" s="52"/>
      <c r="BN4" s="51"/>
    </row>
    <row r="5" spans="1:66" ht="15">
      <c r="A5" s="84" t="s">
        <v>233</v>
      </c>
      <c r="B5" s="84" t="s">
        <v>247</v>
      </c>
      <c r="C5" s="53"/>
      <c r="D5" s="54"/>
      <c r="E5" s="65"/>
      <c r="F5" s="55"/>
      <c r="G5" s="53"/>
      <c r="H5" s="57"/>
      <c r="I5" s="56"/>
      <c r="J5" s="56"/>
      <c r="K5" s="36" t="s">
        <v>65</v>
      </c>
      <c r="L5" s="83">
        <v>5</v>
      </c>
      <c r="M5" s="83"/>
      <c r="N5" s="63"/>
      <c r="O5" s="86" t="s">
        <v>256</v>
      </c>
      <c r="P5" s="88">
        <v>43631.00915509259</v>
      </c>
      <c r="Q5" s="86" t="s">
        <v>259</v>
      </c>
      <c r="R5" s="86"/>
      <c r="S5" s="86"/>
      <c r="T5" s="86"/>
      <c r="U5" s="86"/>
      <c r="V5" s="90" t="s">
        <v>324</v>
      </c>
      <c r="W5" s="88">
        <v>43631.00915509259</v>
      </c>
      <c r="X5" s="92">
        <v>43631</v>
      </c>
      <c r="Y5" s="94" t="s">
        <v>337</v>
      </c>
      <c r="Z5" s="90" t="s">
        <v>365</v>
      </c>
      <c r="AA5" s="86"/>
      <c r="AB5" s="86"/>
      <c r="AC5" s="94" t="s">
        <v>393</v>
      </c>
      <c r="AD5" s="86"/>
      <c r="AE5" s="86" t="b">
        <v>0</v>
      </c>
      <c r="AF5" s="86">
        <v>0</v>
      </c>
      <c r="AG5" s="94" t="s">
        <v>420</v>
      </c>
      <c r="AH5" s="86" t="b">
        <v>0</v>
      </c>
      <c r="AI5" s="86" t="s">
        <v>422</v>
      </c>
      <c r="AJ5" s="86"/>
      <c r="AK5" s="94" t="s">
        <v>420</v>
      </c>
      <c r="AL5" s="86" t="b">
        <v>0</v>
      </c>
      <c r="AM5" s="86">
        <v>2</v>
      </c>
      <c r="AN5" s="94" t="s">
        <v>392</v>
      </c>
      <c r="AO5" s="86" t="s">
        <v>426</v>
      </c>
      <c r="AP5" s="86" t="b">
        <v>0</v>
      </c>
      <c r="AQ5" s="94" t="s">
        <v>392</v>
      </c>
      <c r="AR5" s="86" t="s">
        <v>194</v>
      </c>
      <c r="AS5" s="86">
        <v>0</v>
      </c>
      <c r="AT5" s="86">
        <v>0</v>
      </c>
      <c r="AU5" s="86"/>
      <c r="AV5" s="86"/>
      <c r="AW5" s="86"/>
      <c r="AX5" s="86"/>
      <c r="AY5" s="86"/>
      <c r="AZ5" s="86"/>
      <c r="BA5" s="86"/>
      <c r="BB5" s="86"/>
      <c r="BC5">
        <v>1</v>
      </c>
      <c r="BD5" s="85" t="str">
        <f>REPLACE(INDEX(GroupVertices[Group],MATCH(Edges24[[#This Row],[Vertex 1]],GroupVertices[Vertex],0)),1,1,"")</f>
        <v>6</v>
      </c>
      <c r="BE5" s="85" t="str">
        <f>REPLACE(INDEX(GroupVertices[Group],MATCH(Edges24[[#This Row],[Vertex 2]],GroupVertices[Vertex],0)),1,1,"")</f>
        <v>6</v>
      </c>
      <c r="BF5" s="51">
        <v>1</v>
      </c>
      <c r="BG5" s="52">
        <v>3.0303030303030303</v>
      </c>
      <c r="BH5" s="51">
        <v>1</v>
      </c>
      <c r="BI5" s="52">
        <v>3.0303030303030303</v>
      </c>
      <c r="BJ5" s="51">
        <v>0</v>
      </c>
      <c r="BK5" s="52">
        <v>0</v>
      </c>
      <c r="BL5" s="51">
        <v>31</v>
      </c>
      <c r="BM5" s="52">
        <v>93.93939393939394</v>
      </c>
      <c r="BN5" s="51">
        <v>33</v>
      </c>
    </row>
    <row r="6" spans="1:66" ht="15">
      <c r="A6" s="84" t="s">
        <v>234</v>
      </c>
      <c r="B6" s="84" t="s">
        <v>248</v>
      </c>
      <c r="C6" s="53"/>
      <c r="D6" s="54"/>
      <c r="E6" s="65"/>
      <c r="F6" s="55"/>
      <c r="G6" s="53"/>
      <c r="H6" s="57"/>
      <c r="I6" s="56"/>
      <c r="J6" s="56"/>
      <c r="K6" s="36" t="s">
        <v>65</v>
      </c>
      <c r="L6" s="83">
        <v>6</v>
      </c>
      <c r="M6" s="83"/>
      <c r="N6" s="63"/>
      <c r="O6" s="86" t="s">
        <v>256</v>
      </c>
      <c r="P6" s="88">
        <v>43631.70578703703</v>
      </c>
      <c r="Q6" s="86" t="s">
        <v>260</v>
      </c>
      <c r="R6" s="86"/>
      <c r="S6" s="86"/>
      <c r="T6" s="86"/>
      <c r="U6" s="86"/>
      <c r="V6" s="90" t="s">
        <v>325</v>
      </c>
      <c r="W6" s="88">
        <v>43631.70578703703</v>
      </c>
      <c r="X6" s="92">
        <v>43631</v>
      </c>
      <c r="Y6" s="94" t="s">
        <v>338</v>
      </c>
      <c r="Z6" s="90" t="s">
        <v>366</v>
      </c>
      <c r="AA6" s="86"/>
      <c r="AB6" s="86"/>
      <c r="AC6" s="94" t="s">
        <v>394</v>
      </c>
      <c r="AD6" s="86"/>
      <c r="AE6" s="86" t="b">
        <v>0</v>
      </c>
      <c r="AF6" s="86">
        <v>0</v>
      </c>
      <c r="AG6" s="94" t="s">
        <v>420</v>
      </c>
      <c r="AH6" s="86" t="b">
        <v>0</v>
      </c>
      <c r="AI6" s="86" t="s">
        <v>422</v>
      </c>
      <c r="AJ6" s="86"/>
      <c r="AK6" s="94" t="s">
        <v>420</v>
      </c>
      <c r="AL6" s="86" t="b">
        <v>0</v>
      </c>
      <c r="AM6" s="86">
        <v>0</v>
      </c>
      <c r="AN6" s="94" t="s">
        <v>420</v>
      </c>
      <c r="AO6" s="86" t="s">
        <v>425</v>
      </c>
      <c r="AP6" s="86" t="b">
        <v>0</v>
      </c>
      <c r="AQ6" s="94" t="s">
        <v>394</v>
      </c>
      <c r="AR6" s="86" t="s">
        <v>194</v>
      </c>
      <c r="AS6" s="86">
        <v>0</v>
      </c>
      <c r="AT6" s="86">
        <v>0</v>
      </c>
      <c r="AU6" s="86"/>
      <c r="AV6" s="86"/>
      <c r="AW6" s="86"/>
      <c r="AX6" s="86"/>
      <c r="AY6" s="86"/>
      <c r="AZ6" s="86"/>
      <c r="BA6" s="86"/>
      <c r="BB6" s="86"/>
      <c r="BC6">
        <v>1</v>
      </c>
      <c r="BD6" s="85" t="str">
        <f>REPLACE(INDEX(GroupVertices[Group],MATCH(Edges24[[#This Row],[Vertex 1]],GroupVertices[Vertex],0)),1,1,"")</f>
        <v>1</v>
      </c>
      <c r="BE6" s="85" t="str">
        <f>REPLACE(INDEX(GroupVertices[Group],MATCH(Edges24[[#This Row],[Vertex 2]],GroupVertices[Vertex],0)),1,1,"")</f>
        <v>1</v>
      </c>
      <c r="BF6" s="51"/>
      <c r="BG6" s="52"/>
      <c r="BH6" s="51"/>
      <c r="BI6" s="52"/>
      <c r="BJ6" s="51"/>
      <c r="BK6" s="52"/>
      <c r="BL6" s="51"/>
      <c r="BM6" s="52"/>
      <c r="BN6" s="51"/>
    </row>
    <row r="7" spans="1:66" ht="15">
      <c r="A7" s="84" t="s">
        <v>234</v>
      </c>
      <c r="B7" s="84" t="s">
        <v>249</v>
      </c>
      <c r="C7" s="53"/>
      <c r="D7" s="54"/>
      <c r="E7" s="65"/>
      <c r="F7" s="55"/>
      <c r="G7" s="53"/>
      <c r="H7" s="57"/>
      <c r="I7" s="56"/>
      <c r="J7" s="56"/>
      <c r="K7" s="36" t="s">
        <v>65</v>
      </c>
      <c r="L7" s="83">
        <v>7</v>
      </c>
      <c r="M7" s="83"/>
      <c r="N7" s="63"/>
      <c r="O7" s="86" t="s">
        <v>256</v>
      </c>
      <c r="P7" s="88">
        <v>43631.70578703703</v>
      </c>
      <c r="Q7" s="86" t="s">
        <v>260</v>
      </c>
      <c r="R7" s="86"/>
      <c r="S7" s="86"/>
      <c r="T7" s="86"/>
      <c r="U7" s="86"/>
      <c r="V7" s="90" t="s">
        <v>325</v>
      </c>
      <c r="W7" s="88">
        <v>43631.70578703703</v>
      </c>
      <c r="X7" s="92">
        <v>43631</v>
      </c>
      <c r="Y7" s="94" t="s">
        <v>338</v>
      </c>
      <c r="Z7" s="90" t="s">
        <v>366</v>
      </c>
      <c r="AA7" s="86"/>
      <c r="AB7" s="86"/>
      <c r="AC7" s="94" t="s">
        <v>394</v>
      </c>
      <c r="AD7" s="86"/>
      <c r="AE7" s="86" t="b">
        <v>0</v>
      </c>
      <c r="AF7" s="86">
        <v>0</v>
      </c>
      <c r="AG7" s="94" t="s">
        <v>420</v>
      </c>
      <c r="AH7" s="86" t="b">
        <v>0</v>
      </c>
      <c r="AI7" s="86" t="s">
        <v>422</v>
      </c>
      <c r="AJ7" s="86"/>
      <c r="AK7" s="94" t="s">
        <v>420</v>
      </c>
      <c r="AL7" s="86" t="b">
        <v>0</v>
      </c>
      <c r="AM7" s="86">
        <v>0</v>
      </c>
      <c r="AN7" s="94" t="s">
        <v>420</v>
      </c>
      <c r="AO7" s="86" t="s">
        <v>425</v>
      </c>
      <c r="AP7" s="86" t="b">
        <v>0</v>
      </c>
      <c r="AQ7" s="94" t="s">
        <v>394</v>
      </c>
      <c r="AR7" s="86" t="s">
        <v>194</v>
      </c>
      <c r="AS7" s="86">
        <v>0</v>
      </c>
      <c r="AT7" s="86">
        <v>0</v>
      </c>
      <c r="AU7" s="86"/>
      <c r="AV7" s="86"/>
      <c r="AW7" s="86"/>
      <c r="AX7" s="86"/>
      <c r="AY7" s="86"/>
      <c r="AZ7" s="86"/>
      <c r="BA7" s="86"/>
      <c r="BB7" s="86"/>
      <c r="BC7">
        <v>1</v>
      </c>
      <c r="BD7" s="85" t="str">
        <f>REPLACE(INDEX(GroupVertices[Group],MATCH(Edges24[[#This Row],[Vertex 1]],GroupVertices[Vertex],0)),1,1,"")</f>
        <v>1</v>
      </c>
      <c r="BE7" s="85" t="str">
        <f>REPLACE(INDEX(GroupVertices[Group],MATCH(Edges24[[#This Row],[Vertex 2]],GroupVertices[Vertex],0)),1,1,"")</f>
        <v>1</v>
      </c>
      <c r="BF7" s="51"/>
      <c r="BG7" s="52"/>
      <c r="BH7" s="51"/>
      <c r="BI7" s="52"/>
      <c r="BJ7" s="51"/>
      <c r="BK7" s="52"/>
      <c r="BL7" s="51"/>
      <c r="BM7" s="52"/>
      <c r="BN7" s="51"/>
    </row>
    <row r="8" spans="1:66" ht="15">
      <c r="A8" s="84" t="s">
        <v>234</v>
      </c>
      <c r="B8" s="84" t="s">
        <v>250</v>
      </c>
      <c r="C8" s="53"/>
      <c r="D8" s="54"/>
      <c r="E8" s="65"/>
      <c r="F8" s="55"/>
      <c r="G8" s="53"/>
      <c r="H8" s="57"/>
      <c r="I8" s="56"/>
      <c r="J8" s="56"/>
      <c r="K8" s="36" t="s">
        <v>65</v>
      </c>
      <c r="L8" s="83">
        <v>8</v>
      </c>
      <c r="M8" s="83"/>
      <c r="N8" s="63"/>
      <c r="O8" s="86" t="s">
        <v>256</v>
      </c>
      <c r="P8" s="88">
        <v>43631.70578703703</v>
      </c>
      <c r="Q8" s="86" t="s">
        <v>260</v>
      </c>
      <c r="R8" s="86"/>
      <c r="S8" s="86"/>
      <c r="T8" s="86"/>
      <c r="U8" s="86"/>
      <c r="V8" s="90" t="s">
        <v>325</v>
      </c>
      <c r="W8" s="88">
        <v>43631.70578703703</v>
      </c>
      <c r="X8" s="92">
        <v>43631</v>
      </c>
      <c r="Y8" s="94" t="s">
        <v>338</v>
      </c>
      <c r="Z8" s="90" t="s">
        <v>366</v>
      </c>
      <c r="AA8" s="86"/>
      <c r="AB8" s="86"/>
      <c r="AC8" s="94" t="s">
        <v>394</v>
      </c>
      <c r="AD8" s="86"/>
      <c r="AE8" s="86" t="b">
        <v>0</v>
      </c>
      <c r="AF8" s="86">
        <v>0</v>
      </c>
      <c r="AG8" s="94" t="s">
        <v>420</v>
      </c>
      <c r="AH8" s="86" t="b">
        <v>0</v>
      </c>
      <c r="AI8" s="86" t="s">
        <v>422</v>
      </c>
      <c r="AJ8" s="86"/>
      <c r="AK8" s="94" t="s">
        <v>420</v>
      </c>
      <c r="AL8" s="86" t="b">
        <v>0</v>
      </c>
      <c r="AM8" s="86">
        <v>0</v>
      </c>
      <c r="AN8" s="94" t="s">
        <v>420</v>
      </c>
      <c r="AO8" s="86" t="s">
        <v>425</v>
      </c>
      <c r="AP8" s="86" t="b">
        <v>0</v>
      </c>
      <c r="AQ8" s="94" t="s">
        <v>394</v>
      </c>
      <c r="AR8" s="86" t="s">
        <v>194</v>
      </c>
      <c r="AS8" s="86">
        <v>0</v>
      </c>
      <c r="AT8" s="86">
        <v>0</v>
      </c>
      <c r="AU8" s="86"/>
      <c r="AV8" s="86"/>
      <c r="AW8" s="86"/>
      <c r="AX8" s="86"/>
      <c r="AY8" s="86"/>
      <c r="AZ8" s="86"/>
      <c r="BA8" s="86"/>
      <c r="BB8" s="86"/>
      <c r="BC8">
        <v>1</v>
      </c>
      <c r="BD8" s="85" t="str">
        <f>REPLACE(INDEX(GroupVertices[Group],MATCH(Edges24[[#This Row],[Vertex 1]],GroupVertices[Vertex],0)),1,1,"")</f>
        <v>1</v>
      </c>
      <c r="BE8" s="85" t="str">
        <f>REPLACE(INDEX(GroupVertices[Group],MATCH(Edges24[[#This Row],[Vertex 2]],GroupVertices[Vertex],0)),1,1,"")</f>
        <v>1</v>
      </c>
      <c r="BF8" s="51"/>
      <c r="BG8" s="52"/>
      <c r="BH8" s="51"/>
      <c r="BI8" s="52"/>
      <c r="BJ8" s="51"/>
      <c r="BK8" s="52"/>
      <c r="BL8" s="51"/>
      <c r="BM8" s="52"/>
      <c r="BN8" s="51"/>
    </row>
    <row r="9" spans="1:66" ht="15">
      <c r="A9" s="84" t="s">
        <v>234</v>
      </c>
      <c r="B9" s="84" t="s">
        <v>251</v>
      </c>
      <c r="C9" s="53"/>
      <c r="D9" s="54"/>
      <c r="E9" s="65"/>
      <c r="F9" s="55"/>
      <c r="G9" s="53"/>
      <c r="H9" s="57"/>
      <c r="I9" s="56"/>
      <c r="J9" s="56"/>
      <c r="K9" s="36" t="s">
        <v>65</v>
      </c>
      <c r="L9" s="83">
        <v>9</v>
      </c>
      <c r="M9" s="83"/>
      <c r="N9" s="63"/>
      <c r="O9" s="86" t="s">
        <v>256</v>
      </c>
      <c r="P9" s="88">
        <v>43631.70578703703</v>
      </c>
      <c r="Q9" s="86" t="s">
        <v>260</v>
      </c>
      <c r="R9" s="86"/>
      <c r="S9" s="86"/>
      <c r="T9" s="86"/>
      <c r="U9" s="86"/>
      <c r="V9" s="90" t="s">
        <v>325</v>
      </c>
      <c r="W9" s="88">
        <v>43631.70578703703</v>
      </c>
      <c r="X9" s="92">
        <v>43631</v>
      </c>
      <c r="Y9" s="94" t="s">
        <v>338</v>
      </c>
      <c r="Z9" s="90" t="s">
        <v>366</v>
      </c>
      <c r="AA9" s="86"/>
      <c r="AB9" s="86"/>
      <c r="AC9" s="94" t="s">
        <v>394</v>
      </c>
      <c r="AD9" s="86"/>
      <c r="AE9" s="86" t="b">
        <v>0</v>
      </c>
      <c r="AF9" s="86">
        <v>0</v>
      </c>
      <c r="AG9" s="94" t="s">
        <v>420</v>
      </c>
      <c r="AH9" s="86" t="b">
        <v>0</v>
      </c>
      <c r="AI9" s="86" t="s">
        <v>422</v>
      </c>
      <c r="AJ9" s="86"/>
      <c r="AK9" s="94" t="s">
        <v>420</v>
      </c>
      <c r="AL9" s="86" t="b">
        <v>0</v>
      </c>
      <c r="AM9" s="86">
        <v>0</v>
      </c>
      <c r="AN9" s="94" t="s">
        <v>420</v>
      </c>
      <c r="AO9" s="86" t="s">
        <v>425</v>
      </c>
      <c r="AP9" s="86" t="b">
        <v>0</v>
      </c>
      <c r="AQ9" s="94" t="s">
        <v>394</v>
      </c>
      <c r="AR9" s="86" t="s">
        <v>194</v>
      </c>
      <c r="AS9" s="86">
        <v>0</v>
      </c>
      <c r="AT9" s="86">
        <v>0</v>
      </c>
      <c r="AU9" s="86"/>
      <c r="AV9" s="86"/>
      <c r="AW9" s="86"/>
      <c r="AX9" s="86"/>
      <c r="AY9" s="86"/>
      <c r="AZ9" s="86"/>
      <c r="BA9" s="86"/>
      <c r="BB9" s="86"/>
      <c r="BC9">
        <v>1</v>
      </c>
      <c r="BD9" s="85" t="str">
        <f>REPLACE(INDEX(GroupVertices[Group],MATCH(Edges24[[#This Row],[Vertex 1]],GroupVertices[Vertex],0)),1,1,"")</f>
        <v>1</v>
      </c>
      <c r="BE9" s="85" t="str">
        <f>REPLACE(INDEX(GroupVertices[Group],MATCH(Edges24[[#This Row],[Vertex 2]],GroupVertices[Vertex],0)),1,1,"")</f>
        <v>1</v>
      </c>
      <c r="BF9" s="51"/>
      <c r="BG9" s="52"/>
      <c r="BH9" s="51"/>
      <c r="BI9" s="52"/>
      <c r="BJ9" s="51"/>
      <c r="BK9" s="52"/>
      <c r="BL9" s="51"/>
      <c r="BM9" s="52"/>
      <c r="BN9" s="51"/>
    </row>
    <row r="10" spans="1:66" ht="15">
      <c r="A10" s="84" t="s">
        <v>234</v>
      </c>
      <c r="B10" s="84" t="s">
        <v>235</v>
      </c>
      <c r="C10" s="53"/>
      <c r="D10" s="54"/>
      <c r="E10" s="65"/>
      <c r="F10" s="55"/>
      <c r="G10" s="53"/>
      <c r="H10" s="57"/>
      <c r="I10" s="56"/>
      <c r="J10" s="56"/>
      <c r="K10" s="36" t="s">
        <v>65</v>
      </c>
      <c r="L10" s="83">
        <v>10</v>
      </c>
      <c r="M10" s="83"/>
      <c r="N10" s="63"/>
      <c r="O10" s="86" t="s">
        <v>258</v>
      </c>
      <c r="P10" s="88">
        <v>43631.69664351852</v>
      </c>
      <c r="Q10" s="86" t="s">
        <v>261</v>
      </c>
      <c r="R10" s="86"/>
      <c r="S10" s="86"/>
      <c r="T10" s="86"/>
      <c r="U10" s="86"/>
      <c r="V10" s="90" t="s">
        <v>325</v>
      </c>
      <c r="W10" s="88">
        <v>43631.69664351852</v>
      </c>
      <c r="X10" s="92">
        <v>43631</v>
      </c>
      <c r="Y10" s="94" t="s">
        <v>339</v>
      </c>
      <c r="Z10" s="90" t="s">
        <v>367</v>
      </c>
      <c r="AA10" s="86"/>
      <c r="AB10" s="86"/>
      <c r="AC10" s="94" t="s">
        <v>395</v>
      </c>
      <c r="AD10" s="86"/>
      <c r="AE10" s="86" t="b">
        <v>0</v>
      </c>
      <c r="AF10" s="86">
        <v>0</v>
      </c>
      <c r="AG10" s="94" t="s">
        <v>421</v>
      </c>
      <c r="AH10" s="86" t="b">
        <v>0</v>
      </c>
      <c r="AI10" s="86" t="s">
        <v>422</v>
      </c>
      <c r="AJ10" s="86"/>
      <c r="AK10" s="94" t="s">
        <v>420</v>
      </c>
      <c r="AL10" s="86" t="b">
        <v>0</v>
      </c>
      <c r="AM10" s="86">
        <v>0</v>
      </c>
      <c r="AN10" s="94" t="s">
        <v>420</v>
      </c>
      <c r="AO10" s="86" t="s">
        <v>425</v>
      </c>
      <c r="AP10" s="86" t="b">
        <v>0</v>
      </c>
      <c r="AQ10" s="94" t="s">
        <v>395</v>
      </c>
      <c r="AR10" s="86" t="s">
        <v>194</v>
      </c>
      <c r="AS10" s="86">
        <v>0</v>
      </c>
      <c r="AT10" s="86">
        <v>0</v>
      </c>
      <c r="AU10" s="86"/>
      <c r="AV10" s="86"/>
      <c r="AW10" s="86"/>
      <c r="AX10" s="86"/>
      <c r="AY10" s="86"/>
      <c r="AZ10" s="86"/>
      <c r="BA10" s="86"/>
      <c r="BB10" s="86"/>
      <c r="BC10">
        <v>2</v>
      </c>
      <c r="BD10" s="85" t="str">
        <f>REPLACE(INDEX(GroupVertices[Group],MATCH(Edges24[[#This Row],[Vertex 1]],GroupVertices[Vertex],0)),1,1,"")</f>
        <v>1</v>
      </c>
      <c r="BE10" s="85" t="str">
        <f>REPLACE(INDEX(GroupVertices[Group],MATCH(Edges24[[#This Row],[Vertex 2]],GroupVertices[Vertex],0)),1,1,"")</f>
        <v>5</v>
      </c>
      <c r="BF10" s="51">
        <v>0</v>
      </c>
      <c r="BG10" s="52">
        <v>0</v>
      </c>
      <c r="BH10" s="51">
        <v>0</v>
      </c>
      <c r="BI10" s="52">
        <v>0</v>
      </c>
      <c r="BJ10" s="51">
        <v>0</v>
      </c>
      <c r="BK10" s="52">
        <v>0</v>
      </c>
      <c r="BL10" s="51">
        <v>24</v>
      </c>
      <c r="BM10" s="52">
        <v>100</v>
      </c>
      <c r="BN10" s="51">
        <v>24</v>
      </c>
    </row>
    <row r="11" spans="1:66" ht="15">
      <c r="A11" s="84" t="s">
        <v>234</v>
      </c>
      <c r="B11" s="84" t="s">
        <v>235</v>
      </c>
      <c r="C11" s="53"/>
      <c r="D11" s="54"/>
      <c r="E11" s="65"/>
      <c r="F11" s="55"/>
      <c r="G11" s="53"/>
      <c r="H11" s="57"/>
      <c r="I11" s="56"/>
      <c r="J11" s="56"/>
      <c r="K11" s="36" t="s">
        <v>65</v>
      </c>
      <c r="L11" s="83">
        <v>11</v>
      </c>
      <c r="M11" s="83"/>
      <c r="N11" s="63"/>
      <c r="O11" s="86" t="s">
        <v>256</v>
      </c>
      <c r="P11" s="88">
        <v>43631.70578703703</v>
      </c>
      <c r="Q11" s="86" t="s">
        <v>260</v>
      </c>
      <c r="R11" s="86"/>
      <c r="S11" s="86"/>
      <c r="T11" s="86"/>
      <c r="U11" s="86"/>
      <c r="V11" s="90" t="s">
        <v>325</v>
      </c>
      <c r="W11" s="88">
        <v>43631.70578703703</v>
      </c>
      <c r="X11" s="92">
        <v>43631</v>
      </c>
      <c r="Y11" s="94" t="s">
        <v>338</v>
      </c>
      <c r="Z11" s="90" t="s">
        <v>366</v>
      </c>
      <c r="AA11" s="86"/>
      <c r="AB11" s="86"/>
      <c r="AC11" s="94" t="s">
        <v>394</v>
      </c>
      <c r="AD11" s="86"/>
      <c r="AE11" s="86" t="b">
        <v>0</v>
      </c>
      <c r="AF11" s="86">
        <v>0</v>
      </c>
      <c r="AG11" s="94" t="s">
        <v>420</v>
      </c>
      <c r="AH11" s="86" t="b">
        <v>0</v>
      </c>
      <c r="AI11" s="86" t="s">
        <v>422</v>
      </c>
      <c r="AJ11" s="86"/>
      <c r="AK11" s="94" t="s">
        <v>420</v>
      </c>
      <c r="AL11" s="86" t="b">
        <v>0</v>
      </c>
      <c r="AM11" s="86">
        <v>0</v>
      </c>
      <c r="AN11" s="94" t="s">
        <v>420</v>
      </c>
      <c r="AO11" s="86" t="s">
        <v>425</v>
      </c>
      <c r="AP11" s="86" t="b">
        <v>0</v>
      </c>
      <c r="AQ11" s="94" t="s">
        <v>394</v>
      </c>
      <c r="AR11" s="86" t="s">
        <v>194</v>
      </c>
      <c r="AS11" s="86">
        <v>0</v>
      </c>
      <c r="AT11" s="86">
        <v>0</v>
      </c>
      <c r="AU11" s="86"/>
      <c r="AV11" s="86"/>
      <c r="AW11" s="86"/>
      <c r="AX11" s="86"/>
      <c r="AY11" s="86"/>
      <c r="AZ11" s="86"/>
      <c r="BA11" s="86"/>
      <c r="BB11" s="86"/>
      <c r="BC11">
        <v>2</v>
      </c>
      <c r="BD11" s="85" t="str">
        <f>REPLACE(INDEX(GroupVertices[Group],MATCH(Edges24[[#This Row],[Vertex 1]],GroupVertices[Vertex],0)),1,1,"")</f>
        <v>1</v>
      </c>
      <c r="BE11" s="85" t="str">
        <f>REPLACE(INDEX(GroupVertices[Group],MATCH(Edges24[[#This Row],[Vertex 2]],GroupVertices[Vertex],0)),1,1,"")</f>
        <v>5</v>
      </c>
      <c r="BF11" s="51">
        <v>0</v>
      </c>
      <c r="BG11" s="52">
        <v>0</v>
      </c>
      <c r="BH11" s="51">
        <v>0</v>
      </c>
      <c r="BI11" s="52">
        <v>0</v>
      </c>
      <c r="BJ11" s="51">
        <v>0</v>
      </c>
      <c r="BK11" s="52">
        <v>0</v>
      </c>
      <c r="BL11" s="51">
        <v>28</v>
      </c>
      <c r="BM11" s="52">
        <v>100</v>
      </c>
      <c r="BN11" s="51">
        <v>28</v>
      </c>
    </row>
    <row r="12" spans="1:66" ht="15">
      <c r="A12" s="84" t="s">
        <v>235</v>
      </c>
      <c r="B12" s="84" t="s">
        <v>252</v>
      </c>
      <c r="C12" s="53"/>
      <c r="D12" s="54"/>
      <c r="E12" s="65"/>
      <c r="F12" s="55"/>
      <c r="G12" s="53"/>
      <c r="H12" s="57"/>
      <c r="I12" s="56"/>
      <c r="J12" s="56"/>
      <c r="K12" s="36" t="s">
        <v>65</v>
      </c>
      <c r="L12" s="83">
        <v>12</v>
      </c>
      <c r="M12" s="83"/>
      <c r="N12" s="63"/>
      <c r="O12" s="86" t="s">
        <v>256</v>
      </c>
      <c r="P12" s="88">
        <v>43630.38480324074</v>
      </c>
      <c r="Q12" s="86" t="s">
        <v>262</v>
      </c>
      <c r="R12" s="90" t="s">
        <v>280</v>
      </c>
      <c r="S12" s="86" t="s">
        <v>296</v>
      </c>
      <c r="T12" s="86" t="s">
        <v>305</v>
      </c>
      <c r="U12" s="86"/>
      <c r="V12" s="90" t="s">
        <v>326</v>
      </c>
      <c r="W12" s="88">
        <v>43630.38480324074</v>
      </c>
      <c r="X12" s="92">
        <v>43630</v>
      </c>
      <c r="Y12" s="94" t="s">
        <v>340</v>
      </c>
      <c r="Z12" s="90" t="s">
        <v>368</v>
      </c>
      <c r="AA12" s="86"/>
      <c r="AB12" s="86"/>
      <c r="AC12" s="94" t="s">
        <v>396</v>
      </c>
      <c r="AD12" s="86"/>
      <c r="AE12" s="86" t="b">
        <v>0</v>
      </c>
      <c r="AF12" s="86">
        <v>1</v>
      </c>
      <c r="AG12" s="94" t="s">
        <v>420</v>
      </c>
      <c r="AH12" s="86" t="b">
        <v>1</v>
      </c>
      <c r="AI12" s="86" t="s">
        <v>422</v>
      </c>
      <c r="AJ12" s="86"/>
      <c r="AK12" s="94" t="s">
        <v>424</v>
      </c>
      <c r="AL12" s="86" t="b">
        <v>0</v>
      </c>
      <c r="AM12" s="86">
        <v>0</v>
      </c>
      <c r="AN12" s="94" t="s">
        <v>420</v>
      </c>
      <c r="AO12" s="86" t="s">
        <v>425</v>
      </c>
      <c r="AP12" s="86" t="b">
        <v>0</v>
      </c>
      <c r="AQ12" s="94" t="s">
        <v>396</v>
      </c>
      <c r="AR12" s="86" t="s">
        <v>194</v>
      </c>
      <c r="AS12" s="86">
        <v>0</v>
      </c>
      <c r="AT12" s="86">
        <v>0</v>
      </c>
      <c r="AU12" s="86"/>
      <c r="AV12" s="86"/>
      <c r="AW12" s="86"/>
      <c r="AX12" s="86"/>
      <c r="AY12" s="86"/>
      <c r="AZ12" s="86"/>
      <c r="BA12" s="86"/>
      <c r="BB12" s="86"/>
      <c r="BC12">
        <v>1</v>
      </c>
      <c r="BD12" s="85" t="str">
        <f>REPLACE(INDEX(GroupVertices[Group],MATCH(Edges24[[#This Row],[Vertex 1]],GroupVertices[Vertex],0)),1,1,"")</f>
        <v>5</v>
      </c>
      <c r="BE12" s="85" t="str">
        <f>REPLACE(INDEX(GroupVertices[Group],MATCH(Edges24[[#This Row],[Vertex 2]],GroupVertices[Vertex],0)),1,1,"")</f>
        <v>5</v>
      </c>
      <c r="BF12" s="51">
        <v>2</v>
      </c>
      <c r="BG12" s="52">
        <v>6.451612903225806</v>
      </c>
      <c r="BH12" s="51">
        <v>0</v>
      </c>
      <c r="BI12" s="52">
        <v>0</v>
      </c>
      <c r="BJ12" s="51">
        <v>0</v>
      </c>
      <c r="BK12" s="52">
        <v>0</v>
      </c>
      <c r="BL12" s="51">
        <v>29</v>
      </c>
      <c r="BM12" s="52">
        <v>93.54838709677419</v>
      </c>
      <c r="BN12" s="51">
        <v>31</v>
      </c>
    </row>
    <row r="13" spans="1:66" ht="15">
      <c r="A13" s="84" t="s">
        <v>236</v>
      </c>
      <c r="B13" s="84" t="s">
        <v>236</v>
      </c>
      <c r="C13" s="53"/>
      <c r="D13" s="54"/>
      <c r="E13" s="65"/>
      <c r="F13" s="55"/>
      <c r="G13" s="53"/>
      <c r="H13" s="57"/>
      <c r="I13" s="56"/>
      <c r="J13" s="56"/>
      <c r="K13" s="36" t="s">
        <v>65</v>
      </c>
      <c r="L13" s="83">
        <v>13</v>
      </c>
      <c r="M13" s="83"/>
      <c r="N13" s="63"/>
      <c r="O13" s="86" t="s">
        <v>194</v>
      </c>
      <c r="P13" s="88">
        <v>43633.60417824074</v>
      </c>
      <c r="Q13" s="86" t="s">
        <v>263</v>
      </c>
      <c r="R13" s="90" t="s">
        <v>281</v>
      </c>
      <c r="S13" s="86" t="s">
        <v>297</v>
      </c>
      <c r="T13" s="86" t="s">
        <v>306</v>
      </c>
      <c r="U13" s="90" t="s">
        <v>315</v>
      </c>
      <c r="V13" s="90" t="s">
        <v>315</v>
      </c>
      <c r="W13" s="88">
        <v>43633.60417824074</v>
      </c>
      <c r="X13" s="92">
        <v>43633</v>
      </c>
      <c r="Y13" s="94" t="s">
        <v>341</v>
      </c>
      <c r="Z13" s="90" t="s">
        <v>369</v>
      </c>
      <c r="AA13" s="86"/>
      <c r="AB13" s="86"/>
      <c r="AC13" s="94" t="s">
        <v>397</v>
      </c>
      <c r="AD13" s="86"/>
      <c r="AE13" s="86" t="b">
        <v>0</v>
      </c>
      <c r="AF13" s="86">
        <v>0</v>
      </c>
      <c r="AG13" s="94" t="s">
        <v>420</v>
      </c>
      <c r="AH13" s="86" t="b">
        <v>0</v>
      </c>
      <c r="AI13" s="86" t="s">
        <v>422</v>
      </c>
      <c r="AJ13" s="86"/>
      <c r="AK13" s="94" t="s">
        <v>420</v>
      </c>
      <c r="AL13" s="86" t="b">
        <v>0</v>
      </c>
      <c r="AM13" s="86">
        <v>0</v>
      </c>
      <c r="AN13" s="94" t="s">
        <v>420</v>
      </c>
      <c r="AO13" s="86" t="s">
        <v>427</v>
      </c>
      <c r="AP13" s="86" t="b">
        <v>0</v>
      </c>
      <c r="AQ13" s="94" t="s">
        <v>397</v>
      </c>
      <c r="AR13" s="86" t="s">
        <v>194</v>
      </c>
      <c r="AS13" s="86">
        <v>0</v>
      </c>
      <c r="AT13" s="86">
        <v>0</v>
      </c>
      <c r="AU13" s="86"/>
      <c r="AV13" s="86"/>
      <c r="AW13" s="86"/>
      <c r="AX13" s="86"/>
      <c r="AY13" s="86"/>
      <c r="AZ13" s="86"/>
      <c r="BA13" s="86"/>
      <c r="BB13" s="86"/>
      <c r="BC13">
        <v>1</v>
      </c>
      <c r="BD13" s="85" t="str">
        <f>REPLACE(INDEX(GroupVertices[Group],MATCH(Edges24[[#This Row],[Vertex 1]],GroupVertices[Vertex],0)),1,1,"")</f>
        <v>3</v>
      </c>
      <c r="BE13" s="85" t="str">
        <f>REPLACE(INDEX(GroupVertices[Group],MATCH(Edges24[[#This Row],[Vertex 2]],GroupVertices[Vertex],0)),1,1,"")</f>
        <v>3</v>
      </c>
      <c r="BF13" s="51">
        <v>1</v>
      </c>
      <c r="BG13" s="52">
        <v>2.857142857142857</v>
      </c>
      <c r="BH13" s="51">
        <v>0</v>
      </c>
      <c r="BI13" s="52">
        <v>0</v>
      </c>
      <c r="BJ13" s="51">
        <v>0</v>
      </c>
      <c r="BK13" s="52">
        <v>0</v>
      </c>
      <c r="BL13" s="51">
        <v>34</v>
      </c>
      <c r="BM13" s="52">
        <v>97.14285714285714</v>
      </c>
      <c r="BN13" s="51">
        <v>35</v>
      </c>
    </row>
    <row r="14" spans="1:66" ht="15">
      <c r="A14" s="84" t="s">
        <v>235</v>
      </c>
      <c r="B14" s="84" t="s">
        <v>235</v>
      </c>
      <c r="C14" s="53"/>
      <c r="D14" s="54"/>
      <c r="E14" s="65"/>
      <c r="F14" s="55"/>
      <c r="G14" s="53"/>
      <c r="H14" s="57"/>
      <c r="I14" s="56"/>
      <c r="J14" s="56"/>
      <c r="K14" s="36" t="s">
        <v>65</v>
      </c>
      <c r="L14" s="83">
        <v>14</v>
      </c>
      <c r="M14" s="83"/>
      <c r="N14" s="63"/>
      <c r="O14" s="86" t="s">
        <v>194</v>
      </c>
      <c r="P14" s="88">
        <v>43628.614583333336</v>
      </c>
      <c r="Q14" s="86" t="s">
        <v>264</v>
      </c>
      <c r="R14" s="90" t="s">
        <v>282</v>
      </c>
      <c r="S14" s="86" t="s">
        <v>298</v>
      </c>
      <c r="T14" s="86" t="s">
        <v>305</v>
      </c>
      <c r="U14" s="90" t="s">
        <v>316</v>
      </c>
      <c r="V14" s="90" t="s">
        <v>316</v>
      </c>
      <c r="W14" s="88">
        <v>43628.614583333336</v>
      </c>
      <c r="X14" s="92">
        <v>43628</v>
      </c>
      <c r="Y14" s="94" t="s">
        <v>342</v>
      </c>
      <c r="Z14" s="90" t="s">
        <v>370</v>
      </c>
      <c r="AA14" s="86"/>
      <c r="AB14" s="86"/>
      <c r="AC14" s="94" t="s">
        <v>398</v>
      </c>
      <c r="AD14" s="86"/>
      <c r="AE14" s="86" t="b">
        <v>0</v>
      </c>
      <c r="AF14" s="86">
        <v>0</v>
      </c>
      <c r="AG14" s="94" t="s">
        <v>420</v>
      </c>
      <c r="AH14" s="86" t="b">
        <v>0</v>
      </c>
      <c r="AI14" s="86" t="s">
        <v>422</v>
      </c>
      <c r="AJ14" s="86"/>
      <c r="AK14" s="94" t="s">
        <v>420</v>
      </c>
      <c r="AL14" s="86" t="b">
        <v>0</v>
      </c>
      <c r="AM14" s="86">
        <v>1</v>
      </c>
      <c r="AN14" s="94" t="s">
        <v>420</v>
      </c>
      <c r="AO14" s="86" t="s">
        <v>428</v>
      </c>
      <c r="AP14" s="86" t="b">
        <v>0</v>
      </c>
      <c r="AQ14" s="94" t="s">
        <v>398</v>
      </c>
      <c r="AR14" s="86" t="s">
        <v>194</v>
      </c>
      <c r="AS14" s="86">
        <v>0</v>
      </c>
      <c r="AT14" s="86">
        <v>0</v>
      </c>
      <c r="AU14" s="86"/>
      <c r="AV14" s="86"/>
      <c r="AW14" s="86"/>
      <c r="AX14" s="86"/>
      <c r="AY14" s="86"/>
      <c r="AZ14" s="86"/>
      <c r="BA14" s="86"/>
      <c r="BB14" s="86"/>
      <c r="BC14">
        <v>4</v>
      </c>
      <c r="BD14" s="85" t="str">
        <f>REPLACE(INDEX(GroupVertices[Group],MATCH(Edges24[[#This Row],[Vertex 1]],GroupVertices[Vertex],0)),1,1,"")</f>
        <v>5</v>
      </c>
      <c r="BE14" s="85" t="str">
        <f>REPLACE(INDEX(GroupVertices[Group],MATCH(Edges24[[#This Row],[Vertex 2]],GroupVertices[Vertex],0)),1,1,"")</f>
        <v>5</v>
      </c>
      <c r="BF14" s="51">
        <v>1</v>
      </c>
      <c r="BG14" s="52">
        <v>2.5641025641025643</v>
      </c>
      <c r="BH14" s="51">
        <v>4</v>
      </c>
      <c r="BI14" s="52">
        <v>10.256410256410257</v>
      </c>
      <c r="BJ14" s="51">
        <v>0</v>
      </c>
      <c r="BK14" s="52">
        <v>0</v>
      </c>
      <c r="BL14" s="51">
        <v>34</v>
      </c>
      <c r="BM14" s="52">
        <v>87.17948717948718</v>
      </c>
      <c r="BN14" s="51">
        <v>39</v>
      </c>
    </row>
    <row r="15" spans="1:66" ht="15">
      <c r="A15" s="84" t="s">
        <v>235</v>
      </c>
      <c r="B15" s="84" t="s">
        <v>235</v>
      </c>
      <c r="C15" s="53"/>
      <c r="D15" s="54"/>
      <c r="E15" s="65"/>
      <c r="F15" s="55"/>
      <c r="G15" s="53"/>
      <c r="H15" s="57"/>
      <c r="I15" s="56"/>
      <c r="J15" s="56"/>
      <c r="K15" s="36" t="s">
        <v>65</v>
      </c>
      <c r="L15" s="83">
        <v>15</v>
      </c>
      <c r="M15" s="83"/>
      <c r="N15" s="63"/>
      <c r="O15" s="86" t="s">
        <v>194</v>
      </c>
      <c r="P15" s="88">
        <v>43628.677083333336</v>
      </c>
      <c r="Q15" s="86" t="s">
        <v>265</v>
      </c>
      <c r="R15" s="90" t="s">
        <v>283</v>
      </c>
      <c r="S15" s="86" t="s">
        <v>298</v>
      </c>
      <c r="T15" s="86" t="s">
        <v>307</v>
      </c>
      <c r="U15" s="90" t="s">
        <v>317</v>
      </c>
      <c r="V15" s="90" t="s">
        <v>317</v>
      </c>
      <c r="W15" s="88">
        <v>43628.677083333336</v>
      </c>
      <c r="X15" s="92">
        <v>43628</v>
      </c>
      <c r="Y15" s="94" t="s">
        <v>343</v>
      </c>
      <c r="Z15" s="90" t="s">
        <v>371</v>
      </c>
      <c r="AA15" s="86"/>
      <c r="AB15" s="86"/>
      <c r="AC15" s="94" t="s">
        <v>399</v>
      </c>
      <c r="AD15" s="86"/>
      <c r="AE15" s="86" t="b">
        <v>0</v>
      </c>
      <c r="AF15" s="86">
        <v>0</v>
      </c>
      <c r="AG15" s="94" t="s">
        <v>420</v>
      </c>
      <c r="AH15" s="86" t="b">
        <v>0</v>
      </c>
      <c r="AI15" s="86" t="s">
        <v>422</v>
      </c>
      <c r="AJ15" s="86"/>
      <c r="AK15" s="94" t="s">
        <v>420</v>
      </c>
      <c r="AL15" s="86" t="b">
        <v>0</v>
      </c>
      <c r="AM15" s="86">
        <v>1</v>
      </c>
      <c r="AN15" s="94" t="s">
        <v>420</v>
      </c>
      <c r="AO15" s="86" t="s">
        <v>428</v>
      </c>
      <c r="AP15" s="86" t="b">
        <v>0</v>
      </c>
      <c r="AQ15" s="94" t="s">
        <v>399</v>
      </c>
      <c r="AR15" s="86" t="s">
        <v>194</v>
      </c>
      <c r="AS15" s="86">
        <v>0</v>
      </c>
      <c r="AT15" s="86">
        <v>0</v>
      </c>
      <c r="AU15" s="86"/>
      <c r="AV15" s="86"/>
      <c r="AW15" s="86"/>
      <c r="AX15" s="86"/>
      <c r="AY15" s="86"/>
      <c r="AZ15" s="86"/>
      <c r="BA15" s="86"/>
      <c r="BB15" s="86"/>
      <c r="BC15">
        <v>4</v>
      </c>
      <c r="BD15" s="85" t="str">
        <f>REPLACE(INDEX(GroupVertices[Group],MATCH(Edges24[[#This Row],[Vertex 1]],GroupVertices[Vertex],0)),1,1,"")</f>
        <v>5</v>
      </c>
      <c r="BE15" s="85" t="str">
        <f>REPLACE(INDEX(GroupVertices[Group],MATCH(Edges24[[#This Row],[Vertex 2]],GroupVertices[Vertex],0)),1,1,"")</f>
        <v>5</v>
      </c>
      <c r="BF15" s="51">
        <v>2</v>
      </c>
      <c r="BG15" s="52">
        <v>5</v>
      </c>
      <c r="BH15" s="51">
        <v>1</v>
      </c>
      <c r="BI15" s="52">
        <v>2.5</v>
      </c>
      <c r="BJ15" s="51">
        <v>0</v>
      </c>
      <c r="BK15" s="52">
        <v>0</v>
      </c>
      <c r="BL15" s="51">
        <v>37</v>
      </c>
      <c r="BM15" s="52">
        <v>92.5</v>
      </c>
      <c r="BN15" s="51">
        <v>40</v>
      </c>
    </row>
    <row r="16" spans="1:66" ht="15">
      <c r="A16" s="84" t="s">
        <v>235</v>
      </c>
      <c r="B16" s="84" t="s">
        <v>235</v>
      </c>
      <c r="C16" s="53"/>
      <c r="D16" s="54"/>
      <c r="E16" s="65"/>
      <c r="F16" s="55"/>
      <c r="G16" s="53"/>
      <c r="H16" s="57"/>
      <c r="I16" s="56"/>
      <c r="J16" s="56"/>
      <c r="K16" s="36" t="s">
        <v>65</v>
      </c>
      <c r="L16" s="83">
        <v>16</v>
      </c>
      <c r="M16" s="83"/>
      <c r="N16" s="63"/>
      <c r="O16" s="86" t="s">
        <v>194</v>
      </c>
      <c r="P16" s="88">
        <v>43629.44809027778</v>
      </c>
      <c r="Q16" s="86" t="s">
        <v>266</v>
      </c>
      <c r="R16" s="90" t="s">
        <v>284</v>
      </c>
      <c r="S16" s="86" t="s">
        <v>299</v>
      </c>
      <c r="T16" s="86" t="s">
        <v>308</v>
      </c>
      <c r="U16" s="90" t="s">
        <v>318</v>
      </c>
      <c r="V16" s="90" t="s">
        <v>318</v>
      </c>
      <c r="W16" s="88">
        <v>43629.44809027778</v>
      </c>
      <c r="X16" s="92">
        <v>43629</v>
      </c>
      <c r="Y16" s="94" t="s">
        <v>344</v>
      </c>
      <c r="Z16" s="90" t="s">
        <v>372</v>
      </c>
      <c r="AA16" s="86"/>
      <c r="AB16" s="86"/>
      <c r="AC16" s="94" t="s">
        <v>400</v>
      </c>
      <c r="AD16" s="86"/>
      <c r="AE16" s="86" t="b">
        <v>0</v>
      </c>
      <c r="AF16" s="86">
        <v>2</v>
      </c>
      <c r="AG16" s="94" t="s">
        <v>420</v>
      </c>
      <c r="AH16" s="86" t="b">
        <v>0</v>
      </c>
      <c r="AI16" s="86" t="s">
        <v>422</v>
      </c>
      <c r="AJ16" s="86"/>
      <c r="AK16" s="94" t="s">
        <v>420</v>
      </c>
      <c r="AL16" s="86" t="b">
        <v>0</v>
      </c>
      <c r="AM16" s="86">
        <v>1</v>
      </c>
      <c r="AN16" s="94" t="s">
        <v>420</v>
      </c>
      <c r="AO16" s="86" t="s">
        <v>425</v>
      </c>
      <c r="AP16" s="86" t="b">
        <v>0</v>
      </c>
      <c r="AQ16" s="94" t="s">
        <v>400</v>
      </c>
      <c r="AR16" s="86" t="s">
        <v>194</v>
      </c>
      <c r="AS16" s="86">
        <v>0</v>
      </c>
      <c r="AT16" s="86">
        <v>0</v>
      </c>
      <c r="AU16" s="86"/>
      <c r="AV16" s="86"/>
      <c r="AW16" s="86"/>
      <c r="AX16" s="86"/>
      <c r="AY16" s="86"/>
      <c r="AZ16" s="86"/>
      <c r="BA16" s="86"/>
      <c r="BB16" s="86"/>
      <c r="BC16">
        <v>4</v>
      </c>
      <c r="BD16" s="85" t="str">
        <f>REPLACE(INDEX(GroupVertices[Group],MATCH(Edges24[[#This Row],[Vertex 1]],GroupVertices[Vertex],0)),1,1,"")</f>
        <v>5</v>
      </c>
      <c r="BE16" s="85" t="str">
        <f>REPLACE(INDEX(GroupVertices[Group],MATCH(Edges24[[#This Row],[Vertex 2]],GroupVertices[Vertex],0)),1,1,"")</f>
        <v>5</v>
      </c>
      <c r="BF16" s="51">
        <v>1</v>
      </c>
      <c r="BG16" s="52">
        <v>2.7027027027027026</v>
      </c>
      <c r="BH16" s="51">
        <v>0</v>
      </c>
      <c r="BI16" s="52">
        <v>0</v>
      </c>
      <c r="BJ16" s="51">
        <v>0</v>
      </c>
      <c r="BK16" s="52">
        <v>0</v>
      </c>
      <c r="BL16" s="51">
        <v>36</v>
      </c>
      <c r="BM16" s="52">
        <v>97.29729729729729</v>
      </c>
      <c r="BN16" s="51">
        <v>37</v>
      </c>
    </row>
    <row r="17" spans="1:66" ht="15">
      <c r="A17" s="84" t="s">
        <v>235</v>
      </c>
      <c r="B17" s="84" t="s">
        <v>235</v>
      </c>
      <c r="C17" s="53"/>
      <c r="D17" s="54"/>
      <c r="E17" s="65"/>
      <c r="F17" s="55"/>
      <c r="G17" s="53"/>
      <c r="H17" s="57"/>
      <c r="I17" s="56"/>
      <c r="J17" s="56"/>
      <c r="K17" s="36" t="s">
        <v>65</v>
      </c>
      <c r="L17" s="83">
        <v>17</v>
      </c>
      <c r="M17" s="83"/>
      <c r="N17" s="63"/>
      <c r="O17" s="86" t="s">
        <v>194</v>
      </c>
      <c r="P17" s="88">
        <v>43633.54820601852</v>
      </c>
      <c r="Q17" s="86" t="s">
        <v>267</v>
      </c>
      <c r="R17" s="90" t="s">
        <v>285</v>
      </c>
      <c r="S17" s="86" t="s">
        <v>300</v>
      </c>
      <c r="T17" s="86" t="s">
        <v>305</v>
      </c>
      <c r="U17" s="90" t="s">
        <v>319</v>
      </c>
      <c r="V17" s="90" t="s">
        <v>319</v>
      </c>
      <c r="W17" s="88">
        <v>43633.54820601852</v>
      </c>
      <c r="X17" s="92">
        <v>43633</v>
      </c>
      <c r="Y17" s="94" t="s">
        <v>345</v>
      </c>
      <c r="Z17" s="90" t="s">
        <v>373</v>
      </c>
      <c r="AA17" s="86"/>
      <c r="AB17" s="86"/>
      <c r="AC17" s="94" t="s">
        <v>401</v>
      </c>
      <c r="AD17" s="86"/>
      <c r="AE17" s="86" t="b">
        <v>0</v>
      </c>
      <c r="AF17" s="86">
        <v>0</v>
      </c>
      <c r="AG17" s="94" t="s">
        <v>420</v>
      </c>
      <c r="AH17" s="86" t="b">
        <v>0</v>
      </c>
      <c r="AI17" s="86" t="s">
        <v>422</v>
      </c>
      <c r="AJ17" s="86"/>
      <c r="AK17" s="94" t="s">
        <v>420</v>
      </c>
      <c r="AL17" s="86" t="b">
        <v>0</v>
      </c>
      <c r="AM17" s="86">
        <v>1</v>
      </c>
      <c r="AN17" s="94" t="s">
        <v>420</v>
      </c>
      <c r="AO17" s="86" t="s">
        <v>428</v>
      </c>
      <c r="AP17" s="86" t="b">
        <v>0</v>
      </c>
      <c r="AQ17" s="94" t="s">
        <v>401</v>
      </c>
      <c r="AR17" s="86" t="s">
        <v>194</v>
      </c>
      <c r="AS17" s="86">
        <v>0</v>
      </c>
      <c r="AT17" s="86">
        <v>0</v>
      </c>
      <c r="AU17" s="86"/>
      <c r="AV17" s="86"/>
      <c r="AW17" s="86"/>
      <c r="AX17" s="86"/>
      <c r="AY17" s="86"/>
      <c r="AZ17" s="86"/>
      <c r="BA17" s="86"/>
      <c r="BB17" s="86"/>
      <c r="BC17">
        <v>4</v>
      </c>
      <c r="BD17" s="85" t="str">
        <f>REPLACE(INDEX(GroupVertices[Group],MATCH(Edges24[[#This Row],[Vertex 1]],GroupVertices[Vertex],0)),1,1,"")</f>
        <v>5</v>
      </c>
      <c r="BE17" s="85" t="str">
        <f>REPLACE(INDEX(GroupVertices[Group],MATCH(Edges24[[#This Row],[Vertex 2]],GroupVertices[Vertex],0)),1,1,"")</f>
        <v>5</v>
      </c>
      <c r="BF17" s="51">
        <v>2</v>
      </c>
      <c r="BG17" s="52">
        <v>5.555555555555555</v>
      </c>
      <c r="BH17" s="51">
        <v>1</v>
      </c>
      <c r="BI17" s="52">
        <v>2.7777777777777777</v>
      </c>
      <c r="BJ17" s="51">
        <v>0</v>
      </c>
      <c r="BK17" s="52">
        <v>0</v>
      </c>
      <c r="BL17" s="51">
        <v>33</v>
      </c>
      <c r="BM17" s="52">
        <v>91.66666666666667</v>
      </c>
      <c r="BN17" s="51">
        <v>36</v>
      </c>
    </row>
    <row r="18" spans="1:66" ht="15">
      <c r="A18" s="84" t="s">
        <v>237</v>
      </c>
      <c r="B18" s="84" t="s">
        <v>235</v>
      </c>
      <c r="C18" s="53"/>
      <c r="D18" s="54"/>
      <c r="E18" s="65"/>
      <c r="F18" s="55"/>
      <c r="G18" s="53"/>
      <c r="H18" s="57"/>
      <c r="I18" s="56"/>
      <c r="J18" s="56"/>
      <c r="K18" s="36" t="s">
        <v>65</v>
      </c>
      <c r="L18" s="83">
        <v>18</v>
      </c>
      <c r="M18" s="83"/>
      <c r="N18" s="63"/>
      <c r="O18" s="86" t="s">
        <v>257</v>
      </c>
      <c r="P18" s="88">
        <v>43629.41375</v>
      </c>
      <c r="Q18" s="86" t="s">
        <v>265</v>
      </c>
      <c r="R18" s="86"/>
      <c r="S18" s="86"/>
      <c r="T18" s="86"/>
      <c r="U18" s="86"/>
      <c r="V18" s="90" t="s">
        <v>327</v>
      </c>
      <c r="W18" s="88">
        <v>43629.41375</v>
      </c>
      <c r="X18" s="92">
        <v>43629</v>
      </c>
      <c r="Y18" s="94" t="s">
        <v>346</v>
      </c>
      <c r="Z18" s="90" t="s">
        <v>374</v>
      </c>
      <c r="AA18" s="86"/>
      <c r="AB18" s="86"/>
      <c r="AC18" s="94" t="s">
        <v>402</v>
      </c>
      <c r="AD18" s="86"/>
      <c r="AE18" s="86" t="b">
        <v>0</v>
      </c>
      <c r="AF18" s="86">
        <v>0</v>
      </c>
      <c r="AG18" s="94" t="s">
        <v>420</v>
      </c>
      <c r="AH18" s="86" t="b">
        <v>0</v>
      </c>
      <c r="AI18" s="86" t="s">
        <v>422</v>
      </c>
      <c r="AJ18" s="86"/>
      <c r="AK18" s="94" t="s">
        <v>420</v>
      </c>
      <c r="AL18" s="86" t="b">
        <v>0</v>
      </c>
      <c r="AM18" s="86">
        <v>1</v>
      </c>
      <c r="AN18" s="94" t="s">
        <v>399</v>
      </c>
      <c r="AO18" s="86" t="s">
        <v>425</v>
      </c>
      <c r="AP18" s="86" t="b">
        <v>0</v>
      </c>
      <c r="AQ18" s="94" t="s">
        <v>399</v>
      </c>
      <c r="AR18" s="86" t="s">
        <v>194</v>
      </c>
      <c r="AS18" s="86">
        <v>0</v>
      </c>
      <c r="AT18" s="86">
        <v>0</v>
      </c>
      <c r="AU18" s="86"/>
      <c r="AV18" s="86"/>
      <c r="AW18" s="86"/>
      <c r="AX18" s="86"/>
      <c r="AY18" s="86"/>
      <c r="AZ18" s="86"/>
      <c r="BA18" s="86"/>
      <c r="BB18" s="86"/>
      <c r="BC18">
        <v>4</v>
      </c>
      <c r="BD18" s="85" t="str">
        <f>REPLACE(INDEX(GroupVertices[Group],MATCH(Edges24[[#This Row],[Vertex 1]],GroupVertices[Vertex],0)),1,1,"")</f>
        <v>5</v>
      </c>
      <c r="BE18" s="85" t="str">
        <f>REPLACE(INDEX(GroupVertices[Group],MATCH(Edges24[[#This Row],[Vertex 2]],GroupVertices[Vertex],0)),1,1,"")</f>
        <v>5</v>
      </c>
      <c r="BF18" s="51">
        <v>2</v>
      </c>
      <c r="BG18" s="52">
        <v>5</v>
      </c>
      <c r="BH18" s="51">
        <v>1</v>
      </c>
      <c r="BI18" s="52">
        <v>2.5</v>
      </c>
      <c r="BJ18" s="51">
        <v>0</v>
      </c>
      <c r="BK18" s="52">
        <v>0</v>
      </c>
      <c r="BL18" s="51">
        <v>37</v>
      </c>
      <c r="BM18" s="52">
        <v>92.5</v>
      </c>
      <c r="BN18" s="51">
        <v>40</v>
      </c>
    </row>
    <row r="19" spans="1:66" ht="15">
      <c r="A19" s="84" t="s">
        <v>237</v>
      </c>
      <c r="B19" s="84" t="s">
        <v>235</v>
      </c>
      <c r="C19" s="53"/>
      <c r="D19" s="54"/>
      <c r="E19" s="65"/>
      <c r="F19" s="55"/>
      <c r="G19" s="53"/>
      <c r="H19" s="57"/>
      <c r="I19" s="56"/>
      <c r="J19" s="56"/>
      <c r="K19" s="36" t="s">
        <v>65</v>
      </c>
      <c r="L19" s="83">
        <v>19</v>
      </c>
      <c r="M19" s="83"/>
      <c r="N19" s="63"/>
      <c r="O19" s="86" t="s">
        <v>257</v>
      </c>
      <c r="P19" s="88">
        <v>43629.41402777778</v>
      </c>
      <c r="Q19" s="86" t="s">
        <v>264</v>
      </c>
      <c r="R19" s="86"/>
      <c r="S19" s="86"/>
      <c r="T19" s="86"/>
      <c r="U19" s="86"/>
      <c r="V19" s="90" t="s">
        <v>327</v>
      </c>
      <c r="W19" s="88">
        <v>43629.41402777778</v>
      </c>
      <c r="X19" s="92">
        <v>43629</v>
      </c>
      <c r="Y19" s="94" t="s">
        <v>347</v>
      </c>
      <c r="Z19" s="90" t="s">
        <v>375</v>
      </c>
      <c r="AA19" s="86"/>
      <c r="AB19" s="86"/>
      <c r="AC19" s="94" t="s">
        <v>403</v>
      </c>
      <c r="AD19" s="86"/>
      <c r="AE19" s="86" t="b">
        <v>0</v>
      </c>
      <c r="AF19" s="86">
        <v>0</v>
      </c>
      <c r="AG19" s="94" t="s">
        <v>420</v>
      </c>
      <c r="AH19" s="86" t="b">
        <v>0</v>
      </c>
      <c r="AI19" s="86" t="s">
        <v>422</v>
      </c>
      <c r="AJ19" s="86"/>
      <c r="AK19" s="94" t="s">
        <v>420</v>
      </c>
      <c r="AL19" s="86" t="b">
        <v>0</v>
      </c>
      <c r="AM19" s="86">
        <v>1</v>
      </c>
      <c r="AN19" s="94" t="s">
        <v>398</v>
      </c>
      <c r="AO19" s="86" t="s">
        <v>425</v>
      </c>
      <c r="AP19" s="86" t="b">
        <v>0</v>
      </c>
      <c r="AQ19" s="94" t="s">
        <v>398</v>
      </c>
      <c r="AR19" s="86" t="s">
        <v>194</v>
      </c>
      <c r="AS19" s="86">
        <v>0</v>
      </c>
      <c r="AT19" s="86">
        <v>0</v>
      </c>
      <c r="AU19" s="86"/>
      <c r="AV19" s="86"/>
      <c r="AW19" s="86"/>
      <c r="AX19" s="86"/>
      <c r="AY19" s="86"/>
      <c r="AZ19" s="86"/>
      <c r="BA19" s="86"/>
      <c r="BB19" s="86"/>
      <c r="BC19">
        <v>4</v>
      </c>
      <c r="BD19" s="85" t="str">
        <f>REPLACE(INDEX(GroupVertices[Group],MATCH(Edges24[[#This Row],[Vertex 1]],GroupVertices[Vertex],0)),1,1,"")</f>
        <v>5</v>
      </c>
      <c r="BE19" s="85" t="str">
        <f>REPLACE(INDEX(GroupVertices[Group],MATCH(Edges24[[#This Row],[Vertex 2]],GroupVertices[Vertex],0)),1,1,"")</f>
        <v>5</v>
      </c>
      <c r="BF19" s="51">
        <v>1</v>
      </c>
      <c r="BG19" s="52">
        <v>2.5641025641025643</v>
      </c>
      <c r="BH19" s="51">
        <v>4</v>
      </c>
      <c r="BI19" s="52">
        <v>10.256410256410257</v>
      </c>
      <c r="BJ19" s="51">
        <v>0</v>
      </c>
      <c r="BK19" s="52">
        <v>0</v>
      </c>
      <c r="BL19" s="51">
        <v>34</v>
      </c>
      <c r="BM19" s="52">
        <v>87.17948717948718</v>
      </c>
      <c r="BN19" s="51">
        <v>39</v>
      </c>
    </row>
    <row r="20" spans="1:66" ht="15">
      <c r="A20" s="84" t="s">
        <v>237</v>
      </c>
      <c r="B20" s="84" t="s">
        <v>235</v>
      </c>
      <c r="C20" s="53"/>
      <c r="D20" s="54"/>
      <c r="E20" s="65"/>
      <c r="F20" s="55"/>
      <c r="G20" s="53"/>
      <c r="H20" s="57"/>
      <c r="I20" s="56"/>
      <c r="J20" s="56"/>
      <c r="K20" s="36" t="s">
        <v>65</v>
      </c>
      <c r="L20" s="83">
        <v>20</v>
      </c>
      <c r="M20" s="83"/>
      <c r="N20" s="63"/>
      <c r="O20" s="86" t="s">
        <v>257</v>
      </c>
      <c r="P20" s="88">
        <v>43630.365277777775</v>
      </c>
      <c r="Q20" s="86" t="s">
        <v>266</v>
      </c>
      <c r="R20" s="86"/>
      <c r="S20" s="86"/>
      <c r="T20" s="86"/>
      <c r="U20" s="86"/>
      <c r="V20" s="90" t="s">
        <v>327</v>
      </c>
      <c r="W20" s="88">
        <v>43630.365277777775</v>
      </c>
      <c r="X20" s="92">
        <v>43630</v>
      </c>
      <c r="Y20" s="94" t="s">
        <v>348</v>
      </c>
      <c r="Z20" s="90" t="s">
        <v>376</v>
      </c>
      <c r="AA20" s="86"/>
      <c r="AB20" s="86"/>
      <c r="AC20" s="94" t="s">
        <v>404</v>
      </c>
      <c r="AD20" s="86"/>
      <c r="AE20" s="86" t="b">
        <v>0</v>
      </c>
      <c r="AF20" s="86">
        <v>0</v>
      </c>
      <c r="AG20" s="94" t="s">
        <v>420</v>
      </c>
      <c r="AH20" s="86" t="b">
        <v>0</v>
      </c>
      <c r="AI20" s="86" t="s">
        <v>422</v>
      </c>
      <c r="AJ20" s="86"/>
      <c r="AK20" s="94" t="s">
        <v>420</v>
      </c>
      <c r="AL20" s="86" t="b">
        <v>0</v>
      </c>
      <c r="AM20" s="86">
        <v>1</v>
      </c>
      <c r="AN20" s="94" t="s">
        <v>400</v>
      </c>
      <c r="AO20" s="86" t="s">
        <v>425</v>
      </c>
      <c r="AP20" s="86" t="b">
        <v>0</v>
      </c>
      <c r="AQ20" s="94" t="s">
        <v>400</v>
      </c>
      <c r="AR20" s="86" t="s">
        <v>194</v>
      </c>
      <c r="AS20" s="86">
        <v>0</v>
      </c>
      <c r="AT20" s="86">
        <v>0</v>
      </c>
      <c r="AU20" s="86"/>
      <c r="AV20" s="86"/>
      <c r="AW20" s="86"/>
      <c r="AX20" s="86"/>
      <c r="AY20" s="86"/>
      <c r="AZ20" s="86"/>
      <c r="BA20" s="86"/>
      <c r="BB20" s="86"/>
      <c r="BC20">
        <v>4</v>
      </c>
      <c r="BD20" s="85" t="str">
        <f>REPLACE(INDEX(GroupVertices[Group],MATCH(Edges24[[#This Row],[Vertex 1]],GroupVertices[Vertex],0)),1,1,"")</f>
        <v>5</v>
      </c>
      <c r="BE20" s="85" t="str">
        <f>REPLACE(INDEX(GroupVertices[Group],MATCH(Edges24[[#This Row],[Vertex 2]],GroupVertices[Vertex],0)),1,1,"")</f>
        <v>5</v>
      </c>
      <c r="BF20" s="51">
        <v>1</v>
      </c>
      <c r="BG20" s="52">
        <v>2.7027027027027026</v>
      </c>
      <c r="BH20" s="51">
        <v>0</v>
      </c>
      <c r="BI20" s="52">
        <v>0</v>
      </c>
      <c r="BJ20" s="51">
        <v>0</v>
      </c>
      <c r="BK20" s="52">
        <v>0</v>
      </c>
      <c r="BL20" s="51">
        <v>36</v>
      </c>
      <c r="BM20" s="52">
        <v>97.29729729729729</v>
      </c>
      <c r="BN20" s="51">
        <v>37</v>
      </c>
    </row>
    <row r="21" spans="1:66" ht="15">
      <c r="A21" s="84" t="s">
        <v>237</v>
      </c>
      <c r="B21" s="84" t="s">
        <v>235</v>
      </c>
      <c r="C21" s="53"/>
      <c r="D21" s="54"/>
      <c r="E21" s="65"/>
      <c r="F21" s="55"/>
      <c r="G21" s="53"/>
      <c r="H21" s="57"/>
      <c r="I21" s="56"/>
      <c r="J21" s="56"/>
      <c r="K21" s="36" t="s">
        <v>65</v>
      </c>
      <c r="L21" s="83">
        <v>21</v>
      </c>
      <c r="M21" s="83"/>
      <c r="N21" s="63"/>
      <c r="O21" s="86" t="s">
        <v>257</v>
      </c>
      <c r="P21" s="88">
        <v>43634.36918981482</v>
      </c>
      <c r="Q21" s="86" t="s">
        <v>267</v>
      </c>
      <c r="R21" s="86"/>
      <c r="S21" s="86"/>
      <c r="T21" s="86"/>
      <c r="U21" s="86"/>
      <c r="V21" s="90" t="s">
        <v>327</v>
      </c>
      <c r="W21" s="88">
        <v>43634.36918981482</v>
      </c>
      <c r="X21" s="92">
        <v>43634</v>
      </c>
      <c r="Y21" s="94" t="s">
        <v>349</v>
      </c>
      <c r="Z21" s="90" t="s">
        <v>377</v>
      </c>
      <c r="AA21" s="86"/>
      <c r="AB21" s="86"/>
      <c r="AC21" s="94" t="s">
        <v>405</v>
      </c>
      <c r="AD21" s="86"/>
      <c r="AE21" s="86" t="b">
        <v>0</v>
      </c>
      <c r="AF21" s="86">
        <v>0</v>
      </c>
      <c r="AG21" s="94" t="s">
        <v>420</v>
      </c>
      <c r="AH21" s="86" t="b">
        <v>0</v>
      </c>
      <c r="AI21" s="86" t="s">
        <v>422</v>
      </c>
      <c r="AJ21" s="86"/>
      <c r="AK21" s="94" t="s">
        <v>420</v>
      </c>
      <c r="AL21" s="86" t="b">
        <v>0</v>
      </c>
      <c r="AM21" s="86">
        <v>1</v>
      </c>
      <c r="AN21" s="94" t="s">
        <v>401</v>
      </c>
      <c r="AO21" s="86" t="s">
        <v>425</v>
      </c>
      <c r="AP21" s="86" t="b">
        <v>0</v>
      </c>
      <c r="AQ21" s="94" t="s">
        <v>401</v>
      </c>
      <c r="AR21" s="86" t="s">
        <v>194</v>
      </c>
      <c r="AS21" s="86">
        <v>0</v>
      </c>
      <c r="AT21" s="86">
        <v>0</v>
      </c>
      <c r="AU21" s="86"/>
      <c r="AV21" s="86"/>
      <c r="AW21" s="86"/>
      <c r="AX21" s="86"/>
      <c r="AY21" s="86"/>
      <c r="AZ21" s="86"/>
      <c r="BA21" s="86"/>
      <c r="BB21" s="86"/>
      <c r="BC21">
        <v>4</v>
      </c>
      <c r="BD21" s="85" t="str">
        <f>REPLACE(INDEX(GroupVertices[Group],MATCH(Edges24[[#This Row],[Vertex 1]],GroupVertices[Vertex],0)),1,1,"")</f>
        <v>5</v>
      </c>
      <c r="BE21" s="85" t="str">
        <f>REPLACE(INDEX(GroupVertices[Group],MATCH(Edges24[[#This Row],[Vertex 2]],GroupVertices[Vertex],0)),1,1,"")</f>
        <v>5</v>
      </c>
      <c r="BF21" s="51">
        <v>2</v>
      </c>
      <c r="BG21" s="52">
        <v>5.555555555555555</v>
      </c>
      <c r="BH21" s="51">
        <v>1</v>
      </c>
      <c r="BI21" s="52">
        <v>2.7777777777777777</v>
      </c>
      <c r="BJ21" s="51">
        <v>0</v>
      </c>
      <c r="BK21" s="52">
        <v>0</v>
      </c>
      <c r="BL21" s="51">
        <v>33</v>
      </c>
      <c r="BM21" s="52">
        <v>91.66666666666667</v>
      </c>
      <c r="BN21" s="51">
        <v>36</v>
      </c>
    </row>
    <row r="22" spans="1:66" ht="15">
      <c r="A22" s="84" t="s">
        <v>238</v>
      </c>
      <c r="B22" s="84" t="s">
        <v>253</v>
      </c>
      <c r="C22" s="53"/>
      <c r="D22" s="54"/>
      <c r="E22" s="65"/>
      <c r="F22" s="55"/>
      <c r="G22" s="53"/>
      <c r="H22" s="57"/>
      <c r="I22" s="56"/>
      <c r="J22" s="56"/>
      <c r="K22" s="36" t="s">
        <v>65</v>
      </c>
      <c r="L22" s="83">
        <v>22</v>
      </c>
      <c r="M22" s="83"/>
      <c r="N22" s="63"/>
      <c r="O22" s="86" t="s">
        <v>256</v>
      </c>
      <c r="P22" s="88">
        <v>43629.41877314815</v>
      </c>
      <c r="Q22" s="86" t="s">
        <v>268</v>
      </c>
      <c r="R22" s="90" t="s">
        <v>286</v>
      </c>
      <c r="S22" s="86" t="s">
        <v>301</v>
      </c>
      <c r="T22" s="86" t="s">
        <v>309</v>
      </c>
      <c r="U22" s="90" t="s">
        <v>320</v>
      </c>
      <c r="V22" s="90" t="s">
        <v>320</v>
      </c>
      <c r="W22" s="88">
        <v>43629.41877314815</v>
      </c>
      <c r="X22" s="92">
        <v>43629</v>
      </c>
      <c r="Y22" s="94" t="s">
        <v>350</v>
      </c>
      <c r="Z22" s="90" t="s">
        <v>378</v>
      </c>
      <c r="AA22" s="86"/>
      <c r="AB22" s="86"/>
      <c r="AC22" s="94" t="s">
        <v>406</v>
      </c>
      <c r="AD22" s="86"/>
      <c r="AE22" s="86" t="b">
        <v>0</v>
      </c>
      <c r="AF22" s="86">
        <v>0</v>
      </c>
      <c r="AG22" s="94" t="s">
        <v>420</v>
      </c>
      <c r="AH22" s="86" t="b">
        <v>0</v>
      </c>
      <c r="AI22" s="86" t="s">
        <v>422</v>
      </c>
      <c r="AJ22" s="86"/>
      <c r="AK22" s="94" t="s">
        <v>420</v>
      </c>
      <c r="AL22" s="86" t="b">
        <v>0</v>
      </c>
      <c r="AM22" s="86">
        <v>0</v>
      </c>
      <c r="AN22" s="94" t="s">
        <v>420</v>
      </c>
      <c r="AO22" s="86" t="s">
        <v>429</v>
      </c>
      <c r="AP22" s="86" t="b">
        <v>0</v>
      </c>
      <c r="AQ22" s="94" t="s">
        <v>406</v>
      </c>
      <c r="AR22" s="86" t="s">
        <v>194</v>
      </c>
      <c r="AS22" s="86">
        <v>0</v>
      </c>
      <c r="AT22" s="86">
        <v>0</v>
      </c>
      <c r="AU22" s="86"/>
      <c r="AV22" s="86"/>
      <c r="AW22" s="86"/>
      <c r="AX22" s="86"/>
      <c r="AY22" s="86"/>
      <c r="AZ22" s="86"/>
      <c r="BA22" s="86"/>
      <c r="BB22" s="86"/>
      <c r="BC22">
        <v>1</v>
      </c>
      <c r="BD22" s="85" t="str">
        <f>REPLACE(INDEX(GroupVertices[Group],MATCH(Edges24[[#This Row],[Vertex 1]],GroupVertices[Vertex],0)),1,1,"")</f>
        <v>4</v>
      </c>
      <c r="BE22" s="85" t="str">
        <f>REPLACE(INDEX(GroupVertices[Group],MATCH(Edges24[[#This Row],[Vertex 2]],GroupVertices[Vertex],0)),1,1,"")</f>
        <v>4</v>
      </c>
      <c r="BF22" s="51"/>
      <c r="BG22" s="52"/>
      <c r="BH22" s="51"/>
      <c r="BI22" s="52"/>
      <c r="BJ22" s="51"/>
      <c r="BK22" s="52"/>
      <c r="BL22" s="51"/>
      <c r="BM22" s="52"/>
      <c r="BN22" s="51"/>
    </row>
    <row r="23" spans="1:66" ht="15">
      <c r="A23" s="84" t="s">
        <v>238</v>
      </c>
      <c r="B23" s="84" t="s">
        <v>254</v>
      </c>
      <c r="C23" s="53"/>
      <c r="D23" s="54"/>
      <c r="E23" s="65"/>
      <c r="F23" s="55"/>
      <c r="G23" s="53"/>
      <c r="H23" s="57"/>
      <c r="I23" s="56"/>
      <c r="J23" s="56"/>
      <c r="K23" s="36" t="s">
        <v>65</v>
      </c>
      <c r="L23" s="83">
        <v>23</v>
      </c>
      <c r="M23" s="83"/>
      <c r="N23" s="63"/>
      <c r="O23" s="86" t="s">
        <v>256</v>
      </c>
      <c r="P23" s="88">
        <v>43629.41877314815</v>
      </c>
      <c r="Q23" s="86" t="s">
        <v>268</v>
      </c>
      <c r="R23" s="90" t="s">
        <v>286</v>
      </c>
      <c r="S23" s="86" t="s">
        <v>301</v>
      </c>
      <c r="T23" s="86" t="s">
        <v>309</v>
      </c>
      <c r="U23" s="90" t="s">
        <v>320</v>
      </c>
      <c r="V23" s="90" t="s">
        <v>320</v>
      </c>
      <c r="W23" s="88">
        <v>43629.41877314815</v>
      </c>
      <c r="X23" s="92">
        <v>43629</v>
      </c>
      <c r="Y23" s="94" t="s">
        <v>350</v>
      </c>
      <c r="Z23" s="90" t="s">
        <v>378</v>
      </c>
      <c r="AA23" s="86"/>
      <c r="AB23" s="86"/>
      <c r="AC23" s="94" t="s">
        <v>406</v>
      </c>
      <c r="AD23" s="86"/>
      <c r="AE23" s="86" t="b">
        <v>0</v>
      </c>
      <c r="AF23" s="86">
        <v>0</v>
      </c>
      <c r="AG23" s="94" t="s">
        <v>420</v>
      </c>
      <c r="AH23" s="86" t="b">
        <v>0</v>
      </c>
      <c r="AI23" s="86" t="s">
        <v>422</v>
      </c>
      <c r="AJ23" s="86"/>
      <c r="AK23" s="94" t="s">
        <v>420</v>
      </c>
      <c r="AL23" s="86" t="b">
        <v>0</v>
      </c>
      <c r="AM23" s="86">
        <v>0</v>
      </c>
      <c r="AN23" s="94" t="s">
        <v>420</v>
      </c>
      <c r="AO23" s="86" t="s">
        <v>429</v>
      </c>
      <c r="AP23" s="86" t="b">
        <v>0</v>
      </c>
      <c r="AQ23" s="94" t="s">
        <v>406</v>
      </c>
      <c r="AR23" s="86" t="s">
        <v>194</v>
      </c>
      <c r="AS23" s="86">
        <v>0</v>
      </c>
      <c r="AT23" s="86">
        <v>0</v>
      </c>
      <c r="AU23" s="86"/>
      <c r="AV23" s="86"/>
      <c r="AW23" s="86"/>
      <c r="AX23" s="86"/>
      <c r="AY23" s="86"/>
      <c r="AZ23" s="86"/>
      <c r="BA23" s="86"/>
      <c r="BB23" s="86"/>
      <c r="BC23">
        <v>1</v>
      </c>
      <c r="BD23" s="85" t="str">
        <f>REPLACE(INDEX(GroupVertices[Group],MATCH(Edges24[[#This Row],[Vertex 1]],GroupVertices[Vertex],0)),1,1,"")</f>
        <v>4</v>
      </c>
      <c r="BE23" s="85" t="str">
        <f>REPLACE(INDEX(GroupVertices[Group],MATCH(Edges24[[#This Row],[Vertex 2]],GroupVertices[Vertex],0)),1,1,"")</f>
        <v>4</v>
      </c>
      <c r="BF23" s="51">
        <v>0</v>
      </c>
      <c r="BG23" s="52">
        <v>0</v>
      </c>
      <c r="BH23" s="51">
        <v>0</v>
      </c>
      <c r="BI23" s="52">
        <v>0</v>
      </c>
      <c r="BJ23" s="51">
        <v>0</v>
      </c>
      <c r="BK23" s="52">
        <v>0</v>
      </c>
      <c r="BL23" s="51">
        <v>37</v>
      </c>
      <c r="BM23" s="52">
        <v>100</v>
      </c>
      <c r="BN23" s="51">
        <v>37</v>
      </c>
    </row>
    <row r="24" spans="1:66" ht="15">
      <c r="A24" s="84" t="s">
        <v>238</v>
      </c>
      <c r="B24" s="84" t="s">
        <v>238</v>
      </c>
      <c r="C24" s="53"/>
      <c r="D24" s="54"/>
      <c r="E24" s="65"/>
      <c r="F24" s="55"/>
      <c r="G24" s="53"/>
      <c r="H24" s="57"/>
      <c r="I24" s="56"/>
      <c r="J24" s="56"/>
      <c r="K24" s="36" t="s">
        <v>65</v>
      </c>
      <c r="L24" s="83">
        <v>24</v>
      </c>
      <c r="M24" s="83"/>
      <c r="N24" s="63"/>
      <c r="O24" s="86" t="s">
        <v>194</v>
      </c>
      <c r="P24" s="88">
        <v>43634.416921296295</v>
      </c>
      <c r="Q24" s="86" t="s">
        <v>269</v>
      </c>
      <c r="R24" s="90" t="s">
        <v>287</v>
      </c>
      <c r="S24" s="86" t="s">
        <v>301</v>
      </c>
      <c r="T24" s="86"/>
      <c r="U24" s="86"/>
      <c r="V24" s="90" t="s">
        <v>328</v>
      </c>
      <c r="W24" s="88">
        <v>43634.416921296295</v>
      </c>
      <c r="X24" s="92">
        <v>43634</v>
      </c>
      <c r="Y24" s="94" t="s">
        <v>351</v>
      </c>
      <c r="Z24" s="90" t="s">
        <v>379</v>
      </c>
      <c r="AA24" s="86"/>
      <c r="AB24" s="86"/>
      <c r="AC24" s="94" t="s">
        <v>407</v>
      </c>
      <c r="AD24" s="86"/>
      <c r="AE24" s="86" t="b">
        <v>0</v>
      </c>
      <c r="AF24" s="86">
        <v>0</v>
      </c>
      <c r="AG24" s="94" t="s">
        <v>420</v>
      </c>
      <c r="AH24" s="86" t="b">
        <v>0</v>
      </c>
      <c r="AI24" s="86" t="s">
        <v>422</v>
      </c>
      <c r="AJ24" s="86"/>
      <c r="AK24" s="94" t="s">
        <v>420</v>
      </c>
      <c r="AL24" s="86" t="b">
        <v>0</v>
      </c>
      <c r="AM24" s="86">
        <v>0</v>
      </c>
      <c r="AN24" s="94" t="s">
        <v>420</v>
      </c>
      <c r="AO24" s="86" t="s">
        <v>429</v>
      </c>
      <c r="AP24" s="86" t="b">
        <v>0</v>
      </c>
      <c r="AQ24" s="94" t="s">
        <v>407</v>
      </c>
      <c r="AR24" s="86" t="s">
        <v>194</v>
      </c>
      <c r="AS24" s="86">
        <v>0</v>
      </c>
      <c r="AT24" s="86">
        <v>0</v>
      </c>
      <c r="AU24" s="86"/>
      <c r="AV24" s="86"/>
      <c r="AW24" s="86"/>
      <c r="AX24" s="86"/>
      <c r="AY24" s="86"/>
      <c r="AZ24" s="86"/>
      <c r="BA24" s="86"/>
      <c r="BB24" s="86"/>
      <c r="BC24">
        <v>2</v>
      </c>
      <c r="BD24" s="85" t="str">
        <f>REPLACE(INDEX(GroupVertices[Group],MATCH(Edges24[[#This Row],[Vertex 1]],GroupVertices[Vertex],0)),1,1,"")</f>
        <v>4</v>
      </c>
      <c r="BE24" s="85" t="str">
        <f>REPLACE(INDEX(GroupVertices[Group],MATCH(Edges24[[#This Row],[Vertex 2]],GroupVertices[Vertex],0)),1,1,"")</f>
        <v>4</v>
      </c>
      <c r="BF24" s="51">
        <v>0</v>
      </c>
      <c r="BG24" s="52">
        <v>0</v>
      </c>
      <c r="BH24" s="51">
        <v>0</v>
      </c>
      <c r="BI24" s="52">
        <v>0</v>
      </c>
      <c r="BJ24" s="51">
        <v>0</v>
      </c>
      <c r="BK24" s="52">
        <v>0</v>
      </c>
      <c r="BL24" s="51">
        <v>35</v>
      </c>
      <c r="BM24" s="52">
        <v>100</v>
      </c>
      <c r="BN24" s="51">
        <v>35</v>
      </c>
    </row>
    <row r="25" spans="1:66" ht="15">
      <c r="A25" s="84" t="s">
        <v>238</v>
      </c>
      <c r="B25" s="84" t="s">
        <v>238</v>
      </c>
      <c r="C25" s="53"/>
      <c r="D25" s="54"/>
      <c r="E25" s="65"/>
      <c r="F25" s="55"/>
      <c r="G25" s="53"/>
      <c r="H25" s="57"/>
      <c r="I25" s="56"/>
      <c r="J25" s="56"/>
      <c r="K25" s="36" t="s">
        <v>65</v>
      </c>
      <c r="L25" s="83">
        <v>25</v>
      </c>
      <c r="M25" s="83"/>
      <c r="N25" s="63"/>
      <c r="O25" s="86" t="s">
        <v>194</v>
      </c>
      <c r="P25" s="88">
        <v>43635.597916666666</v>
      </c>
      <c r="Q25" s="86" t="s">
        <v>270</v>
      </c>
      <c r="R25" s="90" t="s">
        <v>287</v>
      </c>
      <c r="S25" s="86" t="s">
        <v>301</v>
      </c>
      <c r="T25" s="86"/>
      <c r="U25" s="86"/>
      <c r="V25" s="90" t="s">
        <v>328</v>
      </c>
      <c r="W25" s="88">
        <v>43635.597916666666</v>
      </c>
      <c r="X25" s="92">
        <v>43635</v>
      </c>
      <c r="Y25" s="94" t="s">
        <v>352</v>
      </c>
      <c r="Z25" s="90" t="s">
        <v>380</v>
      </c>
      <c r="AA25" s="86"/>
      <c r="AB25" s="86"/>
      <c r="AC25" s="94" t="s">
        <v>408</v>
      </c>
      <c r="AD25" s="86"/>
      <c r="AE25" s="86" t="b">
        <v>0</v>
      </c>
      <c r="AF25" s="86">
        <v>1</v>
      </c>
      <c r="AG25" s="94" t="s">
        <v>420</v>
      </c>
      <c r="AH25" s="86" t="b">
        <v>0</v>
      </c>
      <c r="AI25" s="86" t="s">
        <v>422</v>
      </c>
      <c r="AJ25" s="86"/>
      <c r="AK25" s="94" t="s">
        <v>420</v>
      </c>
      <c r="AL25" s="86" t="b">
        <v>0</v>
      </c>
      <c r="AM25" s="86">
        <v>0</v>
      </c>
      <c r="AN25" s="94" t="s">
        <v>420</v>
      </c>
      <c r="AO25" s="86" t="s">
        <v>429</v>
      </c>
      <c r="AP25" s="86" t="b">
        <v>0</v>
      </c>
      <c r="AQ25" s="94" t="s">
        <v>408</v>
      </c>
      <c r="AR25" s="86" t="s">
        <v>194</v>
      </c>
      <c r="AS25" s="86">
        <v>0</v>
      </c>
      <c r="AT25" s="86">
        <v>0</v>
      </c>
      <c r="AU25" s="86"/>
      <c r="AV25" s="86"/>
      <c r="AW25" s="86"/>
      <c r="AX25" s="86"/>
      <c r="AY25" s="86"/>
      <c r="AZ25" s="86"/>
      <c r="BA25" s="86"/>
      <c r="BB25" s="86"/>
      <c r="BC25">
        <v>2</v>
      </c>
      <c r="BD25" s="85" t="str">
        <f>REPLACE(INDEX(GroupVertices[Group],MATCH(Edges24[[#This Row],[Vertex 1]],GroupVertices[Vertex],0)),1,1,"")</f>
        <v>4</v>
      </c>
      <c r="BE25" s="85" t="str">
        <f>REPLACE(INDEX(GroupVertices[Group],MATCH(Edges24[[#This Row],[Vertex 2]],GroupVertices[Vertex],0)),1,1,"")</f>
        <v>4</v>
      </c>
      <c r="BF25" s="51">
        <v>0</v>
      </c>
      <c r="BG25" s="52">
        <v>0</v>
      </c>
      <c r="BH25" s="51">
        <v>0</v>
      </c>
      <c r="BI25" s="52">
        <v>0</v>
      </c>
      <c r="BJ25" s="51">
        <v>0</v>
      </c>
      <c r="BK25" s="52">
        <v>0</v>
      </c>
      <c r="BL25" s="51">
        <v>35</v>
      </c>
      <c r="BM25" s="52">
        <v>100</v>
      </c>
      <c r="BN25" s="51">
        <v>35</v>
      </c>
    </row>
    <row r="26" spans="1:66" ht="15">
      <c r="A26" s="84" t="s">
        <v>239</v>
      </c>
      <c r="B26" s="84" t="s">
        <v>239</v>
      </c>
      <c r="C26" s="53"/>
      <c r="D26" s="54"/>
      <c r="E26" s="65"/>
      <c r="F26" s="55"/>
      <c r="G26" s="53"/>
      <c r="H26" s="57"/>
      <c r="I26" s="56"/>
      <c r="J26" s="56"/>
      <c r="K26" s="36" t="s">
        <v>65</v>
      </c>
      <c r="L26" s="83">
        <v>26</v>
      </c>
      <c r="M26" s="83"/>
      <c r="N26" s="63"/>
      <c r="O26" s="86" t="s">
        <v>194</v>
      </c>
      <c r="P26" s="88">
        <v>43635.58851851852</v>
      </c>
      <c r="Q26" s="86" t="s">
        <v>271</v>
      </c>
      <c r="R26" s="86"/>
      <c r="S26" s="86"/>
      <c r="T26" s="86"/>
      <c r="U26" s="90" t="s">
        <v>321</v>
      </c>
      <c r="V26" s="90" t="s">
        <v>321</v>
      </c>
      <c r="W26" s="88">
        <v>43635.58851851852</v>
      </c>
      <c r="X26" s="92">
        <v>43635</v>
      </c>
      <c r="Y26" s="94" t="s">
        <v>353</v>
      </c>
      <c r="Z26" s="90" t="s">
        <v>381</v>
      </c>
      <c r="AA26" s="86"/>
      <c r="AB26" s="86"/>
      <c r="AC26" s="94" t="s">
        <v>409</v>
      </c>
      <c r="AD26" s="86"/>
      <c r="AE26" s="86" t="b">
        <v>0</v>
      </c>
      <c r="AF26" s="86">
        <v>1</v>
      </c>
      <c r="AG26" s="94" t="s">
        <v>420</v>
      </c>
      <c r="AH26" s="86" t="b">
        <v>0</v>
      </c>
      <c r="AI26" s="86" t="s">
        <v>422</v>
      </c>
      <c r="AJ26" s="86"/>
      <c r="AK26" s="94" t="s">
        <v>420</v>
      </c>
      <c r="AL26" s="86" t="b">
        <v>0</v>
      </c>
      <c r="AM26" s="86">
        <v>1</v>
      </c>
      <c r="AN26" s="94" t="s">
        <v>420</v>
      </c>
      <c r="AO26" s="86" t="s">
        <v>430</v>
      </c>
      <c r="AP26" s="86" t="b">
        <v>0</v>
      </c>
      <c r="AQ26" s="94" t="s">
        <v>409</v>
      </c>
      <c r="AR26" s="86" t="s">
        <v>194</v>
      </c>
      <c r="AS26" s="86">
        <v>0</v>
      </c>
      <c r="AT26" s="86">
        <v>0</v>
      </c>
      <c r="AU26" s="86"/>
      <c r="AV26" s="86"/>
      <c r="AW26" s="86"/>
      <c r="AX26" s="86"/>
      <c r="AY26" s="86"/>
      <c r="AZ26" s="86"/>
      <c r="BA26" s="86"/>
      <c r="BB26" s="86"/>
      <c r="BC26">
        <v>1</v>
      </c>
      <c r="BD26" s="85" t="str">
        <f>REPLACE(INDEX(GroupVertices[Group],MATCH(Edges24[[#This Row],[Vertex 1]],GroupVertices[Vertex],0)),1,1,"")</f>
        <v>7</v>
      </c>
      <c r="BE26" s="85" t="str">
        <f>REPLACE(INDEX(GroupVertices[Group],MATCH(Edges24[[#This Row],[Vertex 2]],GroupVertices[Vertex],0)),1,1,"")</f>
        <v>7</v>
      </c>
      <c r="BF26" s="51">
        <v>0</v>
      </c>
      <c r="BG26" s="52">
        <v>0</v>
      </c>
      <c r="BH26" s="51">
        <v>0</v>
      </c>
      <c r="BI26" s="52">
        <v>0</v>
      </c>
      <c r="BJ26" s="51">
        <v>0</v>
      </c>
      <c r="BK26" s="52">
        <v>0</v>
      </c>
      <c r="BL26" s="51">
        <v>36</v>
      </c>
      <c r="BM26" s="52">
        <v>100</v>
      </c>
      <c r="BN26" s="51">
        <v>36</v>
      </c>
    </row>
    <row r="27" spans="1:66" ht="15">
      <c r="A27" s="84" t="s">
        <v>240</v>
      </c>
      <c r="B27" s="84" t="s">
        <v>239</v>
      </c>
      <c r="C27" s="53"/>
      <c r="D27" s="54"/>
      <c r="E27" s="65"/>
      <c r="F27" s="55"/>
      <c r="G27" s="53"/>
      <c r="H27" s="57"/>
      <c r="I27" s="56"/>
      <c r="J27" s="56"/>
      <c r="K27" s="36" t="s">
        <v>65</v>
      </c>
      <c r="L27" s="83">
        <v>27</v>
      </c>
      <c r="M27" s="83"/>
      <c r="N27" s="63"/>
      <c r="O27" s="86" t="s">
        <v>257</v>
      </c>
      <c r="P27" s="88">
        <v>43635.89409722222</v>
      </c>
      <c r="Q27" s="86" t="s">
        <v>271</v>
      </c>
      <c r="R27" s="86"/>
      <c r="S27" s="86"/>
      <c r="T27" s="86"/>
      <c r="U27" s="86"/>
      <c r="V27" s="90" t="s">
        <v>329</v>
      </c>
      <c r="W27" s="88">
        <v>43635.89409722222</v>
      </c>
      <c r="X27" s="92">
        <v>43635</v>
      </c>
      <c r="Y27" s="94" t="s">
        <v>354</v>
      </c>
      <c r="Z27" s="90" t="s">
        <v>382</v>
      </c>
      <c r="AA27" s="86"/>
      <c r="AB27" s="86"/>
      <c r="AC27" s="94" t="s">
        <v>410</v>
      </c>
      <c r="AD27" s="86"/>
      <c r="AE27" s="86" t="b">
        <v>0</v>
      </c>
      <c r="AF27" s="86">
        <v>0</v>
      </c>
      <c r="AG27" s="94" t="s">
        <v>420</v>
      </c>
      <c r="AH27" s="86" t="b">
        <v>0</v>
      </c>
      <c r="AI27" s="86" t="s">
        <v>422</v>
      </c>
      <c r="AJ27" s="86"/>
      <c r="AK27" s="94" t="s">
        <v>420</v>
      </c>
      <c r="AL27" s="86" t="b">
        <v>0</v>
      </c>
      <c r="AM27" s="86">
        <v>1</v>
      </c>
      <c r="AN27" s="94" t="s">
        <v>409</v>
      </c>
      <c r="AO27" s="86" t="s">
        <v>430</v>
      </c>
      <c r="AP27" s="86" t="b">
        <v>0</v>
      </c>
      <c r="AQ27" s="94" t="s">
        <v>409</v>
      </c>
      <c r="AR27" s="86" t="s">
        <v>194</v>
      </c>
      <c r="AS27" s="86">
        <v>0</v>
      </c>
      <c r="AT27" s="86">
        <v>0</v>
      </c>
      <c r="AU27" s="86"/>
      <c r="AV27" s="86"/>
      <c r="AW27" s="86"/>
      <c r="AX27" s="86"/>
      <c r="AY27" s="86"/>
      <c r="AZ27" s="86"/>
      <c r="BA27" s="86"/>
      <c r="BB27" s="86"/>
      <c r="BC27">
        <v>1</v>
      </c>
      <c r="BD27" s="85" t="str">
        <f>REPLACE(INDEX(GroupVertices[Group],MATCH(Edges24[[#This Row],[Vertex 1]],GroupVertices[Vertex],0)),1,1,"")</f>
        <v>7</v>
      </c>
      <c r="BE27" s="85" t="str">
        <f>REPLACE(INDEX(GroupVertices[Group],MATCH(Edges24[[#This Row],[Vertex 2]],GroupVertices[Vertex],0)),1,1,"")</f>
        <v>7</v>
      </c>
      <c r="BF27" s="51">
        <v>0</v>
      </c>
      <c r="BG27" s="52">
        <v>0</v>
      </c>
      <c r="BH27" s="51">
        <v>0</v>
      </c>
      <c r="BI27" s="52">
        <v>0</v>
      </c>
      <c r="BJ27" s="51">
        <v>0</v>
      </c>
      <c r="BK27" s="52">
        <v>0</v>
      </c>
      <c r="BL27" s="51">
        <v>36</v>
      </c>
      <c r="BM27" s="52">
        <v>100</v>
      </c>
      <c r="BN27" s="51">
        <v>36</v>
      </c>
    </row>
    <row r="28" spans="1:66" ht="15">
      <c r="A28" s="84" t="s">
        <v>241</v>
      </c>
      <c r="B28" s="84" t="s">
        <v>255</v>
      </c>
      <c r="C28" s="53"/>
      <c r="D28" s="54"/>
      <c r="E28" s="65"/>
      <c r="F28" s="55"/>
      <c r="G28" s="53"/>
      <c r="H28" s="57"/>
      <c r="I28" s="56"/>
      <c r="J28" s="56"/>
      <c r="K28" s="36" t="s">
        <v>65</v>
      </c>
      <c r="L28" s="83">
        <v>28</v>
      </c>
      <c r="M28" s="83"/>
      <c r="N28" s="63"/>
      <c r="O28" s="86" t="s">
        <v>256</v>
      </c>
      <c r="P28" s="88">
        <v>43630.50001157408</v>
      </c>
      <c r="Q28" s="86" t="s">
        <v>272</v>
      </c>
      <c r="R28" s="90" t="s">
        <v>288</v>
      </c>
      <c r="S28" s="86" t="s">
        <v>295</v>
      </c>
      <c r="T28" s="86"/>
      <c r="U28" s="86"/>
      <c r="V28" s="90" t="s">
        <v>330</v>
      </c>
      <c r="W28" s="88">
        <v>43630.50001157408</v>
      </c>
      <c r="X28" s="92">
        <v>43630</v>
      </c>
      <c r="Y28" s="94" t="s">
        <v>355</v>
      </c>
      <c r="Z28" s="90" t="s">
        <v>383</v>
      </c>
      <c r="AA28" s="86"/>
      <c r="AB28" s="86"/>
      <c r="AC28" s="94" t="s">
        <v>411</v>
      </c>
      <c r="AD28" s="86"/>
      <c r="AE28" s="86" t="b">
        <v>0</v>
      </c>
      <c r="AF28" s="86">
        <v>1</v>
      </c>
      <c r="AG28" s="94" t="s">
        <v>420</v>
      </c>
      <c r="AH28" s="86" t="b">
        <v>0</v>
      </c>
      <c r="AI28" s="86" t="s">
        <v>422</v>
      </c>
      <c r="AJ28" s="86"/>
      <c r="AK28" s="94" t="s">
        <v>420</v>
      </c>
      <c r="AL28" s="86" t="b">
        <v>0</v>
      </c>
      <c r="AM28" s="86">
        <v>0</v>
      </c>
      <c r="AN28" s="94" t="s">
        <v>420</v>
      </c>
      <c r="AO28" s="86" t="s">
        <v>431</v>
      </c>
      <c r="AP28" s="86" t="b">
        <v>0</v>
      </c>
      <c r="AQ28" s="94" t="s">
        <v>411</v>
      </c>
      <c r="AR28" s="86" t="s">
        <v>194</v>
      </c>
      <c r="AS28" s="86">
        <v>0</v>
      </c>
      <c r="AT28" s="86">
        <v>0</v>
      </c>
      <c r="AU28" s="86"/>
      <c r="AV28" s="86"/>
      <c r="AW28" s="86"/>
      <c r="AX28" s="86"/>
      <c r="AY28" s="86"/>
      <c r="AZ28" s="86"/>
      <c r="BA28" s="86"/>
      <c r="BB28" s="86"/>
      <c r="BC28">
        <v>1</v>
      </c>
      <c r="BD28" s="85" t="str">
        <f>REPLACE(INDEX(GroupVertices[Group],MATCH(Edges24[[#This Row],[Vertex 1]],GroupVertices[Vertex],0)),1,1,"")</f>
        <v>2</v>
      </c>
      <c r="BE28" s="85" t="str">
        <f>REPLACE(INDEX(GroupVertices[Group],MATCH(Edges24[[#This Row],[Vertex 2]],GroupVertices[Vertex],0)),1,1,"")</f>
        <v>2</v>
      </c>
      <c r="BF28" s="51">
        <v>2</v>
      </c>
      <c r="BG28" s="52">
        <v>8</v>
      </c>
      <c r="BH28" s="51">
        <v>0</v>
      </c>
      <c r="BI28" s="52">
        <v>0</v>
      </c>
      <c r="BJ28" s="51">
        <v>0</v>
      </c>
      <c r="BK28" s="52">
        <v>0</v>
      </c>
      <c r="BL28" s="51">
        <v>23</v>
      </c>
      <c r="BM28" s="52">
        <v>92</v>
      </c>
      <c r="BN28" s="51">
        <v>25</v>
      </c>
    </row>
    <row r="29" spans="1:66" ht="15">
      <c r="A29" s="84" t="s">
        <v>242</v>
      </c>
      <c r="B29" s="84" t="s">
        <v>241</v>
      </c>
      <c r="C29" s="53"/>
      <c r="D29" s="54"/>
      <c r="E29" s="65"/>
      <c r="F29" s="55"/>
      <c r="G29" s="53"/>
      <c r="H29" s="57"/>
      <c r="I29" s="56"/>
      <c r="J29" s="56"/>
      <c r="K29" s="36" t="s">
        <v>65</v>
      </c>
      <c r="L29" s="83">
        <v>29</v>
      </c>
      <c r="M29" s="83"/>
      <c r="N29" s="63"/>
      <c r="O29" s="86" t="s">
        <v>257</v>
      </c>
      <c r="P29" s="88">
        <v>43636.331712962965</v>
      </c>
      <c r="Q29" s="86" t="s">
        <v>273</v>
      </c>
      <c r="R29" s="86"/>
      <c r="S29" s="86"/>
      <c r="T29" s="86"/>
      <c r="U29" s="86"/>
      <c r="V29" s="90" t="s">
        <v>331</v>
      </c>
      <c r="W29" s="88">
        <v>43636.331712962965</v>
      </c>
      <c r="X29" s="92">
        <v>43636</v>
      </c>
      <c r="Y29" s="94" t="s">
        <v>356</v>
      </c>
      <c r="Z29" s="90" t="s">
        <v>384</v>
      </c>
      <c r="AA29" s="86"/>
      <c r="AB29" s="86"/>
      <c r="AC29" s="94" t="s">
        <v>412</v>
      </c>
      <c r="AD29" s="86"/>
      <c r="AE29" s="86" t="b">
        <v>0</v>
      </c>
      <c r="AF29" s="86">
        <v>0</v>
      </c>
      <c r="AG29" s="94" t="s">
        <v>420</v>
      </c>
      <c r="AH29" s="86" t="b">
        <v>0</v>
      </c>
      <c r="AI29" s="86" t="s">
        <v>422</v>
      </c>
      <c r="AJ29" s="86"/>
      <c r="AK29" s="94" t="s">
        <v>420</v>
      </c>
      <c r="AL29" s="86" t="b">
        <v>0</v>
      </c>
      <c r="AM29" s="86">
        <v>2</v>
      </c>
      <c r="AN29" s="94" t="s">
        <v>413</v>
      </c>
      <c r="AO29" s="86" t="s">
        <v>426</v>
      </c>
      <c r="AP29" s="86" t="b">
        <v>0</v>
      </c>
      <c r="AQ29" s="94" t="s">
        <v>413</v>
      </c>
      <c r="AR29" s="86" t="s">
        <v>194</v>
      </c>
      <c r="AS29" s="86">
        <v>0</v>
      </c>
      <c r="AT29" s="86">
        <v>0</v>
      </c>
      <c r="AU29" s="86"/>
      <c r="AV29" s="86"/>
      <c r="AW29" s="86"/>
      <c r="AX29" s="86"/>
      <c r="AY29" s="86"/>
      <c r="AZ29" s="86"/>
      <c r="BA29" s="86"/>
      <c r="BB29" s="86"/>
      <c r="BC29">
        <v>1</v>
      </c>
      <c r="BD29" s="85" t="str">
        <f>REPLACE(INDEX(GroupVertices[Group],MATCH(Edges24[[#This Row],[Vertex 1]],GroupVertices[Vertex],0)),1,1,"")</f>
        <v>2</v>
      </c>
      <c r="BE29" s="85" t="str">
        <f>REPLACE(INDEX(GroupVertices[Group],MATCH(Edges24[[#This Row],[Vertex 2]],GroupVertices[Vertex],0)),1,1,"")</f>
        <v>2</v>
      </c>
      <c r="BF29" s="51">
        <v>0</v>
      </c>
      <c r="BG29" s="52">
        <v>0</v>
      </c>
      <c r="BH29" s="51">
        <v>0</v>
      </c>
      <c r="BI29" s="52">
        <v>0</v>
      </c>
      <c r="BJ29" s="51">
        <v>0</v>
      </c>
      <c r="BK29" s="52">
        <v>0</v>
      </c>
      <c r="BL29" s="51">
        <v>17</v>
      </c>
      <c r="BM29" s="52">
        <v>100</v>
      </c>
      <c r="BN29" s="51">
        <v>17</v>
      </c>
    </row>
    <row r="30" spans="1:66" ht="15">
      <c r="A30" s="84" t="s">
        <v>241</v>
      </c>
      <c r="B30" s="84" t="s">
        <v>241</v>
      </c>
      <c r="C30" s="53"/>
      <c r="D30" s="54"/>
      <c r="E30" s="65"/>
      <c r="F30" s="55"/>
      <c r="G30" s="53"/>
      <c r="H30" s="57"/>
      <c r="I30" s="56"/>
      <c r="J30" s="56"/>
      <c r="K30" s="36" t="s">
        <v>65</v>
      </c>
      <c r="L30" s="83">
        <v>30</v>
      </c>
      <c r="M30" s="83"/>
      <c r="N30" s="63"/>
      <c r="O30" s="86" t="s">
        <v>194</v>
      </c>
      <c r="P30" s="88">
        <v>43636.28333333333</v>
      </c>
      <c r="Q30" s="86" t="s">
        <v>273</v>
      </c>
      <c r="R30" s="90" t="s">
        <v>289</v>
      </c>
      <c r="S30" s="86" t="s">
        <v>302</v>
      </c>
      <c r="T30" s="86"/>
      <c r="U30" s="90" t="s">
        <v>322</v>
      </c>
      <c r="V30" s="90" t="s">
        <v>322</v>
      </c>
      <c r="W30" s="88">
        <v>43636.28333333333</v>
      </c>
      <c r="X30" s="92">
        <v>43636</v>
      </c>
      <c r="Y30" s="94" t="s">
        <v>357</v>
      </c>
      <c r="Z30" s="90" t="s">
        <v>385</v>
      </c>
      <c r="AA30" s="86"/>
      <c r="AB30" s="86"/>
      <c r="AC30" s="94" t="s">
        <v>413</v>
      </c>
      <c r="AD30" s="86"/>
      <c r="AE30" s="86" t="b">
        <v>0</v>
      </c>
      <c r="AF30" s="86">
        <v>1</v>
      </c>
      <c r="AG30" s="94" t="s">
        <v>420</v>
      </c>
      <c r="AH30" s="86" t="b">
        <v>0</v>
      </c>
      <c r="AI30" s="86" t="s">
        <v>422</v>
      </c>
      <c r="AJ30" s="86"/>
      <c r="AK30" s="94" t="s">
        <v>420</v>
      </c>
      <c r="AL30" s="86" t="b">
        <v>0</v>
      </c>
      <c r="AM30" s="86">
        <v>2</v>
      </c>
      <c r="AN30" s="94" t="s">
        <v>420</v>
      </c>
      <c r="AO30" s="86" t="s">
        <v>431</v>
      </c>
      <c r="AP30" s="86" t="b">
        <v>0</v>
      </c>
      <c r="AQ30" s="94" t="s">
        <v>413</v>
      </c>
      <c r="AR30" s="86" t="s">
        <v>194</v>
      </c>
      <c r="AS30" s="86">
        <v>0</v>
      </c>
      <c r="AT30" s="86">
        <v>0</v>
      </c>
      <c r="AU30" s="86"/>
      <c r="AV30" s="86"/>
      <c r="AW30" s="86"/>
      <c r="AX30" s="86"/>
      <c r="AY30" s="86"/>
      <c r="AZ30" s="86"/>
      <c r="BA30" s="86"/>
      <c r="BB30" s="86"/>
      <c r="BC30">
        <v>1</v>
      </c>
      <c r="BD30" s="85" t="str">
        <f>REPLACE(INDEX(GroupVertices[Group],MATCH(Edges24[[#This Row],[Vertex 1]],GroupVertices[Vertex],0)),1,1,"")</f>
        <v>2</v>
      </c>
      <c r="BE30" s="85" t="str">
        <f>REPLACE(INDEX(GroupVertices[Group],MATCH(Edges24[[#This Row],[Vertex 2]],GroupVertices[Vertex],0)),1,1,"")</f>
        <v>2</v>
      </c>
      <c r="BF30" s="51">
        <v>0</v>
      </c>
      <c r="BG30" s="52">
        <v>0</v>
      </c>
      <c r="BH30" s="51">
        <v>0</v>
      </c>
      <c r="BI30" s="52">
        <v>0</v>
      </c>
      <c r="BJ30" s="51">
        <v>0</v>
      </c>
      <c r="BK30" s="52">
        <v>0</v>
      </c>
      <c r="BL30" s="51">
        <v>17</v>
      </c>
      <c r="BM30" s="52">
        <v>100</v>
      </c>
      <c r="BN30" s="51">
        <v>17</v>
      </c>
    </row>
    <row r="31" spans="1:66" ht="15">
      <c r="A31" s="84" t="s">
        <v>243</v>
      </c>
      <c r="B31" s="84" t="s">
        <v>241</v>
      </c>
      <c r="C31" s="53"/>
      <c r="D31" s="54"/>
      <c r="E31" s="65"/>
      <c r="F31" s="55"/>
      <c r="G31" s="53"/>
      <c r="H31" s="57"/>
      <c r="I31" s="56"/>
      <c r="J31" s="56"/>
      <c r="K31" s="36" t="s">
        <v>65</v>
      </c>
      <c r="L31" s="83">
        <v>31</v>
      </c>
      <c r="M31" s="83"/>
      <c r="N31" s="63"/>
      <c r="O31" s="86" t="s">
        <v>257</v>
      </c>
      <c r="P31" s="88">
        <v>43636.33684027778</v>
      </c>
      <c r="Q31" s="86" t="s">
        <v>273</v>
      </c>
      <c r="R31" s="86"/>
      <c r="S31" s="86"/>
      <c r="T31" s="86"/>
      <c r="U31" s="86"/>
      <c r="V31" s="90" t="s">
        <v>332</v>
      </c>
      <c r="W31" s="88">
        <v>43636.33684027778</v>
      </c>
      <c r="X31" s="92">
        <v>43636</v>
      </c>
      <c r="Y31" s="94" t="s">
        <v>358</v>
      </c>
      <c r="Z31" s="90" t="s">
        <v>386</v>
      </c>
      <c r="AA31" s="86"/>
      <c r="AB31" s="86"/>
      <c r="AC31" s="94" t="s">
        <v>414</v>
      </c>
      <c r="AD31" s="86"/>
      <c r="AE31" s="86" t="b">
        <v>0</v>
      </c>
      <c r="AF31" s="86">
        <v>0</v>
      </c>
      <c r="AG31" s="94" t="s">
        <v>420</v>
      </c>
      <c r="AH31" s="86" t="b">
        <v>0</v>
      </c>
      <c r="AI31" s="86" t="s">
        <v>422</v>
      </c>
      <c r="AJ31" s="86"/>
      <c r="AK31" s="94" t="s">
        <v>420</v>
      </c>
      <c r="AL31" s="86" t="b">
        <v>0</v>
      </c>
      <c r="AM31" s="86">
        <v>2</v>
      </c>
      <c r="AN31" s="94" t="s">
        <v>413</v>
      </c>
      <c r="AO31" s="86" t="s">
        <v>430</v>
      </c>
      <c r="AP31" s="86" t="b">
        <v>0</v>
      </c>
      <c r="AQ31" s="94" t="s">
        <v>413</v>
      </c>
      <c r="AR31" s="86" t="s">
        <v>194</v>
      </c>
      <c r="AS31" s="86">
        <v>0</v>
      </c>
      <c r="AT31" s="86">
        <v>0</v>
      </c>
      <c r="AU31" s="86"/>
      <c r="AV31" s="86"/>
      <c r="AW31" s="86"/>
      <c r="AX31" s="86"/>
      <c r="AY31" s="86"/>
      <c r="AZ31" s="86"/>
      <c r="BA31" s="86"/>
      <c r="BB31" s="86"/>
      <c r="BC31">
        <v>1</v>
      </c>
      <c r="BD31" s="85" t="str">
        <f>REPLACE(INDEX(GroupVertices[Group],MATCH(Edges24[[#This Row],[Vertex 1]],GroupVertices[Vertex],0)),1,1,"")</f>
        <v>2</v>
      </c>
      <c r="BE31" s="85" t="str">
        <f>REPLACE(INDEX(GroupVertices[Group],MATCH(Edges24[[#This Row],[Vertex 2]],GroupVertices[Vertex],0)),1,1,"")</f>
        <v>2</v>
      </c>
      <c r="BF31" s="51">
        <v>0</v>
      </c>
      <c r="BG31" s="52">
        <v>0</v>
      </c>
      <c r="BH31" s="51">
        <v>0</v>
      </c>
      <c r="BI31" s="52">
        <v>0</v>
      </c>
      <c r="BJ31" s="51">
        <v>0</v>
      </c>
      <c r="BK31" s="52">
        <v>0</v>
      </c>
      <c r="BL31" s="51">
        <v>17</v>
      </c>
      <c r="BM31" s="52">
        <v>100</v>
      </c>
      <c r="BN31" s="51">
        <v>17</v>
      </c>
    </row>
    <row r="32" spans="1:66" ht="15">
      <c r="A32" s="84" t="s">
        <v>244</v>
      </c>
      <c r="B32" s="84" t="s">
        <v>244</v>
      </c>
      <c r="C32" s="53"/>
      <c r="D32" s="54"/>
      <c r="E32" s="65"/>
      <c r="F32" s="55"/>
      <c r="G32" s="53"/>
      <c r="H32" s="57"/>
      <c r="I32" s="56"/>
      <c r="J32" s="56"/>
      <c r="K32" s="36" t="s">
        <v>65</v>
      </c>
      <c r="L32" s="83">
        <v>32</v>
      </c>
      <c r="M32" s="83"/>
      <c r="N32" s="63"/>
      <c r="O32" s="86" t="s">
        <v>194</v>
      </c>
      <c r="P32" s="88">
        <v>43632.55372685185</v>
      </c>
      <c r="Q32" s="86" t="s">
        <v>274</v>
      </c>
      <c r="R32" s="90" t="s">
        <v>290</v>
      </c>
      <c r="S32" s="86" t="s">
        <v>303</v>
      </c>
      <c r="T32" s="86" t="s">
        <v>310</v>
      </c>
      <c r="U32" s="86"/>
      <c r="V32" s="90" t="s">
        <v>333</v>
      </c>
      <c r="W32" s="88">
        <v>43632.55372685185</v>
      </c>
      <c r="X32" s="92">
        <v>43632</v>
      </c>
      <c r="Y32" s="94" t="s">
        <v>359</v>
      </c>
      <c r="Z32" s="90" t="s">
        <v>387</v>
      </c>
      <c r="AA32" s="86"/>
      <c r="AB32" s="86"/>
      <c r="AC32" s="94" t="s">
        <v>415</v>
      </c>
      <c r="AD32" s="86"/>
      <c r="AE32" s="86" t="b">
        <v>0</v>
      </c>
      <c r="AF32" s="86">
        <v>0</v>
      </c>
      <c r="AG32" s="94" t="s">
        <v>420</v>
      </c>
      <c r="AH32" s="86" t="b">
        <v>0</v>
      </c>
      <c r="AI32" s="86" t="s">
        <v>423</v>
      </c>
      <c r="AJ32" s="86"/>
      <c r="AK32" s="94" t="s">
        <v>420</v>
      </c>
      <c r="AL32" s="86" t="b">
        <v>0</v>
      </c>
      <c r="AM32" s="86">
        <v>0</v>
      </c>
      <c r="AN32" s="94" t="s">
        <v>420</v>
      </c>
      <c r="AO32" s="86" t="s">
        <v>432</v>
      </c>
      <c r="AP32" s="86" t="b">
        <v>0</v>
      </c>
      <c r="AQ32" s="94" t="s">
        <v>415</v>
      </c>
      <c r="AR32" s="86" t="s">
        <v>194</v>
      </c>
      <c r="AS32" s="86">
        <v>0</v>
      </c>
      <c r="AT32" s="86">
        <v>0</v>
      </c>
      <c r="AU32" s="86"/>
      <c r="AV32" s="86"/>
      <c r="AW32" s="86"/>
      <c r="AX32" s="86"/>
      <c r="AY32" s="86"/>
      <c r="AZ32" s="86"/>
      <c r="BA32" s="86"/>
      <c r="BB32" s="86"/>
      <c r="BC32">
        <v>3</v>
      </c>
      <c r="BD32" s="85" t="str">
        <f>REPLACE(INDEX(GroupVertices[Group],MATCH(Edges24[[#This Row],[Vertex 1]],GroupVertices[Vertex],0)),1,1,"")</f>
        <v>3</v>
      </c>
      <c r="BE32" s="85" t="str">
        <f>REPLACE(INDEX(GroupVertices[Group],MATCH(Edges24[[#This Row],[Vertex 2]],GroupVertices[Vertex],0)),1,1,"")</f>
        <v>3</v>
      </c>
      <c r="BF32" s="51">
        <v>0</v>
      </c>
      <c r="BG32" s="52">
        <v>0</v>
      </c>
      <c r="BH32" s="51">
        <v>0</v>
      </c>
      <c r="BI32" s="52">
        <v>0</v>
      </c>
      <c r="BJ32" s="51">
        <v>0</v>
      </c>
      <c r="BK32" s="52">
        <v>0</v>
      </c>
      <c r="BL32" s="51">
        <v>4</v>
      </c>
      <c r="BM32" s="52">
        <v>100</v>
      </c>
      <c r="BN32" s="51">
        <v>4</v>
      </c>
    </row>
    <row r="33" spans="1:66" ht="15">
      <c r="A33" s="84" t="s">
        <v>244</v>
      </c>
      <c r="B33" s="84" t="s">
        <v>244</v>
      </c>
      <c r="C33" s="53"/>
      <c r="D33" s="54"/>
      <c r="E33" s="65"/>
      <c r="F33" s="55"/>
      <c r="G33" s="53"/>
      <c r="H33" s="57"/>
      <c r="I33" s="56"/>
      <c r="J33" s="56"/>
      <c r="K33" s="36" t="s">
        <v>65</v>
      </c>
      <c r="L33" s="83">
        <v>33</v>
      </c>
      <c r="M33" s="83"/>
      <c r="N33" s="63"/>
      <c r="O33" s="86" t="s">
        <v>194</v>
      </c>
      <c r="P33" s="88">
        <v>43636.14020833333</v>
      </c>
      <c r="Q33" s="86" t="s">
        <v>275</v>
      </c>
      <c r="R33" s="90" t="s">
        <v>291</v>
      </c>
      <c r="S33" s="86" t="s">
        <v>303</v>
      </c>
      <c r="T33" s="86" t="s">
        <v>311</v>
      </c>
      <c r="U33" s="86"/>
      <c r="V33" s="90" t="s">
        <v>333</v>
      </c>
      <c r="W33" s="88">
        <v>43636.14020833333</v>
      </c>
      <c r="X33" s="92">
        <v>43636</v>
      </c>
      <c r="Y33" s="94" t="s">
        <v>360</v>
      </c>
      <c r="Z33" s="90" t="s">
        <v>388</v>
      </c>
      <c r="AA33" s="86"/>
      <c r="AB33" s="86"/>
      <c r="AC33" s="94" t="s">
        <v>416</v>
      </c>
      <c r="AD33" s="86"/>
      <c r="AE33" s="86" t="b">
        <v>0</v>
      </c>
      <c r="AF33" s="86">
        <v>0</v>
      </c>
      <c r="AG33" s="94" t="s">
        <v>420</v>
      </c>
      <c r="AH33" s="86" t="b">
        <v>0</v>
      </c>
      <c r="AI33" s="86" t="s">
        <v>423</v>
      </c>
      <c r="AJ33" s="86"/>
      <c r="AK33" s="94" t="s">
        <v>420</v>
      </c>
      <c r="AL33" s="86" t="b">
        <v>0</v>
      </c>
      <c r="AM33" s="86">
        <v>0</v>
      </c>
      <c r="AN33" s="94" t="s">
        <v>420</v>
      </c>
      <c r="AO33" s="86" t="s">
        <v>432</v>
      </c>
      <c r="AP33" s="86" t="b">
        <v>0</v>
      </c>
      <c r="AQ33" s="94" t="s">
        <v>416</v>
      </c>
      <c r="AR33" s="86" t="s">
        <v>194</v>
      </c>
      <c r="AS33" s="86">
        <v>0</v>
      </c>
      <c r="AT33" s="86">
        <v>0</v>
      </c>
      <c r="AU33" s="86"/>
      <c r="AV33" s="86"/>
      <c r="AW33" s="86"/>
      <c r="AX33" s="86"/>
      <c r="AY33" s="86"/>
      <c r="AZ33" s="86"/>
      <c r="BA33" s="86"/>
      <c r="BB33" s="86"/>
      <c r="BC33">
        <v>3</v>
      </c>
      <c r="BD33" s="85" t="str">
        <f>REPLACE(INDEX(GroupVertices[Group],MATCH(Edges24[[#This Row],[Vertex 1]],GroupVertices[Vertex],0)),1,1,"")</f>
        <v>3</v>
      </c>
      <c r="BE33" s="85" t="str">
        <f>REPLACE(INDEX(GroupVertices[Group],MATCH(Edges24[[#This Row],[Vertex 2]],GroupVertices[Vertex],0)),1,1,"")</f>
        <v>3</v>
      </c>
      <c r="BF33" s="51">
        <v>0</v>
      </c>
      <c r="BG33" s="52">
        <v>0</v>
      </c>
      <c r="BH33" s="51">
        <v>0</v>
      </c>
      <c r="BI33" s="52">
        <v>0</v>
      </c>
      <c r="BJ33" s="51">
        <v>0</v>
      </c>
      <c r="BK33" s="52">
        <v>0</v>
      </c>
      <c r="BL33" s="51">
        <v>3</v>
      </c>
      <c r="BM33" s="52">
        <v>100</v>
      </c>
      <c r="BN33" s="51">
        <v>3</v>
      </c>
    </row>
    <row r="34" spans="1:66" ht="15">
      <c r="A34" s="84" t="s">
        <v>244</v>
      </c>
      <c r="B34" s="84" t="s">
        <v>244</v>
      </c>
      <c r="C34" s="53"/>
      <c r="D34" s="54"/>
      <c r="E34" s="65"/>
      <c r="F34" s="55"/>
      <c r="G34" s="53"/>
      <c r="H34" s="57"/>
      <c r="I34" s="56"/>
      <c r="J34" s="56"/>
      <c r="K34" s="36" t="s">
        <v>65</v>
      </c>
      <c r="L34" s="83">
        <v>34</v>
      </c>
      <c r="M34" s="83"/>
      <c r="N34" s="63"/>
      <c r="O34" s="86" t="s">
        <v>194</v>
      </c>
      <c r="P34" s="88">
        <v>43636.468043981484</v>
      </c>
      <c r="Q34" s="86" t="s">
        <v>276</v>
      </c>
      <c r="R34" s="90" t="s">
        <v>292</v>
      </c>
      <c r="S34" s="86" t="s">
        <v>303</v>
      </c>
      <c r="T34" s="86" t="s">
        <v>312</v>
      </c>
      <c r="U34" s="86"/>
      <c r="V34" s="90" t="s">
        <v>333</v>
      </c>
      <c r="W34" s="88">
        <v>43636.468043981484</v>
      </c>
      <c r="X34" s="92">
        <v>43636</v>
      </c>
      <c r="Y34" s="94" t="s">
        <v>361</v>
      </c>
      <c r="Z34" s="90" t="s">
        <v>389</v>
      </c>
      <c r="AA34" s="86"/>
      <c r="AB34" s="86"/>
      <c r="AC34" s="94" t="s">
        <v>417</v>
      </c>
      <c r="AD34" s="86"/>
      <c r="AE34" s="86" t="b">
        <v>0</v>
      </c>
      <c r="AF34" s="86">
        <v>0</v>
      </c>
      <c r="AG34" s="94" t="s">
        <v>420</v>
      </c>
      <c r="AH34" s="86" t="b">
        <v>0</v>
      </c>
      <c r="AI34" s="86" t="s">
        <v>423</v>
      </c>
      <c r="AJ34" s="86"/>
      <c r="AK34" s="94" t="s">
        <v>420</v>
      </c>
      <c r="AL34" s="86" t="b">
        <v>0</v>
      </c>
      <c r="AM34" s="86">
        <v>0</v>
      </c>
      <c r="AN34" s="94" t="s">
        <v>420</v>
      </c>
      <c r="AO34" s="86" t="s">
        <v>432</v>
      </c>
      <c r="AP34" s="86" t="b">
        <v>0</v>
      </c>
      <c r="AQ34" s="94" t="s">
        <v>417</v>
      </c>
      <c r="AR34" s="86" t="s">
        <v>194</v>
      </c>
      <c r="AS34" s="86">
        <v>0</v>
      </c>
      <c r="AT34" s="86">
        <v>0</v>
      </c>
      <c r="AU34" s="86"/>
      <c r="AV34" s="86"/>
      <c r="AW34" s="86"/>
      <c r="AX34" s="86"/>
      <c r="AY34" s="86"/>
      <c r="AZ34" s="86"/>
      <c r="BA34" s="86"/>
      <c r="BB34" s="86"/>
      <c r="BC34">
        <v>3</v>
      </c>
      <c r="BD34" s="85" t="str">
        <f>REPLACE(INDEX(GroupVertices[Group],MATCH(Edges24[[#This Row],[Vertex 1]],GroupVertices[Vertex],0)),1,1,"")</f>
        <v>3</v>
      </c>
      <c r="BE34" s="85" t="str">
        <f>REPLACE(INDEX(GroupVertices[Group],MATCH(Edges24[[#This Row],[Vertex 2]],GroupVertices[Vertex],0)),1,1,"")</f>
        <v>3</v>
      </c>
      <c r="BF34" s="51">
        <v>0</v>
      </c>
      <c r="BG34" s="52">
        <v>0</v>
      </c>
      <c r="BH34" s="51">
        <v>0</v>
      </c>
      <c r="BI34" s="52">
        <v>0</v>
      </c>
      <c r="BJ34" s="51">
        <v>0</v>
      </c>
      <c r="BK34" s="52">
        <v>0</v>
      </c>
      <c r="BL34" s="51">
        <v>3</v>
      </c>
      <c r="BM34" s="52">
        <v>100</v>
      </c>
      <c r="BN34" s="51">
        <v>3</v>
      </c>
    </row>
    <row r="35" spans="1:66" ht="15">
      <c r="A35" s="84" t="s">
        <v>245</v>
      </c>
      <c r="B35" s="84" t="s">
        <v>245</v>
      </c>
      <c r="C35" s="53"/>
      <c r="D35" s="54"/>
      <c r="E35" s="65"/>
      <c r="F35" s="55"/>
      <c r="G35" s="53"/>
      <c r="H35" s="57"/>
      <c r="I35" s="56"/>
      <c r="J35" s="56"/>
      <c r="K35" s="36" t="s">
        <v>65</v>
      </c>
      <c r="L35" s="83">
        <v>35</v>
      </c>
      <c r="M35" s="83"/>
      <c r="N35" s="63"/>
      <c r="O35" s="86" t="s">
        <v>194</v>
      </c>
      <c r="P35" s="88">
        <v>43636.69805555556</v>
      </c>
      <c r="Q35" s="86" t="s">
        <v>277</v>
      </c>
      <c r="R35" s="90" t="s">
        <v>293</v>
      </c>
      <c r="S35" s="86" t="s">
        <v>299</v>
      </c>
      <c r="T35" s="86" t="s">
        <v>313</v>
      </c>
      <c r="U35" s="86"/>
      <c r="V35" s="90" t="s">
        <v>334</v>
      </c>
      <c r="W35" s="88">
        <v>43636.69805555556</v>
      </c>
      <c r="X35" s="92">
        <v>43636</v>
      </c>
      <c r="Y35" s="94" t="s">
        <v>362</v>
      </c>
      <c r="Z35" s="90" t="s">
        <v>390</v>
      </c>
      <c r="AA35" s="86"/>
      <c r="AB35" s="86"/>
      <c r="AC35" s="94" t="s">
        <v>418</v>
      </c>
      <c r="AD35" s="86"/>
      <c r="AE35" s="86" t="b">
        <v>0</v>
      </c>
      <c r="AF35" s="86">
        <v>0</v>
      </c>
      <c r="AG35" s="94" t="s">
        <v>420</v>
      </c>
      <c r="AH35" s="86" t="b">
        <v>0</v>
      </c>
      <c r="AI35" s="86" t="s">
        <v>422</v>
      </c>
      <c r="AJ35" s="86"/>
      <c r="AK35" s="94" t="s">
        <v>420</v>
      </c>
      <c r="AL35" s="86" t="b">
        <v>0</v>
      </c>
      <c r="AM35" s="86">
        <v>0</v>
      </c>
      <c r="AN35" s="94" t="s">
        <v>420</v>
      </c>
      <c r="AO35" s="86" t="s">
        <v>433</v>
      </c>
      <c r="AP35" s="86" t="b">
        <v>0</v>
      </c>
      <c r="AQ35" s="94" t="s">
        <v>418</v>
      </c>
      <c r="AR35" s="86" t="s">
        <v>194</v>
      </c>
      <c r="AS35" s="86">
        <v>0</v>
      </c>
      <c r="AT35" s="86">
        <v>0</v>
      </c>
      <c r="AU35" s="86"/>
      <c r="AV35" s="86"/>
      <c r="AW35" s="86"/>
      <c r="AX35" s="86"/>
      <c r="AY35" s="86"/>
      <c r="AZ35" s="86"/>
      <c r="BA35" s="86"/>
      <c r="BB35" s="86"/>
      <c r="BC35">
        <v>1</v>
      </c>
      <c r="BD35" s="85" t="str">
        <f>REPLACE(INDEX(GroupVertices[Group],MATCH(Edges24[[#This Row],[Vertex 1]],GroupVertices[Vertex],0)),1,1,"")</f>
        <v>3</v>
      </c>
      <c r="BE35" s="85" t="str">
        <f>REPLACE(INDEX(GroupVertices[Group],MATCH(Edges24[[#This Row],[Vertex 2]],GroupVertices[Vertex],0)),1,1,"")</f>
        <v>3</v>
      </c>
      <c r="BF35" s="51">
        <v>0</v>
      </c>
      <c r="BG35" s="52">
        <v>0</v>
      </c>
      <c r="BH35" s="51">
        <v>1</v>
      </c>
      <c r="BI35" s="52">
        <v>12.5</v>
      </c>
      <c r="BJ35" s="51">
        <v>0</v>
      </c>
      <c r="BK35" s="52">
        <v>0</v>
      </c>
      <c r="BL35" s="51">
        <v>7</v>
      </c>
      <c r="BM35" s="52">
        <v>87.5</v>
      </c>
      <c r="BN35" s="51">
        <v>8</v>
      </c>
    </row>
    <row r="36" spans="1:66" ht="15">
      <c r="A36" s="84" t="s">
        <v>246</v>
      </c>
      <c r="B36" s="84" t="s">
        <v>246</v>
      </c>
      <c r="C36" s="53"/>
      <c r="D36" s="54"/>
      <c r="E36" s="65"/>
      <c r="F36" s="55"/>
      <c r="G36" s="53"/>
      <c r="H36" s="57"/>
      <c r="I36" s="56"/>
      <c r="J36" s="56"/>
      <c r="K36" s="36" t="s">
        <v>65</v>
      </c>
      <c r="L36" s="83">
        <v>36</v>
      </c>
      <c r="M36" s="83"/>
      <c r="N36" s="63"/>
      <c r="O36" s="86" t="s">
        <v>194</v>
      </c>
      <c r="P36" s="88">
        <v>43637.522210648145</v>
      </c>
      <c r="Q36" s="86" t="s">
        <v>278</v>
      </c>
      <c r="R36" s="90" t="s">
        <v>294</v>
      </c>
      <c r="S36" s="86" t="s">
        <v>304</v>
      </c>
      <c r="T36" s="86" t="s">
        <v>314</v>
      </c>
      <c r="U36" s="86"/>
      <c r="V36" s="90" t="s">
        <v>335</v>
      </c>
      <c r="W36" s="88">
        <v>43637.522210648145</v>
      </c>
      <c r="X36" s="92">
        <v>43637</v>
      </c>
      <c r="Y36" s="94" t="s">
        <v>363</v>
      </c>
      <c r="Z36" s="90" t="s">
        <v>391</v>
      </c>
      <c r="AA36" s="86"/>
      <c r="AB36" s="86"/>
      <c r="AC36" s="94" t="s">
        <v>419</v>
      </c>
      <c r="AD36" s="86"/>
      <c r="AE36" s="86" t="b">
        <v>0</v>
      </c>
      <c r="AF36" s="86">
        <v>0</v>
      </c>
      <c r="AG36" s="94" t="s">
        <v>420</v>
      </c>
      <c r="AH36" s="86" t="b">
        <v>0</v>
      </c>
      <c r="AI36" s="86" t="s">
        <v>422</v>
      </c>
      <c r="AJ36" s="86"/>
      <c r="AK36" s="94" t="s">
        <v>420</v>
      </c>
      <c r="AL36" s="86" t="b">
        <v>0</v>
      </c>
      <c r="AM36" s="86">
        <v>0</v>
      </c>
      <c r="AN36" s="94" t="s">
        <v>420</v>
      </c>
      <c r="AO36" s="86" t="s">
        <v>434</v>
      </c>
      <c r="AP36" s="86" t="b">
        <v>0</v>
      </c>
      <c r="AQ36" s="94" t="s">
        <v>419</v>
      </c>
      <c r="AR36" s="86" t="s">
        <v>194</v>
      </c>
      <c r="AS36" s="86">
        <v>0</v>
      </c>
      <c r="AT36" s="86">
        <v>0</v>
      </c>
      <c r="AU36" s="86"/>
      <c r="AV36" s="86"/>
      <c r="AW36" s="86"/>
      <c r="AX36" s="86"/>
      <c r="AY36" s="86"/>
      <c r="AZ36" s="86"/>
      <c r="BA36" s="86"/>
      <c r="BB36" s="86"/>
      <c r="BC36">
        <v>1</v>
      </c>
      <c r="BD36" s="85" t="str">
        <f>REPLACE(INDEX(GroupVertices[Group],MATCH(Edges24[[#This Row],[Vertex 1]],GroupVertices[Vertex],0)),1,1,"")</f>
        <v>3</v>
      </c>
      <c r="BE36" s="85" t="str">
        <f>REPLACE(INDEX(GroupVertices[Group],MATCH(Edges24[[#This Row],[Vertex 2]],GroupVertices[Vertex],0)),1,1,"")</f>
        <v>3</v>
      </c>
      <c r="BF36" s="51">
        <v>0</v>
      </c>
      <c r="BG36" s="52">
        <v>0</v>
      </c>
      <c r="BH36" s="51">
        <v>1</v>
      </c>
      <c r="BI36" s="52">
        <v>5.555555555555555</v>
      </c>
      <c r="BJ36" s="51">
        <v>0</v>
      </c>
      <c r="BK36" s="52">
        <v>0</v>
      </c>
      <c r="BL36" s="51">
        <v>17</v>
      </c>
      <c r="BM36" s="52">
        <v>94.44444444444444</v>
      </c>
      <c r="BN36" s="51">
        <v>18</v>
      </c>
    </row>
    <row r="37" spans="1:54" ht="15">
      <c r="A37" s="119"/>
      <c r="B37" s="119"/>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3" r:id="rId1" display="https://www.wired.co.uk/article/dna-testing-kits-science"/>
    <hyperlink ref="R12" r:id="rId2" display="https://twitter.com/Independent/status/1139323542724653063"/>
    <hyperlink ref="R13" r:id="rId3" display="https://www.dnatestreview.org/raw-data-analysis-tool/top-10-best-dna-raw-data-analysis-tools/"/>
    <hyperlink ref="R14" r:id="rId4" display="https://bit.ly/2IFN4vL?utm_campaign=June&amp;utm_content=93960883&amp;utm_medium=social&amp;utm_source=twitter&amp;hss_channel=tw-1346402696"/>
    <hyperlink ref="R15" r:id="rId5" display="https://bit.ly/2KKKver?utm_campaign=Healthy%20Eating%20Week&amp;utm_content=93966028&amp;utm_medium=social&amp;utm_source=twitter&amp;hss_channel=tw-1346402696"/>
    <hyperlink ref="R16" r:id="rId6" display="https://www.dnafit.com/store/"/>
    <hyperlink ref="R17" r:id="rId7" display="https://hubs.ly/H0jlL_80"/>
    <hyperlink ref="R22" r:id="rId8" display="https://www.tablecrowd.com/venue-tbc/dine-with-olympic-athlete-and-head-of-product-at-dnafit-putting-data-into-action-for-performance-health-and-wellness-20190709"/>
    <hyperlink ref="R23" r:id="rId9" display="https://www.tablecrowd.com/venue-tbc/dine-with-olympic-athlete-and-head-of-product-at-dnafit-putting-data-into-action-for-performance-health-and-wellness-20190709"/>
    <hyperlink ref="R24" r:id="rId10" display="https://www.tablecrowd.com/redfarm/dine-with-olympic-athlete-and-head-of-product-at-dnafit-putting-data-into-action-for-performance-health-and-wellness-20190709"/>
    <hyperlink ref="R25" r:id="rId11" display="https://www.tablecrowd.com/redfarm/dine-with-olympic-athlete-and-head-of-product-at-dnafit-putting-data-into-action-for-performance-health-and-wellness-20190709"/>
    <hyperlink ref="R28" r:id="rId12" display="https://www.popsugar.co.uk/gdpr-consent?destination=https%3A%2F%2Fwww.popsugar.co.uk%2Ffitness%2FDNA-Fit-Review-46080632"/>
    <hyperlink ref="R30" r:id="rId13" display="https://software.vitamojo.com/video-the-future-of-personalised-nutrition-dnafit-x-vita-mojo/"/>
    <hyperlink ref="R32" r:id="rId14" display="https://www.linkedin.com/slink?code=emk27CP"/>
    <hyperlink ref="R33" r:id="rId15" display="https://www.linkedin.com/slink?code=f_cekKC"/>
    <hyperlink ref="R34" r:id="rId16" display="https://www.linkedin.com/slink?code=f-cYEdK"/>
    <hyperlink ref="R35" r:id="rId17"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R36" r:id="rId18" display="https://www.engadget.com/2019/06/21/dna-test-morning-person/"/>
    <hyperlink ref="U13" r:id="rId19" display="https://pbs.twimg.com/media/D9RFFWWX4AEdZWp.jpg"/>
    <hyperlink ref="U14" r:id="rId20" display="https://pbs.twimg.com/media/D83mS7IW4AECmio.jpg"/>
    <hyperlink ref="U15" r:id="rId21" display="https://pbs.twimg.com/media/D8365VLXYAE6V_U.png"/>
    <hyperlink ref="U16" r:id="rId22" display="https://pbs.twimg.com/tweet_video_thumb/D8741BRXoAEK74s.jpg"/>
    <hyperlink ref="U17" r:id="rId23" display="https://pbs.twimg.com/media/D9RAXfGXkAEjqz-.jpg"/>
    <hyperlink ref="U22" r:id="rId24" display="https://pbs.twimg.com/media/D87vWNpXsAABfO7.jpg"/>
    <hyperlink ref="U23" r:id="rId25" display="https://pbs.twimg.com/media/D87vWNpXsAABfO7.jpg"/>
    <hyperlink ref="U26" r:id="rId26" display="https://pbs.twimg.com/media/D9bg1SBWwAIwrxY.jpg"/>
    <hyperlink ref="U30" r:id="rId27" display="https://pbs.twimg.com/media/D9QDxTnX4AAdScc.jpg"/>
    <hyperlink ref="V3" r:id="rId28" display="http://pbs.twimg.com/profile_images/704058915449925633/69Ub2GI0_normal.jpg"/>
    <hyperlink ref="V4" r:id="rId29" display="http://pbs.twimg.com/profile_images/1049405170340257798/HJuPj6zz_normal.jpg"/>
    <hyperlink ref="V5" r:id="rId30" display="http://pbs.twimg.com/profile_images/1049405170340257798/HJuPj6zz_normal.jpg"/>
    <hyperlink ref="V6" r:id="rId31" display="http://pbs.twimg.com/profile_images/980820968514912257/n8Sz9fS6_normal.jpg"/>
    <hyperlink ref="V7" r:id="rId32" display="http://pbs.twimg.com/profile_images/980820968514912257/n8Sz9fS6_normal.jpg"/>
    <hyperlink ref="V8" r:id="rId33" display="http://pbs.twimg.com/profile_images/980820968514912257/n8Sz9fS6_normal.jpg"/>
    <hyperlink ref="V9" r:id="rId34" display="http://pbs.twimg.com/profile_images/980820968514912257/n8Sz9fS6_normal.jpg"/>
    <hyperlink ref="V10" r:id="rId35" display="http://pbs.twimg.com/profile_images/980820968514912257/n8Sz9fS6_normal.jpg"/>
    <hyperlink ref="V11" r:id="rId36" display="http://pbs.twimg.com/profile_images/980820968514912257/n8Sz9fS6_normal.jpg"/>
    <hyperlink ref="V12" r:id="rId37" display="http://pbs.twimg.com/profile_images/1118531714119290885/NAxwo5wU_normal.png"/>
    <hyperlink ref="V13" r:id="rId38" display="https://pbs.twimg.com/media/D9RFFWWX4AEdZWp.jpg"/>
    <hyperlink ref="V14" r:id="rId39" display="https://pbs.twimg.com/media/D83mS7IW4AECmio.jpg"/>
    <hyperlink ref="V15" r:id="rId40" display="https://pbs.twimg.com/media/D8365VLXYAE6V_U.png"/>
    <hyperlink ref="V16" r:id="rId41" display="https://pbs.twimg.com/tweet_video_thumb/D8741BRXoAEK74s.jpg"/>
    <hyperlink ref="V17" r:id="rId42" display="https://pbs.twimg.com/media/D9RAXfGXkAEjqz-.jpg"/>
    <hyperlink ref="V18" r:id="rId43" display="http://pbs.twimg.com/profile_images/657557620312702977/qXNN8OFK_normal.jpg"/>
    <hyperlink ref="V19" r:id="rId44" display="http://pbs.twimg.com/profile_images/657557620312702977/qXNN8OFK_normal.jpg"/>
    <hyperlink ref="V20" r:id="rId45" display="http://pbs.twimg.com/profile_images/657557620312702977/qXNN8OFK_normal.jpg"/>
    <hyperlink ref="V21" r:id="rId46" display="http://pbs.twimg.com/profile_images/657557620312702977/qXNN8OFK_normal.jpg"/>
    <hyperlink ref="V22" r:id="rId47" display="https://pbs.twimg.com/media/D87vWNpXsAABfO7.jpg"/>
    <hyperlink ref="V23" r:id="rId48" display="https://pbs.twimg.com/media/D87vWNpXsAABfO7.jpg"/>
    <hyperlink ref="V24" r:id="rId49" display="http://pbs.twimg.com/profile_images/873629574474735617/diwgoA55_normal.jpg"/>
    <hyperlink ref="V25" r:id="rId50" display="http://pbs.twimg.com/profile_images/873629574474735617/diwgoA55_normal.jpg"/>
    <hyperlink ref="V26" r:id="rId51" display="https://pbs.twimg.com/media/D9bg1SBWwAIwrxY.jpg"/>
    <hyperlink ref="V27" r:id="rId52" display="http://pbs.twimg.com/profile_images/691988500837609474/GKyOh2oE_normal.jpg"/>
    <hyperlink ref="V28" r:id="rId53" display="http://pbs.twimg.com/profile_images/1121758564492677120/UoYt00D8_normal.png"/>
    <hyperlink ref="V29" r:id="rId54" display="http://pbs.twimg.com/profile_images/592982714946560000/oEx3ohqf_normal.jpg"/>
    <hyperlink ref="V30" r:id="rId55" display="https://pbs.twimg.com/media/D9QDxTnX4AAdScc.jpg"/>
    <hyperlink ref="V31" r:id="rId56" display="http://pbs.twimg.com/profile_images/831834006002003968/bhDq1zTj_normal.jpg"/>
    <hyperlink ref="V32" r:id="rId57" display="http://pbs.twimg.com/profile_images/755579076727877633/_DSrDvFA_normal.jpg"/>
    <hyperlink ref="V33" r:id="rId58" display="http://pbs.twimg.com/profile_images/755579076727877633/_DSrDvFA_normal.jpg"/>
    <hyperlink ref="V34" r:id="rId59" display="http://pbs.twimg.com/profile_images/755579076727877633/_DSrDvFA_normal.jpg"/>
    <hyperlink ref="V35" r:id="rId60" display="http://pbs.twimg.com/profile_images/1076183592219365376/sU_Cpt8a_normal.jpg"/>
    <hyperlink ref="V36" r:id="rId61" display="http://pbs.twimg.com/profile_images/1404245782/igeek_normal.jpg"/>
    <hyperlink ref="Z3" r:id="rId62" display="https://twitter.com/patrick_j_short/status/1134490073507028993"/>
    <hyperlink ref="Z4" r:id="rId63" display="https://twitter.com/junkycosmonaut/status/1139687259492368384"/>
    <hyperlink ref="Z5" r:id="rId64" display="https://twitter.com/junkycosmonaut/status/1139687259492368384"/>
    <hyperlink ref="Z6" r:id="rId65" display="https://twitter.com/morenamagnanini/status/1139939710846033921"/>
    <hyperlink ref="Z7" r:id="rId66" display="https://twitter.com/morenamagnanini/status/1139939710846033921"/>
    <hyperlink ref="Z8" r:id="rId67" display="https://twitter.com/morenamagnanini/status/1139939710846033921"/>
    <hyperlink ref="Z9" r:id="rId68" display="https://twitter.com/morenamagnanini/status/1139939710846033921"/>
    <hyperlink ref="Z10" r:id="rId69" display="https://twitter.com/morenamagnanini/status/1139936396024713216"/>
    <hyperlink ref="Z11" r:id="rId70" display="https://twitter.com/morenamagnanini/status/1139939710846033921"/>
    <hyperlink ref="Z12" r:id="rId71" display="https://twitter.com/dnafithq/status/1139461001341018112"/>
    <hyperlink ref="Z13" r:id="rId72" display="https://twitter.com/dnatestreviews/status/1140627662702034944"/>
    <hyperlink ref="Z14" r:id="rId73" display="https://twitter.com/dnafithq/status/1138819495701745665"/>
    <hyperlink ref="Z15" r:id="rId74" display="https://twitter.com/dnafithq/status/1138842145144692737"/>
    <hyperlink ref="Z16" r:id="rId75" display="https://twitter.com/dnafithq/status/1139121548437217280"/>
    <hyperlink ref="Z17" r:id="rId76" display="https://twitter.com/dnafithq/status/1140607378922123269"/>
    <hyperlink ref="Z18" r:id="rId77" display="https://twitter.com/nutritionnetwor/status/1139109102586650627"/>
    <hyperlink ref="Z19" r:id="rId78" display="https://twitter.com/nutritionnetwor/status/1139109203388354560"/>
    <hyperlink ref="Z20" r:id="rId79" display="https://twitter.com/nutritionnetwor/status/1139453927034892288"/>
    <hyperlink ref="Z21" r:id="rId80" display="https://twitter.com/nutritionnetwor/status/1140904894628552704"/>
    <hyperlink ref="Z22" r:id="rId81" display="https://twitter.com/tablecrowd/status/1139110922352545793"/>
    <hyperlink ref="Z23" r:id="rId82" display="https://twitter.com/tablecrowd/status/1139110922352545793"/>
    <hyperlink ref="Z24" r:id="rId83" display="https://twitter.com/tablecrowd/status/1140922193263702018"/>
    <hyperlink ref="Z25" r:id="rId84" display="https://twitter.com/tablecrowd/status/1141350170422140928"/>
    <hyperlink ref="Z26" r:id="rId85" display="https://twitter.com/aurofit/status/1141346766060687360"/>
    <hyperlink ref="Z27" r:id="rId86" display="https://twitter.com/vic_k_nola/status/1141457503470985216"/>
    <hyperlink ref="Z28" r:id="rId87" display="https://twitter.com/vitamojo/status/1139502749572161536"/>
    <hyperlink ref="Z29" r:id="rId88" display="https://twitter.com/stennins/status/1141616088377102336"/>
    <hyperlink ref="Z30" r:id="rId89" display="https://twitter.com/vitamojo/status/1141598555850850304"/>
    <hyperlink ref="Z31" r:id="rId90" display="https://twitter.com/christianwawa/status/1141617948861390848"/>
    <hyperlink ref="Z32" r:id="rId91" display="https://twitter.com/mackpijewski/status/1140246993878638593"/>
    <hyperlink ref="Z33" r:id="rId92" display="https://twitter.com/mackpijewski/status/1141546691633565697"/>
    <hyperlink ref="Z34" r:id="rId93" display="https://twitter.com/mackpijewski/status/1141665494128308226"/>
    <hyperlink ref="Z35" r:id="rId94" display="https://twitter.com/trinaty/status/1141748846432837638"/>
    <hyperlink ref="Z36" r:id="rId95" display="https://twitter.com/gamergeeknews/status/1142047509591670784"/>
  </hyperlinks>
  <printOptions/>
  <pageMargins left="0.7" right="0.7" top="0.75" bottom="0.75" header="0.3" footer="0.3"/>
  <pageSetup horizontalDpi="600" verticalDpi="600" orientation="portrait" r:id="rId99"/>
  <legacyDrawing r:id="rId97"/>
  <tableParts>
    <tablePart r:id="rId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AA822-EDD7-4C69-BD23-BA7F71F17409}">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841</v>
      </c>
      <c r="B1" s="13" t="s">
        <v>842</v>
      </c>
      <c r="C1" s="85" t="s">
        <v>843</v>
      </c>
      <c r="D1" s="85" t="s">
        <v>845</v>
      </c>
      <c r="E1" s="13" t="s">
        <v>844</v>
      </c>
      <c r="F1" s="13" t="s">
        <v>847</v>
      </c>
      <c r="G1" s="13" t="s">
        <v>846</v>
      </c>
      <c r="H1" s="13" t="s">
        <v>849</v>
      </c>
      <c r="I1" s="13" t="s">
        <v>848</v>
      </c>
      <c r="J1" s="13" t="s">
        <v>851</v>
      </c>
      <c r="K1" s="13" t="s">
        <v>850</v>
      </c>
      <c r="L1" s="13" t="s">
        <v>853</v>
      </c>
      <c r="M1" s="13" t="s">
        <v>852</v>
      </c>
      <c r="N1" s="13" t="s">
        <v>855</v>
      </c>
      <c r="O1" s="85" t="s">
        <v>854</v>
      </c>
      <c r="P1" s="85" t="s">
        <v>856</v>
      </c>
    </row>
    <row r="2" spans="1:16" ht="15">
      <c r="A2" s="89" t="s">
        <v>287</v>
      </c>
      <c r="B2" s="85">
        <v>2</v>
      </c>
      <c r="C2" s="85"/>
      <c r="D2" s="85"/>
      <c r="E2" s="89" t="s">
        <v>288</v>
      </c>
      <c r="F2" s="85">
        <v>1</v>
      </c>
      <c r="G2" s="89" t="s">
        <v>281</v>
      </c>
      <c r="H2" s="85">
        <v>1</v>
      </c>
      <c r="I2" s="89" t="s">
        <v>287</v>
      </c>
      <c r="J2" s="85">
        <v>2</v>
      </c>
      <c r="K2" s="89" t="s">
        <v>280</v>
      </c>
      <c r="L2" s="85">
        <v>1</v>
      </c>
      <c r="M2" s="89" t="s">
        <v>279</v>
      </c>
      <c r="N2" s="85">
        <v>1</v>
      </c>
      <c r="O2" s="85"/>
      <c r="P2" s="85"/>
    </row>
    <row r="3" spans="1:16" ht="15">
      <c r="A3" s="89" t="s">
        <v>294</v>
      </c>
      <c r="B3" s="85">
        <v>1</v>
      </c>
      <c r="C3" s="85"/>
      <c r="D3" s="85"/>
      <c r="E3" s="89" t="s">
        <v>289</v>
      </c>
      <c r="F3" s="85">
        <v>1</v>
      </c>
      <c r="G3" s="89" t="s">
        <v>292</v>
      </c>
      <c r="H3" s="85">
        <v>1</v>
      </c>
      <c r="I3" s="89" t="s">
        <v>286</v>
      </c>
      <c r="J3" s="85">
        <v>1</v>
      </c>
      <c r="K3" s="89" t="s">
        <v>282</v>
      </c>
      <c r="L3" s="85">
        <v>1</v>
      </c>
      <c r="M3" s="85"/>
      <c r="N3" s="85"/>
      <c r="O3" s="85"/>
      <c r="P3" s="85"/>
    </row>
    <row r="4" spans="1:16" ht="15">
      <c r="A4" s="89" t="s">
        <v>293</v>
      </c>
      <c r="B4" s="85">
        <v>1</v>
      </c>
      <c r="C4" s="85"/>
      <c r="D4" s="85"/>
      <c r="E4" s="85"/>
      <c r="F4" s="85"/>
      <c r="G4" s="89" t="s">
        <v>290</v>
      </c>
      <c r="H4" s="85">
        <v>1</v>
      </c>
      <c r="I4" s="85"/>
      <c r="J4" s="85"/>
      <c r="K4" s="89" t="s">
        <v>283</v>
      </c>
      <c r="L4" s="85">
        <v>1</v>
      </c>
      <c r="M4" s="85"/>
      <c r="N4" s="85"/>
      <c r="O4" s="85"/>
      <c r="P4" s="85"/>
    </row>
    <row r="5" spans="1:16" ht="15">
      <c r="A5" s="89" t="s">
        <v>292</v>
      </c>
      <c r="B5" s="85">
        <v>1</v>
      </c>
      <c r="C5" s="85"/>
      <c r="D5" s="85"/>
      <c r="E5" s="85"/>
      <c r="F5" s="85"/>
      <c r="G5" s="89" t="s">
        <v>291</v>
      </c>
      <c r="H5" s="85">
        <v>1</v>
      </c>
      <c r="I5" s="85"/>
      <c r="J5" s="85"/>
      <c r="K5" s="89" t="s">
        <v>284</v>
      </c>
      <c r="L5" s="85">
        <v>1</v>
      </c>
      <c r="M5" s="85"/>
      <c r="N5" s="85"/>
      <c r="O5" s="85"/>
      <c r="P5" s="85"/>
    </row>
    <row r="6" spans="1:16" ht="15">
      <c r="A6" s="89" t="s">
        <v>291</v>
      </c>
      <c r="B6" s="85">
        <v>1</v>
      </c>
      <c r="C6" s="85"/>
      <c r="D6" s="85"/>
      <c r="E6" s="85"/>
      <c r="F6" s="85"/>
      <c r="G6" s="89" t="s">
        <v>293</v>
      </c>
      <c r="H6" s="85">
        <v>1</v>
      </c>
      <c r="I6" s="85"/>
      <c r="J6" s="85"/>
      <c r="K6" s="89" t="s">
        <v>285</v>
      </c>
      <c r="L6" s="85">
        <v>1</v>
      </c>
      <c r="M6" s="85"/>
      <c r="N6" s="85"/>
      <c r="O6" s="85"/>
      <c r="P6" s="85"/>
    </row>
    <row r="7" spans="1:16" ht="15">
      <c r="A7" s="89" t="s">
        <v>290</v>
      </c>
      <c r="B7" s="85">
        <v>1</v>
      </c>
      <c r="C7" s="85"/>
      <c r="D7" s="85"/>
      <c r="E7" s="85"/>
      <c r="F7" s="85"/>
      <c r="G7" s="89" t="s">
        <v>294</v>
      </c>
      <c r="H7" s="85">
        <v>1</v>
      </c>
      <c r="I7" s="85"/>
      <c r="J7" s="85"/>
      <c r="K7" s="85"/>
      <c r="L7" s="85"/>
      <c r="M7" s="85"/>
      <c r="N7" s="85"/>
      <c r="O7" s="85"/>
      <c r="P7" s="85"/>
    </row>
    <row r="8" spans="1:16" ht="15">
      <c r="A8" s="89" t="s">
        <v>288</v>
      </c>
      <c r="B8" s="85">
        <v>1</v>
      </c>
      <c r="C8" s="85"/>
      <c r="D8" s="85"/>
      <c r="E8" s="85"/>
      <c r="F8" s="85"/>
      <c r="G8" s="85"/>
      <c r="H8" s="85"/>
      <c r="I8" s="85"/>
      <c r="J8" s="85"/>
      <c r="K8" s="85"/>
      <c r="L8" s="85"/>
      <c r="M8" s="85"/>
      <c r="N8" s="85"/>
      <c r="O8" s="85"/>
      <c r="P8" s="85"/>
    </row>
    <row r="9" spans="1:16" ht="15">
      <c r="A9" s="89" t="s">
        <v>289</v>
      </c>
      <c r="B9" s="85">
        <v>1</v>
      </c>
      <c r="C9" s="85"/>
      <c r="D9" s="85"/>
      <c r="E9" s="85"/>
      <c r="F9" s="85"/>
      <c r="G9" s="85"/>
      <c r="H9" s="85"/>
      <c r="I9" s="85"/>
      <c r="J9" s="85"/>
      <c r="K9" s="85"/>
      <c r="L9" s="85"/>
      <c r="M9" s="85"/>
      <c r="N9" s="85"/>
      <c r="O9" s="85"/>
      <c r="P9" s="85"/>
    </row>
    <row r="10" spans="1:16" ht="15">
      <c r="A10" s="89" t="s">
        <v>286</v>
      </c>
      <c r="B10" s="85">
        <v>1</v>
      </c>
      <c r="C10" s="85"/>
      <c r="D10" s="85"/>
      <c r="E10" s="85"/>
      <c r="F10" s="85"/>
      <c r="G10" s="85"/>
      <c r="H10" s="85"/>
      <c r="I10" s="85"/>
      <c r="J10" s="85"/>
      <c r="K10" s="85"/>
      <c r="L10" s="85"/>
      <c r="M10" s="85"/>
      <c r="N10" s="85"/>
      <c r="O10" s="85"/>
      <c r="P10" s="85"/>
    </row>
    <row r="11" spans="1:16" ht="15">
      <c r="A11" s="89" t="s">
        <v>281</v>
      </c>
      <c r="B11" s="85">
        <v>1</v>
      </c>
      <c r="C11" s="85"/>
      <c r="D11" s="85"/>
      <c r="E11" s="85"/>
      <c r="F11" s="85"/>
      <c r="G11" s="85"/>
      <c r="H11" s="85"/>
      <c r="I11" s="85"/>
      <c r="J11" s="85"/>
      <c r="K11" s="85"/>
      <c r="L11" s="85"/>
      <c r="M11" s="85"/>
      <c r="N11" s="85"/>
      <c r="O11" s="85"/>
      <c r="P11" s="85"/>
    </row>
    <row r="14" spans="1:16" ht="15" customHeight="1">
      <c r="A14" s="13" t="s">
        <v>862</v>
      </c>
      <c r="B14" s="13" t="s">
        <v>842</v>
      </c>
      <c r="C14" s="85" t="s">
        <v>863</v>
      </c>
      <c r="D14" s="85" t="s">
        <v>845</v>
      </c>
      <c r="E14" s="13" t="s">
        <v>864</v>
      </c>
      <c r="F14" s="13" t="s">
        <v>847</v>
      </c>
      <c r="G14" s="13" t="s">
        <v>865</v>
      </c>
      <c r="H14" s="13" t="s">
        <v>849</v>
      </c>
      <c r="I14" s="13" t="s">
        <v>866</v>
      </c>
      <c r="J14" s="13" t="s">
        <v>851</v>
      </c>
      <c r="K14" s="13" t="s">
        <v>867</v>
      </c>
      <c r="L14" s="13" t="s">
        <v>853</v>
      </c>
      <c r="M14" s="13" t="s">
        <v>868</v>
      </c>
      <c r="N14" s="13" t="s">
        <v>855</v>
      </c>
      <c r="O14" s="85" t="s">
        <v>869</v>
      </c>
      <c r="P14" s="85" t="s">
        <v>856</v>
      </c>
    </row>
    <row r="15" spans="1:16" ht="15">
      <c r="A15" s="85" t="s">
        <v>303</v>
      </c>
      <c r="B15" s="85">
        <v>3</v>
      </c>
      <c r="C15" s="85"/>
      <c r="D15" s="85"/>
      <c r="E15" s="85" t="s">
        <v>295</v>
      </c>
      <c r="F15" s="85">
        <v>1</v>
      </c>
      <c r="G15" s="85" t="s">
        <v>303</v>
      </c>
      <c r="H15" s="85">
        <v>3</v>
      </c>
      <c r="I15" s="85" t="s">
        <v>301</v>
      </c>
      <c r="J15" s="85">
        <v>3</v>
      </c>
      <c r="K15" s="85" t="s">
        <v>298</v>
      </c>
      <c r="L15" s="85">
        <v>2</v>
      </c>
      <c r="M15" s="85" t="s">
        <v>295</v>
      </c>
      <c r="N15" s="85">
        <v>1</v>
      </c>
      <c r="O15" s="85"/>
      <c r="P15" s="85"/>
    </row>
    <row r="16" spans="1:16" ht="15">
      <c r="A16" s="85" t="s">
        <v>301</v>
      </c>
      <c r="B16" s="85">
        <v>3</v>
      </c>
      <c r="C16" s="85"/>
      <c r="D16" s="85"/>
      <c r="E16" s="85" t="s">
        <v>302</v>
      </c>
      <c r="F16" s="85">
        <v>1</v>
      </c>
      <c r="G16" s="85" t="s">
        <v>297</v>
      </c>
      <c r="H16" s="85">
        <v>1</v>
      </c>
      <c r="I16" s="85"/>
      <c r="J16" s="85"/>
      <c r="K16" s="85" t="s">
        <v>296</v>
      </c>
      <c r="L16" s="85">
        <v>1</v>
      </c>
      <c r="M16" s="85"/>
      <c r="N16" s="85"/>
      <c r="O16" s="85"/>
      <c r="P16" s="85"/>
    </row>
    <row r="17" spans="1:16" ht="15">
      <c r="A17" s="85" t="s">
        <v>299</v>
      </c>
      <c r="B17" s="85">
        <v>2</v>
      </c>
      <c r="C17" s="85"/>
      <c r="D17" s="85"/>
      <c r="E17" s="85"/>
      <c r="F17" s="85"/>
      <c r="G17" s="85" t="s">
        <v>299</v>
      </c>
      <c r="H17" s="85">
        <v>1</v>
      </c>
      <c r="I17" s="85"/>
      <c r="J17" s="85"/>
      <c r="K17" s="85" t="s">
        <v>299</v>
      </c>
      <c r="L17" s="85">
        <v>1</v>
      </c>
      <c r="M17" s="85"/>
      <c r="N17" s="85"/>
      <c r="O17" s="85"/>
      <c r="P17" s="85"/>
    </row>
    <row r="18" spans="1:16" ht="15">
      <c r="A18" s="85" t="s">
        <v>295</v>
      </c>
      <c r="B18" s="85">
        <v>2</v>
      </c>
      <c r="C18" s="85"/>
      <c r="D18" s="85"/>
      <c r="E18" s="85"/>
      <c r="F18" s="85"/>
      <c r="G18" s="85" t="s">
        <v>304</v>
      </c>
      <c r="H18" s="85">
        <v>1</v>
      </c>
      <c r="I18" s="85"/>
      <c r="J18" s="85"/>
      <c r="K18" s="85" t="s">
        <v>300</v>
      </c>
      <c r="L18" s="85">
        <v>1</v>
      </c>
      <c r="M18" s="85"/>
      <c r="N18" s="85"/>
      <c r="O18" s="85"/>
      <c r="P18" s="85"/>
    </row>
    <row r="19" spans="1:16" ht="15">
      <c r="A19" s="85" t="s">
        <v>298</v>
      </c>
      <c r="B19" s="85">
        <v>2</v>
      </c>
      <c r="C19" s="85"/>
      <c r="D19" s="85"/>
      <c r="E19" s="85"/>
      <c r="F19" s="85"/>
      <c r="G19" s="85"/>
      <c r="H19" s="85"/>
      <c r="I19" s="85"/>
      <c r="J19" s="85"/>
      <c r="K19" s="85"/>
      <c r="L19" s="85"/>
      <c r="M19" s="85"/>
      <c r="N19" s="85"/>
      <c r="O19" s="85"/>
      <c r="P19" s="85"/>
    </row>
    <row r="20" spans="1:16" ht="15">
      <c r="A20" s="85" t="s">
        <v>304</v>
      </c>
      <c r="B20" s="85">
        <v>1</v>
      </c>
      <c r="C20" s="85"/>
      <c r="D20" s="85"/>
      <c r="E20" s="85"/>
      <c r="F20" s="85"/>
      <c r="G20" s="85"/>
      <c r="H20" s="85"/>
      <c r="I20" s="85"/>
      <c r="J20" s="85"/>
      <c r="K20" s="85"/>
      <c r="L20" s="85"/>
      <c r="M20" s="85"/>
      <c r="N20" s="85"/>
      <c r="O20" s="85"/>
      <c r="P20" s="85"/>
    </row>
    <row r="21" spans="1:16" ht="15">
      <c r="A21" s="85" t="s">
        <v>302</v>
      </c>
      <c r="B21" s="85">
        <v>1</v>
      </c>
      <c r="C21" s="85"/>
      <c r="D21" s="85"/>
      <c r="E21" s="85"/>
      <c r="F21" s="85"/>
      <c r="G21" s="85"/>
      <c r="H21" s="85"/>
      <c r="I21" s="85"/>
      <c r="J21" s="85"/>
      <c r="K21" s="85"/>
      <c r="L21" s="85"/>
      <c r="M21" s="85"/>
      <c r="N21" s="85"/>
      <c r="O21" s="85"/>
      <c r="P21" s="85"/>
    </row>
    <row r="22" spans="1:16" ht="15">
      <c r="A22" s="85" t="s">
        <v>297</v>
      </c>
      <c r="B22" s="85">
        <v>1</v>
      </c>
      <c r="C22" s="85"/>
      <c r="D22" s="85"/>
      <c r="E22" s="85"/>
      <c r="F22" s="85"/>
      <c r="G22" s="85"/>
      <c r="H22" s="85"/>
      <c r="I22" s="85"/>
      <c r="J22" s="85"/>
      <c r="K22" s="85"/>
      <c r="L22" s="85"/>
      <c r="M22" s="85"/>
      <c r="N22" s="85"/>
      <c r="O22" s="85"/>
      <c r="P22" s="85"/>
    </row>
    <row r="23" spans="1:16" ht="15">
      <c r="A23" s="85" t="s">
        <v>296</v>
      </c>
      <c r="B23" s="85">
        <v>1</v>
      </c>
      <c r="C23" s="85"/>
      <c r="D23" s="85"/>
      <c r="E23" s="85"/>
      <c r="F23" s="85"/>
      <c r="G23" s="85"/>
      <c r="H23" s="85"/>
      <c r="I23" s="85"/>
      <c r="J23" s="85"/>
      <c r="K23" s="85"/>
      <c r="L23" s="85"/>
      <c r="M23" s="85"/>
      <c r="N23" s="85"/>
      <c r="O23" s="85"/>
      <c r="P23" s="85"/>
    </row>
    <row r="24" spans="1:16" ht="15">
      <c r="A24" s="85" t="s">
        <v>300</v>
      </c>
      <c r="B24" s="85">
        <v>1</v>
      </c>
      <c r="C24" s="85"/>
      <c r="D24" s="85"/>
      <c r="E24" s="85"/>
      <c r="F24" s="85"/>
      <c r="G24" s="85"/>
      <c r="H24" s="85"/>
      <c r="I24" s="85"/>
      <c r="J24" s="85"/>
      <c r="K24" s="85"/>
      <c r="L24" s="85"/>
      <c r="M24" s="85"/>
      <c r="N24" s="85"/>
      <c r="O24" s="85"/>
      <c r="P24" s="85"/>
    </row>
    <row r="27" spans="1:16" ht="15" customHeight="1">
      <c r="A27" s="13" t="s">
        <v>874</v>
      </c>
      <c r="B27" s="13" t="s">
        <v>842</v>
      </c>
      <c r="C27" s="85" t="s">
        <v>883</v>
      </c>
      <c r="D27" s="85" t="s">
        <v>845</v>
      </c>
      <c r="E27" s="85" t="s">
        <v>884</v>
      </c>
      <c r="F27" s="85" t="s">
        <v>847</v>
      </c>
      <c r="G27" s="13" t="s">
        <v>885</v>
      </c>
      <c r="H27" s="13" t="s">
        <v>849</v>
      </c>
      <c r="I27" s="13" t="s">
        <v>892</v>
      </c>
      <c r="J27" s="13" t="s">
        <v>851</v>
      </c>
      <c r="K27" s="13" t="s">
        <v>893</v>
      </c>
      <c r="L27" s="13" t="s">
        <v>853</v>
      </c>
      <c r="M27" s="85" t="s">
        <v>896</v>
      </c>
      <c r="N27" s="85" t="s">
        <v>855</v>
      </c>
      <c r="O27" s="85" t="s">
        <v>897</v>
      </c>
      <c r="P27" s="85" t="s">
        <v>856</v>
      </c>
    </row>
    <row r="28" spans="1:16" ht="15">
      <c r="A28" s="85" t="s">
        <v>255</v>
      </c>
      <c r="B28" s="85">
        <v>5</v>
      </c>
      <c r="C28" s="85"/>
      <c r="D28" s="85"/>
      <c r="E28" s="85"/>
      <c r="F28" s="85"/>
      <c r="G28" s="85" t="s">
        <v>255</v>
      </c>
      <c r="H28" s="85">
        <v>5</v>
      </c>
      <c r="I28" s="85" t="s">
        <v>309</v>
      </c>
      <c r="J28" s="85">
        <v>1</v>
      </c>
      <c r="K28" s="85" t="s">
        <v>305</v>
      </c>
      <c r="L28" s="85">
        <v>5</v>
      </c>
      <c r="M28" s="85"/>
      <c r="N28" s="85"/>
      <c r="O28" s="85"/>
      <c r="P28" s="85"/>
    </row>
    <row r="29" spans="1:16" ht="15">
      <c r="A29" s="85" t="s">
        <v>305</v>
      </c>
      <c r="B29" s="85">
        <v>5</v>
      </c>
      <c r="C29" s="85"/>
      <c r="D29" s="85"/>
      <c r="E29" s="85"/>
      <c r="F29" s="85"/>
      <c r="G29" s="85" t="s">
        <v>875</v>
      </c>
      <c r="H29" s="85">
        <v>3</v>
      </c>
      <c r="I29" s="85"/>
      <c r="J29" s="85"/>
      <c r="K29" s="85" t="s">
        <v>894</v>
      </c>
      <c r="L29" s="85">
        <v>1</v>
      </c>
      <c r="M29" s="85"/>
      <c r="N29" s="85"/>
      <c r="O29" s="85"/>
      <c r="P29" s="85"/>
    </row>
    <row r="30" spans="1:16" ht="15">
      <c r="A30" s="85" t="s">
        <v>875</v>
      </c>
      <c r="B30" s="85">
        <v>3</v>
      </c>
      <c r="C30" s="85"/>
      <c r="D30" s="85"/>
      <c r="E30" s="85"/>
      <c r="F30" s="85"/>
      <c r="G30" s="85" t="s">
        <v>876</v>
      </c>
      <c r="H30" s="85">
        <v>2</v>
      </c>
      <c r="I30" s="85"/>
      <c r="J30" s="85"/>
      <c r="K30" s="85" t="s">
        <v>895</v>
      </c>
      <c r="L30" s="85">
        <v>1</v>
      </c>
      <c r="M30" s="85"/>
      <c r="N30" s="85"/>
      <c r="O30" s="85"/>
      <c r="P30" s="85"/>
    </row>
    <row r="31" spans="1:16" ht="15">
      <c r="A31" s="85" t="s">
        <v>876</v>
      </c>
      <c r="B31" s="85">
        <v>2</v>
      </c>
      <c r="C31" s="85"/>
      <c r="D31" s="85"/>
      <c r="E31" s="85"/>
      <c r="F31" s="85"/>
      <c r="G31" s="85" t="s">
        <v>877</v>
      </c>
      <c r="H31" s="85">
        <v>2</v>
      </c>
      <c r="I31" s="85"/>
      <c r="J31" s="85"/>
      <c r="K31" s="85"/>
      <c r="L31" s="85"/>
      <c r="M31" s="85"/>
      <c r="N31" s="85"/>
      <c r="O31" s="85"/>
      <c r="P31" s="85"/>
    </row>
    <row r="32" spans="1:16" ht="15">
      <c r="A32" s="85" t="s">
        <v>877</v>
      </c>
      <c r="B32" s="85">
        <v>2</v>
      </c>
      <c r="C32" s="85"/>
      <c r="D32" s="85"/>
      <c r="E32" s="85"/>
      <c r="F32" s="85"/>
      <c r="G32" s="85" t="s">
        <v>886</v>
      </c>
      <c r="H32" s="85">
        <v>1</v>
      </c>
      <c r="I32" s="85"/>
      <c r="J32" s="85"/>
      <c r="K32" s="85"/>
      <c r="L32" s="85"/>
      <c r="M32" s="85"/>
      <c r="N32" s="85"/>
      <c r="O32" s="85"/>
      <c r="P32" s="85"/>
    </row>
    <row r="33" spans="1:16" ht="15">
      <c r="A33" s="85" t="s">
        <v>878</v>
      </c>
      <c r="B33" s="85">
        <v>1</v>
      </c>
      <c r="C33" s="85"/>
      <c r="D33" s="85"/>
      <c r="E33" s="85"/>
      <c r="F33" s="85"/>
      <c r="G33" s="85" t="s">
        <v>887</v>
      </c>
      <c r="H33" s="85">
        <v>1</v>
      </c>
      <c r="I33" s="85"/>
      <c r="J33" s="85"/>
      <c r="K33" s="85"/>
      <c r="L33" s="85"/>
      <c r="M33" s="85"/>
      <c r="N33" s="85"/>
      <c r="O33" s="85"/>
      <c r="P33" s="85"/>
    </row>
    <row r="34" spans="1:16" ht="15">
      <c r="A34" s="85" t="s">
        <v>879</v>
      </c>
      <c r="B34" s="85">
        <v>1</v>
      </c>
      <c r="C34" s="85"/>
      <c r="D34" s="85"/>
      <c r="E34" s="85"/>
      <c r="F34" s="85"/>
      <c r="G34" s="85" t="s">
        <v>888</v>
      </c>
      <c r="H34" s="85">
        <v>1</v>
      </c>
      <c r="I34" s="85"/>
      <c r="J34" s="85"/>
      <c r="K34" s="85"/>
      <c r="L34" s="85"/>
      <c r="M34" s="85"/>
      <c r="N34" s="85"/>
      <c r="O34" s="85"/>
      <c r="P34" s="85"/>
    </row>
    <row r="35" spans="1:16" ht="15">
      <c r="A35" s="85" t="s">
        <v>880</v>
      </c>
      <c r="B35" s="85">
        <v>1</v>
      </c>
      <c r="C35" s="85"/>
      <c r="D35" s="85"/>
      <c r="E35" s="85"/>
      <c r="F35" s="85"/>
      <c r="G35" s="85" t="s">
        <v>889</v>
      </c>
      <c r="H35" s="85">
        <v>1</v>
      </c>
      <c r="I35" s="85"/>
      <c r="J35" s="85"/>
      <c r="K35" s="85"/>
      <c r="L35" s="85"/>
      <c r="M35" s="85"/>
      <c r="N35" s="85"/>
      <c r="O35" s="85"/>
      <c r="P35" s="85"/>
    </row>
    <row r="36" spans="1:16" ht="15">
      <c r="A36" s="85" t="s">
        <v>881</v>
      </c>
      <c r="B36" s="85">
        <v>1</v>
      </c>
      <c r="C36" s="85"/>
      <c r="D36" s="85"/>
      <c r="E36" s="85"/>
      <c r="F36" s="85"/>
      <c r="G36" s="85" t="s">
        <v>890</v>
      </c>
      <c r="H36" s="85">
        <v>1</v>
      </c>
      <c r="I36" s="85"/>
      <c r="J36" s="85"/>
      <c r="K36" s="85"/>
      <c r="L36" s="85"/>
      <c r="M36" s="85"/>
      <c r="N36" s="85"/>
      <c r="O36" s="85"/>
      <c r="P36" s="85"/>
    </row>
    <row r="37" spans="1:16" ht="15">
      <c r="A37" s="85" t="s">
        <v>882</v>
      </c>
      <c r="B37" s="85">
        <v>1</v>
      </c>
      <c r="C37" s="85"/>
      <c r="D37" s="85"/>
      <c r="E37" s="85"/>
      <c r="F37" s="85"/>
      <c r="G37" s="85" t="s">
        <v>891</v>
      </c>
      <c r="H37" s="85">
        <v>1</v>
      </c>
      <c r="I37" s="85"/>
      <c r="J37" s="85"/>
      <c r="K37" s="85"/>
      <c r="L37" s="85"/>
      <c r="M37" s="85"/>
      <c r="N37" s="85"/>
      <c r="O37" s="85"/>
      <c r="P37" s="85"/>
    </row>
    <row r="40" spans="1:16" ht="15" customHeight="1">
      <c r="A40" s="13" t="s">
        <v>901</v>
      </c>
      <c r="B40" s="13" t="s">
        <v>842</v>
      </c>
      <c r="C40" s="13" t="s">
        <v>902</v>
      </c>
      <c r="D40" s="13" t="s">
        <v>845</v>
      </c>
      <c r="E40" s="13" t="s">
        <v>903</v>
      </c>
      <c r="F40" s="13" t="s">
        <v>847</v>
      </c>
      <c r="G40" s="13" t="s">
        <v>904</v>
      </c>
      <c r="H40" s="13" t="s">
        <v>849</v>
      </c>
      <c r="I40" s="13" t="s">
        <v>905</v>
      </c>
      <c r="J40" s="13" t="s">
        <v>851</v>
      </c>
      <c r="K40" s="13" t="s">
        <v>906</v>
      </c>
      <c r="L40" s="13" t="s">
        <v>853</v>
      </c>
      <c r="M40" s="13" t="s">
        <v>907</v>
      </c>
      <c r="N40" s="13" t="s">
        <v>855</v>
      </c>
      <c r="O40" s="13" t="s">
        <v>908</v>
      </c>
      <c r="P40" s="13" t="s">
        <v>856</v>
      </c>
    </row>
    <row r="41" spans="1:16" ht="15">
      <c r="A41" s="93" t="s">
        <v>663</v>
      </c>
      <c r="B41" s="93">
        <v>19</v>
      </c>
      <c r="C41" s="93" t="s">
        <v>255</v>
      </c>
      <c r="D41" s="93">
        <v>2</v>
      </c>
      <c r="E41" s="93" t="s">
        <v>255</v>
      </c>
      <c r="F41" s="93">
        <v>4</v>
      </c>
      <c r="G41" s="93" t="s">
        <v>673</v>
      </c>
      <c r="H41" s="93">
        <v>5</v>
      </c>
      <c r="I41" s="93" t="s">
        <v>669</v>
      </c>
      <c r="J41" s="93">
        <v>8</v>
      </c>
      <c r="K41" s="93" t="s">
        <v>668</v>
      </c>
      <c r="L41" s="93">
        <v>9</v>
      </c>
      <c r="M41" s="93" t="s">
        <v>798</v>
      </c>
      <c r="N41" s="93">
        <v>2</v>
      </c>
      <c r="O41" s="93" t="s">
        <v>681</v>
      </c>
      <c r="P41" s="93">
        <v>4</v>
      </c>
    </row>
    <row r="42" spans="1:16" ht="15">
      <c r="A42" s="93" t="s">
        <v>664</v>
      </c>
      <c r="B42" s="93">
        <v>16</v>
      </c>
      <c r="C42" s="93" t="s">
        <v>788</v>
      </c>
      <c r="D42" s="93">
        <v>2</v>
      </c>
      <c r="E42" s="93" t="s">
        <v>678</v>
      </c>
      <c r="F42" s="93">
        <v>4</v>
      </c>
      <c r="G42" s="93" t="s">
        <v>677</v>
      </c>
      <c r="H42" s="93">
        <v>3</v>
      </c>
      <c r="I42" s="93" t="s">
        <v>670</v>
      </c>
      <c r="J42" s="93">
        <v>7</v>
      </c>
      <c r="K42" s="93" t="s">
        <v>672</v>
      </c>
      <c r="L42" s="93">
        <v>6</v>
      </c>
      <c r="M42" s="93" t="s">
        <v>247</v>
      </c>
      <c r="N42" s="93">
        <v>2</v>
      </c>
      <c r="O42" s="93" t="s">
        <v>713</v>
      </c>
      <c r="P42" s="93">
        <v>2</v>
      </c>
    </row>
    <row r="43" spans="1:16" ht="15">
      <c r="A43" s="93" t="s">
        <v>665</v>
      </c>
      <c r="B43" s="93">
        <v>0</v>
      </c>
      <c r="C43" s="93" t="s">
        <v>789</v>
      </c>
      <c r="D43" s="93">
        <v>2</v>
      </c>
      <c r="E43" s="93" t="s">
        <v>679</v>
      </c>
      <c r="F43" s="93">
        <v>4</v>
      </c>
      <c r="G43" s="93" t="s">
        <v>693</v>
      </c>
      <c r="H43" s="93">
        <v>3</v>
      </c>
      <c r="I43" s="93" t="s">
        <v>250</v>
      </c>
      <c r="J43" s="93">
        <v>4</v>
      </c>
      <c r="K43" s="93" t="s">
        <v>684</v>
      </c>
      <c r="L43" s="93">
        <v>4</v>
      </c>
      <c r="M43" s="93" t="s">
        <v>799</v>
      </c>
      <c r="N43" s="93">
        <v>2</v>
      </c>
      <c r="O43" s="93" t="s">
        <v>714</v>
      </c>
      <c r="P43" s="93">
        <v>2</v>
      </c>
    </row>
    <row r="44" spans="1:16" ht="15">
      <c r="A44" s="93" t="s">
        <v>666</v>
      </c>
      <c r="B44" s="93">
        <v>744</v>
      </c>
      <c r="C44" s="93" t="s">
        <v>691</v>
      </c>
      <c r="D44" s="93">
        <v>2</v>
      </c>
      <c r="E44" s="93" t="s">
        <v>694</v>
      </c>
      <c r="F44" s="93">
        <v>3</v>
      </c>
      <c r="G44" s="93" t="s">
        <v>787</v>
      </c>
      <c r="H44" s="93">
        <v>2</v>
      </c>
      <c r="I44" s="93" t="s">
        <v>682</v>
      </c>
      <c r="J44" s="93">
        <v>4</v>
      </c>
      <c r="K44" s="93" t="s">
        <v>685</v>
      </c>
      <c r="L44" s="93">
        <v>4</v>
      </c>
      <c r="M44" s="93" t="s">
        <v>800</v>
      </c>
      <c r="N44" s="93">
        <v>2</v>
      </c>
      <c r="O44" s="93" t="s">
        <v>680</v>
      </c>
      <c r="P44" s="93">
        <v>2</v>
      </c>
    </row>
    <row r="45" spans="1:16" ht="15">
      <c r="A45" s="93" t="s">
        <v>667</v>
      </c>
      <c r="B45" s="93">
        <v>779</v>
      </c>
      <c r="C45" s="93" t="s">
        <v>686</v>
      </c>
      <c r="D45" s="93">
        <v>2</v>
      </c>
      <c r="E45" s="93" t="s">
        <v>695</v>
      </c>
      <c r="F45" s="93">
        <v>3</v>
      </c>
      <c r="G45" s="93" t="s">
        <v>309</v>
      </c>
      <c r="H45" s="93">
        <v>2</v>
      </c>
      <c r="I45" s="93" t="s">
        <v>683</v>
      </c>
      <c r="J45" s="93">
        <v>4</v>
      </c>
      <c r="K45" s="93" t="s">
        <v>671</v>
      </c>
      <c r="L45" s="93">
        <v>4</v>
      </c>
      <c r="M45" s="93" t="s">
        <v>674</v>
      </c>
      <c r="N45" s="93">
        <v>2</v>
      </c>
      <c r="O45" s="93" t="s">
        <v>715</v>
      </c>
      <c r="P45" s="93">
        <v>2</v>
      </c>
    </row>
    <row r="46" spans="1:16" ht="15">
      <c r="A46" s="93" t="s">
        <v>255</v>
      </c>
      <c r="B46" s="93">
        <v>16</v>
      </c>
      <c r="C46" s="93" t="s">
        <v>790</v>
      </c>
      <c r="D46" s="93">
        <v>2</v>
      </c>
      <c r="E46" s="93" t="s">
        <v>251</v>
      </c>
      <c r="F46" s="93">
        <v>3</v>
      </c>
      <c r="G46" s="93" t="s">
        <v>710</v>
      </c>
      <c r="H46" s="93">
        <v>2</v>
      </c>
      <c r="I46" s="93" t="s">
        <v>700</v>
      </c>
      <c r="J46" s="93">
        <v>3</v>
      </c>
      <c r="K46" s="93" t="s">
        <v>676</v>
      </c>
      <c r="L46" s="93">
        <v>4</v>
      </c>
      <c r="M46" s="93" t="s">
        <v>255</v>
      </c>
      <c r="N46" s="93">
        <v>2</v>
      </c>
      <c r="O46" s="93" t="s">
        <v>716</v>
      </c>
      <c r="P46" s="93">
        <v>2</v>
      </c>
    </row>
    <row r="47" spans="1:16" ht="15">
      <c r="A47" s="93" t="s">
        <v>668</v>
      </c>
      <c r="B47" s="93">
        <v>9</v>
      </c>
      <c r="C47" s="93" t="s">
        <v>791</v>
      </c>
      <c r="D47" s="93">
        <v>2</v>
      </c>
      <c r="E47" s="93" t="s">
        <v>696</v>
      </c>
      <c r="F47" s="93">
        <v>3</v>
      </c>
      <c r="G47" s="93" t="s">
        <v>711</v>
      </c>
      <c r="H47" s="93">
        <v>2</v>
      </c>
      <c r="I47" s="93" t="s">
        <v>701</v>
      </c>
      <c r="J47" s="93">
        <v>3</v>
      </c>
      <c r="K47" s="93" t="s">
        <v>689</v>
      </c>
      <c r="L47" s="93">
        <v>4</v>
      </c>
      <c r="M47" s="93" t="s">
        <v>801</v>
      </c>
      <c r="N47" s="93">
        <v>2</v>
      </c>
      <c r="O47" s="93" t="s">
        <v>717</v>
      </c>
      <c r="P47" s="93">
        <v>2</v>
      </c>
    </row>
    <row r="48" spans="1:16" ht="15">
      <c r="A48" s="93" t="s">
        <v>250</v>
      </c>
      <c r="B48" s="93">
        <v>8</v>
      </c>
      <c r="C48" s="93" t="s">
        <v>792</v>
      </c>
      <c r="D48" s="93">
        <v>2</v>
      </c>
      <c r="E48" s="93" t="s">
        <v>697</v>
      </c>
      <c r="F48" s="93">
        <v>3</v>
      </c>
      <c r="G48" s="93"/>
      <c r="H48" s="93"/>
      <c r="I48" s="93" t="s">
        <v>702</v>
      </c>
      <c r="J48" s="93">
        <v>3</v>
      </c>
      <c r="K48" s="93" t="s">
        <v>690</v>
      </c>
      <c r="L48" s="93">
        <v>4</v>
      </c>
      <c r="M48" s="93" t="s">
        <v>250</v>
      </c>
      <c r="N48" s="93">
        <v>2</v>
      </c>
      <c r="O48" s="93" t="s">
        <v>718</v>
      </c>
      <c r="P48" s="93">
        <v>2</v>
      </c>
    </row>
    <row r="49" spans="1:16" ht="15">
      <c r="A49" s="93" t="s">
        <v>669</v>
      </c>
      <c r="B49" s="93">
        <v>8</v>
      </c>
      <c r="C49" s="93" t="s">
        <v>793</v>
      </c>
      <c r="D49" s="93">
        <v>2</v>
      </c>
      <c r="E49" s="93" t="s">
        <v>698</v>
      </c>
      <c r="F49" s="93">
        <v>3</v>
      </c>
      <c r="G49" s="93"/>
      <c r="H49" s="93"/>
      <c r="I49" s="93" t="s">
        <v>703</v>
      </c>
      <c r="J49" s="93">
        <v>3</v>
      </c>
      <c r="K49" s="93" t="s">
        <v>687</v>
      </c>
      <c r="L49" s="93">
        <v>4</v>
      </c>
      <c r="M49" s="93" t="s">
        <v>802</v>
      </c>
      <c r="N49" s="93">
        <v>2</v>
      </c>
      <c r="O49" s="93" t="s">
        <v>255</v>
      </c>
      <c r="P49" s="93">
        <v>2</v>
      </c>
    </row>
    <row r="50" spans="1:16" ht="15">
      <c r="A50" s="93" t="s">
        <v>670</v>
      </c>
      <c r="B50" s="93">
        <v>7</v>
      </c>
      <c r="C50" s="93" t="s">
        <v>794</v>
      </c>
      <c r="D50" s="93">
        <v>2</v>
      </c>
      <c r="E50" s="93" t="s">
        <v>699</v>
      </c>
      <c r="F50" s="93">
        <v>3</v>
      </c>
      <c r="G50" s="93"/>
      <c r="H50" s="93"/>
      <c r="I50" s="93" t="s">
        <v>704</v>
      </c>
      <c r="J50" s="93">
        <v>3</v>
      </c>
      <c r="K50" s="93" t="s">
        <v>688</v>
      </c>
      <c r="L50" s="93">
        <v>4</v>
      </c>
      <c r="M50" s="93" t="s">
        <v>803</v>
      </c>
      <c r="N50" s="93">
        <v>2</v>
      </c>
      <c r="O50" s="93" t="s">
        <v>719</v>
      </c>
      <c r="P50" s="93">
        <v>2</v>
      </c>
    </row>
    <row r="53" spans="1:16" ht="15" customHeight="1">
      <c r="A53" s="13" t="s">
        <v>917</v>
      </c>
      <c r="B53" s="13" t="s">
        <v>842</v>
      </c>
      <c r="C53" s="13" t="s">
        <v>928</v>
      </c>
      <c r="D53" s="13" t="s">
        <v>845</v>
      </c>
      <c r="E53" s="13" t="s">
        <v>939</v>
      </c>
      <c r="F53" s="13" t="s">
        <v>847</v>
      </c>
      <c r="G53" s="13" t="s">
        <v>942</v>
      </c>
      <c r="H53" s="13" t="s">
        <v>849</v>
      </c>
      <c r="I53" s="13" t="s">
        <v>946</v>
      </c>
      <c r="J53" s="13" t="s">
        <v>851</v>
      </c>
      <c r="K53" s="13" t="s">
        <v>955</v>
      </c>
      <c r="L53" s="13" t="s">
        <v>853</v>
      </c>
      <c r="M53" s="13" t="s">
        <v>965</v>
      </c>
      <c r="N53" s="13" t="s">
        <v>855</v>
      </c>
      <c r="O53" s="13" t="s">
        <v>976</v>
      </c>
      <c r="P53" s="13" t="s">
        <v>856</v>
      </c>
    </row>
    <row r="54" spans="1:16" ht="15">
      <c r="A54" s="93" t="s">
        <v>918</v>
      </c>
      <c r="B54" s="93">
        <v>4</v>
      </c>
      <c r="C54" s="93" t="s">
        <v>929</v>
      </c>
      <c r="D54" s="93">
        <v>2</v>
      </c>
      <c r="E54" s="93" t="s">
        <v>918</v>
      </c>
      <c r="F54" s="93">
        <v>4</v>
      </c>
      <c r="G54" s="93" t="s">
        <v>943</v>
      </c>
      <c r="H54" s="93">
        <v>2</v>
      </c>
      <c r="I54" s="93" t="s">
        <v>919</v>
      </c>
      <c r="J54" s="93">
        <v>4</v>
      </c>
      <c r="K54" s="93" t="s">
        <v>921</v>
      </c>
      <c r="L54" s="93">
        <v>4</v>
      </c>
      <c r="M54" s="93" t="s">
        <v>966</v>
      </c>
      <c r="N54" s="93">
        <v>2</v>
      </c>
      <c r="O54" s="93" t="s">
        <v>977</v>
      </c>
      <c r="P54" s="93">
        <v>2</v>
      </c>
    </row>
    <row r="55" spans="1:16" ht="15">
      <c r="A55" s="93" t="s">
        <v>919</v>
      </c>
      <c r="B55" s="93">
        <v>4</v>
      </c>
      <c r="C55" s="93" t="s">
        <v>930</v>
      </c>
      <c r="D55" s="93">
        <v>2</v>
      </c>
      <c r="E55" s="93" t="s">
        <v>922</v>
      </c>
      <c r="F55" s="93">
        <v>3</v>
      </c>
      <c r="G55" s="93" t="s">
        <v>944</v>
      </c>
      <c r="H55" s="93">
        <v>2</v>
      </c>
      <c r="I55" s="93" t="s">
        <v>920</v>
      </c>
      <c r="J55" s="93">
        <v>4</v>
      </c>
      <c r="K55" s="93" t="s">
        <v>956</v>
      </c>
      <c r="L55" s="93">
        <v>2</v>
      </c>
      <c r="M55" s="93" t="s">
        <v>967</v>
      </c>
      <c r="N55" s="93">
        <v>2</v>
      </c>
      <c r="O55" s="93" t="s">
        <v>978</v>
      </c>
      <c r="P55" s="93">
        <v>2</v>
      </c>
    </row>
    <row r="56" spans="1:16" ht="15">
      <c r="A56" s="93" t="s">
        <v>920</v>
      </c>
      <c r="B56" s="93">
        <v>4</v>
      </c>
      <c r="C56" s="93" t="s">
        <v>931</v>
      </c>
      <c r="D56" s="93">
        <v>2</v>
      </c>
      <c r="E56" s="93" t="s">
        <v>923</v>
      </c>
      <c r="F56" s="93">
        <v>3</v>
      </c>
      <c r="G56" s="93" t="s">
        <v>945</v>
      </c>
      <c r="H56" s="93">
        <v>2</v>
      </c>
      <c r="I56" s="93" t="s">
        <v>947</v>
      </c>
      <c r="J56" s="93">
        <v>3</v>
      </c>
      <c r="K56" s="93" t="s">
        <v>957</v>
      </c>
      <c r="L56" s="93">
        <v>2</v>
      </c>
      <c r="M56" s="93" t="s">
        <v>968</v>
      </c>
      <c r="N56" s="93">
        <v>2</v>
      </c>
      <c r="O56" s="93" t="s">
        <v>979</v>
      </c>
      <c r="P56" s="93">
        <v>2</v>
      </c>
    </row>
    <row r="57" spans="1:16" ht="15">
      <c r="A57" s="93" t="s">
        <v>921</v>
      </c>
      <c r="B57" s="93">
        <v>4</v>
      </c>
      <c r="C57" s="93" t="s">
        <v>932</v>
      </c>
      <c r="D57" s="93">
        <v>2</v>
      </c>
      <c r="E57" s="93" t="s">
        <v>924</v>
      </c>
      <c r="F57" s="93">
        <v>3</v>
      </c>
      <c r="G57" s="93"/>
      <c r="H57" s="93"/>
      <c r="I57" s="93" t="s">
        <v>948</v>
      </c>
      <c r="J57" s="93">
        <v>3</v>
      </c>
      <c r="K57" s="93" t="s">
        <v>958</v>
      </c>
      <c r="L57" s="93">
        <v>2</v>
      </c>
      <c r="M57" s="93" t="s">
        <v>969</v>
      </c>
      <c r="N57" s="93">
        <v>2</v>
      </c>
      <c r="O57" s="93" t="s">
        <v>980</v>
      </c>
      <c r="P57" s="93">
        <v>2</v>
      </c>
    </row>
    <row r="58" spans="1:16" ht="15">
      <c r="A58" s="93" t="s">
        <v>922</v>
      </c>
      <c r="B58" s="93">
        <v>3</v>
      </c>
      <c r="C58" s="93" t="s">
        <v>933</v>
      </c>
      <c r="D58" s="93">
        <v>2</v>
      </c>
      <c r="E58" s="93" t="s">
        <v>925</v>
      </c>
      <c r="F58" s="93">
        <v>3</v>
      </c>
      <c r="G58" s="93"/>
      <c r="H58" s="93"/>
      <c r="I58" s="93" t="s">
        <v>949</v>
      </c>
      <c r="J58" s="93">
        <v>3</v>
      </c>
      <c r="K58" s="93" t="s">
        <v>959</v>
      </c>
      <c r="L58" s="93">
        <v>2</v>
      </c>
      <c r="M58" s="93" t="s">
        <v>970</v>
      </c>
      <c r="N58" s="93">
        <v>2</v>
      </c>
      <c r="O58" s="93" t="s">
        <v>981</v>
      </c>
      <c r="P58" s="93">
        <v>2</v>
      </c>
    </row>
    <row r="59" spans="1:16" ht="15">
      <c r="A59" s="93" t="s">
        <v>923</v>
      </c>
      <c r="B59" s="93">
        <v>3</v>
      </c>
      <c r="C59" s="93" t="s">
        <v>934</v>
      </c>
      <c r="D59" s="93">
        <v>2</v>
      </c>
      <c r="E59" s="93" t="s">
        <v>926</v>
      </c>
      <c r="F59" s="93">
        <v>3</v>
      </c>
      <c r="G59" s="93"/>
      <c r="H59" s="93"/>
      <c r="I59" s="93" t="s">
        <v>950</v>
      </c>
      <c r="J59" s="93">
        <v>3</v>
      </c>
      <c r="K59" s="93" t="s">
        <v>960</v>
      </c>
      <c r="L59" s="93">
        <v>2</v>
      </c>
      <c r="M59" s="93" t="s">
        <v>971</v>
      </c>
      <c r="N59" s="93">
        <v>2</v>
      </c>
      <c r="O59" s="93" t="s">
        <v>982</v>
      </c>
      <c r="P59" s="93">
        <v>2</v>
      </c>
    </row>
    <row r="60" spans="1:16" ht="15">
      <c r="A60" s="93" t="s">
        <v>924</v>
      </c>
      <c r="B60" s="93">
        <v>3</v>
      </c>
      <c r="C60" s="93" t="s">
        <v>935</v>
      </c>
      <c r="D60" s="93">
        <v>2</v>
      </c>
      <c r="E60" s="93" t="s">
        <v>927</v>
      </c>
      <c r="F60" s="93">
        <v>3</v>
      </c>
      <c r="G60" s="93"/>
      <c r="H60" s="93"/>
      <c r="I60" s="93" t="s">
        <v>951</v>
      </c>
      <c r="J60" s="93">
        <v>3</v>
      </c>
      <c r="K60" s="93" t="s">
        <v>961</v>
      </c>
      <c r="L60" s="93">
        <v>2</v>
      </c>
      <c r="M60" s="93" t="s">
        <v>972</v>
      </c>
      <c r="N60" s="93">
        <v>2</v>
      </c>
      <c r="O60" s="93" t="s">
        <v>983</v>
      </c>
      <c r="P60" s="93">
        <v>2</v>
      </c>
    </row>
    <row r="61" spans="1:16" ht="15">
      <c r="A61" s="93" t="s">
        <v>925</v>
      </c>
      <c r="B61" s="93">
        <v>3</v>
      </c>
      <c r="C61" s="93" t="s">
        <v>936</v>
      </c>
      <c r="D61" s="93">
        <v>2</v>
      </c>
      <c r="E61" s="93" t="s">
        <v>940</v>
      </c>
      <c r="F61" s="93">
        <v>3</v>
      </c>
      <c r="G61" s="93"/>
      <c r="H61" s="93"/>
      <c r="I61" s="93" t="s">
        <v>952</v>
      </c>
      <c r="J61" s="93">
        <v>3</v>
      </c>
      <c r="K61" s="93" t="s">
        <v>962</v>
      </c>
      <c r="L61" s="93">
        <v>2</v>
      </c>
      <c r="M61" s="93" t="s">
        <v>973</v>
      </c>
      <c r="N61" s="93">
        <v>2</v>
      </c>
      <c r="O61" s="93" t="s">
        <v>984</v>
      </c>
      <c r="P61" s="93">
        <v>2</v>
      </c>
    </row>
    <row r="62" spans="1:16" ht="15">
      <c r="A62" s="93" t="s">
        <v>926</v>
      </c>
      <c r="B62" s="93">
        <v>3</v>
      </c>
      <c r="C62" s="93" t="s">
        <v>937</v>
      </c>
      <c r="D62" s="93">
        <v>2</v>
      </c>
      <c r="E62" s="93" t="s">
        <v>941</v>
      </c>
      <c r="F62" s="93">
        <v>3</v>
      </c>
      <c r="G62" s="93"/>
      <c r="H62" s="93"/>
      <c r="I62" s="93" t="s">
        <v>953</v>
      </c>
      <c r="J62" s="93">
        <v>3</v>
      </c>
      <c r="K62" s="93" t="s">
        <v>963</v>
      </c>
      <c r="L62" s="93">
        <v>2</v>
      </c>
      <c r="M62" s="93" t="s">
        <v>974</v>
      </c>
      <c r="N62" s="93">
        <v>2</v>
      </c>
      <c r="O62" s="93" t="s">
        <v>985</v>
      </c>
      <c r="P62" s="93">
        <v>2</v>
      </c>
    </row>
    <row r="63" spans="1:16" ht="15">
      <c r="A63" s="93" t="s">
        <v>927</v>
      </c>
      <c r="B63" s="93">
        <v>3</v>
      </c>
      <c r="C63" s="93" t="s">
        <v>938</v>
      </c>
      <c r="D63" s="93">
        <v>2</v>
      </c>
      <c r="E63" s="93"/>
      <c r="F63" s="93"/>
      <c r="G63" s="93"/>
      <c r="H63" s="93"/>
      <c r="I63" s="93" t="s">
        <v>954</v>
      </c>
      <c r="J63" s="93">
        <v>3</v>
      </c>
      <c r="K63" s="93" t="s">
        <v>964</v>
      </c>
      <c r="L63" s="93">
        <v>2</v>
      </c>
      <c r="M63" s="93" t="s">
        <v>975</v>
      </c>
      <c r="N63" s="93">
        <v>2</v>
      </c>
      <c r="O63" s="93" t="s">
        <v>986</v>
      </c>
      <c r="P63" s="93">
        <v>2</v>
      </c>
    </row>
    <row r="66" spans="1:16" ht="15" customHeight="1">
      <c r="A66" s="13" t="s">
        <v>995</v>
      </c>
      <c r="B66" s="13" t="s">
        <v>842</v>
      </c>
      <c r="C66" s="13" t="s">
        <v>997</v>
      </c>
      <c r="D66" s="13" t="s">
        <v>845</v>
      </c>
      <c r="E66" s="85" t="s">
        <v>998</v>
      </c>
      <c r="F66" s="85" t="s">
        <v>847</v>
      </c>
      <c r="G66" s="85" t="s">
        <v>1001</v>
      </c>
      <c r="H66" s="85" t="s">
        <v>849</v>
      </c>
      <c r="I66" s="85" t="s">
        <v>1003</v>
      </c>
      <c r="J66" s="85" t="s">
        <v>851</v>
      </c>
      <c r="K66" s="85" t="s">
        <v>1005</v>
      </c>
      <c r="L66" s="85" t="s">
        <v>853</v>
      </c>
      <c r="M66" s="85" t="s">
        <v>1007</v>
      </c>
      <c r="N66" s="85" t="s">
        <v>855</v>
      </c>
      <c r="O66" s="85" t="s">
        <v>1009</v>
      </c>
      <c r="P66" s="85" t="s">
        <v>856</v>
      </c>
    </row>
    <row r="67" spans="1:16" ht="15">
      <c r="A67" s="85" t="s">
        <v>235</v>
      </c>
      <c r="B67" s="85">
        <v>1</v>
      </c>
      <c r="C67" s="85" t="s">
        <v>235</v>
      </c>
      <c r="D67" s="85">
        <v>1</v>
      </c>
      <c r="E67" s="85"/>
      <c r="F67" s="85"/>
      <c r="G67" s="85"/>
      <c r="H67" s="85"/>
      <c r="I67" s="85"/>
      <c r="J67" s="85"/>
      <c r="K67" s="85"/>
      <c r="L67" s="85"/>
      <c r="M67" s="85"/>
      <c r="N67" s="85"/>
      <c r="O67" s="85"/>
      <c r="P67" s="85"/>
    </row>
    <row r="70" spans="1:16" ht="15" customHeight="1">
      <c r="A70" s="13" t="s">
        <v>996</v>
      </c>
      <c r="B70" s="13" t="s">
        <v>842</v>
      </c>
      <c r="C70" s="13" t="s">
        <v>999</v>
      </c>
      <c r="D70" s="13" t="s">
        <v>845</v>
      </c>
      <c r="E70" s="13" t="s">
        <v>1000</v>
      </c>
      <c r="F70" s="13" t="s">
        <v>847</v>
      </c>
      <c r="G70" s="85" t="s">
        <v>1002</v>
      </c>
      <c r="H70" s="85" t="s">
        <v>849</v>
      </c>
      <c r="I70" s="13" t="s">
        <v>1004</v>
      </c>
      <c r="J70" s="13" t="s">
        <v>851</v>
      </c>
      <c r="K70" s="13" t="s">
        <v>1006</v>
      </c>
      <c r="L70" s="13" t="s">
        <v>853</v>
      </c>
      <c r="M70" s="13" t="s">
        <v>1008</v>
      </c>
      <c r="N70" s="13" t="s">
        <v>855</v>
      </c>
      <c r="O70" s="85" t="s">
        <v>1010</v>
      </c>
      <c r="P70" s="85" t="s">
        <v>856</v>
      </c>
    </row>
    <row r="71" spans="1:16" ht="15">
      <c r="A71" s="85" t="s">
        <v>247</v>
      </c>
      <c r="B71" s="85">
        <v>2</v>
      </c>
      <c r="C71" s="85" t="s">
        <v>235</v>
      </c>
      <c r="D71" s="85">
        <v>1</v>
      </c>
      <c r="E71" s="85" t="s">
        <v>255</v>
      </c>
      <c r="F71" s="85">
        <v>1</v>
      </c>
      <c r="G71" s="85"/>
      <c r="H71" s="85"/>
      <c r="I71" s="85" t="s">
        <v>254</v>
      </c>
      <c r="J71" s="85">
        <v>1</v>
      </c>
      <c r="K71" s="85" t="s">
        <v>252</v>
      </c>
      <c r="L71" s="85">
        <v>1</v>
      </c>
      <c r="M71" s="85" t="s">
        <v>247</v>
      </c>
      <c r="N71" s="85">
        <v>2</v>
      </c>
      <c r="O71" s="85"/>
      <c r="P71" s="85"/>
    </row>
    <row r="72" spans="1:16" ht="15">
      <c r="A72" s="85" t="s">
        <v>255</v>
      </c>
      <c r="B72" s="85">
        <v>1</v>
      </c>
      <c r="C72" s="85" t="s">
        <v>251</v>
      </c>
      <c r="D72" s="85">
        <v>1</v>
      </c>
      <c r="E72" s="85"/>
      <c r="F72" s="85"/>
      <c r="G72" s="85"/>
      <c r="H72" s="85"/>
      <c r="I72" s="85" t="s">
        <v>253</v>
      </c>
      <c r="J72" s="85">
        <v>1</v>
      </c>
      <c r="K72" s="85"/>
      <c r="L72" s="85"/>
      <c r="M72" s="85"/>
      <c r="N72" s="85"/>
      <c r="O72" s="85"/>
      <c r="P72" s="85"/>
    </row>
    <row r="73" spans="1:16" ht="15">
      <c r="A73" s="85" t="s">
        <v>254</v>
      </c>
      <c r="B73" s="85">
        <v>1</v>
      </c>
      <c r="C73" s="85" t="s">
        <v>250</v>
      </c>
      <c r="D73" s="85">
        <v>1</v>
      </c>
      <c r="E73" s="85"/>
      <c r="F73" s="85"/>
      <c r="G73" s="85"/>
      <c r="H73" s="85"/>
      <c r="I73" s="85"/>
      <c r="J73" s="85"/>
      <c r="K73" s="85"/>
      <c r="L73" s="85"/>
      <c r="M73" s="85"/>
      <c r="N73" s="85"/>
      <c r="O73" s="85"/>
      <c r="P73" s="85"/>
    </row>
    <row r="74" spans="1:16" ht="15">
      <c r="A74" s="85" t="s">
        <v>253</v>
      </c>
      <c r="B74" s="85">
        <v>1</v>
      </c>
      <c r="C74" s="85" t="s">
        <v>249</v>
      </c>
      <c r="D74" s="85">
        <v>1</v>
      </c>
      <c r="E74" s="85"/>
      <c r="F74" s="85"/>
      <c r="G74" s="85"/>
      <c r="H74" s="85"/>
      <c r="I74" s="85"/>
      <c r="J74" s="85"/>
      <c r="K74" s="85"/>
      <c r="L74" s="85"/>
      <c r="M74" s="85"/>
      <c r="N74" s="85"/>
      <c r="O74" s="85"/>
      <c r="P74" s="85"/>
    </row>
    <row r="75" spans="1:16" ht="15">
      <c r="A75" s="85" t="s">
        <v>252</v>
      </c>
      <c r="B75" s="85">
        <v>1</v>
      </c>
      <c r="C75" s="85" t="s">
        <v>248</v>
      </c>
      <c r="D75" s="85">
        <v>1</v>
      </c>
      <c r="E75" s="85"/>
      <c r="F75" s="85"/>
      <c r="G75" s="85"/>
      <c r="H75" s="85"/>
      <c r="I75" s="85"/>
      <c r="J75" s="85"/>
      <c r="K75" s="85"/>
      <c r="L75" s="85"/>
      <c r="M75" s="85"/>
      <c r="N75" s="85"/>
      <c r="O75" s="85"/>
      <c r="P75" s="85"/>
    </row>
    <row r="76" spans="1:16" ht="15">
      <c r="A76" s="85" t="s">
        <v>235</v>
      </c>
      <c r="B76" s="85">
        <v>1</v>
      </c>
      <c r="C76" s="85"/>
      <c r="D76" s="85"/>
      <c r="E76" s="85"/>
      <c r="F76" s="85"/>
      <c r="G76" s="85"/>
      <c r="H76" s="85"/>
      <c r="I76" s="85"/>
      <c r="J76" s="85"/>
      <c r="K76" s="85"/>
      <c r="L76" s="85"/>
      <c r="M76" s="85"/>
      <c r="N76" s="85"/>
      <c r="O76" s="85"/>
      <c r="P76" s="85"/>
    </row>
    <row r="77" spans="1:16" ht="15">
      <c r="A77" s="85" t="s">
        <v>251</v>
      </c>
      <c r="B77" s="85">
        <v>1</v>
      </c>
      <c r="C77" s="85"/>
      <c r="D77" s="85"/>
      <c r="E77" s="85"/>
      <c r="F77" s="85"/>
      <c r="G77" s="85"/>
      <c r="H77" s="85"/>
      <c r="I77" s="85"/>
      <c r="J77" s="85"/>
      <c r="K77" s="85"/>
      <c r="L77" s="85"/>
      <c r="M77" s="85"/>
      <c r="N77" s="85"/>
      <c r="O77" s="85"/>
      <c r="P77" s="85"/>
    </row>
    <row r="78" spans="1:16" ht="15">
      <c r="A78" s="85" t="s">
        <v>250</v>
      </c>
      <c r="B78" s="85">
        <v>1</v>
      </c>
      <c r="C78" s="85"/>
      <c r="D78" s="85"/>
      <c r="E78" s="85"/>
      <c r="F78" s="85"/>
      <c r="G78" s="85"/>
      <c r="H78" s="85"/>
      <c r="I78" s="85"/>
      <c r="J78" s="85"/>
      <c r="K78" s="85"/>
      <c r="L78" s="85"/>
      <c r="M78" s="85"/>
      <c r="N78" s="85"/>
      <c r="O78" s="85"/>
      <c r="P78" s="85"/>
    </row>
    <row r="79" spans="1:16" ht="15">
      <c r="A79" s="85" t="s">
        <v>249</v>
      </c>
      <c r="B79" s="85">
        <v>1</v>
      </c>
      <c r="C79" s="85"/>
      <c r="D79" s="85"/>
      <c r="E79" s="85"/>
      <c r="F79" s="85"/>
      <c r="G79" s="85"/>
      <c r="H79" s="85"/>
      <c r="I79" s="85"/>
      <c r="J79" s="85"/>
      <c r="K79" s="85"/>
      <c r="L79" s="85"/>
      <c r="M79" s="85"/>
      <c r="N79" s="85"/>
      <c r="O79" s="85"/>
      <c r="P79" s="85"/>
    </row>
    <row r="80" spans="1:16" ht="15">
      <c r="A80" s="85" t="s">
        <v>248</v>
      </c>
      <c r="B80" s="85">
        <v>1</v>
      </c>
      <c r="C80" s="85"/>
      <c r="D80" s="85"/>
      <c r="E80" s="85"/>
      <c r="F80" s="85"/>
      <c r="G80" s="85"/>
      <c r="H80" s="85"/>
      <c r="I80" s="85"/>
      <c r="J80" s="85"/>
      <c r="K80" s="85"/>
      <c r="L80" s="85"/>
      <c r="M80" s="85"/>
      <c r="N80" s="85"/>
      <c r="O80" s="85"/>
      <c r="P80" s="85"/>
    </row>
    <row r="83" spans="1:16" ht="15" customHeight="1">
      <c r="A83" s="13" t="s">
        <v>1015</v>
      </c>
      <c r="B83" s="13" t="s">
        <v>842</v>
      </c>
      <c r="C83" s="13" t="s">
        <v>1016</v>
      </c>
      <c r="D83" s="13" t="s">
        <v>845</v>
      </c>
      <c r="E83" s="13" t="s">
        <v>1017</v>
      </c>
      <c r="F83" s="13" t="s">
        <v>847</v>
      </c>
      <c r="G83" s="13" t="s">
        <v>1018</v>
      </c>
      <c r="H83" s="13" t="s">
        <v>849</v>
      </c>
      <c r="I83" s="13" t="s">
        <v>1019</v>
      </c>
      <c r="J83" s="13" t="s">
        <v>851</v>
      </c>
      <c r="K83" s="13" t="s">
        <v>1020</v>
      </c>
      <c r="L83" s="13" t="s">
        <v>853</v>
      </c>
      <c r="M83" s="13" t="s">
        <v>1021</v>
      </c>
      <c r="N83" s="13" t="s">
        <v>855</v>
      </c>
      <c r="O83" s="13" t="s">
        <v>1022</v>
      </c>
      <c r="P83" s="13" t="s">
        <v>856</v>
      </c>
    </row>
    <row r="84" spans="1:16" ht="15">
      <c r="A84" s="119" t="s">
        <v>252</v>
      </c>
      <c r="B84" s="85">
        <v>866267</v>
      </c>
      <c r="C84" s="119" t="s">
        <v>248</v>
      </c>
      <c r="D84" s="85">
        <v>19163</v>
      </c>
      <c r="E84" s="119" t="s">
        <v>241</v>
      </c>
      <c r="F84" s="85">
        <v>1364</v>
      </c>
      <c r="G84" s="119" t="s">
        <v>246</v>
      </c>
      <c r="H84" s="85">
        <v>775618</v>
      </c>
      <c r="I84" s="119" t="s">
        <v>238</v>
      </c>
      <c r="J84" s="85">
        <v>22408</v>
      </c>
      <c r="K84" s="119" t="s">
        <v>252</v>
      </c>
      <c r="L84" s="85">
        <v>866267</v>
      </c>
      <c r="M84" s="119" t="s">
        <v>233</v>
      </c>
      <c r="N84" s="85">
        <v>37577</v>
      </c>
      <c r="O84" s="119" t="s">
        <v>240</v>
      </c>
      <c r="P84" s="85">
        <v>2193</v>
      </c>
    </row>
    <row r="85" spans="1:16" ht="15">
      <c r="A85" s="119" t="s">
        <v>246</v>
      </c>
      <c r="B85" s="85">
        <v>775618</v>
      </c>
      <c r="C85" s="119" t="s">
        <v>251</v>
      </c>
      <c r="D85" s="85">
        <v>8968</v>
      </c>
      <c r="E85" s="119" t="s">
        <v>242</v>
      </c>
      <c r="F85" s="85">
        <v>1285</v>
      </c>
      <c r="G85" s="119" t="s">
        <v>244</v>
      </c>
      <c r="H85" s="85">
        <v>8185</v>
      </c>
      <c r="I85" s="119" t="s">
        <v>253</v>
      </c>
      <c r="J85" s="85">
        <v>9512</v>
      </c>
      <c r="K85" s="119" t="s">
        <v>237</v>
      </c>
      <c r="L85" s="85">
        <v>17201</v>
      </c>
      <c r="M85" s="119" t="s">
        <v>247</v>
      </c>
      <c r="N85" s="85">
        <v>10445</v>
      </c>
      <c r="O85" s="119" t="s">
        <v>239</v>
      </c>
      <c r="P85" s="85">
        <v>354</v>
      </c>
    </row>
    <row r="86" spans="1:16" ht="15">
      <c r="A86" s="119" t="s">
        <v>233</v>
      </c>
      <c r="B86" s="85">
        <v>37577</v>
      </c>
      <c r="C86" s="119" t="s">
        <v>250</v>
      </c>
      <c r="D86" s="85">
        <v>1728</v>
      </c>
      <c r="E86" s="119" t="s">
        <v>243</v>
      </c>
      <c r="F86" s="85">
        <v>652</v>
      </c>
      <c r="G86" s="119" t="s">
        <v>245</v>
      </c>
      <c r="H86" s="85">
        <v>6644</v>
      </c>
      <c r="I86" s="119" t="s">
        <v>254</v>
      </c>
      <c r="J86" s="85">
        <v>5980</v>
      </c>
      <c r="K86" s="119" t="s">
        <v>235</v>
      </c>
      <c r="L86" s="85">
        <v>4442</v>
      </c>
      <c r="M86" s="119" t="s">
        <v>232</v>
      </c>
      <c r="N86" s="85">
        <v>1886</v>
      </c>
      <c r="O86" s="119"/>
      <c r="P86" s="85"/>
    </row>
    <row r="87" spans="1:16" ht="15">
      <c r="A87" s="119" t="s">
        <v>238</v>
      </c>
      <c r="B87" s="85">
        <v>22408</v>
      </c>
      <c r="C87" s="119" t="s">
        <v>234</v>
      </c>
      <c r="D87" s="85">
        <v>527</v>
      </c>
      <c r="E87" s="119" t="s">
        <v>255</v>
      </c>
      <c r="F87" s="85">
        <v>0</v>
      </c>
      <c r="G87" s="119" t="s">
        <v>236</v>
      </c>
      <c r="H87" s="85">
        <v>253</v>
      </c>
      <c r="I87" s="119"/>
      <c r="J87" s="85"/>
      <c r="K87" s="119"/>
      <c r="L87" s="85"/>
      <c r="M87" s="119"/>
      <c r="N87" s="85"/>
      <c r="O87" s="119"/>
      <c r="P87" s="85"/>
    </row>
    <row r="88" spans="1:16" ht="15">
      <c r="A88" s="119" t="s">
        <v>248</v>
      </c>
      <c r="B88" s="85">
        <v>19163</v>
      </c>
      <c r="C88" s="119" t="s">
        <v>249</v>
      </c>
      <c r="D88" s="85">
        <v>0</v>
      </c>
      <c r="E88" s="119"/>
      <c r="F88" s="85"/>
      <c r="G88" s="119"/>
      <c r="H88" s="85"/>
      <c r="I88" s="119"/>
      <c r="J88" s="85"/>
      <c r="K88" s="119"/>
      <c r="L88" s="85"/>
      <c r="M88" s="119"/>
      <c r="N88" s="85"/>
      <c r="O88" s="119"/>
      <c r="P88" s="85"/>
    </row>
    <row r="89" spans="1:16" ht="15">
      <c r="A89" s="119" t="s">
        <v>237</v>
      </c>
      <c r="B89" s="85">
        <v>17201</v>
      </c>
      <c r="C89" s="119"/>
      <c r="D89" s="85"/>
      <c r="E89" s="119"/>
      <c r="F89" s="85"/>
      <c r="G89" s="119"/>
      <c r="H89" s="85"/>
      <c r="I89" s="119"/>
      <c r="J89" s="85"/>
      <c r="K89" s="119"/>
      <c r="L89" s="85"/>
      <c r="M89" s="119"/>
      <c r="N89" s="85"/>
      <c r="O89" s="119"/>
      <c r="P89" s="85"/>
    </row>
    <row r="90" spans="1:16" ht="15">
      <c r="A90" s="119" t="s">
        <v>247</v>
      </c>
      <c r="B90" s="85">
        <v>10445</v>
      </c>
      <c r="C90" s="119"/>
      <c r="D90" s="85"/>
      <c r="E90" s="119"/>
      <c r="F90" s="85"/>
      <c r="G90" s="119"/>
      <c r="H90" s="85"/>
      <c r="I90" s="119"/>
      <c r="J90" s="85"/>
      <c r="K90" s="119"/>
      <c r="L90" s="85"/>
      <c r="M90" s="119"/>
      <c r="N90" s="85"/>
      <c r="O90" s="119"/>
      <c r="P90" s="85"/>
    </row>
    <row r="91" spans="1:16" ht="15">
      <c r="A91" s="119" t="s">
        <v>253</v>
      </c>
      <c r="B91" s="85">
        <v>9512</v>
      </c>
      <c r="C91" s="119"/>
      <c r="D91" s="85"/>
      <c r="E91" s="119"/>
      <c r="F91" s="85"/>
      <c r="G91" s="119"/>
      <c r="H91" s="85"/>
      <c r="I91" s="119"/>
      <c r="J91" s="85"/>
      <c r="K91" s="119"/>
      <c r="L91" s="85"/>
      <c r="M91" s="119"/>
      <c r="N91" s="85"/>
      <c r="O91" s="119"/>
      <c r="P91" s="85"/>
    </row>
    <row r="92" spans="1:16" ht="15">
      <c r="A92" s="119" t="s">
        <v>251</v>
      </c>
      <c r="B92" s="85">
        <v>8968</v>
      </c>
      <c r="C92" s="119"/>
      <c r="D92" s="85"/>
      <c r="E92" s="119"/>
      <c r="F92" s="85"/>
      <c r="G92" s="119"/>
      <c r="H92" s="85"/>
      <c r="I92" s="119"/>
      <c r="J92" s="85"/>
      <c r="K92" s="119"/>
      <c r="L92" s="85"/>
      <c r="M92" s="119"/>
      <c r="N92" s="85"/>
      <c r="O92" s="119"/>
      <c r="P92" s="85"/>
    </row>
    <row r="93" spans="1:16" ht="15">
      <c r="A93" s="119" t="s">
        <v>244</v>
      </c>
      <c r="B93" s="85">
        <v>8185</v>
      </c>
      <c r="C93" s="119"/>
      <c r="D93" s="85"/>
      <c r="E93" s="119"/>
      <c r="F93" s="85"/>
      <c r="G93" s="119"/>
      <c r="H93" s="85"/>
      <c r="I93" s="119"/>
      <c r="J93" s="85"/>
      <c r="K93" s="119"/>
      <c r="L93" s="85"/>
      <c r="M93" s="119"/>
      <c r="N93" s="85"/>
      <c r="O93" s="119"/>
      <c r="P93" s="85"/>
    </row>
  </sheetData>
  <hyperlinks>
    <hyperlink ref="A2" r:id="rId1" display="https://www.tablecrowd.com/redfarm/dine-with-olympic-athlete-and-head-of-product-at-dnafit-putting-data-into-action-for-performance-health-and-wellness-20190709"/>
    <hyperlink ref="A3" r:id="rId2" display="https://www.engadget.com/2019/06/21/dna-test-morning-person/"/>
    <hyperlink ref="A4" r:id="rId3"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A5" r:id="rId4" display="https://www.linkedin.com/slink?code=f-cYEdK"/>
    <hyperlink ref="A6" r:id="rId5" display="https://www.linkedin.com/slink?code=f_cekKC"/>
    <hyperlink ref="A7" r:id="rId6" display="https://www.linkedin.com/slink?code=emk27CP"/>
    <hyperlink ref="A8" r:id="rId7" display="https://www.popsugar.co.uk/gdpr-consent?destination=https%3A%2F%2Fwww.popsugar.co.uk%2Ffitness%2FDNA-Fit-Review-46080632"/>
    <hyperlink ref="A9" r:id="rId8" display="https://software.vitamojo.com/video-the-future-of-personalised-nutrition-dnafit-x-vita-mojo/"/>
    <hyperlink ref="A10" r:id="rId9" display="https://www.tablecrowd.com/venue-tbc/dine-with-olympic-athlete-and-head-of-product-at-dnafit-putting-data-into-action-for-performance-health-and-wellness-20190709"/>
    <hyperlink ref="A11" r:id="rId10" display="https://www.dnatestreview.org/raw-data-analysis-tool/top-10-best-dna-raw-data-analysis-tools/"/>
    <hyperlink ref="E2" r:id="rId11" display="https://www.popsugar.co.uk/gdpr-consent?destination=https%3A%2F%2Fwww.popsugar.co.uk%2Ffitness%2FDNA-Fit-Review-46080632"/>
    <hyperlink ref="E3" r:id="rId12" display="https://software.vitamojo.com/video-the-future-of-personalised-nutrition-dnafit-x-vita-mojo/"/>
    <hyperlink ref="G2" r:id="rId13" display="https://www.dnatestreview.org/raw-data-analysis-tool/top-10-best-dna-raw-data-analysis-tools/"/>
    <hyperlink ref="G3" r:id="rId14" display="https://www.linkedin.com/slink?code=f-cYEdK"/>
    <hyperlink ref="G4" r:id="rId15" display="https://www.linkedin.com/slink?code=emk27CP"/>
    <hyperlink ref="G5" r:id="rId16" display="https://www.linkedin.com/slink?code=f_cekKC"/>
    <hyperlink ref="G6" r:id="rId17" display="https://blog.dnafit.com/demystifying-food-labels?utm_campaign=Goal%20Improve%20Health&amp;utm_source=hs_automation&amp;utm_medium=email&amp;utm_content=73873440&amp;_hsenc=p2ANqtz-9iDuNTn6_guQTT64HiWynewbhZuO-CF1r0iTqWvuCfdjBMG6kHGaXAii5_v2msiayNAWxItabE_RRXEB0EuJpA7sxnVg&amp;_hsmi=73873440"/>
    <hyperlink ref="G7" r:id="rId18" display="https://www.engadget.com/2019/06/21/dna-test-morning-person/"/>
    <hyperlink ref="I2" r:id="rId19" display="https://www.tablecrowd.com/redfarm/dine-with-olympic-athlete-and-head-of-product-at-dnafit-putting-data-into-action-for-performance-health-and-wellness-20190709"/>
    <hyperlink ref="I3" r:id="rId20" display="https://www.tablecrowd.com/venue-tbc/dine-with-olympic-athlete-and-head-of-product-at-dnafit-putting-data-into-action-for-performance-health-and-wellness-20190709"/>
    <hyperlink ref="K2" r:id="rId21" display="https://twitter.com/Independent/status/1139323542724653063"/>
    <hyperlink ref="K3" r:id="rId22" display="https://bit.ly/2IFN4vL?utm_campaign=June&amp;utm_content=93960883&amp;utm_medium=social&amp;utm_source=twitter&amp;hss_channel=tw-1346402696"/>
    <hyperlink ref="K4" r:id="rId23" display="https://bit.ly/2KKKver?utm_campaign=Healthy%20Eating%20Week&amp;utm_content=93966028&amp;utm_medium=social&amp;utm_source=twitter&amp;hss_channel=tw-1346402696"/>
    <hyperlink ref="K5" r:id="rId24" display="https://www.dnafit.com/store/"/>
    <hyperlink ref="K6" r:id="rId25" display="https://hubs.ly/H0jlL_80"/>
    <hyperlink ref="M2" r:id="rId26" display="https://www.wired.co.uk/article/dna-testing-kits-science"/>
  </hyperlinks>
  <printOptions/>
  <pageMargins left="0.7" right="0.7" top="0.75" bottom="0.75" header="0.3" footer="0.3"/>
  <pageSetup orientation="portrait" paperSize="9"/>
  <tableParts>
    <tablePart r:id="rId29"/>
    <tablePart r:id="rId34"/>
    <tablePart r:id="rId31"/>
    <tablePart r:id="rId27"/>
    <tablePart r:id="rId30"/>
    <tablePart r:id="rId33"/>
    <tablePart r:id="rId32"/>
    <tablePart r:id="rId2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89A2E-9C3A-4AC6-860C-3AE715BE565B}">
  <dimension ref="A25:B40"/>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7" t="s">
        <v>1078</v>
      </c>
      <c r="B25" t="s">
        <v>1077</v>
      </c>
    </row>
    <row r="26" spans="1:2" ht="15">
      <c r="A26" s="138" t="s">
        <v>1080</v>
      </c>
      <c r="B26" s="3">
        <v>34</v>
      </c>
    </row>
    <row r="27" spans="1:2" ht="15">
      <c r="A27" s="139" t="s">
        <v>1081</v>
      </c>
      <c r="B27" s="3">
        <v>1</v>
      </c>
    </row>
    <row r="28" spans="1:2" ht="15">
      <c r="A28" s="140" t="s">
        <v>1082</v>
      </c>
      <c r="B28" s="3">
        <v>1</v>
      </c>
    </row>
    <row r="29" spans="1:2" ht="15">
      <c r="A29" s="139" t="s">
        <v>1083</v>
      </c>
      <c r="B29" s="3">
        <v>33</v>
      </c>
    </row>
    <row r="30" spans="1:2" ht="15">
      <c r="A30" s="140" t="s">
        <v>1084</v>
      </c>
      <c r="B30" s="3">
        <v>2</v>
      </c>
    </row>
    <row r="31" spans="1:2" ht="15">
      <c r="A31" s="140" t="s">
        <v>1085</v>
      </c>
      <c r="B31" s="3">
        <v>5</v>
      </c>
    </row>
    <row r="32" spans="1:2" ht="15">
      <c r="A32" s="140" t="s">
        <v>1086</v>
      </c>
      <c r="B32" s="3">
        <v>3</v>
      </c>
    </row>
    <row r="33" spans="1:2" ht="15">
      <c r="A33" s="140" t="s">
        <v>1087</v>
      </c>
      <c r="B33" s="3">
        <v>8</v>
      </c>
    </row>
    <row r="34" spans="1:2" ht="15">
      <c r="A34" s="140" t="s">
        <v>1088</v>
      </c>
      <c r="B34" s="3">
        <v>1</v>
      </c>
    </row>
    <row r="35" spans="1:2" ht="15">
      <c r="A35" s="140" t="s">
        <v>1089</v>
      </c>
      <c r="B35" s="3">
        <v>2</v>
      </c>
    </row>
    <row r="36" spans="1:2" ht="15">
      <c r="A36" s="140" t="s">
        <v>1090</v>
      </c>
      <c r="B36" s="3">
        <v>2</v>
      </c>
    </row>
    <row r="37" spans="1:2" ht="15">
      <c r="A37" s="140" t="s">
        <v>1091</v>
      </c>
      <c r="B37" s="3">
        <v>3</v>
      </c>
    </row>
    <row r="38" spans="1:2" ht="15">
      <c r="A38" s="140" t="s">
        <v>1092</v>
      </c>
      <c r="B38" s="3">
        <v>6</v>
      </c>
    </row>
    <row r="39" spans="1:2" ht="15">
      <c r="A39" s="140" t="s">
        <v>1093</v>
      </c>
      <c r="B39" s="3">
        <v>1</v>
      </c>
    </row>
    <row r="40" spans="1:2" ht="15">
      <c r="A40" s="138" t="s">
        <v>1079</v>
      </c>
      <c r="B40"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435</v>
      </c>
      <c r="AE2" s="13" t="s">
        <v>436</v>
      </c>
      <c r="AF2" s="13" t="s">
        <v>437</v>
      </c>
      <c r="AG2" s="13" t="s">
        <v>438</v>
      </c>
      <c r="AH2" s="13" t="s">
        <v>439</v>
      </c>
      <c r="AI2" s="13" t="s">
        <v>440</v>
      </c>
      <c r="AJ2" s="13" t="s">
        <v>441</v>
      </c>
      <c r="AK2" s="13" t="s">
        <v>442</v>
      </c>
      <c r="AL2" s="13" t="s">
        <v>443</v>
      </c>
      <c r="AM2" s="13" t="s">
        <v>444</v>
      </c>
      <c r="AN2" s="13" t="s">
        <v>445</v>
      </c>
      <c r="AO2" s="13" t="s">
        <v>446</v>
      </c>
      <c r="AP2" s="13" t="s">
        <v>447</v>
      </c>
      <c r="AQ2" s="13" t="s">
        <v>448</v>
      </c>
      <c r="AR2" s="13" t="s">
        <v>449</v>
      </c>
      <c r="AS2" s="13" t="s">
        <v>212</v>
      </c>
      <c r="AT2" s="13" t="s">
        <v>450</v>
      </c>
      <c r="AU2" s="13" t="s">
        <v>451</v>
      </c>
      <c r="AV2" s="13" t="s">
        <v>452</v>
      </c>
      <c r="AW2" s="13" t="s">
        <v>453</v>
      </c>
      <c r="AX2" s="13" t="s">
        <v>454</v>
      </c>
      <c r="AY2" s="13" t="s">
        <v>455</v>
      </c>
      <c r="AZ2" s="13" t="s">
        <v>651</v>
      </c>
      <c r="BA2" s="135" t="s">
        <v>828</v>
      </c>
      <c r="BB2" s="135" t="s">
        <v>829</v>
      </c>
      <c r="BC2" s="135" t="s">
        <v>830</v>
      </c>
      <c r="BD2" s="135" t="s">
        <v>831</v>
      </c>
      <c r="BE2" s="135" t="s">
        <v>832</v>
      </c>
      <c r="BF2" s="135" t="s">
        <v>833</v>
      </c>
      <c r="BG2" s="135" t="s">
        <v>834</v>
      </c>
      <c r="BH2" s="135" t="s">
        <v>835</v>
      </c>
      <c r="BI2" s="135" t="s">
        <v>837</v>
      </c>
      <c r="BJ2" s="135" t="s">
        <v>1031</v>
      </c>
      <c r="BK2" s="135" t="s">
        <v>1034</v>
      </c>
      <c r="BL2" s="135" t="s">
        <v>1036</v>
      </c>
      <c r="BM2" s="135" t="s">
        <v>1038</v>
      </c>
      <c r="BN2" s="135" t="s">
        <v>1039</v>
      </c>
      <c r="BO2" s="135" t="s">
        <v>1042</v>
      </c>
      <c r="BP2" s="135" t="s">
        <v>1045</v>
      </c>
      <c r="BQ2" s="135" t="s">
        <v>1057</v>
      </c>
      <c r="BR2" s="135" t="s">
        <v>1064</v>
      </c>
      <c r="BS2" s="135" t="s">
        <v>1072</v>
      </c>
      <c r="BT2" s="3"/>
      <c r="BU2" s="3"/>
    </row>
    <row r="3" spans="1:73" ht="15" customHeight="1">
      <c r="A3" s="50" t="s">
        <v>232</v>
      </c>
      <c r="B3" s="53"/>
      <c r="C3" s="53"/>
      <c r="D3" s="54">
        <v>162</v>
      </c>
      <c r="E3" s="55"/>
      <c r="F3" s="114" t="s">
        <v>323</v>
      </c>
      <c r="G3" s="53"/>
      <c r="H3" s="57" t="s">
        <v>232</v>
      </c>
      <c r="I3" s="56"/>
      <c r="J3" s="56"/>
      <c r="K3" s="116" t="s">
        <v>596</v>
      </c>
      <c r="L3" s="59">
        <v>1</v>
      </c>
      <c r="M3" s="60">
        <v>7979.5625</v>
      </c>
      <c r="N3" s="60">
        <v>8647.9794921875</v>
      </c>
      <c r="O3" s="58"/>
      <c r="P3" s="61"/>
      <c r="Q3" s="61"/>
      <c r="R3" s="51"/>
      <c r="S3" s="51">
        <v>1</v>
      </c>
      <c r="T3" s="51">
        <v>1</v>
      </c>
      <c r="U3" s="52">
        <v>0</v>
      </c>
      <c r="V3" s="52">
        <v>0.5</v>
      </c>
      <c r="W3" s="52">
        <v>0</v>
      </c>
      <c r="X3" s="52">
        <v>0.999979</v>
      </c>
      <c r="Y3" s="52">
        <v>0.5</v>
      </c>
      <c r="Z3" s="52">
        <v>0</v>
      </c>
      <c r="AA3" s="62">
        <v>3</v>
      </c>
      <c r="AB3" s="62"/>
      <c r="AC3" s="63"/>
      <c r="AD3" s="85" t="s">
        <v>456</v>
      </c>
      <c r="AE3" s="85">
        <v>676</v>
      </c>
      <c r="AF3" s="85">
        <v>886</v>
      </c>
      <c r="AG3" s="85">
        <v>1886</v>
      </c>
      <c r="AH3" s="85">
        <v>2430</v>
      </c>
      <c r="AI3" s="85"/>
      <c r="AJ3" s="85" t="s">
        <v>480</v>
      </c>
      <c r="AK3" s="85" t="s">
        <v>502</v>
      </c>
      <c r="AL3" s="89" t="s">
        <v>515</v>
      </c>
      <c r="AM3" s="85"/>
      <c r="AN3" s="87">
        <v>40902.05716435185</v>
      </c>
      <c r="AO3" s="89" t="s">
        <v>535</v>
      </c>
      <c r="AP3" s="85" t="b">
        <v>0</v>
      </c>
      <c r="AQ3" s="85" t="b">
        <v>0</v>
      </c>
      <c r="AR3" s="85" t="b">
        <v>0</v>
      </c>
      <c r="AS3" s="85" t="s">
        <v>422</v>
      </c>
      <c r="AT3" s="85">
        <v>19</v>
      </c>
      <c r="AU3" s="89" t="s">
        <v>554</v>
      </c>
      <c r="AV3" s="85" t="b">
        <v>0</v>
      </c>
      <c r="AW3" s="85" t="s">
        <v>571</v>
      </c>
      <c r="AX3" s="89" t="s">
        <v>572</v>
      </c>
      <c r="AY3" s="85" t="s">
        <v>66</v>
      </c>
      <c r="AZ3" s="85" t="str">
        <f>REPLACE(INDEX(GroupVertices[Group],MATCH(Vertices[[#This Row],[Vertex]],GroupVertices[Vertex],0)),1,1,"")</f>
        <v>6</v>
      </c>
      <c r="BA3" s="51">
        <v>1</v>
      </c>
      <c r="BB3" s="52">
        <v>3.0303030303030303</v>
      </c>
      <c r="BC3" s="51">
        <v>1</v>
      </c>
      <c r="BD3" s="52">
        <v>3.0303030303030303</v>
      </c>
      <c r="BE3" s="51">
        <v>0</v>
      </c>
      <c r="BF3" s="52">
        <v>0</v>
      </c>
      <c r="BG3" s="51">
        <v>31</v>
      </c>
      <c r="BH3" s="52">
        <v>93.93939393939394</v>
      </c>
      <c r="BI3" s="51">
        <v>33</v>
      </c>
      <c r="BJ3" s="51" t="s">
        <v>279</v>
      </c>
      <c r="BK3" s="51" t="s">
        <v>279</v>
      </c>
      <c r="BL3" s="51" t="s">
        <v>295</v>
      </c>
      <c r="BM3" s="51" t="s">
        <v>295</v>
      </c>
      <c r="BN3" s="51"/>
      <c r="BO3" s="51"/>
      <c r="BP3" s="136" t="s">
        <v>1046</v>
      </c>
      <c r="BQ3" s="136" t="s">
        <v>1046</v>
      </c>
      <c r="BR3" s="136" t="s">
        <v>993</v>
      </c>
      <c r="BS3" s="136" t="s">
        <v>993</v>
      </c>
      <c r="BT3" s="3"/>
      <c r="BU3" s="3"/>
    </row>
    <row r="4" spans="1:76" ht="15">
      <c r="A4" s="14" t="s">
        <v>247</v>
      </c>
      <c r="B4" s="15"/>
      <c r="C4" s="15"/>
      <c r="D4" s="95">
        <v>162</v>
      </c>
      <c r="E4" s="81"/>
      <c r="F4" s="114" t="s">
        <v>561</v>
      </c>
      <c r="G4" s="15"/>
      <c r="H4" s="16" t="s">
        <v>247</v>
      </c>
      <c r="I4" s="66"/>
      <c r="J4" s="66"/>
      <c r="K4" s="116" t="s">
        <v>597</v>
      </c>
      <c r="L4" s="96">
        <v>1</v>
      </c>
      <c r="M4" s="97">
        <v>9184.326171875</v>
      </c>
      <c r="N4" s="97">
        <v>8647.9794921875</v>
      </c>
      <c r="O4" s="77"/>
      <c r="P4" s="98"/>
      <c r="Q4" s="98"/>
      <c r="R4" s="99"/>
      <c r="S4" s="51">
        <v>2</v>
      </c>
      <c r="T4" s="51">
        <v>0</v>
      </c>
      <c r="U4" s="52">
        <v>0</v>
      </c>
      <c r="V4" s="52">
        <v>0.5</v>
      </c>
      <c r="W4" s="52">
        <v>0</v>
      </c>
      <c r="X4" s="52">
        <v>0.999979</v>
      </c>
      <c r="Y4" s="52">
        <v>0.5</v>
      </c>
      <c r="Z4" s="52">
        <v>0</v>
      </c>
      <c r="AA4" s="82">
        <v>4</v>
      </c>
      <c r="AB4" s="82"/>
      <c r="AC4" s="100"/>
      <c r="AD4" s="85" t="s">
        <v>457</v>
      </c>
      <c r="AE4" s="85">
        <v>1475</v>
      </c>
      <c r="AF4" s="85">
        <v>2157</v>
      </c>
      <c r="AG4" s="85">
        <v>10445</v>
      </c>
      <c r="AH4" s="85">
        <v>1696</v>
      </c>
      <c r="AI4" s="85"/>
      <c r="AJ4" s="85" t="s">
        <v>481</v>
      </c>
      <c r="AK4" s="85" t="s">
        <v>503</v>
      </c>
      <c r="AL4" s="89" t="s">
        <v>516</v>
      </c>
      <c r="AM4" s="85"/>
      <c r="AN4" s="87">
        <v>40640.36195601852</v>
      </c>
      <c r="AO4" s="89" t="s">
        <v>536</v>
      </c>
      <c r="AP4" s="85" t="b">
        <v>0</v>
      </c>
      <c r="AQ4" s="85" t="b">
        <v>0</v>
      </c>
      <c r="AR4" s="85" t="b">
        <v>1</v>
      </c>
      <c r="AS4" s="85"/>
      <c r="AT4" s="85">
        <v>80</v>
      </c>
      <c r="AU4" s="89" t="s">
        <v>554</v>
      </c>
      <c r="AV4" s="85" t="b">
        <v>1</v>
      </c>
      <c r="AW4" s="85" t="s">
        <v>571</v>
      </c>
      <c r="AX4" s="89" t="s">
        <v>573</v>
      </c>
      <c r="AY4" s="85" t="s">
        <v>65</v>
      </c>
      <c r="AZ4" s="85" t="str">
        <f>REPLACE(INDEX(GroupVertices[Group],MATCH(Vertices[[#This Row],[Vertex]],GroupVertices[Vertex],0)),1,1,"")</f>
        <v>6</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233</v>
      </c>
      <c r="B5" s="15"/>
      <c r="C5" s="15"/>
      <c r="D5" s="95">
        <v>162</v>
      </c>
      <c r="E5" s="81"/>
      <c r="F5" s="114" t="s">
        <v>324</v>
      </c>
      <c r="G5" s="15"/>
      <c r="H5" s="16" t="s">
        <v>233</v>
      </c>
      <c r="I5" s="66"/>
      <c r="J5" s="66"/>
      <c r="K5" s="116" t="s">
        <v>598</v>
      </c>
      <c r="L5" s="96">
        <v>1</v>
      </c>
      <c r="M5" s="97">
        <v>7979.5625</v>
      </c>
      <c r="N5" s="97">
        <v>6523.9140625</v>
      </c>
      <c r="O5" s="77"/>
      <c r="P5" s="98"/>
      <c r="Q5" s="98"/>
      <c r="R5" s="99"/>
      <c r="S5" s="51">
        <v>0</v>
      </c>
      <c r="T5" s="51">
        <v>2</v>
      </c>
      <c r="U5" s="52">
        <v>0</v>
      </c>
      <c r="V5" s="52">
        <v>0.5</v>
      </c>
      <c r="W5" s="52">
        <v>0</v>
      </c>
      <c r="X5" s="52">
        <v>0.999979</v>
      </c>
      <c r="Y5" s="52">
        <v>0.5</v>
      </c>
      <c r="Z5" s="52">
        <v>0</v>
      </c>
      <c r="AA5" s="82">
        <v>5</v>
      </c>
      <c r="AB5" s="82"/>
      <c r="AC5" s="100"/>
      <c r="AD5" s="85" t="s">
        <v>458</v>
      </c>
      <c r="AE5" s="85">
        <v>507</v>
      </c>
      <c r="AF5" s="85">
        <v>561</v>
      </c>
      <c r="AG5" s="85">
        <v>37577</v>
      </c>
      <c r="AH5" s="85">
        <v>1865</v>
      </c>
      <c r="AI5" s="85"/>
      <c r="AJ5" s="85" t="s">
        <v>482</v>
      </c>
      <c r="AK5" s="85" t="s">
        <v>504</v>
      </c>
      <c r="AL5" s="85"/>
      <c r="AM5" s="85"/>
      <c r="AN5" s="87">
        <v>40317.816041666665</v>
      </c>
      <c r="AO5" s="89" t="s">
        <v>537</v>
      </c>
      <c r="AP5" s="85" t="b">
        <v>0</v>
      </c>
      <c r="AQ5" s="85" t="b">
        <v>0</v>
      </c>
      <c r="AR5" s="85" t="b">
        <v>0</v>
      </c>
      <c r="AS5" s="85" t="s">
        <v>422</v>
      </c>
      <c r="AT5" s="85">
        <v>94</v>
      </c>
      <c r="AU5" s="89" t="s">
        <v>555</v>
      </c>
      <c r="AV5" s="85" t="b">
        <v>0</v>
      </c>
      <c r="AW5" s="85" t="s">
        <v>571</v>
      </c>
      <c r="AX5" s="89" t="s">
        <v>574</v>
      </c>
      <c r="AY5" s="85" t="s">
        <v>66</v>
      </c>
      <c r="AZ5" s="85" t="str">
        <f>REPLACE(INDEX(GroupVertices[Group],MATCH(Vertices[[#This Row],[Vertex]],GroupVertices[Vertex],0)),1,1,"")</f>
        <v>6</v>
      </c>
      <c r="BA5" s="51">
        <v>1</v>
      </c>
      <c r="BB5" s="52">
        <v>3.0303030303030303</v>
      </c>
      <c r="BC5" s="51">
        <v>1</v>
      </c>
      <c r="BD5" s="52">
        <v>3.0303030303030303</v>
      </c>
      <c r="BE5" s="51">
        <v>0</v>
      </c>
      <c r="BF5" s="52">
        <v>0</v>
      </c>
      <c r="BG5" s="51">
        <v>31</v>
      </c>
      <c r="BH5" s="52">
        <v>93.93939393939394</v>
      </c>
      <c r="BI5" s="51">
        <v>33</v>
      </c>
      <c r="BJ5" s="51"/>
      <c r="BK5" s="51"/>
      <c r="BL5" s="51"/>
      <c r="BM5" s="51"/>
      <c r="BN5" s="51"/>
      <c r="BO5" s="51"/>
      <c r="BP5" s="136" t="s">
        <v>1046</v>
      </c>
      <c r="BQ5" s="136" t="s">
        <v>1046</v>
      </c>
      <c r="BR5" s="136" t="s">
        <v>993</v>
      </c>
      <c r="BS5" s="136" t="s">
        <v>993</v>
      </c>
      <c r="BT5" s="2"/>
      <c r="BU5" s="3"/>
      <c r="BV5" s="3"/>
      <c r="BW5" s="3"/>
      <c r="BX5" s="3"/>
    </row>
    <row r="6" spans="1:76" ht="15">
      <c r="A6" s="14" t="s">
        <v>234</v>
      </c>
      <c r="B6" s="15"/>
      <c r="C6" s="15"/>
      <c r="D6" s="95">
        <v>1000</v>
      </c>
      <c r="E6" s="81"/>
      <c r="F6" s="114" t="s">
        <v>325</v>
      </c>
      <c r="G6" s="15"/>
      <c r="H6" s="16" t="s">
        <v>234</v>
      </c>
      <c r="I6" s="66"/>
      <c r="J6" s="66"/>
      <c r="K6" s="116" t="s">
        <v>599</v>
      </c>
      <c r="L6" s="96">
        <v>9999</v>
      </c>
      <c r="M6" s="97">
        <v>1942.4808349609375</v>
      </c>
      <c r="N6" s="97">
        <v>7159.6884765625</v>
      </c>
      <c r="O6" s="77"/>
      <c r="P6" s="98"/>
      <c r="Q6" s="98"/>
      <c r="R6" s="99"/>
      <c r="S6" s="51">
        <v>0</v>
      </c>
      <c r="T6" s="51">
        <v>5</v>
      </c>
      <c r="U6" s="52">
        <v>36</v>
      </c>
      <c r="V6" s="52">
        <v>0.111111</v>
      </c>
      <c r="W6" s="52">
        <v>0.222365</v>
      </c>
      <c r="X6" s="52">
        <v>2.555639</v>
      </c>
      <c r="Y6" s="52">
        <v>0</v>
      </c>
      <c r="Z6" s="52">
        <v>0</v>
      </c>
      <c r="AA6" s="82">
        <v>6</v>
      </c>
      <c r="AB6" s="82"/>
      <c r="AC6" s="100"/>
      <c r="AD6" s="85" t="s">
        <v>459</v>
      </c>
      <c r="AE6" s="85">
        <v>305</v>
      </c>
      <c r="AF6" s="85">
        <v>33</v>
      </c>
      <c r="AG6" s="85">
        <v>527</v>
      </c>
      <c r="AH6" s="85">
        <v>484</v>
      </c>
      <c r="AI6" s="85"/>
      <c r="AJ6" s="85" t="s">
        <v>483</v>
      </c>
      <c r="AK6" s="85" t="s">
        <v>505</v>
      </c>
      <c r="AL6" s="89" t="s">
        <v>517</v>
      </c>
      <c r="AM6" s="85"/>
      <c r="AN6" s="87">
        <v>39938.68310185185</v>
      </c>
      <c r="AO6" s="89" t="s">
        <v>538</v>
      </c>
      <c r="AP6" s="85" t="b">
        <v>0</v>
      </c>
      <c r="AQ6" s="85" t="b">
        <v>0</v>
      </c>
      <c r="AR6" s="85" t="b">
        <v>1</v>
      </c>
      <c r="AS6" s="85" t="s">
        <v>422</v>
      </c>
      <c r="AT6" s="85">
        <v>0</v>
      </c>
      <c r="AU6" s="89" t="s">
        <v>554</v>
      </c>
      <c r="AV6" s="85" t="b">
        <v>0</v>
      </c>
      <c r="AW6" s="85" t="s">
        <v>571</v>
      </c>
      <c r="AX6" s="89" t="s">
        <v>575</v>
      </c>
      <c r="AY6" s="85" t="s">
        <v>66</v>
      </c>
      <c r="AZ6" s="85" t="str">
        <f>REPLACE(INDEX(GroupVertices[Group],MATCH(Vertices[[#This Row],[Vertex]],GroupVertices[Vertex],0)),1,1,"")</f>
        <v>1</v>
      </c>
      <c r="BA6" s="51">
        <v>0</v>
      </c>
      <c r="BB6" s="52">
        <v>0</v>
      </c>
      <c r="BC6" s="51">
        <v>0</v>
      </c>
      <c r="BD6" s="52">
        <v>0</v>
      </c>
      <c r="BE6" s="51">
        <v>0</v>
      </c>
      <c r="BF6" s="52">
        <v>0</v>
      </c>
      <c r="BG6" s="51">
        <v>52</v>
      </c>
      <c r="BH6" s="52">
        <v>100</v>
      </c>
      <c r="BI6" s="51">
        <v>52</v>
      </c>
      <c r="BJ6" s="51"/>
      <c r="BK6" s="51"/>
      <c r="BL6" s="51"/>
      <c r="BM6" s="51"/>
      <c r="BN6" s="51"/>
      <c r="BO6" s="51"/>
      <c r="BP6" s="136" t="s">
        <v>1047</v>
      </c>
      <c r="BQ6" s="136" t="s">
        <v>1058</v>
      </c>
      <c r="BR6" s="136" t="s">
        <v>988</v>
      </c>
      <c r="BS6" s="136" t="s">
        <v>1073</v>
      </c>
      <c r="BT6" s="2"/>
      <c r="BU6" s="3"/>
      <c r="BV6" s="3"/>
      <c r="BW6" s="3"/>
      <c r="BX6" s="3"/>
    </row>
    <row r="7" spans="1:76" ht="15">
      <c r="A7" s="14" t="s">
        <v>248</v>
      </c>
      <c r="B7" s="15"/>
      <c r="C7" s="15"/>
      <c r="D7" s="95">
        <v>162</v>
      </c>
      <c r="E7" s="81"/>
      <c r="F7" s="114" t="s">
        <v>562</v>
      </c>
      <c r="G7" s="15"/>
      <c r="H7" s="16" t="s">
        <v>248</v>
      </c>
      <c r="I7" s="66"/>
      <c r="J7" s="66"/>
      <c r="K7" s="116" t="s">
        <v>600</v>
      </c>
      <c r="L7" s="96">
        <v>1</v>
      </c>
      <c r="M7" s="97">
        <v>3189.322509765625</v>
      </c>
      <c r="N7" s="97">
        <v>4609.36572265625</v>
      </c>
      <c r="O7" s="77"/>
      <c r="P7" s="98"/>
      <c r="Q7" s="98"/>
      <c r="R7" s="99"/>
      <c r="S7" s="51">
        <v>1</v>
      </c>
      <c r="T7" s="51">
        <v>0</v>
      </c>
      <c r="U7" s="52">
        <v>0</v>
      </c>
      <c r="V7" s="52">
        <v>0.066667</v>
      </c>
      <c r="W7" s="52">
        <v>0.084146</v>
      </c>
      <c r="X7" s="52">
        <v>0.584457</v>
      </c>
      <c r="Y7" s="52">
        <v>0</v>
      </c>
      <c r="Z7" s="52">
        <v>0</v>
      </c>
      <c r="AA7" s="82">
        <v>7</v>
      </c>
      <c r="AB7" s="82"/>
      <c r="AC7" s="100"/>
      <c r="AD7" s="85" t="s">
        <v>460</v>
      </c>
      <c r="AE7" s="85">
        <v>1015</v>
      </c>
      <c r="AF7" s="85">
        <v>49780</v>
      </c>
      <c r="AG7" s="85">
        <v>19163</v>
      </c>
      <c r="AH7" s="85">
        <v>7140</v>
      </c>
      <c r="AI7" s="85"/>
      <c r="AJ7" s="85" t="s">
        <v>484</v>
      </c>
      <c r="AK7" s="85" t="s">
        <v>506</v>
      </c>
      <c r="AL7" s="89" t="s">
        <v>518</v>
      </c>
      <c r="AM7" s="85"/>
      <c r="AN7" s="87">
        <v>39758.492256944446</v>
      </c>
      <c r="AO7" s="89" t="s">
        <v>539</v>
      </c>
      <c r="AP7" s="85" t="b">
        <v>0</v>
      </c>
      <c r="AQ7" s="85" t="b">
        <v>0</v>
      </c>
      <c r="AR7" s="85" t="b">
        <v>1</v>
      </c>
      <c r="AS7" s="85"/>
      <c r="AT7" s="85">
        <v>535</v>
      </c>
      <c r="AU7" s="89" t="s">
        <v>554</v>
      </c>
      <c r="AV7" s="85" t="b">
        <v>0</v>
      </c>
      <c r="AW7" s="85" t="s">
        <v>571</v>
      </c>
      <c r="AX7" s="89" t="s">
        <v>576</v>
      </c>
      <c r="AY7" s="85" t="s">
        <v>65</v>
      </c>
      <c r="AZ7" s="85" t="str">
        <f>REPLACE(INDEX(GroupVertices[Group],MATCH(Vertices[[#This Row],[Vertex]],GroupVertices[Vertex],0)),1,1,"")</f>
        <v>1</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249</v>
      </c>
      <c r="B8" s="15"/>
      <c r="C8" s="15"/>
      <c r="D8" s="95">
        <v>162</v>
      </c>
      <c r="E8" s="81"/>
      <c r="F8" s="114" t="s">
        <v>563</v>
      </c>
      <c r="G8" s="15"/>
      <c r="H8" s="16" t="s">
        <v>249</v>
      </c>
      <c r="I8" s="66"/>
      <c r="J8" s="66"/>
      <c r="K8" s="116" t="s">
        <v>601</v>
      </c>
      <c r="L8" s="96">
        <v>1</v>
      </c>
      <c r="M8" s="97">
        <v>323.4814453125</v>
      </c>
      <c r="N8" s="97">
        <v>5321.8251953125</v>
      </c>
      <c r="O8" s="77"/>
      <c r="P8" s="98"/>
      <c r="Q8" s="98"/>
      <c r="R8" s="99"/>
      <c r="S8" s="51">
        <v>1</v>
      </c>
      <c r="T8" s="51">
        <v>0</v>
      </c>
      <c r="U8" s="52">
        <v>0</v>
      </c>
      <c r="V8" s="52">
        <v>0.066667</v>
      </c>
      <c r="W8" s="52">
        <v>0.084146</v>
      </c>
      <c r="X8" s="52">
        <v>0.584457</v>
      </c>
      <c r="Y8" s="52">
        <v>0</v>
      </c>
      <c r="Z8" s="52">
        <v>0</v>
      </c>
      <c r="AA8" s="82">
        <v>8</v>
      </c>
      <c r="AB8" s="82"/>
      <c r="AC8" s="100"/>
      <c r="AD8" s="85" t="s">
        <v>461</v>
      </c>
      <c r="AE8" s="85">
        <v>0</v>
      </c>
      <c r="AF8" s="85">
        <v>24</v>
      </c>
      <c r="AG8" s="85">
        <v>0</v>
      </c>
      <c r="AH8" s="85">
        <v>0</v>
      </c>
      <c r="AI8" s="85"/>
      <c r="AJ8" s="85"/>
      <c r="AK8" s="85"/>
      <c r="AL8" s="85"/>
      <c r="AM8" s="85"/>
      <c r="AN8" s="87">
        <v>40724.62930555556</v>
      </c>
      <c r="AO8" s="85"/>
      <c r="AP8" s="85" t="b">
        <v>1</v>
      </c>
      <c r="AQ8" s="85" t="b">
        <v>1</v>
      </c>
      <c r="AR8" s="85" t="b">
        <v>0</v>
      </c>
      <c r="AS8" s="85"/>
      <c r="AT8" s="85">
        <v>0</v>
      </c>
      <c r="AU8" s="89" t="s">
        <v>554</v>
      </c>
      <c r="AV8" s="85" t="b">
        <v>0</v>
      </c>
      <c r="AW8" s="85" t="s">
        <v>571</v>
      </c>
      <c r="AX8" s="89" t="s">
        <v>577</v>
      </c>
      <c r="AY8" s="85" t="s">
        <v>65</v>
      </c>
      <c r="AZ8" s="85" t="str">
        <f>REPLACE(INDEX(GroupVertices[Group],MATCH(Vertices[[#This Row],[Vertex]],GroupVertices[Vertex],0)),1,1,"")</f>
        <v>1</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250</v>
      </c>
      <c r="B9" s="15"/>
      <c r="C9" s="15"/>
      <c r="D9" s="95">
        <v>162</v>
      </c>
      <c r="E9" s="81"/>
      <c r="F9" s="114" t="s">
        <v>564</v>
      </c>
      <c r="G9" s="15"/>
      <c r="H9" s="16" t="s">
        <v>250</v>
      </c>
      <c r="I9" s="66"/>
      <c r="J9" s="66"/>
      <c r="K9" s="116" t="s">
        <v>602</v>
      </c>
      <c r="L9" s="96">
        <v>1</v>
      </c>
      <c r="M9" s="97">
        <v>3672.668701171875</v>
      </c>
      <c r="N9" s="97">
        <v>8997.5517578125</v>
      </c>
      <c r="O9" s="77"/>
      <c r="P9" s="98"/>
      <c r="Q9" s="98"/>
      <c r="R9" s="99"/>
      <c r="S9" s="51">
        <v>1</v>
      </c>
      <c r="T9" s="51">
        <v>0</v>
      </c>
      <c r="U9" s="52">
        <v>0</v>
      </c>
      <c r="V9" s="52">
        <v>0.066667</v>
      </c>
      <c r="W9" s="52">
        <v>0.084146</v>
      </c>
      <c r="X9" s="52">
        <v>0.584457</v>
      </c>
      <c r="Y9" s="52">
        <v>0</v>
      </c>
      <c r="Z9" s="52">
        <v>0</v>
      </c>
      <c r="AA9" s="82">
        <v>9</v>
      </c>
      <c r="AB9" s="82"/>
      <c r="AC9" s="100"/>
      <c r="AD9" s="85" t="s">
        <v>462</v>
      </c>
      <c r="AE9" s="85">
        <v>233</v>
      </c>
      <c r="AF9" s="85">
        <v>237864</v>
      </c>
      <c r="AG9" s="85">
        <v>1728</v>
      </c>
      <c r="AH9" s="85">
        <v>0</v>
      </c>
      <c r="AI9" s="85"/>
      <c r="AJ9" s="85" t="s">
        <v>485</v>
      </c>
      <c r="AK9" s="85"/>
      <c r="AL9" s="89" t="s">
        <v>519</v>
      </c>
      <c r="AM9" s="85"/>
      <c r="AN9" s="87">
        <v>39153.90125</v>
      </c>
      <c r="AO9" s="85"/>
      <c r="AP9" s="85" t="b">
        <v>0</v>
      </c>
      <c r="AQ9" s="85" t="b">
        <v>0</v>
      </c>
      <c r="AR9" s="85" t="b">
        <v>0</v>
      </c>
      <c r="AS9" s="85"/>
      <c r="AT9" s="85">
        <v>2286</v>
      </c>
      <c r="AU9" s="89" t="s">
        <v>554</v>
      </c>
      <c r="AV9" s="85" t="b">
        <v>0</v>
      </c>
      <c r="AW9" s="85" t="s">
        <v>571</v>
      </c>
      <c r="AX9" s="89" t="s">
        <v>578</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251</v>
      </c>
      <c r="B10" s="15"/>
      <c r="C10" s="15"/>
      <c r="D10" s="95">
        <v>162</v>
      </c>
      <c r="E10" s="81"/>
      <c r="F10" s="114" t="s">
        <v>565</v>
      </c>
      <c r="G10" s="15"/>
      <c r="H10" s="16" t="s">
        <v>251</v>
      </c>
      <c r="I10" s="66"/>
      <c r="J10" s="66"/>
      <c r="K10" s="116" t="s">
        <v>603</v>
      </c>
      <c r="L10" s="96">
        <v>1</v>
      </c>
      <c r="M10" s="97">
        <v>695.6392211914062</v>
      </c>
      <c r="N10" s="97">
        <v>9558.654296875</v>
      </c>
      <c r="O10" s="77"/>
      <c r="P10" s="98"/>
      <c r="Q10" s="98"/>
      <c r="R10" s="99"/>
      <c r="S10" s="51">
        <v>1</v>
      </c>
      <c r="T10" s="51">
        <v>0</v>
      </c>
      <c r="U10" s="52">
        <v>0</v>
      </c>
      <c r="V10" s="52">
        <v>0.066667</v>
      </c>
      <c r="W10" s="52">
        <v>0.084146</v>
      </c>
      <c r="X10" s="52">
        <v>0.584457</v>
      </c>
      <c r="Y10" s="52">
        <v>0</v>
      </c>
      <c r="Z10" s="52">
        <v>0</v>
      </c>
      <c r="AA10" s="82">
        <v>10</v>
      </c>
      <c r="AB10" s="82"/>
      <c r="AC10" s="100"/>
      <c r="AD10" s="85" t="s">
        <v>463</v>
      </c>
      <c r="AE10" s="85">
        <v>1075</v>
      </c>
      <c r="AF10" s="85">
        <v>8184</v>
      </c>
      <c r="AG10" s="85">
        <v>8968</v>
      </c>
      <c r="AH10" s="85">
        <v>1660</v>
      </c>
      <c r="AI10" s="85"/>
      <c r="AJ10" s="85" t="s">
        <v>486</v>
      </c>
      <c r="AK10" s="85" t="s">
        <v>507</v>
      </c>
      <c r="AL10" s="89" t="s">
        <v>520</v>
      </c>
      <c r="AM10" s="85"/>
      <c r="AN10" s="87">
        <v>39659.93633101852</v>
      </c>
      <c r="AO10" s="89" t="s">
        <v>540</v>
      </c>
      <c r="AP10" s="85" t="b">
        <v>0</v>
      </c>
      <c r="AQ10" s="85" t="b">
        <v>0</v>
      </c>
      <c r="AR10" s="85" t="b">
        <v>1</v>
      </c>
      <c r="AS10" s="85"/>
      <c r="AT10" s="85">
        <v>227</v>
      </c>
      <c r="AU10" s="89" t="s">
        <v>556</v>
      </c>
      <c r="AV10" s="85" t="b">
        <v>0</v>
      </c>
      <c r="AW10" s="85" t="s">
        <v>571</v>
      </c>
      <c r="AX10" s="89" t="s">
        <v>579</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235</v>
      </c>
      <c r="B11" s="15"/>
      <c r="C11" s="15"/>
      <c r="D11" s="95">
        <v>1000</v>
      </c>
      <c r="E11" s="81"/>
      <c r="F11" s="114" t="s">
        <v>326</v>
      </c>
      <c r="G11" s="15"/>
      <c r="H11" s="16" t="s">
        <v>235</v>
      </c>
      <c r="I11" s="66"/>
      <c r="J11" s="66"/>
      <c r="K11" s="116" t="s">
        <v>604</v>
      </c>
      <c r="L11" s="96">
        <v>6110.888888888889</v>
      </c>
      <c r="M11" s="97">
        <v>4923.6787109375</v>
      </c>
      <c r="N11" s="97">
        <v>2749.89697265625</v>
      </c>
      <c r="O11" s="77"/>
      <c r="P11" s="98"/>
      <c r="Q11" s="98"/>
      <c r="R11" s="99"/>
      <c r="S11" s="51">
        <v>3</v>
      </c>
      <c r="T11" s="51">
        <v>2</v>
      </c>
      <c r="U11" s="52">
        <v>22</v>
      </c>
      <c r="V11" s="52">
        <v>0.090909</v>
      </c>
      <c r="W11" s="52">
        <v>0.251039</v>
      </c>
      <c r="X11" s="52">
        <v>1.969382</v>
      </c>
      <c r="Y11" s="52">
        <v>0</v>
      </c>
      <c r="Z11" s="52">
        <v>0</v>
      </c>
      <c r="AA11" s="82">
        <v>11</v>
      </c>
      <c r="AB11" s="82"/>
      <c r="AC11" s="100"/>
      <c r="AD11" s="85" t="s">
        <v>464</v>
      </c>
      <c r="AE11" s="85">
        <v>3795</v>
      </c>
      <c r="AF11" s="85">
        <v>5456</v>
      </c>
      <c r="AG11" s="85">
        <v>4442</v>
      </c>
      <c r="AH11" s="85">
        <v>1330</v>
      </c>
      <c r="AI11" s="85"/>
      <c r="AJ11" s="85" t="s">
        <v>487</v>
      </c>
      <c r="AK11" s="85" t="s">
        <v>508</v>
      </c>
      <c r="AL11" s="89" t="s">
        <v>521</v>
      </c>
      <c r="AM11" s="85"/>
      <c r="AN11" s="87">
        <v>41376.39087962963</v>
      </c>
      <c r="AO11" s="89" t="s">
        <v>541</v>
      </c>
      <c r="AP11" s="85" t="b">
        <v>0</v>
      </c>
      <c r="AQ11" s="85" t="b">
        <v>0</v>
      </c>
      <c r="AR11" s="85" t="b">
        <v>1</v>
      </c>
      <c r="AS11" s="85" t="s">
        <v>422</v>
      </c>
      <c r="AT11" s="85">
        <v>98</v>
      </c>
      <c r="AU11" s="89" t="s">
        <v>554</v>
      </c>
      <c r="AV11" s="85" t="b">
        <v>0</v>
      </c>
      <c r="AW11" s="85" t="s">
        <v>571</v>
      </c>
      <c r="AX11" s="89" t="s">
        <v>580</v>
      </c>
      <c r="AY11" s="85" t="s">
        <v>66</v>
      </c>
      <c r="AZ11" s="85" t="str">
        <f>REPLACE(INDEX(GroupVertices[Group],MATCH(Vertices[[#This Row],[Vertex]],GroupVertices[Vertex],0)),1,1,"")</f>
        <v>5</v>
      </c>
      <c r="BA11" s="51">
        <v>8</v>
      </c>
      <c r="BB11" s="52">
        <v>4.371584699453552</v>
      </c>
      <c r="BC11" s="51">
        <v>6</v>
      </c>
      <c r="BD11" s="52">
        <v>3.278688524590164</v>
      </c>
      <c r="BE11" s="51">
        <v>0</v>
      </c>
      <c r="BF11" s="52">
        <v>0</v>
      </c>
      <c r="BG11" s="51">
        <v>169</v>
      </c>
      <c r="BH11" s="52">
        <v>92.34972677595628</v>
      </c>
      <c r="BI11" s="51">
        <v>183</v>
      </c>
      <c r="BJ11" s="51" t="s">
        <v>1032</v>
      </c>
      <c r="BK11" s="51" t="s">
        <v>1032</v>
      </c>
      <c r="BL11" s="51" t="s">
        <v>1037</v>
      </c>
      <c r="BM11" s="51" t="s">
        <v>1037</v>
      </c>
      <c r="BN11" s="51" t="s">
        <v>1040</v>
      </c>
      <c r="BO11" s="51" t="s">
        <v>1043</v>
      </c>
      <c r="BP11" s="136" t="s">
        <v>1048</v>
      </c>
      <c r="BQ11" s="136" t="s">
        <v>1059</v>
      </c>
      <c r="BR11" s="136" t="s">
        <v>1065</v>
      </c>
      <c r="BS11" s="136" t="s">
        <v>1065</v>
      </c>
      <c r="BT11" s="2"/>
      <c r="BU11" s="3"/>
      <c r="BV11" s="3"/>
      <c r="BW11" s="3"/>
      <c r="BX11" s="3"/>
    </row>
    <row r="12" spans="1:76" ht="15">
      <c r="A12" s="14" t="s">
        <v>252</v>
      </c>
      <c r="B12" s="15"/>
      <c r="C12" s="15"/>
      <c r="D12" s="95">
        <v>162</v>
      </c>
      <c r="E12" s="81"/>
      <c r="F12" s="114" t="s">
        <v>566</v>
      </c>
      <c r="G12" s="15"/>
      <c r="H12" s="16" t="s">
        <v>252</v>
      </c>
      <c r="I12" s="66"/>
      <c r="J12" s="66"/>
      <c r="K12" s="116" t="s">
        <v>605</v>
      </c>
      <c r="L12" s="96">
        <v>1</v>
      </c>
      <c r="M12" s="97">
        <v>5965.43310546875</v>
      </c>
      <c r="N12" s="97">
        <v>5172.89306640625</v>
      </c>
      <c r="O12" s="77"/>
      <c r="P12" s="98"/>
      <c r="Q12" s="98"/>
      <c r="R12" s="99"/>
      <c r="S12" s="51">
        <v>1</v>
      </c>
      <c r="T12" s="51">
        <v>0</v>
      </c>
      <c r="U12" s="52">
        <v>0</v>
      </c>
      <c r="V12" s="52">
        <v>0.058824</v>
      </c>
      <c r="W12" s="52">
        <v>0.094997</v>
      </c>
      <c r="X12" s="52">
        <v>0.568492</v>
      </c>
      <c r="Y12" s="52">
        <v>0</v>
      </c>
      <c r="Z12" s="52">
        <v>0</v>
      </c>
      <c r="AA12" s="82">
        <v>12</v>
      </c>
      <c r="AB12" s="82"/>
      <c r="AC12" s="100"/>
      <c r="AD12" s="85" t="s">
        <v>465</v>
      </c>
      <c r="AE12" s="85">
        <v>1184</v>
      </c>
      <c r="AF12" s="85">
        <v>2775975</v>
      </c>
      <c r="AG12" s="85">
        <v>866267</v>
      </c>
      <c r="AH12" s="85">
        <v>18</v>
      </c>
      <c r="AI12" s="85"/>
      <c r="AJ12" s="85" t="s">
        <v>488</v>
      </c>
      <c r="AK12" s="85" t="s">
        <v>509</v>
      </c>
      <c r="AL12" s="89" t="s">
        <v>522</v>
      </c>
      <c r="AM12" s="85"/>
      <c r="AN12" s="87">
        <v>39747.00033564815</v>
      </c>
      <c r="AO12" s="89" t="s">
        <v>542</v>
      </c>
      <c r="AP12" s="85" t="b">
        <v>0</v>
      </c>
      <c r="AQ12" s="85" t="b">
        <v>0</v>
      </c>
      <c r="AR12" s="85" t="b">
        <v>0</v>
      </c>
      <c r="AS12" s="85"/>
      <c r="AT12" s="85">
        <v>23146</v>
      </c>
      <c r="AU12" s="89" t="s">
        <v>554</v>
      </c>
      <c r="AV12" s="85" t="b">
        <v>1</v>
      </c>
      <c r="AW12" s="85" t="s">
        <v>571</v>
      </c>
      <c r="AX12" s="89" t="s">
        <v>581</v>
      </c>
      <c r="AY12" s="85" t="s">
        <v>65</v>
      </c>
      <c r="AZ12" s="85" t="str">
        <f>REPLACE(INDEX(GroupVertices[Group],MATCH(Vertices[[#This Row],[Vertex]],GroupVertices[Vertex],0)),1,1,"")</f>
        <v>5</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236</v>
      </c>
      <c r="B13" s="15"/>
      <c r="C13" s="15"/>
      <c r="D13" s="95">
        <v>162</v>
      </c>
      <c r="E13" s="81"/>
      <c r="F13" s="114" t="s">
        <v>567</v>
      </c>
      <c r="G13" s="15"/>
      <c r="H13" s="16" t="s">
        <v>236</v>
      </c>
      <c r="I13" s="66"/>
      <c r="J13" s="66"/>
      <c r="K13" s="116" t="s">
        <v>606</v>
      </c>
      <c r="L13" s="96">
        <v>1</v>
      </c>
      <c r="M13" s="97">
        <v>1077.386962890625</v>
      </c>
      <c r="N13" s="97">
        <v>1296.8355712890625</v>
      </c>
      <c r="O13" s="77"/>
      <c r="P13" s="98"/>
      <c r="Q13" s="98"/>
      <c r="R13" s="99"/>
      <c r="S13" s="51">
        <v>1</v>
      </c>
      <c r="T13" s="51">
        <v>1</v>
      </c>
      <c r="U13" s="52">
        <v>0</v>
      </c>
      <c r="V13" s="52">
        <v>0</v>
      </c>
      <c r="W13" s="52">
        <v>0</v>
      </c>
      <c r="X13" s="52">
        <v>0.999979</v>
      </c>
      <c r="Y13" s="52">
        <v>0</v>
      </c>
      <c r="Z13" s="52" t="s">
        <v>839</v>
      </c>
      <c r="AA13" s="82">
        <v>13</v>
      </c>
      <c r="AB13" s="82"/>
      <c r="AC13" s="100"/>
      <c r="AD13" s="85" t="s">
        <v>466</v>
      </c>
      <c r="AE13" s="85">
        <v>110</v>
      </c>
      <c r="AF13" s="85">
        <v>56</v>
      </c>
      <c r="AG13" s="85">
        <v>253</v>
      </c>
      <c r="AH13" s="85">
        <v>415</v>
      </c>
      <c r="AI13" s="85"/>
      <c r="AJ13" s="85" t="s">
        <v>489</v>
      </c>
      <c r="AK13" s="85"/>
      <c r="AL13" s="89" t="s">
        <v>523</v>
      </c>
      <c r="AM13" s="85"/>
      <c r="AN13" s="87">
        <v>43406.46359953703</v>
      </c>
      <c r="AO13" s="85"/>
      <c r="AP13" s="85" t="b">
        <v>0</v>
      </c>
      <c r="AQ13" s="85" t="b">
        <v>0</v>
      </c>
      <c r="AR13" s="85" t="b">
        <v>0</v>
      </c>
      <c r="AS13" s="85" t="s">
        <v>422</v>
      </c>
      <c r="AT13" s="85">
        <v>0</v>
      </c>
      <c r="AU13" s="89" t="s">
        <v>554</v>
      </c>
      <c r="AV13" s="85" t="b">
        <v>0</v>
      </c>
      <c r="AW13" s="85" t="s">
        <v>571</v>
      </c>
      <c r="AX13" s="89" t="s">
        <v>582</v>
      </c>
      <c r="AY13" s="85" t="s">
        <v>66</v>
      </c>
      <c r="AZ13" s="85" t="str">
        <f>REPLACE(INDEX(GroupVertices[Group],MATCH(Vertices[[#This Row],[Vertex]],GroupVertices[Vertex],0)),1,1,"")</f>
        <v>3</v>
      </c>
      <c r="BA13" s="51">
        <v>1</v>
      </c>
      <c r="BB13" s="52">
        <v>2.857142857142857</v>
      </c>
      <c r="BC13" s="51">
        <v>0</v>
      </c>
      <c r="BD13" s="52">
        <v>0</v>
      </c>
      <c r="BE13" s="51">
        <v>0</v>
      </c>
      <c r="BF13" s="52">
        <v>0</v>
      </c>
      <c r="BG13" s="51">
        <v>34</v>
      </c>
      <c r="BH13" s="52">
        <v>97.14285714285714</v>
      </c>
      <c r="BI13" s="51">
        <v>35</v>
      </c>
      <c r="BJ13" s="51" t="s">
        <v>281</v>
      </c>
      <c r="BK13" s="51" t="s">
        <v>281</v>
      </c>
      <c r="BL13" s="51" t="s">
        <v>297</v>
      </c>
      <c r="BM13" s="51" t="s">
        <v>297</v>
      </c>
      <c r="BN13" s="51" t="s">
        <v>306</v>
      </c>
      <c r="BO13" s="51" t="s">
        <v>306</v>
      </c>
      <c r="BP13" s="136" t="s">
        <v>1049</v>
      </c>
      <c r="BQ13" s="136" t="s">
        <v>1049</v>
      </c>
      <c r="BR13" s="136" t="s">
        <v>1066</v>
      </c>
      <c r="BS13" s="136" t="s">
        <v>1066</v>
      </c>
      <c r="BT13" s="2"/>
      <c r="BU13" s="3"/>
      <c r="BV13" s="3"/>
      <c r="BW13" s="3"/>
      <c r="BX13" s="3"/>
    </row>
    <row r="14" spans="1:76" ht="15">
      <c r="A14" s="14" t="s">
        <v>237</v>
      </c>
      <c r="B14" s="15"/>
      <c r="C14" s="15"/>
      <c r="D14" s="95">
        <v>162</v>
      </c>
      <c r="E14" s="81"/>
      <c r="F14" s="114" t="s">
        <v>327</v>
      </c>
      <c r="G14" s="15"/>
      <c r="H14" s="16" t="s">
        <v>237</v>
      </c>
      <c r="I14" s="66"/>
      <c r="J14" s="66"/>
      <c r="K14" s="116" t="s">
        <v>607</v>
      </c>
      <c r="L14" s="96">
        <v>1</v>
      </c>
      <c r="M14" s="97">
        <v>3884.961669921875</v>
      </c>
      <c r="N14" s="97">
        <v>440.3457946777344</v>
      </c>
      <c r="O14" s="77"/>
      <c r="P14" s="98"/>
      <c r="Q14" s="98"/>
      <c r="R14" s="99"/>
      <c r="S14" s="51">
        <v>0</v>
      </c>
      <c r="T14" s="51">
        <v>1</v>
      </c>
      <c r="U14" s="52">
        <v>0</v>
      </c>
      <c r="V14" s="52">
        <v>0.058824</v>
      </c>
      <c r="W14" s="52">
        <v>0.094997</v>
      </c>
      <c r="X14" s="52">
        <v>0.568492</v>
      </c>
      <c r="Y14" s="52">
        <v>0</v>
      </c>
      <c r="Z14" s="52">
        <v>0</v>
      </c>
      <c r="AA14" s="82">
        <v>14</v>
      </c>
      <c r="AB14" s="82"/>
      <c r="AC14" s="100"/>
      <c r="AD14" s="85" t="s">
        <v>467</v>
      </c>
      <c r="AE14" s="85">
        <v>1688</v>
      </c>
      <c r="AF14" s="85">
        <v>2515</v>
      </c>
      <c r="AG14" s="85">
        <v>17201</v>
      </c>
      <c r="AH14" s="85">
        <v>447</v>
      </c>
      <c r="AI14" s="85"/>
      <c r="AJ14" s="85" t="s">
        <v>490</v>
      </c>
      <c r="AK14" s="85" t="s">
        <v>510</v>
      </c>
      <c r="AL14" s="89" t="s">
        <v>524</v>
      </c>
      <c r="AM14" s="85"/>
      <c r="AN14" s="87">
        <v>41151.62401620371</v>
      </c>
      <c r="AO14" s="89" t="s">
        <v>543</v>
      </c>
      <c r="AP14" s="85" t="b">
        <v>0</v>
      </c>
      <c r="AQ14" s="85" t="b">
        <v>0</v>
      </c>
      <c r="AR14" s="85" t="b">
        <v>0</v>
      </c>
      <c r="AS14" s="85" t="s">
        <v>422</v>
      </c>
      <c r="AT14" s="85">
        <v>63</v>
      </c>
      <c r="AU14" s="89" t="s">
        <v>554</v>
      </c>
      <c r="AV14" s="85" t="b">
        <v>0</v>
      </c>
      <c r="AW14" s="85" t="s">
        <v>571</v>
      </c>
      <c r="AX14" s="89" t="s">
        <v>583</v>
      </c>
      <c r="AY14" s="85" t="s">
        <v>66</v>
      </c>
      <c r="AZ14" s="85" t="str">
        <f>REPLACE(INDEX(GroupVertices[Group],MATCH(Vertices[[#This Row],[Vertex]],GroupVertices[Vertex],0)),1,1,"")</f>
        <v>5</v>
      </c>
      <c r="BA14" s="51">
        <v>6</v>
      </c>
      <c r="BB14" s="52">
        <v>3.9473684210526314</v>
      </c>
      <c r="BC14" s="51">
        <v>6</v>
      </c>
      <c r="BD14" s="52">
        <v>3.9473684210526314</v>
      </c>
      <c r="BE14" s="51">
        <v>0</v>
      </c>
      <c r="BF14" s="52">
        <v>0</v>
      </c>
      <c r="BG14" s="51">
        <v>140</v>
      </c>
      <c r="BH14" s="52">
        <v>92.10526315789474</v>
      </c>
      <c r="BI14" s="51">
        <v>152</v>
      </c>
      <c r="BJ14" s="51"/>
      <c r="BK14" s="51"/>
      <c r="BL14" s="51"/>
      <c r="BM14" s="51"/>
      <c r="BN14" s="51"/>
      <c r="BO14" s="51"/>
      <c r="BP14" s="136" t="s">
        <v>1050</v>
      </c>
      <c r="BQ14" s="136" t="s">
        <v>1060</v>
      </c>
      <c r="BR14" s="136" t="s">
        <v>992</v>
      </c>
      <c r="BS14" s="136" t="s">
        <v>992</v>
      </c>
      <c r="BT14" s="2"/>
      <c r="BU14" s="3"/>
      <c r="BV14" s="3"/>
      <c r="BW14" s="3"/>
      <c r="BX14" s="3"/>
    </row>
    <row r="15" spans="1:76" ht="15">
      <c r="A15" s="14" t="s">
        <v>238</v>
      </c>
      <c r="B15" s="15"/>
      <c r="C15" s="15"/>
      <c r="D15" s="95">
        <v>441.3333333333333</v>
      </c>
      <c r="E15" s="81"/>
      <c r="F15" s="114" t="s">
        <v>328</v>
      </c>
      <c r="G15" s="15"/>
      <c r="H15" s="16" t="s">
        <v>238</v>
      </c>
      <c r="I15" s="66"/>
      <c r="J15" s="66"/>
      <c r="K15" s="116" t="s">
        <v>608</v>
      </c>
      <c r="L15" s="96">
        <v>556.4444444444445</v>
      </c>
      <c r="M15" s="97">
        <v>7217.9619140625</v>
      </c>
      <c r="N15" s="97">
        <v>1102.9722900390625</v>
      </c>
      <c r="O15" s="77"/>
      <c r="P15" s="98"/>
      <c r="Q15" s="98"/>
      <c r="R15" s="99"/>
      <c r="S15" s="51">
        <v>1</v>
      </c>
      <c r="T15" s="51">
        <v>3</v>
      </c>
      <c r="U15" s="52">
        <v>2</v>
      </c>
      <c r="V15" s="52">
        <v>0.5</v>
      </c>
      <c r="W15" s="52">
        <v>0</v>
      </c>
      <c r="X15" s="52">
        <v>1.723366</v>
      </c>
      <c r="Y15" s="52">
        <v>0</v>
      </c>
      <c r="Z15" s="52">
        <v>0</v>
      </c>
      <c r="AA15" s="82">
        <v>15</v>
      </c>
      <c r="AB15" s="82"/>
      <c r="AC15" s="100"/>
      <c r="AD15" s="85" t="s">
        <v>468</v>
      </c>
      <c r="AE15" s="85">
        <v>10585</v>
      </c>
      <c r="AF15" s="85">
        <v>24848</v>
      </c>
      <c r="AG15" s="85">
        <v>22408</v>
      </c>
      <c r="AH15" s="85">
        <v>25524</v>
      </c>
      <c r="AI15" s="85"/>
      <c r="AJ15" s="85" t="s">
        <v>491</v>
      </c>
      <c r="AK15" s="85" t="s">
        <v>510</v>
      </c>
      <c r="AL15" s="89" t="s">
        <v>525</v>
      </c>
      <c r="AM15" s="85"/>
      <c r="AN15" s="87">
        <v>40519.91957175926</v>
      </c>
      <c r="AO15" s="85"/>
      <c r="AP15" s="85" t="b">
        <v>0</v>
      </c>
      <c r="AQ15" s="85" t="b">
        <v>0</v>
      </c>
      <c r="AR15" s="85" t="b">
        <v>1</v>
      </c>
      <c r="AS15" s="85" t="s">
        <v>422</v>
      </c>
      <c r="AT15" s="85">
        <v>779</v>
      </c>
      <c r="AU15" s="89" t="s">
        <v>554</v>
      </c>
      <c r="AV15" s="85" t="b">
        <v>0</v>
      </c>
      <c r="AW15" s="85" t="s">
        <v>571</v>
      </c>
      <c r="AX15" s="89" t="s">
        <v>584</v>
      </c>
      <c r="AY15" s="85" t="s">
        <v>66</v>
      </c>
      <c r="AZ15" s="85" t="str">
        <f>REPLACE(INDEX(GroupVertices[Group],MATCH(Vertices[[#This Row],[Vertex]],GroupVertices[Vertex],0)),1,1,"")</f>
        <v>4</v>
      </c>
      <c r="BA15" s="51">
        <v>0</v>
      </c>
      <c r="BB15" s="52">
        <v>0</v>
      </c>
      <c r="BC15" s="51">
        <v>0</v>
      </c>
      <c r="BD15" s="52">
        <v>0</v>
      </c>
      <c r="BE15" s="51">
        <v>0</v>
      </c>
      <c r="BF15" s="52">
        <v>0</v>
      </c>
      <c r="BG15" s="51">
        <v>107</v>
      </c>
      <c r="BH15" s="52">
        <v>100</v>
      </c>
      <c r="BI15" s="51">
        <v>107</v>
      </c>
      <c r="BJ15" s="51" t="s">
        <v>860</v>
      </c>
      <c r="BK15" s="51" t="s">
        <v>1035</v>
      </c>
      <c r="BL15" s="51" t="s">
        <v>301</v>
      </c>
      <c r="BM15" s="51" t="s">
        <v>301</v>
      </c>
      <c r="BN15" s="51" t="s">
        <v>309</v>
      </c>
      <c r="BO15" s="51" t="s">
        <v>309</v>
      </c>
      <c r="BP15" s="136" t="s">
        <v>913</v>
      </c>
      <c r="BQ15" s="136" t="s">
        <v>1061</v>
      </c>
      <c r="BR15" s="136" t="s">
        <v>991</v>
      </c>
      <c r="BS15" s="136" t="s">
        <v>1074</v>
      </c>
      <c r="BT15" s="2"/>
      <c r="BU15" s="3"/>
      <c r="BV15" s="3"/>
      <c r="BW15" s="3"/>
      <c r="BX15" s="3"/>
    </row>
    <row r="16" spans="1:76" ht="15">
      <c r="A16" s="14" t="s">
        <v>253</v>
      </c>
      <c r="B16" s="15"/>
      <c r="C16" s="15"/>
      <c r="D16" s="95">
        <v>162</v>
      </c>
      <c r="E16" s="81"/>
      <c r="F16" s="114" t="s">
        <v>568</v>
      </c>
      <c r="G16" s="15"/>
      <c r="H16" s="16" t="s">
        <v>253</v>
      </c>
      <c r="I16" s="66"/>
      <c r="J16" s="66"/>
      <c r="K16" s="116" t="s">
        <v>609</v>
      </c>
      <c r="L16" s="96">
        <v>1</v>
      </c>
      <c r="M16" s="97">
        <v>7217.9619140625</v>
      </c>
      <c r="N16" s="97">
        <v>4358.9091796875</v>
      </c>
      <c r="O16" s="77"/>
      <c r="P16" s="98"/>
      <c r="Q16" s="98"/>
      <c r="R16" s="99"/>
      <c r="S16" s="51">
        <v>1</v>
      </c>
      <c r="T16" s="51">
        <v>0</v>
      </c>
      <c r="U16" s="52">
        <v>0</v>
      </c>
      <c r="V16" s="52">
        <v>0.333333</v>
      </c>
      <c r="W16" s="52">
        <v>0</v>
      </c>
      <c r="X16" s="52">
        <v>0.638285</v>
      </c>
      <c r="Y16" s="52">
        <v>0</v>
      </c>
      <c r="Z16" s="52">
        <v>0</v>
      </c>
      <c r="AA16" s="82">
        <v>16</v>
      </c>
      <c r="AB16" s="82"/>
      <c r="AC16" s="100"/>
      <c r="AD16" s="85" t="s">
        <v>469</v>
      </c>
      <c r="AE16" s="85">
        <v>993</v>
      </c>
      <c r="AF16" s="85">
        <v>7431</v>
      </c>
      <c r="AG16" s="85">
        <v>9512</v>
      </c>
      <c r="AH16" s="85">
        <v>641</v>
      </c>
      <c r="AI16" s="85"/>
      <c r="AJ16" s="85" t="s">
        <v>492</v>
      </c>
      <c r="AK16" s="85" t="s">
        <v>511</v>
      </c>
      <c r="AL16" s="89" t="s">
        <v>526</v>
      </c>
      <c r="AM16" s="85"/>
      <c r="AN16" s="87">
        <v>40322.166030092594</v>
      </c>
      <c r="AO16" s="89" t="s">
        <v>544</v>
      </c>
      <c r="AP16" s="85" t="b">
        <v>0</v>
      </c>
      <c r="AQ16" s="85" t="b">
        <v>0</v>
      </c>
      <c r="AR16" s="85" t="b">
        <v>1</v>
      </c>
      <c r="AS16" s="85"/>
      <c r="AT16" s="85">
        <v>450</v>
      </c>
      <c r="AU16" s="89" t="s">
        <v>557</v>
      </c>
      <c r="AV16" s="85" t="b">
        <v>0</v>
      </c>
      <c r="AW16" s="85" t="s">
        <v>571</v>
      </c>
      <c r="AX16" s="89" t="s">
        <v>585</v>
      </c>
      <c r="AY16" s="85" t="s">
        <v>65</v>
      </c>
      <c r="AZ16" s="85" t="str">
        <f>REPLACE(INDEX(GroupVertices[Group],MATCH(Vertices[[#This Row],[Vertex]],GroupVertices[Vertex],0)),1,1,"")</f>
        <v>4</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254</v>
      </c>
      <c r="B17" s="15"/>
      <c r="C17" s="15"/>
      <c r="D17" s="95">
        <v>162</v>
      </c>
      <c r="E17" s="81"/>
      <c r="F17" s="114" t="s">
        <v>569</v>
      </c>
      <c r="G17" s="15"/>
      <c r="H17" s="16" t="s">
        <v>254</v>
      </c>
      <c r="I17" s="66"/>
      <c r="J17" s="66"/>
      <c r="K17" s="116" t="s">
        <v>610</v>
      </c>
      <c r="L17" s="96">
        <v>1</v>
      </c>
      <c r="M17" s="97">
        <v>7217.9619140625</v>
      </c>
      <c r="N17" s="97">
        <v>2730.940673828125</v>
      </c>
      <c r="O17" s="77"/>
      <c r="P17" s="98"/>
      <c r="Q17" s="98"/>
      <c r="R17" s="99"/>
      <c r="S17" s="51">
        <v>1</v>
      </c>
      <c r="T17" s="51">
        <v>0</v>
      </c>
      <c r="U17" s="52">
        <v>0</v>
      </c>
      <c r="V17" s="52">
        <v>0.333333</v>
      </c>
      <c r="W17" s="52">
        <v>0</v>
      </c>
      <c r="X17" s="52">
        <v>0.638285</v>
      </c>
      <c r="Y17" s="52">
        <v>0</v>
      </c>
      <c r="Z17" s="52">
        <v>0</v>
      </c>
      <c r="AA17" s="82">
        <v>17</v>
      </c>
      <c r="AB17" s="82"/>
      <c r="AC17" s="100"/>
      <c r="AD17" s="85" t="s">
        <v>470</v>
      </c>
      <c r="AE17" s="85">
        <v>392</v>
      </c>
      <c r="AF17" s="85">
        <v>7394</v>
      </c>
      <c r="AG17" s="85">
        <v>5980</v>
      </c>
      <c r="AH17" s="85">
        <v>566</v>
      </c>
      <c r="AI17" s="85"/>
      <c r="AJ17" s="85" t="s">
        <v>493</v>
      </c>
      <c r="AK17" s="85"/>
      <c r="AL17" s="89" t="s">
        <v>527</v>
      </c>
      <c r="AM17" s="85"/>
      <c r="AN17" s="87">
        <v>42550.40054398148</v>
      </c>
      <c r="AO17" s="89" t="s">
        <v>545</v>
      </c>
      <c r="AP17" s="85" t="b">
        <v>0</v>
      </c>
      <c r="AQ17" s="85" t="b">
        <v>0</v>
      </c>
      <c r="AR17" s="85" t="b">
        <v>0</v>
      </c>
      <c r="AS17" s="85"/>
      <c r="AT17" s="85">
        <v>144</v>
      </c>
      <c r="AU17" s="89" t="s">
        <v>554</v>
      </c>
      <c r="AV17" s="85" t="b">
        <v>0</v>
      </c>
      <c r="AW17" s="85" t="s">
        <v>571</v>
      </c>
      <c r="AX17" s="89" t="s">
        <v>586</v>
      </c>
      <c r="AY17" s="85" t="s">
        <v>65</v>
      </c>
      <c r="AZ17" s="85" t="str">
        <f>REPLACE(INDEX(GroupVertices[Group],MATCH(Vertices[[#This Row],[Vertex]],GroupVertices[Vertex],0)),1,1,"")</f>
        <v>4</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239</v>
      </c>
      <c r="B18" s="15"/>
      <c r="C18" s="15"/>
      <c r="D18" s="95">
        <v>162</v>
      </c>
      <c r="E18" s="81"/>
      <c r="F18" s="114" t="s">
        <v>570</v>
      </c>
      <c r="G18" s="15"/>
      <c r="H18" s="16" t="s">
        <v>239</v>
      </c>
      <c r="I18" s="66"/>
      <c r="J18" s="66"/>
      <c r="K18" s="116" t="s">
        <v>611</v>
      </c>
      <c r="L18" s="96">
        <v>1</v>
      </c>
      <c r="M18" s="97">
        <v>9128.5986328125</v>
      </c>
      <c r="N18" s="97">
        <v>3951.9169921875</v>
      </c>
      <c r="O18" s="77"/>
      <c r="P18" s="98"/>
      <c r="Q18" s="98"/>
      <c r="R18" s="99"/>
      <c r="S18" s="51">
        <v>2</v>
      </c>
      <c r="T18" s="51">
        <v>1</v>
      </c>
      <c r="U18" s="52">
        <v>0</v>
      </c>
      <c r="V18" s="52">
        <v>1</v>
      </c>
      <c r="W18" s="52">
        <v>0</v>
      </c>
      <c r="X18" s="52">
        <v>1.298218</v>
      </c>
      <c r="Y18" s="52">
        <v>0</v>
      </c>
      <c r="Z18" s="52">
        <v>0</v>
      </c>
      <c r="AA18" s="82">
        <v>18</v>
      </c>
      <c r="AB18" s="82"/>
      <c r="AC18" s="100"/>
      <c r="AD18" s="85" t="s">
        <v>471</v>
      </c>
      <c r="AE18" s="85">
        <v>1006</v>
      </c>
      <c r="AF18" s="85">
        <v>359</v>
      </c>
      <c r="AG18" s="85">
        <v>354</v>
      </c>
      <c r="AH18" s="85">
        <v>388</v>
      </c>
      <c r="AI18" s="85"/>
      <c r="AJ18" s="85" t="s">
        <v>494</v>
      </c>
      <c r="AK18" s="85" t="s">
        <v>509</v>
      </c>
      <c r="AL18" s="89" t="s">
        <v>528</v>
      </c>
      <c r="AM18" s="85"/>
      <c r="AN18" s="87">
        <v>42546.59478009259</v>
      </c>
      <c r="AO18" s="89" t="s">
        <v>546</v>
      </c>
      <c r="AP18" s="85" t="b">
        <v>0</v>
      </c>
      <c r="AQ18" s="85" t="b">
        <v>0</v>
      </c>
      <c r="AR18" s="85" t="b">
        <v>0</v>
      </c>
      <c r="AS18" s="85" t="s">
        <v>422</v>
      </c>
      <c r="AT18" s="85">
        <v>5</v>
      </c>
      <c r="AU18" s="89" t="s">
        <v>554</v>
      </c>
      <c r="AV18" s="85" t="b">
        <v>0</v>
      </c>
      <c r="AW18" s="85" t="s">
        <v>571</v>
      </c>
      <c r="AX18" s="89" t="s">
        <v>587</v>
      </c>
      <c r="AY18" s="85" t="s">
        <v>66</v>
      </c>
      <c r="AZ18" s="85" t="str">
        <f>REPLACE(INDEX(GroupVertices[Group],MATCH(Vertices[[#This Row],[Vertex]],GroupVertices[Vertex],0)),1,1,"")</f>
        <v>7</v>
      </c>
      <c r="BA18" s="51">
        <v>0</v>
      </c>
      <c r="BB18" s="52">
        <v>0</v>
      </c>
      <c r="BC18" s="51">
        <v>0</v>
      </c>
      <c r="BD18" s="52">
        <v>0</v>
      </c>
      <c r="BE18" s="51">
        <v>0</v>
      </c>
      <c r="BF18" s="52">
        <v>0</v>
      </c>
      <c r="BG18" s="51">
        <v>36</v>
      </c>
      <c r="BH18" s="52">
        <v>100</v>
      </c>
      <c r="BI18" s="51">
        <v>36</v>
      </c>
      <c r="BJ18" s="51"/>
      <c r="BK18" s="51"/>
      <c r="BL18" s="51"/>
      <c r="BM18" s="51"/>
      <c r="BN18" s="51"/>
      <c r="BO18" s="51"/>
      <c r="BP18" s="136" t="s">
        <v>1051</v>
      </c>
      <c r="BQ18" s="136" t="s">
        <v>1051</v>
      </c>
      <c r="BR18" s="136" t="s">
        <v>994</v>
      </c>
      <c r="BS18" s="136" t="s">
        <v>994</v>
      </c>
      <c r="BT18" s="2"/>
      <c r="BU18" s="3"/>
      <c r="BV18" s="3"/>
      <c r="BW18" s="3"/>
      <c r="BX18" s="3"/>
    </row>
    <row r="19" spans="1:76" ht="15">
      <c r="A19" s="14" t="s">
        <v>240</v>
      </c>
      <c r="B19" s="15"/>
      <c r="C19" s="15"/>
      <c r="D19" s="95">
        <v>162</v>
      </c>
      <c r="E19" s="81"/>
      <c r="F19" s="114" t="s">
        <v>329</v>
      </c>
      <c r="G19" s="15"/>
      <c r="H19" s="16" t="s">
        <v>240</v>
      </c>
      <c r="I19" s="66"/>
      <c r="J19" s="66"/>
      <c r="K19" s="116" t="s">
        <v>612</v>
      </c>
      <c r="L19" s="96">
        <v>1</v>
      </c>
      <c r="M19" s="97">
        <v>9128.5986328125</v>
      </c>
      <c r="N19" s="97">
        <v>1509.964599609375</v>
      </c>
      <c r="O19" s="77"/>
      <c r="P19" s="98"/>
      <c r="Q19" s="98"/>
      <c r="R19" s="99"/>
      <c r="S19" s="51">
        <v>0</v>
      </c>
      <c r="T19" s="51">
        <v>1</v>
      </c>
      <c r="U19" s="52">
        <v>0</v>
      </c>
      <c r="V19" s="52">
        <v>1</v>
      </c>
      <c r="W19" s="52">
        <v>0</v>
      </c>
      <c r="X19" s="52">
        <v>0.70174</v>
      </c>
      <c r="Y19" s="52">
        <v>0</v>
      </c>
      <c r="Z19" s="52">
        <v>0</v>
      </c>
      <c r="AA19" s="82">
        <v>19</v>
      </c>
      <c r="AB19" s="82"/>
      <c r="AC19" s="100"/>
      <c r="AD19" s="85" t="s">
        <v>472</v>
      </c>
      <c r="AE19" s="85">
        <v>763</v>
      </c>
      <c r="AF19" s="85">
        <v>213</v>
      </c>
      <c r="AG19" s="85">
        <v>2193</v>
      </c>
      <c r="AH19" s="85">
        <v>10166</v>
      </c>
      <c r="AI19" s="85"/>
      <c r="AJ19" s="85" t="s">
        <v>495</v>
      </c>
      <c r="AK19" s="85"/>
      <c r="AL19" s="85"/>
      <c r="AM19" s="85"/>
      <c r="AN19" s="87">
        <v>42285.83515046296</v>
      </c>
      <c r="AO19" s="89" t="s">
        <v>547</v>
      </c>
      <c r="AP19" s="85" t="b">
        <v>1</v>
      </c>
      <c r="AQ19" s="85" t="b">
        <v>0</v>
      </c>
      <c r="AR19" s="85" t="b">
        <v>0</v>
      </c>
      <c r="AS19" s="85" t="s">
        <v>422</v>
      </c>
      <c r="AT19" s="85">
        <v>30</v>
      </c>
      <c r="AU19" s="89" t="s">
        <v>554</v>
      </c>
      <c r="AV19" s="85" t="b">
        <v>0</v>
      </c>
      <c r="AW19" s="85" t="s">
        <v>571</v>
      </c>
      <c r="AX19" s="89" t="s">
        <v>588</v>
      </c>
      <c r="AY19" s="85" t="s">
        <v>66</v>
      </c>
      <c r="AZ19" s="85" t="str">
        <f>REPLACE(INDEX(GroupVertices[Group],MATCH(Vertices[[#This Row],[Vertex]],GroupVertices[Vertex],0)),1,1,"")</f>
        <v>7</v>
      </c>
      <c r="BA19" s="51">
        <v>0</v>
      </c>
      <c r="BB19" s="52">
        <v>0</v>
      </c>
      <c r="BC19" s="51">
        <v>0</v>
      </c>
      <c r="BD19" s="52">
        <v>0</v>
      </c>
      <c r="BE19" s="51">
        <v>0</v>
      </c>
      <c r="BF19" s="52">
        <v>0</v>
      </c>
      <c r="BG19" s="51">
        <v>36</v>
      </c>
      <c r="BH19" s="52">
        <v>100</v>
      </c>
      <c r="BI19" s="51">
        <v>36</v>
      </c>
      <c r="BJ19" s="51"/>
      <c r="BK19" s="51"/>
      <c r="BL19" s="51"/>
      <c r="BM19" s="51"/>
      <c r="BN19" s="51"/>
      <c r="BO19" s="51"/>
      <c r="BP19" s="136" t="s">
        <v>1051</v>
      </c>
      <c r="BQ19" s="136" t="s">
        <v>1051</v>
      </c>
      <c r="BR19" s="136" t="s">
        <v>994</v>
      </c>
      <c r="BS19" s="136" t="s">
        <v>994</v>
      </c>
      <c r="BT19" s="2"/>
      <c r="BU19" s="3"/>
      <c r="BV19" s="3"/>
      <c r="BW19" s="3"/>
      <c r="BX19" s="3"/>
    </row>
    <row r="20" spans="1:76" ht="15">
      <c r="A20" s="14" t="s">
        <v>241</v>
      </c>
      <c r="B20" s="15"/>
      <c r="C20" s="15"/>
      <c r="D20" s="95">
        <v>1000</v>
      </c>
      <c r="E20" s="81"/>
      <c r="F20" s="114" t="s">
        <v>330</v>
      </c>
      <c r="G20" s="15"/>
      <c r="H20" s="16" t="s">
        <v>241</v>
      </c>
      <c r="I20" s="66"/>
      <c r="J20" s="66"/>
      <c r="K20" s="116" t="s">
        <v>613</v>
      </c>
      <c r="L20" s="96">
        <v>1667.3333333333333</v>
      </c>
      <c r="M20" s="97">
        <v>6344.90673828125</v>
      </c>
      <c r="N20" s="97">
        <v>6523.9140625</v>
      </c>
      <c r="O20" s="77"/>
      <c r="P20" s="98"/>
      <c r="Q20" s="98"/>
      <c r="R20" s="99"/>
      <c r="S20" s="51">
        <v>3</v>
      </c>
      <c r="T20" s="51">
        <v>2</v>
      </c>
      <c r="U20" s="52">
        <v>6</v>
      </c>
      <c r="V20" s="52">
        <v>0.333333</v>
      </c>
      <c r="W20" s="52">
        <v>8E-06</v>
      </c>
      <c r="X20" s="52">
        <v>2.167891</v>
      </c>
      <c r="Y20" s="52">
        <v>0</v>
      </c>
      <c r="Z20" s="52">
        <v>0</v>
      </c>
      <c r="AA20" s="82">
        <v>20</v>
      </c>
      <c r="AB20" s="82"/>
      <c r="AC20" s="100"/>
      <c r="AD20" s="85" t="s">
        <v>473</v>
      </c>
      <c r="AE20" s="85">
        <v>316</v>
      </c>
      <c r="AF20" s="85">
        <v>819</v>
      </c>
      <c r="AG20" s="85">
        <v>1364</v>
      </c>
      <c r="AH20" s="85">
        <v>2820</v>
      </c>
      <c r="AI20" s="85"/>
      <c r="AJ20" s="85" t="s">
        <v>496</v>
      </c>
      <c r="AK20" s="85"/>
      <c r="AL20" s="89" t="s">
        <v>529</v>
      </c>
      <c r="AM20" s="85"/>
      <c r="AN20" s="87">
        <v>42223.54076388889</v>
      </c>
      <c r="AO20" s="89" t="s">
        <v>548</v>
      </c>
      <c r="AP20" s="85" t="b">
        <v>0</v>
      </c>
      <c r="AQ20" s="85" t="b">
        <v>0</v>
      </c>
      <c r="AR20" s="85" t="b">
        <v>1</v>
      </c>
      <c r="AS20" s="85" t="s">
        <v>422</v>
      </c>
      <c r="AT20" s="85">
        <v>15</v>
      </c>
      <c r="AU20" s="89" t="s">
        <v>554</v>
      </c>
      <c r="AV20" s="85" t="b">
        <v>0</v>
      </c>
      <c r="AW20" s="85" t="s">
        <v>571</v>
      </c>
      <c r="AX20" s="89" t="s">
        <v>589</v>
      </c>
      <c r="AY20" s="85" t="s">
        <v>66</v>
      </c>
      <c r="AZ20" s="85" t="str">
        <f>REPLACE(INDEX(GroupVertices[Group],MATCH(Vertices[[#This Row],[Vertex]],GroupVertices[Vertex],0)),1,1,"")</f>
        <v>2</v>
      </c>
      <c r="BA20" s="51">
        <v>2</v>
      </c>
      <c r="BB20" s="52">
        <v>4.761904761904762</v>
      </c>
      <c r="BC20" s="51">
        <v>0</v>
      </c>
      <c r="BD20" s="52">
        <v>0</v>
      </c>
      <c r="BE20" s="51">
        <v>0</v>
      </c>
      <c r="BF20" s="52">
        <v>0</v>
      </c>
      <c r="BG20" s="51">
        <v>40</v>
      </c>
      <c r="BH20" s="52">
        <v>95.23809523809524</v>
      </c>
      <c r="BI20" s="51">
        <v>42</v>
      </c>
      <c r="BJ20" s="51" t="s">
        <v>858</v>
      </c>
      <c r="BK20" s="51" t="s">
        <v>858</v>
      </c>
      <c r="BL20" s="51" t="s">
        <v>871</v>
      </c>
      <c r="BM20" s="51" t="s">
        <v>871</v>
      </c>
      <c r="BN20" s="51"/>
      <c r="BO20" s="51"/>
      <c r="BP20" s="136" t="s">
        <v>1052</v>
      </c>
      <c r="BQ20" s="136" t="s">
        <v>1062</v>
      </c>
      <c r="BR20" s="136" t="s">
        <v>1067</v>
      </c>
      <c r="BS20" s="136" t="s">
        <v>1075</v>
      </c>
      <c r="BT20" s="2"/>
      <c r="BU20" s="3"/>
      <c r="BV20" s="3"/>
      <c r="BW20" s="3"/>
      <c r="BX20" s="3"/>
    </row>
    <row r="21" spans="1:76" ht="15">
      <c r="A21" s="14" t="s">
        <v>255</v>
      </c>
      <c r="B21" s="15"/>
      <c r="C21" s="15"/>
      <c r="D21" s="95">
        <v>162</v>
      </c>
      <c r="E21" s="81"/>
      <c r="F21" s="114" t="s">
        <v>563</v>
      </c>
      <c r="G21" s="15"/>
      <c r="H21" s="16" t="s">
        <v>255</v>
      </c>
      <c r="I21" s="66"/>
      <c r="J21" s="66"/>
      <c r="K21" s="116" t="s">
        <v>614</v>
      </c>
      <c r="L21" s="96">
        <v>1</v>
      </c>
      <c r="M21" s="97">
        <v>6344.90673828125</v>
      </c>
      <c r="N21" s="97">
        <v>8647.9794921875</v>
      </c>
      <c r="O21" s="77"/>
      <c r="P21" s="98"/>
      <c r="Q21" s="98"/>
      <c r="R21" s="99"/>
      <c r="S21" s="51">
        <v>1</v>
      </c>
      <c r="T21" s="51">
        <v>0</v>
      </c>
      <c r="U21" s="52">
        <v>0</v>
      </c>
      <c r="V21" s="52">
        <v>0.2</v>
      </c>
      <c r="W21" s="52">
        <v>3E-06</v>
      </c>
      <c r="X21" s="52">
        <v>0.610675</v>
      </c>
      <c r="Y21" s="52">
        <v>0</v>
      </c>
      <c r="Z21" s="52">
        <v>0</v>
      </c>
      <c r="AA21" s="82">
        <v>21</v>
      </c>
      <c r="AB21" s="82"/>
      <c r="AC21" s="100"/>
      <c r="AD21" s="85" t="s">
        <v>474</v>
      </c>
      <c r="AE21" s="85">
        <v>23</v>
      </c>
      <c r="AF21" s="85">
        <v>9</v>
      </c>
      <c r="AG21" s="85">
        <v>0</v>
      </c>
      <c r="AH21" s="85">
        <v>1</v>
      </c>
      <c r="AI21" s="85"/>
      <c r="AJ21" s="85"/>
      <c r="AK21" s="85"/>
      <c r="AL21" s="85"/>
      <c r="AM21" s="85"/>
      <c r="AN21" s="87">
        <v>41133.514548611114</v>
      </c>
      <c r="AO21" s="85"/>
      <c r="AP21" s="85" t="b">
        <v>1</v>
      </c>
      <c r="AQ21" s="85" t="b">
        <v>1</v>
      </c>
      <c r="AR21" s="85" t="b">
        <v>0</v>
      </c>
      <c r="AS21" s="85"/>
      <c r="AT21" s="85">
        <v>2</v>
      </c>
      <c r="AU21" s="89" t="s">
        <v>554</v>
      </c>
      <c r="AV21" s="85" t="b">
        <v>0</v>
      </c>
      <c r="AW21" s="85" t="s">
        <v>571</v>
      </c>
      <c r="AX21" s="89" t="s">
        <v>590</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242</v>
      </c>
      <c r="B22" s="15"/>
      <c r="C22" s="15"/>
      <c r="D22" s="95">
        <v>162</v>
      </c>
      <c r="E22" s="81"/>
      <c r="F22" s="114" t="s">
        <v>331</v>
      </c>
      <c r="G22" s="15"/>
      <c r="H22" s="16" t="s">
        <v>242</v>
      </c>
      <c r="I22" s="66"/>
      <c r="J22" s="66"/>
      <c r="K22" s="116" t="s">
        <v>615</v>
      </c>
      <c r="L22" s="96">
        <v>1</v>
      </c>
      <c r="M22" s="97">
        <v>4704.94384765625</v>
      </c>
      <c r="N22" s="97">
        <v>8647.9794921875</v>
      </c>
      <c r="O22" s="77"/>
      <c r="P22" s="98"/>
      <c r="Q22" s="98"/>
      <c r="R22" s="99"/>
      <c r="S22" s="51">
        <v>0</v>
      </c>
      <c r="T22" s="51">
        <v>1</v>
      </c>
      <c r="U22" s="52">
        <v>0</v>
      </c>
      <c r="V22" s="52">
        <v>0.2</v>
      </c>
      <c r="W22" s="52">
        <v>3E-06</v>
      </c>
      <c r="X22" s="52">
        <v>0.610675</v>
      </c>
      <c r="Y22" s="52">
        <v>0</v>
      </c>
      <c r="Z22" s="52">
        <v>0</v>
      </c>
      <c r="AA22" s="82">
        <v>22</v>
      </c>
      <c r="AB22" s="82"/>
      <c r="AC22" s="100"/>
      <c r="AD22" s="85" t="s">
        <v>475</v>
      </c>
      <c r="AE22" s="85">
        <v>794</v>
      </c>
      <c r="AF22" s="85">
        <v>887</v>
      </c>
      <c r="AG22" s="85">
        <v>1285</v>
      </c>
      <c r="AH22" s="85">
        <v>336</v>
      </c>
      <c r="AI22" s="85"/>
      <c r="AJ22" s="85" t="s">
        <v>497</v>
      </c>
      <c r="AK22" s="85" t="s">
        <v>509</v>
      </c>
      <c r="AL22" s="89" t="s">
        <v>530</v>
      </c>
      <c r="AM22" s="85"/>
      <c r="AN22" s="87">
        <v>40322.6703587963</v>
      </c>
      <c r="AO22" s="89" t="s">
        <v>549</v>
      </c>
      <c r="AP22" s="85" t="b">
        <v>1</v>
      </c>
      <c r="AQ22" s="85" t="b">
        <v>0</v>
      </c>
      <c r="AR22" s="85" t="b">
        <v>0</v>
      </c>
      <c r="AS22" s="85" t="s">
        <v>422</v>
      </c>
      <c r="AT22" s="85">
        <v>10</v>
      </c>
      <c r="AU22" s="89" t="s">
        <v>554</v>
      </c>
      <c r="AV22" s="85" t="b">
        <v>0</v>
      </c>
      <c r="AW22" s="85" t="s">
        <v>571</v>
      </c>
      <c r="AX22" s="89" t="s">
        <v>591</v>
      </c>
      <c r="AY22" s="85" t="s">
        <v>66</v>
      </c>
      <c r="AZ22" s="85" t="str">
        <f>REPLACE(INDEX(GroupVertices[Group],MATCH(Vertices[[#This Row],[Vertex]],GroupVertices[Vertex],0)),1,1,"")</f>
        <v>2</v>
      </c>
      <c r="BA22" s="51">
        <v>0</v>
      </c>
      <c r="BB22" s="52">
        <v>0</v>
      </c>
      <c r="BC22" s="51">
        <v>0</v>
      </c>
      <c r="BD22" s="52">
        <v>0</v>
      </c>
      <c r="BE22" s="51">
        <v>0</v>
      </c>
      <c r="BF22" s="52">
        <v>0</v>
      </c>
      <c r="BG22" s="51">
        <v>17</v>
      </c>
      <c r="BH22" s="52">
        <v>100</v>
      </c>
      <c r="BI22" s="51">
        <v>17</v>
      </c>
      <c r="BJ22" s="51"/>
      <c r="BK22" s="51"/>
      <c r="BL22" s="51"/>
      <c r="BM22" s="51"/>
      <c r="BN22" s="51"/>
      <c r="BO22" s="51"/>
      <c r="BP22" s="136" t="s">
        <v>1053</v>
      </c>
      <c r="BQ22" s="136" t="s">
        <v>1053</v>
      </c>
      <c r="BR22" s="136" t="s">
        <v>1068</v>
      </c>
      <c r="BS22" s="136" t="s">
        <v>1068</v>
      </c>
      <c r="BT22" s="2"/>
      <c r="BU22" s="3"/>
      <c r="BV22" s="3"/>
      <c r="BW22" s="3"/>
      <c r="BX22" s="3"/>
    </row>
    <row r="23" spans="1:76" ht="15">
      <c r="A23" s="14" t="s">
        <v>243</v>
      </c>
      <c r="B23" s="15"/>
      <c r="C23" s="15"/>
      <c r="D23" s="95">
        <v>162</v>
      </c>
      <c r="E23" s="81"/>
      <c r="F23" s="114" t="s">
        <v>332</v>
      </c>
      <c r="G23" s="15"/>
      <c r="H23" s="16" t="s">
        <v>243</v>
      </c>
      <c r="I23" s="66"/>
      <c r="J23" s="66"/>
      <c r="K23" s="116" t="s">
        <v>616</v>
      </c>
      <c r="L23" s="96">
        <v>1</v>
      </c>
      <c r="M23" s="97">
        <v>4704.94384765625</v>
      </c>
      <c r="N23" s="97">
        <v>6523.9140625</v>
      </c>
      <c r="O23" s="77"/>
      <c r="P23" s="98"/>
      <c r="Q23" s="98"/>
      <c r="R23" s="99"/>
      <c r="S23" s="51">
        <v>0</v>
      </c>
      <c r="T23" s="51">
        <v>1</v>
      </c>
      <c r="U23" s="52">
        <v>0</v>
      </c>
      <c r="V23" s="52">
        <v>0.2</v>
      </c>
      <c r="W23" s="52">
        <v>3E-06</v>
      </c>
      <c r="X23" s="52">
        <v>0.610675</v>
      </c>
      <c r="Y23" s="52">
        <v>0</v>
      </c>
      <c r="Z23" s="52">
        <v>0</v>
      </c>
      <c r="AA23" s="82">
        <v>23</v>
      </c>
      <c r="AB23" s="82"/>
      <c r="AC23" s="100"/>
      <c r="AD23" s="85" t="s">
        <v>476</v>
      </c>
      <c r="AE23" s="85">
        <v>436</v>
      </c>
      <c r="AF23" s="85">
        <v>148</v>
      </c>
      <c r="AG23" s="85">
        <v>652</v>
      </c>
      <c r="AH23" s="85">
        <v>386</v>
      </c>
      <c r="AI23" s="85"/>
      <c r="AJ23" s="85" t="s">
        <v>498</v>
      </c>
      <c r="AK23" s="85" t="s">
        <v>512</v>
      </c>
      <c r="AL23" s="89" t="s">
        <v>531</v>
      </c>
      <c r="AM23" s="85"/>
      <c r="AN23" s="87">
        <v>39955.705300925925</v>
      </c>
      <c r="AO23" s="85"/>
      <c r="AP23" s="85" t="b">
        <v>0</v>
      </c>
      <c r="AQ23" s="85" t="b">
        <v>0</v>
      </c>
      <c r="AR23" s="85" t="b">
        <v>1</v>
      </c>
      <c r="AS23" s="85" t="s">
        <v>553</v>
      </c>
      <c r="AT23" s="85">
        <v>1</v>
      </c>
      <c r="AU23" s="89" t="s">
        <v>558</v>
      </c>
      <c r="AV23" s="85" t="b">
        <v>0</v>
      </c>
      <c r="AW23" s="85" t="s">
        <v>571</v>
      </c>
      <c r="AX23" s="89" t="s">
        <v>592</v>
      </c>
      <c r="AY23" s="85" t="s">
        <v>66</v>
      </c>
      <c r="AZ23" s="85" t="str">
        <f>REPLACE(INDEX(GroupVertices[Group],MATCH(Vertices[[#This Row],[Vertex]],GroupVertices[Vertex],0)),1,1,"")</f>
        <v>2</v>
      </c>
      <c r="BA23" s="51">
        <v>0</v>
      </c>
      <c r="BB23" s="52">
        <v>0</v>
      </c>
      <c r="BC23" s="51">
        <v>0</v>
      </c>
      <c r="BD23" s="52">
        <v>0</v>
      </c>
      <c r="BE23" s="51">
        <v>0</v>
      </c>
      <c r="BF23" s="52">
        <v>0</v>
      </c>
      <c r="BG23" s="51">
        <v>17</v>
      </c>
      <c r="BH23" s="52">
        <v>100</v>
      </c>
      <c r="BI23" s="51">
        <v>17</v>
      </c>
      <c r="BJ23" s="51"/>
      <c r="BK23" s="51"/>
      <c r="BL23" s="51"/>
      <c r="BM23" s="51"/>
      <c r="BN23" s="51"/>
      <c r="BO23" s="51"/>
      <c r="BP23" s="136" t="s">
        <v>1053</v>
      </c>
      <c r="BQ23" s="136" t="s">
        <v>1053</v>
      </c>
      <c r="BR23" s="136" t="s">
        <v>1068</v>
      </c>
      <c r="BS23" s="136" t="s">
        <v>1068</v>
      </c>
      <c r="BT23" s="2"/>
      <c r="BU23" s="3"/>
      <c r="BV23" s="3"/>
      <c r="BW23" s="3"/>
      <c r="BX23" s="3"/>
    </row>
    <row r="24" spans="1:76" ht="15">
      <c r="A24" s="14" t="s">
        <v>244</v>
      </c>
      <c r="B24" s="15"/>
      <c r="C24" s="15"/>
      <c r="D24" s="95">
        <v>162</v>
      </c>
      <c r="E24" s="81"/>
      <c r="F24" s="114" t="s">
        <v>333</v>
      </c>
      <c r="G24" s="15"/>
      <c r="H24" s="16" t="s">
        <v>244</v>
      </c>
      <c r="I24" s="66"/>
      <c r="J24" s="66"/>
      <c r="K24" s="116" t="s">
        <v>617</v>
      </c>
      <c r="L24" s="96">
        <v>1</v>
      </c>
      <c r="M24" s="97">
        <v>2807.574951171875</v>
      </c>
      <c r="N24" s="97">
        <v>1296.8355712890625</v>
      </c>
      <c r="O24" s="77"/>
      <c r="P24" s="98"/>
      <c r="Q24" s="98"/>
      <c r="R24" s="99"/>
      <c r="S24" s="51">
        <v>1</v>
      </c>
      <c r="T24" s="51">
        <v>1</v>
      </c>
      <c r="U24" s="52">
        <v>0</v>
      </c>
      <c r="V24" s="52">
        <v>0</v>
      </c>
      <c r="W24" s="52">
        <v>0</v>
      </c>
      <c r="X24" s="52">
        <v>0.999979</v>
      </c>
      <c r="Y24" s="52">
        <v>0</v>
      </c>
      <c r="Z24" s="52" t="s">
        <v>839</v>
      </c>
      <c r="AA24" s="82">
        <v>24</v>
      </c>
      <c r="AB24" s="82"/>
      <c r="AC24" s="100"/>
      <c r="AD24" s="85" t="s">
        <v>477</v>
      </c>
      <c r="AE24" s="85">
        <v>499</v>
      </c>
      <c r="AF24" s="85">
        <v>431</v>
      </c>
      <c r="AG24" s="85">
        <v>8185</v>
      </c>
      <c r="AH24" s="85">
        <v>89</v>
      </c>
      <c r="AI24" s="85"/>
      <c r="AJ24" s="85" t="s">
        <v>499</v>
      </c>
      <c r="AK24" s="85" t="s">
        <v>513</v>
      </c>
      <c r="AL24" s="89" t="s">
        <v>532</v>
      </c>
      <c r="AM24" s="85"/>
      <c r="AN24" s="87">
        <v>40707.92600694444</v>
      </c>
      <c r="AO24" s="89" t="s">
        <v>550</v>
      </c>
      <c r="AP24" s="85" t="b">
        <v>0</v>
      </c>
      <c r="AQ24" s="85" t="b">
        <v>0</v>
      </c>
      <c r="AR24" s="85" t="b">
        <v>1</v>
      </c>
      <c r="AS24" s="85" t="s">
        <v>422</v>
      </c>
      <c r="AT24" s="85">
        <v>66</v>
      </c>
      <c r="AU24" s="89" t="s">
        <v>559</v>
      </c>
      <c r="AV24" s="85" t="b">
        <v>0</v>
      </c>
      <c r="AW24" s="85" t="s">
        <v>571</v>
      </c>
      <c r="AX24" s="89" t="s">
        <v>593</v>
      </c>
      <c r="AY24" s="85" t="s">
        <v>66</v>
      </c>
      <c r="AZ24" s="85" t="str">
        <f>REPLACE(INDEX(GroupVertices[Group],MATCH(Vertices[[#This Row],[Vertex]],GroupVertices[Vertex],0)),1,1,"")</f>
        <v>3</v>
      </c>
      <c r="BA24" s="51">
        <v>0</v>
      </c>
      <c r="BB24" s="52">
        <v>0</v>
      </c>
      <c r="BC24" s="51">
        <v>0</v>
      </c>
      <c r="BD24" s="52">
        <v>0</v>
      </c>
      <c r="BE24" s="51">
        <v>0</v>
      </c>
      <c r="BF24" s="52">
        <v>0</v>
      </c>
      <c r="BG24" s="51">
        <v>10</v>
      </c>
      <c r="BH24" s="52">
        <v>100</v>
      </c>
      <c r="BI24" s="51">
        <v>10</v>
      </c>
      <c r="BJ24" s="51" t="s">
        <v>1033</v>
      </c>
      <c r="BK24" s="51" t="s">
        <v>1033</v>
      </c>
      <c r="BL24" s="51" t="s">
        <v>303</v>
      </c>
      <c r="BM24" s="51" t="s">
        <v>303</v>
      </c>
      <c r="BN24" s="51" t="s">
        <v>1041</v>
      </c>
      <c r="BO24" s="51" t="s">
        <v>1044</v>
      </c>
      <c r="BP24" s="136" t="s">
        <v>1054</v>
      </c>
      <c r="BQ24" s="136" t="s">
        <v>1063</v>
      </c>
      <c r="BR24" s="136" t="s">
        <v>1069</v>
      </c>
      <c r="BS24" s="136" t="s">
        <v>1076</v>
      </c>
      <c r="BT24" s="2"/>
      <c r="BU24" s="3"/>
      <c r="BV24" s="3"/>
      <c r="BW24" s="3"/>
      <c r="BX24" s="3"/>
    </row>
    <row r="25" spans="1:76" ht="15">
      <c r="A25" s="14" t="s">
        <v>245</v>
      </c>
      <c r="B25" s="15"/>
      <c r="C25" s="15"/>
      <c r="D25" s="95">
        <v>162</v>
      </c>
      <c r="E25" s="81"/>
      <c r="F25" s="114" t="s">
        <v>334</v>
      </c>
      <c r="G25" s="15"/>
      <c r="H25" s="16" t="s">
        <v>245</v>
      </c>
      <c r="I25" s="66"/>
      <c r="J25" s="66"/>
      <c r="K25" s="116" t="s">
        <v>618</v>
      </c>
      <c r="L25" s="96">
        <v>1</v>
      </c>
      <c r="M25" s="97">
        <v>1077.386962890625</v>
      </c>
      <c r="N25" s="97">
        <v>3312.530029296875</v>
      </c>
      <c r="O25" s="77"/>
      <c r="P25" s="98"/>
      <c r="Q25" s="98"/>
      <c r="R25" s="99"/>
      <c r="S25" s="51">
        <v>1</v>
      </c>
      <c r="T25" s="51">
        <v>1</v>
      </c>
      <c r="U25" s="52">
        <v>0</v>
      </c>
      <c r="V25" s="52">
        <v>0</v>
      </c>
      <c r="W25" s="52">
        <v>0</v>
      </c>
      <c r="X25" s="52">
        <v>0.999979</v>
      </c>
      <c r="Y25" s="52">
        <v>0</v>
      </c>
      <c r="Z25" s="52" t="s">
        <v>839</v>
      </c>
      <c r="AA25" s="82">
        <v>25</v>
      </c>
      <c r="AB25" s="82"/>
      <c r="AC25" s="100"/>
      <c r="AD25" s="85" t="s">
        <v>478</v>
      </c>
      <c r="AE25" s="85">
        <v>1960</v>
      </c>
      <c r="AF25" s="85">
        <v>1245</v>
      </c>
      <c r="AG25" s="85">
        <v>6644</v>
      </c>
      <c r="AH25" s="85">
        <v>633</v>
      </c>
      <c r="AI25" s="85"/>
      <c r="AJ25" s="85" t="s">
        <v>500</v>
      </c>
      <c r="AK25" s="85" t="s">
        <v>514</v>
      </c>
      <c r="AL25" s="89" t="s">
        <v>533</v>
      </c>
      <c r="AM25" s="85"/>
      <c r="AN25" s="87">
        <v>39880.501863425925</v>
      </c>
      <c r="AO25" s="89" t="s">
        <v>551</v>
      </c>
      <c r="AP25" s="85" t="b">
        <v>0</v>
      </c>
      <c r="AQ25" s="85" t="b">
        <v>0</v>
      </c>
      <c r="AR25" s="85" t="b">
        <v>1</v>
      </c>
      <c r="AS25" s="85" t="s">
        <v>422</v>
      </c>
      <c r="AT25" s="85">
        <v>69</v>
      </c>
      <c r="AU25" s="89" t="s">
        <v>554</v>
      </c>
      <c r="AV25" s="85" t="b">
        <v>0</v>
      </c>
      <c r="AW25" s="85" t="s">
        <v>571</v>
      </c>
      <c r="AX25" s="89" t="s">
        <v>594</v>
      </c>
      <c r="AY25" s="85" t="s">
        <v>66</v>
      </c>
      <c r="AZ25" s="85" t="str">
        <f>REPLACE(INDEX(GroupVertices[Group],MATCH(Vertices[[#This Row],[Vertex]],GroupVertices[Vertex],0)),1,1,"")</f>
        <v>3</v>
      </c>
      <c r="BA25" s="51">
        <v>0</v>
      </c>
      <c r="BB25" s="52">
        <v>0</v>
      </c>
      <c r="BC25" s="51">
        <v>1</v>
      </c>
      <c r="BD25" s="52">
        <v>12.5</v>
      </c>
      <c r="BE25" s="51">
        <v>0</v>
      </c>
      <c r="BF25" s="52">
        <v>0</v>
      </c>
      <c r="BG25" s="51">
        <v>7</v>
      </c>
      <c r="BH25" s="52">
        <v>87.5</v>
      </c>
      <c r="BI25" s="51">
        <v>8</v>
      </c>
      <c r="BJ25" s="51" t="s">
        <v>293</v>
      </c>
      <c r="BK25" s="51" t="s">
        <v>293</v>
      </c>
      <c r="BL25" s="51" t="s">
        <v>299</v>
      </c>
      <c r="BM25" s="51" t="s">
        <v>299</v>
      </c>
      <c r="BN25" s="51" t="s">
        <v>313</v>
      </c>
      <c r="BO25" s="51" t="s">
        <v>313</v>
      </c>
      <c r="BP25" s="136" t="s">
        <v>1055</v>
      </c>
      <c r="BQ25" s="136" t="s">
        <v>1055</v>
      </c>
      <c r="BR25" s="136" t="s">
        <v>1070</v>
      </c>
      <c r="BS25" s="136" t="s">
        <v>1070</v>
      </c>
      <c r="BT25" s="2"/>
      <c r="BU25" s="3"/>
      <c r="BV25" s="3"/>
      <c r="BW25" s="3"/>
      <c r="BX25" s="3"/>
    </row>
    <row r="26" spans="1:76" ht="15">
      <c r="A26" s="101" t="s">
        <v>246</v>
      </c>
      <c r="B26" s="102"/>
      <c r="C26" s="102"/>
      <c r="D26" s="103">
        <v>162</v>
      </c>
      <c r="E26" s="104"/>
      <c r="F26" s="115" t="s">
        <v>335</v>
      </c>
      <c r="G26" s="102"/>
      <c r="H26" s="105" t="s">
        <v>246</v>
      </c>
      <c r="I26" s="106"/>
      <c r="J26" s="106"/>
      <c r="K26" s="117" t="s">
        <v>619</v>
      </c>
      <c r="L26" s="107">
        <v>1</v>
      </c>
      <c r="M26" s="108">
        <v>2807.574951171875</v>
      </c>
      <c r="N26" s="108">
        <v>3312.530029296875</v>
      </c>
      <c r="O26" s="109"/>
      <c r="P26" s="110"/>
      <c r="Q26" s="110"/>
      <c r="R26" s="111"/>
      <c r="S26" s="51">
        <v>1</v>
      </c>
      <c r="T26" s="51">
        <v>1</v>
      </c>
      <c r="U26" s="52">
        <v>0</v>
      </c>
      <c r="V26" s="52">
        <v>0</v>
      </c>
      <c r="W26" s="52">
        <v>0</v>
      </c>
      <c r="X26" s="52">
        <v>0.999979</v>
      </c>
      <c r="Y26" s="52">
        <v>0</v>
      </c>
      <c r="Z26" s="52" t="s">
        <v>839</v>
      </c>
      <c r="AA26" s="112">
        <v>26</v>
      </c>
      <c r="AB26" s="112"/>
      <c r="AC26" s="113"/>
      <c r="AD26" s="85" t="s">
        <v>479</v>
      </c>
      <c r="AE26" s="85">
        <v>9521</v>
      </c>
      <c r="AF26" s="85">
        <v>10508</v>
      </c>
      <c r="AG26" s="85">
        <v>775618</v>
      </c>
      <c r="AH26" s="85">
        <v>25175</v>
      </c>
      <c r="AI26" s="85"/>
      <c r="AJ26" s="85" t="s">
        <v>501</v>
      </c>
      <c r="AK26" s="85"/>
      <c r="AL26" s="89" t="s">
        <v>534</v>
      </c>
      <c r="AM26" s="85"/>
      <c r="AN26" s="87">
        <v>40707.370671296296</v>
      </c>
      <c r="AO26" s="89" t="s">
        <v>552</v>
      </c>
      <c r="AP26" s="85" t="b">
        <v>0</v>
      </c>
      <c r="AQ26" s="85" t="b">
        <v>0</v>
      </c>
      <c r="AR26" s="85" t="b">
        <v>0</v>
      </c>
      <c r="AS26" s="85" t="s">
        <v>422</v>
      </c>
      <c r="AT26" s="85">
        <v>333</v>
      </c>
      <c r="AU26" s="89" t="s">
        <v>560</v>
      </c>
      <c r="AV26" s="85" t="b">
        <v>0</v>
      </c>
      <c r="AW26" s="85" t="s">
        <v>571</v>
      </c>
      <c r="AX26" s="89" t="s">
        <v>595</v>
      </c>
      <c r="AY26" s="85" t="s">
        <v>66</v>
      </c>
      <c r="AZ26" s="85" t="str">
        <f>REPLACE(INDEX(GroupVertices[Group],MATCH(Vertices[[#This Row],[Vertex]],GroupVertices[Vertex],0)),1,1,"")</f>
        <v>3</v>
      </c>
      <c r="BA26" s="51">
        <v>0</v>
      </c>
      <c r="BB26" s="52">
        <v>0</v>
      </c>
      <c r="BC26" s="51">
        <v>1</v>
      </c>
      <c r="BD26" s="52">
        <v>5.555555555555555</v>
      </c>
      <c r="BE26" s="51">
        <v>0</v>
      </c>
      <c r="BF26" s="52">
        <v>0</v>
      </c>
      <c r="BG26" s="51">
        <v>17</v>
      </c>
      <c r="BH26" s="52">
        <v>94.44444444444444</v>
      </c>
      <c r="BI26" s="51">
        <v>18</v>
      </c>
      <c r="BJ26" s="51" t="s">
        <v>294</v>
      </c>
      <c r="BK26" s="51" t="s">
        <v>294</v>
      </c>
      <c r="BL26" s="51" t="s">
        <v>304</v>
      </c>
      <c r="BM26" s="51" t="s">
        <v>304</v>
      </c>
      <c r="BN26" s="51" t="s">
        <v>314</v>
      </c>
      <c r="BO26" s="51" t="s">
        <v>314</v>
      </c>
      <c r="BP26" s="136" t="s">
        <v>1056</v>
      </c>
      <c r="BQ26" s="136" t="s">
        <v>1056</v>
      </c>
      <c r="BR26" s="136" t="s">
        <v>1071</v>
      </c>
      <c r="BS26" s="136" t="s">
        <v>1071</v>
      </c>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s://t.co/lNtRHLxn98"/>
    <hyperlink ref="AL4" r:id="rId2" display="https://t.co/iYxuR1jtNz"/>
    <hyperlink ref="AL6" r:id="rId3" display="https://t.co/rvnfeVzMdV"/>
    <hyperlink ref="AL7" r:id="rId4" display="https://t.co/k4aChsW5Jg"/>
    <hyperlink ref="AL9" r:id="rId5" display="https://t.co/56zQmhkBJ8"/>
    <hyperlink ref="AL10" r:id="rId6" display="http://t.co/ZTK3CVrcC1"/>
    <hyperlink ref="AL11" r:id="rId7" display="http://t.co/QW188WqcTL"/>
    <hyperlink ref="AL12" r:id="rId8" display="https://t.co/ENon5VCZ03"/>
    <hyperlink ref="AL13" r:id="rId9" display="https://t.co/KqOqXiYA7y"/>
    <hyperlink ref="AL14" r:id="rId10" display="https://t.co/DWaKjIKJjz"/>
    <hyperlink ref="AL15" r:id="rId11" display="http://t.co/IKYK6FSOrS"/>
    <hyperlink ref="AL16" r:id="rId12" display="https://t.co/PzUPx7HnWZ"/>
    <hyperlink ref="AL17" r:id="rId13" display="https://t.co/NLjJSAIqg3"/>
    <hyperlink ref="AL18" r:id="rId14" display="https://t.co/DOgG7XdE91"/>
    <hyperlink ref="AL20" r:id="rId15" display="https://t.co/Pk3o4s1tR0"/>
    <hyperlink ref="AL22" r:id="rId16" display="https://t.co/WK30Hby6vC"/>
    <hyperlink ref="AL23" r:id="rId17" display="https://t.co/l4sQG84Ouc"/>
    <hyperlink ref="AL24" r:id="rId18" display="https://t.co/mbN7Kf5h00"/>
    <hyperlink ref="AL25" r:id="rId19" display="http://t.co/K7ZWgyCh2d"/>
    <hyperlink ref="AL26" r:id="rId20" display="https://t.co/1TKwAxKdMa"/>
    <hyperlink ref="AO3" r:id="rId21" display="https://pbs.twimg.com/profile_banners/445885673/1496069189"/>
    <hyperlink ref="AO4" r:id="rId22" display="https://pbs.twimg.com/profile_banners/278441639/1514134220"/>
    <hyperlink ref="AO5" r:id="rId23" display="https://pbs.twimg.com/profile_banners/145746556/1560828169"/>
    <hyperlink ref="AO6" r:id="rId24" display="https://pbs.twimg.com/profile_banners/37957781/1530886648"/>
    <hyperlink ref="AO7" r:id="rId25" display="https://pbs.twimg.com/profile_banners/17209595/1551719035"/>
    <hyperlink ref="AO10" r:id="rId26" display="https://pbs.twimg.com/profile_banners/15667205/1412516045"/>
    <hyperlink ref="AO11" r:id="rId27" display="https://pbs.twimg.com/profile_banners/1346402696/1560866025"/>
    <hyperlink ref="AO12" r:id="rId28" display="https://pbs.twimg.com/profile_banners/16973333/1549384292"/>
    <hyperlink ref="AO14" r:id="rId29" display="https://pbs.twimg.com/profile_banners/791773039/1445608678"/>
    <hyperlink ref="AO16" r:id="rId30" display="https://pbs.twimg.com/profile_banners/147435311/1552575767"/>
    <hyperlink ref="AO17" r:id="rId31" display="https://pbs.twimg.com/profile_banners/748087807827021824/1542721085"/>
    <hyperlink ref="AO18" r:id="rId32" display="https://pbs.twimg.com/profile_banners/746708647149871104/1541067065"/>
    <hyperlink ref="AO19" r:id="rId33" display="https://pbs.twimg.com/profile_banners/3828655878/1444496711"/>
    <hyperlink ref="AO20" r:id="rId34" display="https://pbs.twimg.com/profile_banners/3407182133/1557829544"/>
    <hyperlink ref="AO22" r:id="rId35" display="https://pbs.twimg.com/profile_banners/147616238/1549450971"/>
    <hyperlink ref="AO24" r:id="rId36" display="https://pbs.twimg.com/profile_banners/316741130/1532499689"/>
    <hyperlink ref="AO25" r:id="rId37" display="https://pbs.twimg.com/profile_banners/23302049/1431426748"/>
    <hyperlink ref="AO26" r:id="rId38" display="https://pbs.twimg.com/profile_banners/316331833/1431495420"/>
    <hyperlink ref="AU3" r:id="rId39" display="http://abs.twimg.com/images/themes/theme1/bg.png"/>
    <hyperlink ref="AU4" r:id="rId40" display="http://abs.twimg.com/images/themes/theme1/bg.png"/>
    <hyperlink ref="AU5" r:id="rId41" display="http://abs.twimg.com/images/themes/theme18/bg.gif"/>
    <hyperlink ref="AU6" r:id="rId42" display="http://abs.twimg.com/images/themes/theme1/bg.png"/>
    <hyperlink ref="AU7" r:id="rId43" display="http://abs.twimg.com/images/themes/theme1/bg.png"/>
    <hyperlink ref="AU8" r:id="rId44" display="http://abs.twimg.com/images/themes/theme1/bg.png"/>
    <hyperlink ref="AU9" r:id="rId45" display="http://abs.twimg.com/images/themes/theme1/bg.png"/>
    <hyperlink ref="AU10" r:id="rId46" display="http://abs.twimg.com/images/themes/theme3/bg.gif"/>
    <hyperlink ref="AU11" r:id="rId47" display="http://abs.twimg.com/images/themes/theme1/bg.png"/>
    <hyperlink ref="AU12" r:id="rId48" display="http://abs.twimg.com/images/themes/theme1/bg.png"/>
    <hyperlink ref="AU13" r:id="rId49" display="http://abs.twimg.com/images/themes/theme1/bg.png"/>
    <hyperlink ref="AU14" r:id="rId50" display="http://abs.twimg.com/images/themes/theme1/bg.png"/>
    <hyperlink ref="AU15" r:id="rId51" display="http://abs.twimg.com/images/themes/theme1/bg.png"/>
    <hyperlink ref="AU16" r:id="rId52" display="http://abs.twimg.com/images/themes/theme16/bg.gif"/>
    <hyperlink ref="AU17" r:id="rId53" display="http://abs.twimg.com/images/themes/theme1/bg.png"/>
    <hyperlink ref="AU18" r:id="rId54" display="http://abs.twimg.com/images/themes/theme1/bg.png"/>
    <hyperlink ref="AU19" r:id="rId55" display="http://abs.twimg.com/images/themes/theme1/bg.png"/>
    <hyperlink ref="AU20" r:id="rId56" display="http://abs.twimg.com/images/themes/theme1/bg.png"/>
    <hyperlink ref="AU21" r:id="rId57" display="http://abs.twimg.com/images/themes/theme1/bg.png"/>
    <hyperlink ref="AU22" r:id="rId58" display="http://abs.twimg.com/images/themes/theme1/bg.png"/>
    <hyperlink ref="AU23" r:id="rId59" display="http://abs.twimg.com/images/themes/theme9/bg.gif"/>
    <hyperlink ref="AU24" r:id="rId60" display="http://abs.twimg.com/images/themes/theme15/bg.png"/>
    <hyperlink ref="AU25" r:id="rId61" display="http://abs.twimg.com/images/themes/theme1/bg.png"/>
    <hyperlink ref="AU26" r:id="rId62" display="http://abs.twimg.com/images/themes/theme14/bg.gif"/>
    <hyperlink ref="F3" r:id="rId63" display="http://pbs.twimg.com/profile_images/704058915449925633/69Ub2GI0_normal.jpg"/>
    <hyperlink ref="F4" r:id="rId64" display="http://pbs.twimg.com/profile_images/944918063606091777/PWweoeBj_normal.jpg"/>
    <hyperlink ref="F5" r:id="rId65" display="http://pbs.twimg.com/profile_images/1049405170340257798/HJuPj6zz_normal.jpg"/>
    <hyperlink ref="F6" r:id="rId66" display="http://pbs.twimg.com/profile_images/980820968514912257/n8Sz9fS6_normal.jpg"/>
    <hyperlink ref="F7" r:id="rId67" display="http://pbs.twimg.com/profile_images/666191835736358912/kuT2rAaK_normal.jpg"/>
    <hyperlink ref="F8" r:id="rId68" display="http://abs.twimg.com/sticky/default_profile_images/default_profile_normal.png"/>
    <hyperlink ref="F9" r:id="rId69" display="http://pbs.twimg.com/profile_images/913030877692665856/XghDM9Ke_normal.jpg"/>
    <hyperlink ref="F10" r:id="rId70" display="http://pbs.twimg.com/profile_images/514242318941966336/OTs2fpZS_normal.jpeg"/>
    <hyperlink ref="F11" r:id="rId71" display="http://pbs.twimg.com/profile_images/1118531714119290885/NAxwo5wU_normal.png"/>
    <hyperlink ref="F12" r:id="rId72" display="http://pbs.twimg.com/profile_images/1015965267116089347/_Aaz8Ff7_normal.jpg"/>
    <hyperlink ref="F13" r:id="rId73" display="http://pbs.twimg.com/profile_images/1058319247959502848/2zVFZyYi_normal.jpg"/>
    <hyperlink ref="F14" r:id="rId74" display="http://pbs.twimg.com/profile_images/657557620312702977/qXNN8OFK_normal.jpg"/>
    <hyperlink ref="F15" r:id="rId75" display="http://pbs.twimg.com/profile_images/873629574474735617/diwgoA55_normal.jpg"/>
    <hyperlink ref="F16" r:id="rId76" display="http://pbs.twimg.com/profile_images/486951707864088576/_BQQxKuq_normal.png"/>
    <hyperlink ref="F17" r:id="rId77" display="http://pbs.twimg.com/profile_images/750349884843188224/-hpO0DQS_normal.jpg"/>
    <hyperlink ref="F18" r:id="rId78" display="http://pbs.twimg.com/profile_images/975712403223609345/Zzwh9O3N_normal.jpg"/>
    <hyperlink ref="F19" r:id="rId79" display="http://pbs.twimg.com/profile_images/691988500837609474/GKyOh2oE_normal.jpg"/>
    <hyperlink ref="F20" r:id="rId80" display="http://pbs.twimg.com/profile_images/1121758564492677120/UoYt00D8_normal.png"/>
    <hyperlink ref="F21" r:id="rId81" display="http://abs.twimg.com/sticky/default_profile_images/default_profile_normal.png"/>
    <hyperlink ref="F22" r:id="rId82" display="http://pbs.twimg.com/profile_images/592982714946560000/oEx3ohqf_normal.jpg"/>
    <hyperlink ref="F23" r:id="rId83" display="http://pbs.twimg.com/profile_images/831834006002003968/bhDq1zTj_normal.jpg"/>
    <hyperlink ref="F24" r:id="rId84" display="http://pbs.twimg.com/profile_images/755579076727877633/_DSrDvFA_normal.jpg"/>
    <hyperlink ref="F25" r:id="rId85" display="http://pbs.twimg.com/profile_images/1076183592219365376/sU_Cpt8a_normal.jpg"/>
    <hyperlink ref="F26" r:id="rId86" display="http://pbs.twimg.com/profile_images/1404245782/igeek_normal.jpg"/>
    <hyperlink ref="AX3" r:id="rId87" display="https://twitter.com/patrick_j_short"/>
    <hyperlink ref="AX4" r:id="rId88" display="https://twitter.com/amitkatwala"/>
    <hyperlink ref="AX5" r:id="rId89" display="https://twitter.com/junkycosmonaut"/>
    <hyperlink ref="AX6" r:id="rId90" display="https://twitter.com/morenamagnanini"/>
    <hyperlink ref="AX7" r:id="rId91" display="https://twitter.com/brittri"/>
    <hyperlink ref="AX8" r:id="rId92" display="https://twitter.com/gymireland"/>
    <hyperlink ref="AX9" r:id="rId93" display="https://twitter.com/health"/>
    <hyperlink ref="AX10" r:id="rId94" display="https://twitter.com/nutrition"/>
    <hyperlink ref="AX11" r:id="rId95" display="https://twitter.com/dnafithq"/>
    <hyperlink ref="AX12" r:id="rId96" display="https://twitter.com/independent"/>
    <hyperlink ref="AX13" r:id="rId97" display="https://twitter.com/dnatestreviews"/>
    <hyperlink ref="AX14" r:id="rId98" display="https://twitter.com/nutritionnetwor"/>
    <hyperlink ref="AX15" r:id="rId99" display="https://twitter.com/tablecrowd"/>
    <hyperlink ref="AX16" r:id="rId100" display="https://twitter.com/startlead"/>
    <hyperlink ref="AX17" r:id="rId101" display="https://twitter.com/startupleaguehq"/>
    <hyperlink ref="AX18" r:id="rId102" display="https://twitter.com/aurofit"/>
    <hyperlink ref="AX19" r:id="rId103" display="https://twitter.com/vic_k_nola"/>
    <hyperlink ref="AX20" r:id="rId104" display="https://twitter.com/vitamojo"/>
    <hyperlink ref="AX21" r:id="rId105" display="https://twitter.com/dnafit"/>
    <hyperlink ref="AX22" r:id="rId106" display="https://twitter.com/stennins"/>
    <hyperlink ref="AX23" r:id="rId107" display="https://twitter.com/christianwawa"/>
    <hyperlink ref="AX24" r:id="rId108" display="https://twitter.com/mackpijewski"/>
    <hyperlink ref="AX25" r:id="rId109" display="https://twitter.com/trinaty"/>
    <hyperlink ref="AX26" r:id="rId110" display="https://twitter.com/gamergeeknews"/>
  </hyperlinks>
  <printOptions/>
  <pageMargins left="0.7" right="0.7" top="0.75" bottom="0.75" header="0.3" footer="0.3"/>
  <pageSetup horizontalDpi="600" verticalDpi="600" orientation="portrait" r:id="rId114"/>
  <legacyDrawing r:id="rId112"/>
  <tableParts>
    <tablePart r:id="rId1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828</v>
      </c>
      <c r="Z2" s="67" t="s">
        <v>829</v>
      </c>
      <c r="AA2" s="67" t="s">
        <v>830</v>
      </c>
      <c r="AB2" s="67" t="s">
        <v>831</v>
      </c>
      <c r="AC2" s="67" t="s">
        <v>832</v>
      </c>
      <c r="AD2" s="67" t="s">
        <v>833</v>
      </c>
      <c r="AE2" s="67" t="s">
        <v>834</v>
      </c>
      <c r="AF2" s="67" t="s">
        <v>835</v>
      </c>
      <c r="AG2" s="67" t="s">
        <v>838</v>
      </c>
      <c r="AH2" s="13" t="s">
        <v>857</v>
      </c>
      <c r="AI2" s="13" t="s">
        <v>870</v>
      </c>
      <c r="AJ2" s="13" t="s">
        <v>898</v>
      </c>
      <c r="AK2" s="13" t="s">
        <v>909</v>
      </c>
      <c r="AL2" s="13" t="s">
        <v>987</v>
      </c>
      <c r="AM2" s="13" t="s">
        <v>1011</v>
      </c>
      <c r="AN2" s="13" t="s">
        <v>1012</v>
      </c>
      <c r="AO2" s="13" t="s">
        <v>1023</v>
      </c>
    </row>
    <row r="3" spans="1:41" ht="15">
      <c r="A3" s="128" t="s">
        <v>637</v>
      </c>
      <c r="B3" s="129" t="s">
        <v>644</v>
      </c>
      <c r="C3" s="129" t="s">
        <v>56</v>
      </c>
      <c r="D3" s="121"/>
      <c r="E3" s="120"/>
      <c r="F3" s="122" t="s">
        <v>1097</v>
      </c>
      <c r="G3" s="123"/>
      <c r="H3" s="123"/>
      <c r="I3" s="124">
        <v>3</v>
      </c>
      <c r="J3" s="125"/>
      <c r="K3" s="51">
        <v>5</v>
      </c>
      <c r="L3" s="51">
        <v>4</v>
      </c>
      <c r="M3" s="51">
        <v>0</v>
      </c>
      <c r="N3" s="51">
        <v>4</v>
      </c>
      <c r="O3" s="51">
        <v>0</v>
      </c>
      <c r="P3" s="52">
        <v>0</v>
      </c>
      <c r="Q3" s="52">
        <v>0</v>
      </c>
      <c r="R3" s="51">
        <v>1</v>
      </c>
      <c r="S3" s="51">
        <v>0</v>
      </c>
      <c r="T3" s="51">
        <v>5</v>
      </c>
      <c r="U3" s="51">
        <v>4</v>
      </c>
      <c r="V3" s="51">
        <v>2</v>
      </c>
      <c r="W3" s="52">
        <v>1.28</v>
      </c>
      <c r="X3" s="52">
        <v>0.2</v>
      </c>
      <c r="Y3" s="51">
        <v>0</v>
      </c>
      <c r="Z3" s="52">
        <v>0</v>
      </c>
      <c r="AA3" s="51">
        <v>0</v>
      </c>
      <c r="AB3" s="52">
        <v>0</v>
      </c>
      <c r="AC3" s="51">
        <v>0</v>
      </c>
      <c r="AD3" s="52">
        <v>0</v>
      </c>
      <c r="AE3" s="51">
        <v>52</v>
      </c>
      <c r="AF3" s="52">
        <v>100</v>
      </c>
      <c r="AG3" s="51">
        <v>52</v>
      </c>
      <c r="AH3" s="85"/>
      <c r="AI3" s="85"/>
      <c r="AJ3" s="85"/>
      <c r="AK3" s="93" t="s">
        <v>910</v>
      </c>
      <c r="AL3" s="93" t="s">
        <v>988</v>
      </c>
      <c r="AM3" s="93" t="s">
        <v>235</v>
      </c>
      <c r="AN3" s="93" t="s">
        <v>1013</v>
      </c>
      <c r="AO3" s="93" t="s">
        <v>1024</v>
      </c>
    </row>
    <row r="4" spans="1:41" ht="15">
      <c r="A4" s="128" t="s">
        <v>638</v>
      </c>
      <c r="B4" s="129" t="s">
        <v>645</v>
      </c>
      <c r="C4" s="129" t="s">
        <v>56</v>
      </c>
      <c r="D4" s="126"/>
      <c r="E4" s="102"/>
      <c r="F4" s="105" t="s">
        <v>1098</v>
      </c>
      <c r="G4" s="109"/>
      <c r="H4" s="109"/>
      <c r="I4" s="127">
        <v>4</v>
      </c>
      <c r="J4" s="112"/>
      <c r="K4" s="51">
        <v>4</v>
      </c>
      <c r="L4" s="51">
        <v>4</v>
      </c>
      <c r="M4" s="51">
        <v>0</v>
      </c>
      <c r="N4" s="51">
        <v>4</v>
      </c>
      <c r="O4" s="51">
        <v>1</v>
      </c>
      <c r="P4" s="52">
        <v>0</v>
      </c>
      <c r="Q4" s="52">
        <v>0</v>
      </c>
      <c r="R4" s="51">
        <v>1</v>
      </c>
      <c r="S4" s="51">
        <v>0</v>
      </c>
      <c r="T4" s="51">
        <v>4</v>
      </c>
      <c r="U4" s="51">
        <v>4</v>
      </c>
      <c r="V4" s="51">
        <v>2</v>
      </c>
      <c r="W4" s="52">
        <v>1.125</v>
      </c>
      <c r="X4" s="52">
        <v>0.25</v>
      </c>
      <c r="Y4" s="51">
        <v>2</v>
      </c>
      <c r="Z4" s="52">
        <v>2.6315789473684212</v>
      </c>
      <c r="AA4" s="51">
        <v>0</v>
      </c>
      <c r="AB4" s="52">
        <v>0</v>
      </c>
      <c r="AC4" s="51">
        <v>0</v>
      </c>
      <c r="AD4" s="52">
        <v>0</v>
      </c>
      <c r="AE4" s="51">
        <v>74</v>
      </c>
      <c r="AF4" s="52">
        <v>97.36842105263158</v>
      </c>
      <c r="AG4" s="51">
        <v>76</v>
      </c>
      <c r="AH4" s="85" t="s">
        <v>858</v>
      </c>
      <c r="AI4" s="85" t="s">
        <v>871</v>
      </c>
      <c r="AJ4" s="85"/>
      <c r="AK4" s="93" t="s">
        <v>911</v>
      </c>
      <c r="AL4" s="93" t="s">
        <v>989</v>
      </c>
      <c r="AM4" s="93"/>
      <c r="AN4" s="93" t="s">
        <v>255</v>
      </c>
      <c r="AO4" s="93" t="s">
        <v>1025</v>
      </c>
    </row>
    <row r="5" spans="1:41" ht="15">
      <c r="A5" s="128" t="s">
        <v>639</v>
      </c>
      <c r="B5" s="129" t="s">
        <v>646</v>
      </c>
      <c r="C5" s="129" t="s">
        <v>56</v>
      </c>
      <c r="D5" s="126"/>
      <c r="E5" s="102"/>
      <c r="F5" s="105" t="s">
        <v>1099</v>
      </c>
      <c r="G5" s="109"/>
      <c r="H5" s="109"/>
      <c r="I5" s="127">
        <v>5</v>
      </c>
      <c r="J5" s="112"/>
      <c r="K5" s="51">
        <v>4</v>
      </c>
      <c r="L5" s="51">
        <v>3</v>
      </c>
      <c r="M5" s="51">
        <v>3</v>
      </c>
      <c r="N5" s="51">
        <v>6</v>
      </c>
      <c r="O5" s="51">
        <v>6</v>
      </c>
      <c r="P5" s="52" t="s">
        <v>839</v>
      </c>
      <c r="Q5" s="52" t="s">
        <v>839</v>
      </c>
      <c r="R5" s="51">
        <v>4</v>
      </c>
      <c r="S5" s="51">
        <v>4</v>
      </c>
      <c r="T5" s="51">
        <v>1</v>
      </c>
      <c r="U5" s="51">
        <v>3</v>
      </c>
      <c r="V5" s="51">
        <v>0</v>
      </c>
      <c r="W5" s="52">
        <v>0</v>
      </c>
      <c r="X5" s="52">
        <v>0</v>
      </c>
      <c r="Y5" s="51">
        <v>1</v>
      </c>
      <c r="Z5" s="52">
        <v>1.408450704225352</v>
      </c>
      <c r="AA5" s="51">
        <v>2</v>
      </c>
      <c r="AB5" s="52">
        <v>2.816901408450704</v>
      </c>
      <c r="AC5" s="51">
        <v>0</v>
      </c>
      <c r="AD5" s="52">
        <v>0</v>
      </c>
      <c r="AE5" s="51">
        <v>68</v>
      </c>
      <c r="AF5" s="52">
        <v>95.77464788732394</v>
      </c>
      <c r="AG5" s="51">
        <v>71</v>
      </c>
      <c r="AH5" s="85" t="s">
        <v>859</v>
      </c>
      <c r="AI5" s="85" t="s">
        <v>872</v>
      </c>
      <c r="AJ5" s="85" t="s">
        <v>899</v>
      </c>
      <c r="AK5" s="93" t="s">
        <v>912</v>
      </c>
      <c r="AL5" s="93" t="s">
        <v>990</v>
      </c>
      <c r="AM5" s="93"/>
      <c r="AN5" s="93"/>
      <c r="AO5" s="93" t="s">
        <v>1026</v>
      </c>
    </row>
    <row r="6" spans="1:41" ht="15">
      <c r="A6" s="128" t="s">
        <v>640</v>
      </c>
      <c r="B6" s="129" t="s">
        <v>647</v>
      </c>
      <c r="C6" s="129" t="s">
        <v>56</v>
      </c>
      <c r="D6" s="126"/>
      <c r="E6" s="102"/>
      <c r="F6" s="105" t="s">
        <v>1100</v>
      </c>
      <c r="G6" s="109"/>
      <c r="H6" s="109"/>
      <c r="I6" s="127">
        <v>6</v>
      </c>
      <c r="J6" s="112"/>
      <c r="K6" s="51">
        <v>3</v>
      </c>
      <c r="L6" s="51">
        <v>2</v>
      </c>
      <c r="M6" s="51">
        <v>2</v>
      </c>
      <c r="N6" s="51">
        <v>4</v>
      </c>
      <c r="O6" s="51">
        <v>2</v>
      </c>
      <c r="P6" s="52">
        <v>0</v>
      </c>
      <c r="Q6" s="52">
        <v>0</v>
      </c>
      <c r="R6" s="51">
        <v>1</v>
      </c>
      <c r="S6" s="51">
        <v>0</v>
      </c>
      <c r="T6" s="51">
        <v>3</v>
      </c>
      <c r="U6" s="51">
        <v>4</v>
      </c>
      <c r="V6" s="51">
        <v>2</v>
      </c>
      <c r="W6" s="52">
        <v>0.888889</v>
      </c>
      <c r="X6" s="52">
        <v>0.3333333333333333</v>
      </c>
      <c r="Y6" s="51">
        <v>0</v>
      </c>
      <c r="Z6" s="52">
        <v>0</v>
      </c>
      <c r="AA6" s="51">
        <v>0</v>
      </c>
      <c r="AB6" s="52">
        <v>0</v>
      </c>
      <c r="AC6" s="51">
        <v>0</v>
      </c>
      <c r="AD6" s="52">
        <v>0</v>
      </c>
      <c r="AE6" s="51">
        <v>107</v>
      </c>
      <c r="AF6" s="52">
        <v>100</v>
      </c>
      <c r="AG6" s="51">
        <v>107</v>
      </c>
      <c r="AH6" s="85" t="s">
        <v>860</v>
      </c>
      <c r="AI6" s="85" t="s">
        <v>301</v>
      </c>
      <c r="AJ6" s="85" t="s">
        <v>309</v>
      </c>
      <c r="AK6" s="93" t="s">
        <v>913</v>
      </c>
      <c r="AL6" s="93" t="s">
        <v>991</v>
      </c>
      <c r="AM6" s="93"/>
      <c r="AN6" s="93" t="s">
        <v>1014</v>
      </c>
      <c r="AO6" s="93" t="s">
        <v>1027</v>
      </c>
    </row>
    <row r="7" spans="1:41" ht="15">
      <c r="A7" s="128" t="s">
        <v>641</v>
      </c>
      <c r="B7" s="129" t="s">
        <v>648</v>
      </c>
      <c r="C7" s="129" t="s">
        <v>56</v>
      </c>
      <c r="D7" s="126"/>
      <c r="E7" s="102"/>
      <c r="F7" s="105" t="s">
        <v>1101</v>
      </c>
      <c r="G7" s="109"/>
      <c r="H7" s="109"/>
      <c r="I7" s="127">
        <v>7</v>
      </c>
      <c r="J7" s="112"/>
      <c r="K7" s="51">
        <v>3</v>
      </c>
      <c r="L7" s="51">
        <v>1</v>
      </c>
      <c r="M7" s="51">
        <v>8</v>
      </c>
      <c r="N7" s="51">
        <v>9</v>
      </c>
      <c r="O7" s="51">
        <v>4</v>
      </c>
      <c r="P7" s="52">
        <v>0</v>
      </c>
      <c r="Q7" s="52">
        <v>0</v>
      </c>
      <c r="R7" s="51">
        <v>1</v>
      </c>
      <c r="S7" s="51">
        <v>0</v>
      </c>
      <c r="T7" s="51">
        <v>3</v>
      </c>
      <c r="U7" s="51">
        <v>9</v>
      </c>
      <c r="V7" s="51">
        <v>2</v>
      </c>
      <c r="W7" s="52">
        <v>0.888889</v>
      </c>
      <c r="X7" s="52">
        <v>0.3333333333333333</v>
      </c>
      <c r="Y7" s="51">
        <v>14</v>
      </c>
      <c r="Z7" s="52">
        <v>4.17910447761194</v>
      </c>
      <c r="AA7" s="51">
        <v>12</v>
      </c>
      <c r="AB7" s="52">
        <v>3.582089552238806</v>
      </c>
      <c r="AC7" s="51">
        <v>0</v>
      </c>
      <c r="AD7" s="52">
        <v>0</v>
      </c>
      <c r="AE7" s="51">
        <v>309</v>
      </c>
      <c r="AF7" s="52">
        <v>92.23880597014926</v>
      </c>
      <c r="AG7" s="51">
        <v>335</v>
      </c>
      <c r="AH7" s="85" t="s">
        <v>861</v>
      </c>
      <c r="AI7" s="85" t="s">
        <v>873</v>
      </c>
      <c r="AJ7" s="85" t="s">
        <v>900</v>
      </c>
      <c r="AK7" s="93" t="s">
        <v>914</v>
      </c>
      <c r="AL7" s="93" t="s">
        <v>992</v>
      </c>
      <c r="AM7" s="93"/>
      <c r="AN7" s="93" t="s">
        <v>252</v>
      </c>
      <c r="AO7" s="93" t="s">
        <v>1028</v>
      </c>
    </row>
    <row r="8" spans="1:41" ht="15">
      <c r="A8" s="128" t="s">
        <v>642</v>
      </c>
      <c r="B8" s="129" t="s">
        <v>649</v>
      </c>
      <c r="C8" s="129" t="s">
        <v>56</v>
      </c>
      <c r="D8" s="126"/>
      <c r="E8" s="102"/>
      <c r="F8" s="105" t="s">
        <v>1102</v>
      </c>
      <c r="G8" s="109"/>
      <c r="H8" s="109"/>
      <c r="I8" s="127">
        <v>8</v>
      </c>
      <c r="J8" s="112"/>
      <c r="K8" s="51">
        <v>3</v>
      </c>
      <c r="L8" s="51">
        <v>3</v>
      </c>
      <c r="M8" s="51">
        <v>0</v>
      </c>
      <c r="N8" s="51">
        <v>3</v>
      </c>
      <c r="O8" s="51">
        <v>0</v>
      </c>
      <c r="P8" s="52">
        <v>0</v>
      </c>
      <c r="Q8" s="52">
        <v>0</v>
      </c>
      <c r="R8" s="51">
        <v>1</v>
      </c>
      <c r="S8" s="51">
        <v>0</v>
      </c>
      <c r="T8" s="51">
        <v>3</v>
      </c>
      <c r="U8" s="51">
        <v>3</v>
      </c>
      <c r="V8" s="51">
        <v>1</v>
      </c>
      <c r="W8" s="52">
        <v>0.666667</v>
      </c>
      <c r="X8" s="52">
        <v>0.5</v>
      </c>
      <c r="Y8" s="51">
        <v>2</v>
      </c>
      <c r="Z8" s="52">
        <v>3.0303030303030303</v>
      </c>
      <c r="AA8" s="51">
        <v>2</v>
      </c>
      <c r="AB8" s="52">
        <v>3.0303030303030303</v>
      </c>
      <c r="AC8" s="51">
        <v>0</v>
      </c>
      <c r="AD8" s="52">
        <v>0</v>
      </c>
      <c r="AE8" s="51">
        <v>62</v>
      </c>
      <c r="AF8" s="52">
        <v>93.93939393939394</v>
      </c>
      <c r="AG8" s="51">
        <v>66</v>
      </c>
      <c r="AH8" s="85" t="s">
        <v>279</v>
      </c>
      <c r="AI8" s="85" t="s">
        <v>295</v>
      </c>
      <c r="AJ8" s="85"/>
      <c r="AK8" s="93" t="s">
        <v>915</v>
      </c>
      <c r="AL8" s="93" t="s">
        <v>993</v>
      </c>
      <c r="AM8" s="93"/>
      <c r="AN8" s="93" t="s">
        <v>247</v>
      </c>
      <c r="AO8" s="93" t="s">
        <v>1029</v>
      </c>
    </row>
    <row r="9" spans="1:41" ht="15">
      <c r="A9" s="128" t="s">
        <v>643</v>
      </c>
      <c r="B9" s="129" t="s">
        <v>650</v>
      </c>
      <c r="C9" s="129" t="s">
        <v>56</v>
      </c>
      <c r="D9" s="126"/>
      <c r="E9" s="102"/>
      <c r="F9" s="105" t="s">
        <v>1103</v>
      </c>
      <c r="G9" s="109"/>
      <c r="H9" s="109"/>
      <c r="I9" s="127">
        <v>9</v>
      </c>
      <c r="J9" s="112"/>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72</v>
      </c>
      <c r="AF9" s="52">
        <v>100</v>
      </c>
      <c r="AG9" s="51">
        <v>72</v>
      </c>
      <c r="AH9" s="85"/>
      <c r="AI9" s="85"/>
      <c r="AJ9" s="85"/>
      <c r="AK9" s="93" t="s">
        <v>916</v>
      </c>
      <c r="AL9" s="93" t="s">
        <v>994</v>
      </c>
      <c r="AM9" s="93"/>
      <c r="AN9" s="93"/>
      <c r="AO9" s="93" t="s">
        <v>1030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637</v>
      </c>
      <c r="B2" s="93" t="s">
        <v>234</v>
      </c>
      <c r="C2" s="85">
        <f>VLOOKUP(GroupVertices[[#This Row],[Vertex]],Vertices[],MATCH("ID",Vertices[[#Headers],[Vertex]:[Top Word Pairs in Tweet by Salience]],0),FALSE)</f>
        <v>6</v>
      </c>
    </row>
    <row r="3" spans="1:3" ht="15">
      <c r="A3" s="85" t="s">
        <v>637</v>
      </c>
      <c r="B3" s="93" t="s">
        <v>251</v>
      </c>
      <c r="C3" s="85">
        <f>VLOOKUP(GroupVertices[[#This Row],[Vertex]],Vertices[],MATCH("ID",Vertices[[#Headers],[Vertex]:[Top Word Pairs in Tweet by Salience]],0),FALSE)</f>
        <v>10</v>
      </c>
    </row>
    <row r="4" spans="1:3" ht="15">
      <c r="A4" s="85" t="s">
        <v>637</v>
      </c>
      <c r="B4" s="93" t="s">
        <v>250</v>
      </c>
      <c r="C4" s="85">
        <f>VLOOKUP(GroupVertices[[#This Row],[Vertex]],Vertices[],MATCH("ID",Vertices[[#Headers],[Vertex]:[Top Word Pairs in Tweet by Salience]],0),FALSE)</f>
        <v>9</v>
      </c>
    </row>
    <row r="5" spans="1:3" ht="15">
      <c r="A5" s="85" t="s">
        <v>637</v>
      </c>
      <c r="B5" s="93" t="s">
        <v>249</v>
      </c>
      <c r="C5" s="85">
        <f>VLOOKUP(GroupVertices[[#This Row],[Vertex]],Vertices[],MATCH("ID",Vertices[[#Headers],[Vertex]:[Top Word Pairs in Tweet by Salience]],0),FALSE)</f>
        <v>8</v>
      </c>
    </row>
    <row r="6" spans="1:3" ht="15">
      <c r="A6" s="85" t="s">
        <v>637</v>
      </c>
      <c r="B6" s="93" t="s">
        <v>248</v>
      </c>
      <c r="C6" s="85">
        <f>VLOOKUP(GroupVertices[[#This Row],[Vertex]],Vertices[],MATCH("ID",Vertices[[#Headers],[Vertex]:[Top Word Pairs in Tweet by Salience]],0),FALSE)</f>
        <v>7</v>
      </c>
    </row>
    <row r="7" spans="1:3" ht="15">
      <c r="A7" s="85" t="s">
        <v>638</v>
      </c>
      <c r="B7" s="93" t="s">
        <v>243</v>
      </c>
      <c r="C7" s="85">
        <f>VLOOKUP(GroupVertices[[#This Row],[Vertex]],Vertices[],MATCH("ID",Vertices[[#Headers],[Vertex]:[Top Word Pairs in Tweet by Salience]],0),FALSE)</f>
        <v>23</v>
      </c>
    </row>
    <row r="8" spans="1:3" ht="15">
      <c r="A8" s="85" t="s">
        <v>638</v>
      </c>
      <c r="B8" s="93" t="s">
        <v>241</v>
      </c>
      <c r="C8" s="85">
        <f>VLOOKUP(GroupVertices[[#This Row],[Vertex]],Vertices[],MATCH("ID",Vertices[[#Headers],[Vertex]:[Top Word Pairs in Tweet by Salience]],0),FALSE)</f>
        <v>20</v>
      </c>
    </row>
    <row r="9" spans="1:3" ht="15">
      <c r="A9" s="85" t="s">
        <v>638</v>
      </c>
      <c r="B9" s="93" t="s">
        <v>242</v>
      </c>
      <c r="C9" s="85">
        <f>VLOOKUP(GroupVertices[[#This Row],[Vertex]],Vertices[],MATCH("ID",Vertices[[#Headers],[Vertex]:[Top Word Pairs in Tweet by Salience]],0),FALSE)</f>
        <v>22</v>
      </c>
    </row>
    <row r="10" spans="1:3" ht="15">
      <c r="A10" s="85" t="s">
        <v>638</v>
      </c>
      <c r="B10" s="93" t="s">
        <v>255</v>
      </c>
      <c r="C10" s="85">
        <f>VLOOKUP(GroupVertices[[#This Row],[Vertex]],Vertices[],MATCH("ID",Vertices[[#Headers],[Vertex]:[Top Word Pairs in Tweet by Salience]],0),FALSE)</f>
        <v>21</v>
      </c>
    </row>
    <row r="11" spans="1:3" ht="15">
      <c r="A11" s="85" t="s">
        <v>639</v>
      </c>
      <c r="B11" s="93" t="s">
        <v>236</v>
      </c>
      <c r="C11" s="85">
        <f>VLOOKUP(GroupVertices[[#This Row],[Vertex]],Vertices[],MATCH("ID",Vertices[[#Headers],[Vertex]:[Top Word Pairs in Tweet by Salience]],0),FALSE)</f>
        <v>13</v>
      </c>
    </row>
    <row r="12" spans="1:3" ht="15">
      <c r="A12" s="85" t="s">
        <v>639</v>
      </c>
      <c r="B12" s="93" t="s">
        <v>244</v>
      </c>
      <c r="C12" s="85">
        <f>VLOOKUP(GroupVertices[[#This Row],[Vertex]],Vertices[],MATCH("ID",Vertices[[#Headers],[Vertex]:[Top Word Pairs in Tweet by Salience]],0),FALSE)</f>
        <v>24</v>
      </c>
    </row>
    <row r="13" spans="1:3" ht="15">
      <c r="A13" s="85" t="s">
        <v>639</v>
      </c>
      <c r="B13" s="93" t="s">
        <v>245</v>
      </c>
      <c r="C13" s="85">
        <f>VLOOKUP(GroupVertices[[#This Row],[Vertex]],Vertices[],MATCH("ID",Vertices[[#Headers],[Vertex]:[Top Word Pairs in Tweet by Salience]],0),FALSE)</f>
        <v>25</v>
      </c>
    </row>
    <row r="14" spans="1:3" ht="15">
      <c r="A14" s="85" t="s">
        <v>639</v>
      </c>
      <c r="B14" s="93" t="s">
        <v>246</v>
      </c>
      <c r="C14" s="85">
        <f>VLOOKUP(GroupVertices[[#This Row],[Vertex]],Vertices[],MATCH("ID",Vertices[[#Headers],[Vertex]:[Top Word Pairs in Tweet by Salience]],0),FALSE)</f>
        <v>26</v>
      </c>
    </row>
    <row r="15" spans="1:3" ht="15">
      <c r="A15" s="85" t="s">
        <v>640</v>
      </c>
      <c r="B15" s="93" t="s">
        <v>238</v>
      </c>
      <c r="C15" s="85">
        <f>VLOOKUP(GroupVertices[[#This Row],[Vertex]],Vertices[],MATCH("ID",Vertices[[#Headers],[Vertex]:[Top Word Pairs in Tweet by Salience]],0),FALSE)</f>
        <v>15</v>
      </c>
    </row>
    <row r="16" spans="1:3" ht="15">
      <c r="A16" s="85" t="s">
        <v>640</v>
      </c>
      <c r="B16" s="93" t="s">
        <v>254</v>
      </c>
      <c r="C16" s="85">
        <f>VLOOKUP(GroupVertices[[#This Row],[Vertex]],Vertices[],MATCH("ID",Vertices[[#Headers],[Vertex]:[Top Word Pairs in Tweet by Salience]],0),FALSE)</f>
        <v>17</v>
      </c>
    </row>
    <row r="17" spans="1:3" ht="15">
      <c r="A17" s="85" t="s">
        <v>640</v>
      </c>
      <c r="B17" s="93" t="s">
        <v>253</v>
      </c>
      <c r="C17" s="85">
        <f>VLOOKUP(GroupVertices[[#This Row],[Vertex]],Vertices[],MATCH("ID",Vertices[[#Headers],[Vertex]:[Top Word Pairs in Tweet by Salience]],0),FALSE)</f>
        <v>16</v>
      </c>
    </row>
    <row r="18" spans="1:3" ht="15">
      <c r="A18" s="85" t="s">
        <v>641</v>
      </c>
      <c r="B18" s="93" t="s">
        <v>237</v>
      </c>
      <c r="C18" s="85">
        <f>VLOOKUP(GroupVertices[[#This Row],[Vertex]],Vertices[],MATCH("ID",Vertices[[#Headers],[Vertex]:[Top Word Pairs in Tweet by Salience]],0),FALSE)</f>
        <v>14</v>
      </c>
    </row>
    <row r="19" spans="1:3" ht="15">
      <c r="A19" s="85" t="s">
        <v>641</v>
      </c>
      <c r="B19" s="93" t="s">
        <v>235</v>
      </c>
      <c r="C19" s="85">
        <f>VLOOKUP(GroupVertices[[#This Row],[Vertex]],Vertices[],MATCH("ID",Vertices[[#Headers],[Vertex]:[Top Word Pairs in Tweet by Salience]],0),FALSE)</f>
        <v>11</v>
      </c>
    </row>
    <row r="20" spans="1:3" ht="15">
      <c r="A20" s="85" t="s">
        <v>641</v>
      </c>
      <c r="B20" s="93" t="s">
        <v>252</v>
      </c>
      <c r="C20" s="85">
        <f>VLOOKUP(GroupVertices[[#This Row],[Vertex]],Vertices[],MATCH("ID",Vertices[[#Headers],[Vertex]:[Top Word Pairs in Tweet by Salience]],0),FALSE)</f>
        <v>12</v>
      </c>
    </row>
    <row r="21" spans="1:3" ht="15">
      <c r="A21" s="85" t="s">
        <v>642</v>
      </c>
      <c r="B21" s="93" t="s">
        <v>233</v>
      </c>
      <c r="C21" s="85">
        <f>VLOOKUP(GroupVertices[[#This Row],[Vertex]],Vertices[],MATCH("ID",Vertices[[#Headers],[Vertex]:[Top Word Pairs in Tweet by Salience]],0),FALSE)</f>
        <v>5</v>
      </c>
    </row>
    <row r="22" spans="1:3" ht="15">
      <c r="A22" s="85" t="s">
        <v>642</v>
      </c>
      <c r="B22" s="93" t="s">
        <v>247</v>
      </c>
      <c r="C22" s="85">
        <f>VLOOKUP(GroupVertices[[#This Row],[Vertex]],Vertices[],MATCH("ID",Vertices[[#Headers],[Vertex]:[Top Word Pairs in Tweet by Salience]],0),FALSE)</f>
        <v>4</v>
      </c>
    </row>
    <row r="23" spans="1:3" ht="15">
      <c r="A23" s="85" t="s">
        <v>642</v>
      </c>
      <c r="B23" s="93" t="s">
        <v>232</v>
      </c>
      <c r="C23" s="85">
        <f>VLOOKUP(GroupVertices[[#This Row],[Vertex]],Vertices[],MATCH("ID",Vertices[[#Headers],[Vertex]:[Top Word Pairs in Tweet by Salience]],0),FALSE)</f>
        <v>3</v>
      </c>
    </row>
    <row r="24" spans="1:3" ht="15">
      <c r="A24" s="85" t="s">
        <v>643</v>
      </c>
      <c r="B24" s="93" t="s">
        <v>240</v>
      </c>
      <c r="C24" s="85">
        <f>VLOOKUP(GroupVertices[[#This Row],[Vertex]],Vertices[],MATCH("ID",Vertices[[#Headers],[Vertex]:[Top Word Pairs in Tweet by Salience]],0),FALSE)</f>
        <v>19</v>
      </c>
    </row>
    <row r="25" spans="1:3" ht="15">
      <c r="A25" s="85" t="s">
        <v>643</v>
      </c>
      <c r="B25" s="93" t="s">
        <v>239</v>
      </c>
      <c r="C25" s="85">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657</v>
      </c>
      <c r="B2" s="36" t="s">
        <v>620</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16</v>
      </c>
      <c r="P2" s="39">
        <f>MIN(Vertices[PageRank])</f>
        <v>0.568492</v>
      </c>
      <c r="Q2" s="40">
        <f>COUNTIF(Vertices[PageRank],"&gt;= "&amp;P2)-COUNTIF(Vertices[PageRank],"&gt;="&amp;P3)</f>
        <v>6</v>
      </c>
      <c r="R2" s="39">
        <f>MIN(Vertices[Clustering Coefficient])</f>
        <v>0</v>
      </c>
      <c r="S2" s="45">
        <f>COUNTIF(Vertices[Clustering Coefficient],"&gt;= "&amp;R2)-COUNTIF(Vertices[Clustering Coefficient],"&gt;="&amp;R3)</f>
        <v>21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2"/>
      <c r="B3" s="132"/>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0.6545454545454545</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0.004564345454545455</v>
      </c>
      <c r="O3" s="42">
        <f>COUNTIF(Vertices[Eigenvector Centrality],"&gt;= "&amp;N3)-COUNTIF(Vertices[Eigenvector Centrality],"&gt;="&amp;N4)</f>
        <v>0</v>
      </c>
      <c r="P3" s="41">
        <f aca="true" t="shared" si="7" ref="P3:P26">P2+($P$57-$P$2)/BinDivisor</f>
        <v>0.6046219454545455</v>
      </c>
      <c r="Q3" s="42">
        <f>COUNTIF(Vertices[PageRank],"&gt;= "&amp;P3)-COUNTIF(Vertices[PageRank],"&gt;="&amp;P4)</f>
        <v>5</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0.10909090909090909</v>
      </c>
      <c r="G4" s="40">
        <f>COUNTIF(Vertices[In-Degree],"&gt;= "&amp;F4)-COUNTIF(Vertices[In-Degree],"&gt;="&amp;F5)</f>
        <v>0</v>
      </c>
      <c r="H4" s="39">
        <f t="shared" si="3"/>
        <v>0.18181818181818182</v>
      </c>
      <c r="I4" s="40">
        <f>COUNTIF(Vertices[Out-Degree],"&gt;= "&amp;H4)-COUNTIF(Vertices[Out-Degree],"&gt;="&amp;H5)</f>
        <v>0</v>
      </c>
      <c r="J4" s="39">
        <f t="shared" si="4"/>
        <v>1.309090909090909</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0.00912869090909091</v>
      </c>
      <c r="O4" s="40">
        <f>COUNTIF(Vertices[Eigenvector Centrality],"&gt;= "&amp;N4)-COUNTIF(Vertices[Eigenvector Centrality],"&gt;="&amp;N5)</f>
        <v>0</v>
      </c>
      <c r="P4" s="39">
        <f t="shared" si="7"/>
        <v>0.640751890909091</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0.16363636363636364</v>
      </c>
      <c r="G5" s="42">
        <f>COUNTIF(Vertices[In-Degree],"&gt;= "&amp;F5)-COUNTIF(Vertices[In-Degree],"&gt;="&amp;F6)</f>
        <v>0</v>
      </c>
      <c r="H5" s="41">
        <f t="shared" si="3"/>
        <v>0.2727272727272727</v>
      </c>
      <c r="I5" s="42">
        <f>COUNTIF(Vertices[Out-Degree],"&gt;= "&amp;H5)-COUNTIF(Vertices[Out-Degree],"&gt;="&amp;H6)</f>
        <v>0</v>
      </c>
      <c r="J5" s="41">
        <f t="shared" si="4"/>
        <v>1.9636363636363636</v>
      </c>
      <c r="K5" s="42">
        <f>COUNTIF(Vertices[Betweenness Centrality],"&gt;= "&amp;J5)-COUNTIF(Vertices[Betweenness Centrality],"&gt;="&amp;J6)</f>
        <v>1</v>
      </c>
      <c r="L5" s="41">
        <f t="shared" si="5"/>
        <v>0.05454545454545454</v>
      </c>
      <c r="M5" s="42">
        <f>COUNTIF(Vertices[Closeness Centrality],"&gt;= "&amp;L5)-COUNTIF(Vertices[Closeness Centrality],"&gt;="&amp;L6)</f>
        <v>6</v>
      </c>
      <c r="N5" s="41">
        <f t="shared" si="6"/>
        <v>0.013693036363636366</v>
      </c>
      <c r="O5" s="42">
        <f>COUNTIF(Vertices[Eigenvector Centrality],"&gt;= "&amp;N5)-COUNTIF(Vertices[Eigenvector Centrality],"&gt;="&amp;N6)</f>
        <v>0</v>
      </c>
      <c r="P5" s="41">
        <f t="shared" si="7"/>
        <v>0.6768818363636365</v>
      </c>
      <c r="Q5" s="42">
        <f>COUNTIF(Vertices[PageRank],"&gt;= "&amp;P5)-COUNTIF(Vertices[PageRank],"&gt;="&amp;P6)</f>
        <v>1</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0.21818181818181817</v>
      </c>
      <c r="G6" s="40">
        <f>COUNTIF(Vertices[In-Degree],"&gt;= "&amp;F6)-COUNTIF(Vertices[In-Degree],"&gt;="&amp;F7)</f>
        <v>0</v>
      </c>
      <c r="H6" s="39">
        <f t="shared" si="3"/>
        <v>0.36363636363636365</v>
      </c>
      <c r="I6" s="40">
        <f>COUNTIF(Vertices[Out-Degree],"&gt;= "&amp;H6)-COUNTIF(Vertices[Out-Degree],"&gt;="&amp;H7)</f>
        <v>0</v>
      </c>
      <c r="J6" s="39">
        <f t="shared" si="4"/>
        <v>2.618181818181818</v>
      </c>
      <c r="K6" s="40">
        <f>COUNTIF(Vertices[Betweenness Centrality],"&gt;= "&amp;J6)-COUNTIF(Vertices[Betweenness Centrality],"&gt;="&amp;J7)</f>
        <v>0</v>
      </c>
      <c r="L6" s="39">
        <f t="shared" si="5"/>
        <v>0.07272727272727272</v>
      </c>
      <c r="M6" s="40">
        <f>COUNTIF(Vertices[Closeness Centrality],"&gt;= "&amp;L6)-COUNTIF(Vertices[Closeness Centrality],"&gt;="&amp;L7)</f>
        <v>1</v>
      </c>
      <c r="N6" s="39">
        <f t="shared" si="6"/>
        <v>0.01825738181818182</v>
      </c>
      <c r="O6" s="40">
        <f>COUNTIF(Vertices[Eigenvector Centrality],"&gt;= "&amp;N6)-COUNTIF(Vertices[Eigenvector Centrality],"&gt;="&amp;N7)</f>
        <v>0</v>
      </c>
      <c r="P6" s="39">
        <f t="shared" si="7"/>
        <v>0.713011781818182</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15</v>
      </c>
      <c r="D7" s="34">
        <f t="shared" si="1"/>
        <v>0</v>
      </c>
      <c r="E7" s="3">
        <f>COUNTIF(Vertices[Degree],"&gt;= "&amp;D7)-COUNTIF(Vertices[Degree],"&gt;="&amp;D8)</f>
        <v>0</v>
      </c>
      <c r="F7" s="41">
        <f t="shared" si="2"/>
        <v>0.2727272727272727</v>
      </c>
      <c r="G7" s="42">
        <f>COUNTIF(Vertices[In-Degree],"&gt;= "&amp;F7)-COUNTIF(Vertices[In-Degree],"&gt;="&amp;F8)</f>
        <v>0</v>
      </c>
      <c r="H7" s="41">
        <f t="shared" si="3"/>
        <v>0.4545454545454546</v>
      </c>
      <c r="I7" s="42">
        <f>COUNTIF(Vertices[Out-Degree],"&gt;= "&amp;H7)-COUNTIF(Vertices[Out-Degree],"&gt;="&amp;H8)</f>
        <v>0</v>
      </c>
      <c r="J7" s="41">
        <f t="shared" si="4"/>
        <v>3.2727272727272725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0.022821727272727275</v>
      </c>
      <c r="O7" s="42">
        <f>COUNTIF(Vertices[Eigenvector Centrality],"&gt;= "&amp;N7)-COUNTIF(Vertices[Eigenvector Centrality],"&gt;="&amp;N8)</f>
        <v>0</v>
      </c>
      <c r="P7" s="41">
        <f t="shared" si="7"/>
        <v>0.7491417272727275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0.32727272727272727</v>
      </c>
      <c r="G8" s="40">
        <f>COUNTIF(Vertices[In-Degree],"&gt;= "&amp;F8)-COUNTIF(Vertices[In-Degree],"&gt;="&amp;F9)</f>
        <v>0</v>
      </c>
      <c r="H8" s="39">
        <f t="shared" si="3"/>
        <v>0.5454545454545455</v>
      </c>
      <c r="I8" s="40">
        <f>COUNTIF(Vertices[Out-Degree],"&gt;= "&amp;H8)-COUNTIF(Vertices[Out-Degree],"&gt;="&amp;H9)</f>
        <v>0</v>
      </c>
      <c r="J8" s="39">
        <f t="shared" si="4"/>
        <v>3.927272727272727</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0.02738607272727273</v>
      </c>
      <c r="O8" s="40">
        <f>COUNTIF(Vertices[Eigenvector Centrality],"&gt;= "&amp;N8)-COUNTIF(Vertices[Eigenvector Centrality],"&gt;="&amp;N9)</f>
        <v>0</v>
      </c>
      <c r="P8" s="39">
        <f t="shared" si="7"/>
        <v>0.785271672727273</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0.38181818181818183</v>
      </c>
      <c r="G9" s="42">
        <f>COUNTIF(Vertices[In-Degree],"&gt;= "&amp;F9)-COUNTIF(Vertices[In-Degree],"&gt;="&amp;F10)</f>
        <v>0</v>
      </c>
      <c r="H9" s="41">
        <f t="shared" si="3"/>
        <v>0.6363636363636365</v>
      </c>
      <c r="I9" s="42">
        <f>COUNTIF(Vertices[Out-Degree],"&gt;= "&amp;H9)-COUNTIF(Vertices[Out-Degree],"&gt;="&amp;H10)</f>
        <v>0</v>
      </c>
      <c r="J9" s="41">
        <f t="shared" si="4"/>
        <v>4.581818181818181</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0.03195041818181819</v>
      </c>
      <c r="O9" s="42">
        <f>COUNTIF(Vertices[Eigenvector Centrality],"&gt;= "&amp;N9)-COUNTIF(Vertices[Eigenvector Centrality],"&gt;="&amp;N10)</f>
        <v>0</v>
      </c>
      <c r="P9" s="41">
        <f t="shared" si="7"/>
        <v>0.8214016181818186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658</v>
      </c>
      <c r="B10" s="36">
        <v>4</v>
      </c>
      <c r="D10" s="34">
        <f t="shared" si="1"/>
        <v>0</v>
      </c>
      <c r="E10" s="3">
        <f>COUNTIF(Vertices[Degree],"&gt;= "&amp;D10)-COUNTIF(Vertices[Degree],"&gt;="&amp;D11)</f>
        <v>0</v>
      </c>
      <c r="F10" s="39">
        <f t="shared" si="2"/>
        <v>0.4363636363636364</v>
      </c>
      <c r="G10" s="40">
        <f>COUNTIF(Vertices[In-Degree],"&gt;= "&amp;F10)-COUNTIF(Vertices[In-Degree],"&gt;="&amp;F11)</f>
        <v>0</v>
      </c>
      <c r="H10" s="39">
        <f t="shared" si="3"/>
        <v>0.7272727272727274</v>
      </c>
      <c r="I10" s="40">
        <f>COUNTIF(Vertices[Out-Degree],"&gt;= "&amp;H10)-COUNTIF(Vertices[Out-Degree],"&gt;="&amp;H11)</f>
        <v>0</v>
      </c>
      <c r="J10" s="39">
        <f t="shared" si="4"/>
        <v>5.236363636363635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0.03651476363636364</v>
      </c>
      <c r="O10" s="40">
        <f>COUNTIF(Vertices[Eigenvector Centrality],"&gt;= "&amp;N10)-COUNTIF(Vertices[Eigenvector Centrality],"&gt;="&amp;N11)</f>
        <v>0</v>
      </c>
      <c r="P10" s="39">
        <f t="shared" si="7"/>
        <v>0.8575315636363641</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0.49090909090909096</v>
      </c>
      <c r="G11" s="42">
        <f>COUNTIF(Vertices[In-Degree],"&gt;= "&amp;F11)-COUNTIF(Vertices[In-Degree],"&gt;="&amp;F12)</f>
        <v>0</v>
      </c>
      <c r="H11" s="41">
        <f t="shared" si="3"/>
        <v>0.8181818181818183</v>
      </c>
      <c r="I11" s="42">
        <f>COUNTIF(Vertices[Out-Degree],"&gt;= "&amp;H11)-COUNTIF(Vertices[Out-Degree],"&gt;="&amp;H12)</f>
        <v>0</v>
      </c>
      <c r="J11" s="41">
        <f t="shared" si="4"/>
        <v>5.89090909090909</v>
      </c>
      <c r="K11" s="42">
        <f>COUNTIF(Vertices[Betweenness Centrality],"&gt;= "&amp;J11)-COUNTIF(Vertices[Betweenness Centrality],"&gt;="&amp;J12)</f>
        <v>1</v>
      </c>
      <c r="L11" s="41">
        <f t="shared" si="5"/>
        <v>0.16363636363636366</v>
      </c>
      <c r="M11" s="42">
        <f>COUNTIF(Vertices[Closeness Centrality],"&gt;= "&amp;L11)-COUNTIF(Vertices[Closeness Centrality],"&gt;="&amp;L12)</f>
        <v>0</v>
      </c>
      <c r="N11" s="41">
        <f t="shared" si="6"/>
        <v>0.041079109090909095</v>
      </c>
      <c r="O11" s="42">
        <f>COUNTIF(Vertices[Eigenvector Centrality],"&gt;= "&amp;N11)-COUNTIF(Vertices[Eigenvector Centrality],"&gt;="&amp;N12)</f>
        <v>0</v>
      </c>
      <c r="P11" s="41">
        <f t="shared" si="7"/>
        <v>0.8936615090909096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194</v>
      </c>
      <c r="B12" s="36">
        <v>14</v>
      </c>
      <c r="D12" s="34">
        <f t="shared" si="1"/>
        <v>0</v>
      </c>
      <c r="E12" s="3">
        <f>COUNTIF(Vertices[Degree],"&gt;= "&amp;D12)-COUNTIF(Vertices[Degree],"&gt;="&amp;D13)</f>
        <v>0</v>
      </c>
      <c r="F12" s="39">
        <f t="shared" si="2"/>
        <v>0.5454545454545455</v>
      </c>
      <c r="G12" s="40">
        <f>COUNTIF(Vertices[In-Degree],"&gt;= "&amp;F12)-COUNTIF(Vertices[In-Degree],"&gt;="&amp;F13)</f>
        <v>0</v>
      </c>
      <c r="H12" s="39">
        <f t="shared" si="3"/>
        <v>0.9090909090909093</v>
      </c>
      <c r="I12" s="40">
        <f>COUNTIF(Vertices[Out-Degree],"&gt;= "&amp;H12)-COUNTIF(Vertices[Out-Degree],"&gt;="&amp;H13)</f>
        <v>0</v>
      </c>
      <c r="J12" s="39">
        <f t="shared" si="4"/>
        <v>6.545454545454544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0.04564345454545455</v>
      </c>
      <c r="O12" s="40">
        <f>COUNTIF(Vertices[Eigenvector Centrality],"&gt;= "&amp;N12)-COUNTIF(Vertices[Eigenvector Centrality],"&gt;="&amp;N13)</f>
        <v>0</v>
      </c>
      <c r="P12" s="39">
        <f t="shared" si="7"/>
        <v>0.9297914545454551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257</v>
      </c>
      <c r="B13" s="36">
        <v>8</v>
      </c>
      <c r="D13" s="34">
        <f t="shared" si="1"/>
        <v>0</v>
      </c>
      <c r="E13" s="3">
        <f>COUNTIF(Vertices[Degree],"&gt;= "&amp;D13)-COUNTIF(Vertices[Degree],"&gt;="&amp;D14)</f>
        <v>0</v>
      </c>
      <c r="F13" s="41">
        <f t="shared" si="2"/>
        <v>0.6000000000000001</v>
      </c>
      <c r="G13" s="42">
        <f>COUNTIF(Vertices[In-Degree],"&gt;= "&amp;F13)-COUNTIF(Vertices[In-Degree],"&gt;="&amp;F14)</f>
        <v>0</v>
      </c>
      <c r="H13" s="41">
        <f t="shared" si="3"/>
        <v>1.0000000000000002</v>
      </c>
      <c r="I13" s="42">
        <f>COUNTIF(Vertices[Out-Degree],"&gt;= "&amp;H13)-COUNTIF(Vertices[Out-Degree],"&gt;="&amp;H14)</f>
        <v>10</v>
      </c>
      <c r="J13" s="41">
        <f t="shared" si="4"/>
        <v>7.199999999999998</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0.050207800000000004</v>
      </c>
      <c r="O13" s="42">
        <f>COUNTIF(Vertices[Eigenvector Centrality],"&gt;= "&amp;N13)-COUNTIF(Vertices[Eigenvector Centrality],"&gt;="&amp;N14)</f>
        <v>0</v>
      </c>
      <c r="P13" s="41">
        <f t="shared" si="7"/>
        <v>0.9659214000000006</v>
      </c>
      <c r="Q13" s="42">
        <f>COUNTIF(Vertices[PageRank],"&gt;= "&amp;P13)-COUNTIF(Vertices[PageRank],"&gt;="&amp;P14)</f>
        <v>7</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256</v>
      </c>
      <c r="B14" s="36">
        <v>11</v>
      </c>
      <c r="D14" s="34">
        <f t="shared" si="1"/>
        <v>0</v>
      </c>
      <c r="E14" s="3">
        <f>COUNTIF(Vertices[Degree],"&gt;= "&amp;D14)-COUNTIF(Vertices[Degree],"&gt;="&amp;D15)</f>
        <v>0</v>
      </c>
      <c r="F14" s="39">
        <f t="shared" si="2"/>
        <v>0.6545454545454547</v>
      </c>
      <c r="G14" s="40">
        <f>COUNTIF(Vertices[In-Degree],"&gt;= "&amp;F14)-COUNTIF(Vertices[In-Degree],"&gt;="&amp;F15)</f>
        <v>0</v>
      </c>
      <c r="H14" s="39">
        <f t="shared" si="3"/>
        <v>1.090909090909091</v>
      </c>
      <c r="I14" s="40">
        <f>COUNTIF(Vertices[Out-Degree],"&gt;= "&amp;H14)-COUNTIF(Vertices[Out-Degree],"&gt;="&amp;H15)</f>
        <v>0</v>
      </c>
      <c r="J14" s="39">
        <f t="shared" si="4"/>
        <v>7.854545454545453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0.05477214545454546</v>
      </c>
      <c r="O14" s="40">
        <f>COUNTIF(Vertices[Eigenvector Centrality],"&gt;= "&amp;N14)-COUNTIF(Vertices[Eigenvector Centrality],"&gt;="&amp;N15)</f>
        <v>0</v>
      </c>
      <c r="P14" s="39">
        <f t="shared" si="7"/>
        <v>1.002051345454546</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258</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1.1818181818181819</v>
      </c>
      <c r="I15" s="42">
        <f>COUNTIF(Vertices[Out-Degree],"&gt;= "&amp;H15)-COUNTIF(Vertices[Out-Degree],"&gt;="&amp;H16)</f>
        <v>0</v>
      </c>
      <c r="J15" s="41">
        <f t="shared" si="4"/>
        <v>8.509090909090908</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0.05933649090909091</v>
      </c>
      <c r="O15" s="42">
        <f>COUNTIF(Vertices[Eigenvector Centrality],"&gt;= "&amp;N15)-COUNTIF(Vertices[Eigenvector Centrality],"&gt;="&amp;N16)</f>
        <v>0</v>
      </c>
      <c r="P15" s="41">
        <f t="shared" si="7"/>
        <v>1.0381812909090915</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2"/>
      <c r="B16" s="132"/>
      <c r="D16" s="34">
        <f t="shared" si="1"/>
        <v>0</v>
      </c>
      <c r="E16" s="3">
        <f>COUNTIF(Vertices[Degree],"&gt;= "&amp;D16)-COUNTIF(Vertices[Degree],"&gt;="&amp;D17)</f>
        <v>0</v>
      </c>
      <c r="F16" s="39">
        <f t="shared" si="2"/>
        <v>0.7636363636363638</v>
      </c>
      <c r="G16" s="40">
        <f>COUNTIF(Vertices[In-Degree],"&gt;= "&amp;F16)-COUNTIF(Vertices[In-Degree],"&gt;="&amp;F17)</f>
        <v>0</v>
      </c>
      <c r="H16" s="39">
        <f t="shared" si="3"/>
        <v>1.2727272727272727</v>
      </c>
      <c r="I16" s="40">
        <f>COUNTIF(Vertices[Out-Degree],"&gt;= "&amp;H16)-COUNTIF(Vertices[Out-Degree],"&gt;="&amp;H17)</f>
        <v>0</v>
      </c>
      <c r="J16" s="39">
        <f t="shared" si="4"/>
        <v>9.163636363636362</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0.06390083636363637</v>
      </c>
      <c r="O16" s="40">
        <f>COUNTIF(Vertices[Eigenvector Centrality],"&gt;= "&amp;N16)-COUNTIF(Vertices[Eigenvector Centrality],"&gt;="&amp;N17)</f>
        <v>0</v>
      </c>
      <c r="P16" s="39">
        <f t="shared" si="7"/>
        <v>1.074311236363637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151</v>
      </c>
      <c r="B17" s="36">
        <v>14</v>
      </c>
      <c r="D17" s="34">
        <f t="shared" si="1"/>
        <v>0</v>
      </c>
      <c r="E17" s="3">
        <f>COUNTIF(Vertices[Degree],"&gt;= "&amp;D17)-COUNTIF(Vertices[Degree],"&gt;="&amp;D18)</f>
        <v>0</v>
      </c>
      <c r="F17" s="41">
        <f t="shared" si="2"/>
        <v>0.8181818181818183</v>
      </c>
      <c r="G17" s="42">
        <f>COUNTIF(Vertices[In-Degree],"&gt;= "&amp;F17)-COUNTIF(Vertices[In-Degree],"&gt;="&amp;F18)</f>
        <v>0</v>
      </c>
      <c r="H17" s="41">
        <f t="shared" si="3"/>
        <v>1.3636363636363635</v>
      </c>
      <c r="I17" s="42">
        <f>COUNTIF(Vertices[Out-Degree],"&gt;= "&amp;H17)-COUNTIF(Vertices[Out-Degree],"&gt;="&amp;H18)</f>
        <v>0</v>
      </c>
      <c r="J17" s="41">
        <f t="shared" si="4"/>
        <v>9.818181818181817</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0.06846518181818183</v>
      </c>
      <c r="O17" s="42">
        <f>COUNTIF(Vertices[Eigenvector Centrality],"&gt;= "&amp;N17)-COUNTIF(Vertices[Eigenvector Centrality],"&gt;="&amp;N18)</f>
        <v>0</v>
      </c>
      <c r="P17" s="41">
        <f t="shared" si="7"/>
        <v>1.1104411818181823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132"/>
      <c r="B18" s="132"/>
      <c r="D18" s="34">
        <f t="shared" si="1"/>
        <v>0</v>
      </c>
      <c r="E18" s="3">
        <f>COUNTIF(Vertices[Degree],"&gt;= "&amp;D18)-COUNTIF(Vertices[Degree],"&gt;="&amp;D19)</f>
        <v>0</v>
      </c>
      <c r="F18" s="39">
        <f t="shared" si="2"/>
        <v>0.8727272727272729</v>
      </c>
      <c r="G18" s="40">
        <f>COUNTIF(Vertices[In-Degree],"&gt;= "&amp;F18)-COUNTIF(Vertices[In-Degree],"&gt;="&amp;F19)</f>
        <v>0</v>
      </c>
      <c r="H18" s="39">
        <f t="shared" si="3"/>
        <v>1.4545454545454544</v>
      </c>
      <c r="I18" s="40">
        <f>COUNTIF(Vertices[Out-Degree],"&gt;= "&amp;H18)-COUNTIF(Vertices[Out-Degree],"&gt;="&amp;H19)</f>
        <v>0</v>
      </c>
      <c r="J18" s="39">
        <f t="shared" si="4"/>
        <v>10.47272727272727</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0.07302952727272728</v>
      </c>
      <c r="O18" s="40">
        <f>COUNTIF(Vertices[Eigenvector Centrality],"&gt;= "&amp;N18)-COUNTIF(Vertices[Eigenvector Centrality],"&gt;="&amp;N19)</f>
        <v>0</v>
      </c>
      <c r="P18" s="39">
        <f t="shared" si="7"/>
        <v>1.1465711272727277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0.9272727272727275</v>
      </c>
      <c r="G19" s="42">
        <f>COUNTIF(Vertices[In-Degree],"&gt;= "&amp;F19)-COUNTIF(Vertices[In-Degree],"&gt;="&amp;F20)</f>
        <v>0</v>
      </c>
      <c r="H19" s="41">
        <f t="shared" si="3"/>
        <v>1.5454545454545452</v>
      </c>
      <c r="I19" s="42">
        <f>COUNTIF(Vertices[Out-Degree],"&gt;= "&amp;H19)-COUNTIF(Vertices[Out-Degree],"&gt;="&amp;H20)</f>
        <v>0</v>
      </c>
      <c r="J19" s="41">
        <f t="shared" si="4"/>
        <v>11.127272727272725</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0.07759387272727274</v>
      </c>
      <c r="O19" s="42">
        <f>COUNTIF(Vertices[Eigenvector Centrality],"&gt;= "&amp;N19)-COUNTIF(Vertices[Eigenvector Centrality],"&gt;="&amp;N20)</f>
        <v>0</v>
      </c>
      <c r="P19" s="41">
        <f t="shared" si="7"/>
        <v>1.182701072727273</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0.981818181818182</v>
      </c>
      <c r="G20" s="40">
        <f>COUNTIF(Vertices[In-Degree],"&gt;= "&amp;F20)-COUNTIF(Vertices[In-Degree],"&gt;="&amp;F21)</f>
        <v>14</v>
      </c>
      <c r="H20" s="39">
        <f t="shared" si="3"/>
        <v>1.636363636363636</v>
      </c>
      <c r="I20" s="40">
        <f>COUNTIF(Vertices[Out-Degree],"&gt;= "&amp;H20)-COUNTIF(Vertices[Out-Degree],"&gt;="&amp;H21)</f>
        <v>0</v>
      </c>
      <c r="J20" s="39">
        <f t="shared" si="4"/>
        <v>11.78181818181818</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0.08215821818181819</v>
      </c>
      <c r="O20" s="40">
        <f>COUNTIF(Vertices[Eigenvector Centrality],"&gt;= "&amp;N20)-COUNTIF(Vertices[Eigenvector Centrality],"&gt;="&amp;N21)</f>
        <v>4</v>
      </c>
      <c r="P20" s="39">
        <f t="shared" si="7"/>
        <v>1.2188310181818185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132"/>
      <c r="B21" s="132"/>
      <c r="D21" s="34">
        <f t="shared" si="1"/>
        <v>0</v>
      </c>
      <c r="E21" s="3">
        <f>COUNTIF(Vertices[Degree],"&gt;= "&amp;D21)-COUNTIF(Vertices[Degree],"&gt;="&amp;D22)</f>
        <v>0</v>
      </c>
      <c r="F21" s="41">
        <f t="shared" si="2"/>
        <v>1.0363636363636366</v>
      </c>
      <c r="G21" s="42">
        <f>COUNTIF(Vertices[In-Degree],"&gt;= "&amp;F21)-COUNTIF(Vertices[In-Degree],"&gt;="&amp;F22)</f>
        <v>0</v>
      </c>
      <c r="H21" s="41">
        <f t="shared" si="3"/>
        <v>1.7272727272727268</v>
      </c>
      <c r="I21" s="42">
        <f>COUNTIF(Vertices[Out-Degree],"&gt;= "&amp;H21)-COUNTIF(Vertices[Out-Degree],"&gt;="&amp;H22)</f>
        <v>0</v>
      </c>
      <c r="J21" s="41">
        <f t="shared" si="4"/>
        <v>12.436363636363634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0.08672256363636364</v>
      </c>
      <c r="O21" s="42">
        <f>COUNTIF(Vertices[Eigenvector Centrality],"&gt;= "&amp;N21)-COUNTIF(Vertices[Eigenvector Centrality],"&gt;="&amp;N22)</f>
        <v>0</v>
      </c>
      <c r="P21" s="41">
        <f t="shared" si="7"/>
        <v>1.254960963636364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152</v>
      </c>
      <c r="B22" s="36">
        <v>9</v>
      </c>
      <c r="D22" s="34">
        <f t="shared" si="1"/>
        <v>0</v>
      </c>
      <c r="E22" s="3">
        <f>COUNTIF(Vertices[Degree],"&gt;= "&amp;D22)-COUNTIF(Vertices[Degree],"&gt;="&amp;D23)</f>
        <v>0</v>
      </c>
      <c r="F22" s="39">
        <f t="shared" si="2"/>
        <v>1.090909090909091</v>
      </c>
      <c r="G22" s="40">
        <f>COUNTIF(Vertices[In-Degree],"&gt;= "&amp;F22)-COUNTIF(Vertices[In-Degree],"&gt;="&amp;F23)</f>
        <v>0</v>
      </c>
      <c r="H22" s="39">
        <f t="shared" si="3"/>
        <v>1.8181818181818177</v>
      </c>
      <c r="I22" s="40">
        <f>COUNTIF(Vertices[Out-Degree],"&gt;= "&amp;H22)-COUNTIF(Vertices[Out-Degree],"&gt;="&amp;H23)</f>
        <v>0</v>
      </c>
      <c r="J22" s="39">
        <f t="shared" si="4"/>
        <v>13.090909090909088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0.0912869090909091</v>
      </c>
      <c r="O22" s="40">
        <f>COUNTIF(Vertices[Eigenvector Centrality],"&gt;= "&amp;N22)-COUNTIF(Vertices[Eigenvector Centrality],"&gt;="&amp;N23)</f>
        <v>2</v>
      </c>
      <c r="P22" s="39">
        <f t="shared" si="7"/>
        <v>1.2910909090909093</v>
      </c>
      <c r="Q22" s="40">
        <f>COUNTIF(Vertices[PageRank],"&gt;= "&amp;P22)-COUNTIF(Vertices[PageRank],"&gt;="&amp;P23)</f>
        <v>1</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153</v>
      </c>
      <c r="B23" s="36">
        <v>4</v>
      </c>
      <c r="D23" s="34">
        <f t="shared" si="1"/>
        <v>0</v>
      </c>
      <c r="E23" s="3">
        <f>COUNTIF(Vertices[Degree],"&gt;= "&amp;D23)-COUNTIF(Vertices[Degree],"&gt;="&amp;D24)</f>
        <v>0</v>
      </c>
      <c r="F23" s="41">
        <f t="shared" si="2"/>
        <v>1.1454545454545455</v>
      </c>
      <c r="G23" s="42">
        <f>COUNTIF(Vertices[In-Degree],"&gt;= "&amp;F23)-COUNTIF(Vertices[In-Degree],"&gt;="&amp;F24)</f>
        <v>0</v>
      </c>
      <c r="H23" s="41">
        <f t="shared" si="3"/>
        <v>1.9090909090909085</v>
      </c>
      <c r="I23" s="42">
        <f>COUNTIF(Vertices[Out-Degree],"&gt;= "&amp;H23)-COUNTIF(Vertices[Out-Degree],"&gt;="&amp;H24)</f>
        <v>0</v>
      </c>
      <c r="J23" s="41">
        <f t="shared" si="4"/>
        <v>13.745454545454542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0.09585125454545455</v>
      </c>
      <c r="O23" s="42">
        <f>COUNTIF(Vertices[Eigenvector Centrality],"&gt;= "&amp;N23)-COUNTIF(Vertices[Eigenvector Centrality],"&gt;="&amp;N24)</f>
        <v>0</v>
      </c>
      <c r="P23" s="41">
        <f t="shared" si="7"/>
        <v>1.3272208545454547</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1.2</v>
      </c>
      <c r="G24" s="40">
        <f>COUNTIF(Vertices[In-Degree],"&gt;= "&amp;F24)-COUNTIF(Vertices[In-Degree],"&gt;="&amp;F25)</f>
        <v>0</v>
      </c>
      <c r="H24" s="39">
        <f t="shared" si="3"/>
        <v>1.9999999999999993</v>
      </c>
      <c r="I24" s="40">
        <f>COUNTIF(Vertices[Out-Degree],"&gt;= "&amp;H24)-COUNTIF(Vertices[Out-Degree],"&gt;="&amp;H25)</f>
        <v>3</v>
      </c>
      <c r="J24" s="39">
        <f t="shared" si="4"/>
        <v>14.399999999999997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0.10041560000000001</v>
      </c>
      <c r="O24" s="40">
        <f>COUNTIF(Vertices[Eigenvector Centrality],"&gt;= "&amp;N24)-COUNTIF(Vertices[Eigenvector Centrality],"&gt;="&amp;N25)</f>
        <v>0</v>
      </c>
      <c r="P24" s="39">
        <f t="shared" si="7"/>
        <v>1.3633508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1.2545454545454544</v>
      </c>
      <c r="G25" s="42">
        <f>COUNTIF(Vertices[In-Degree],"&gt;= "&amp;F25)-COUNTIF(Vertices[In-Degree],"&gt;="&amp;F26)</f>
        <v>0</v>
      </c>
      <c r="H25" s="41">
        <f t="shared" si="3"/>
        <v>2.0909090909090904</v>
      </c>
      <c r="I25" s="42">
        <f>COUNTIF(Vertices[Out-Degree],"&gt;= "&amp;H25)-COUNTIF(Vertices[Out-Degree],"&gt;="&amp;H26)</f>
        <v>0</v>
      </c>
      <c r="J25" s="41">
        <f t="shared" si="4"/>
        <v>15.054545454545451</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0.10497994545454546</v>
      </c>
      <c r="O25" s="42">
        <f>COUNTIF(Vertices[Eigenvector Centrality],"&gt;= "&amp;N25)-COUNTIF(Vertices[Eigenvector Centrality],"&gt;="&amp;N26)</f>
        <v>0</v>
      </c>
      <c r="P25" s="41">
        <f t="shared" si="7"/>
        <v>1.3994807454545455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132"/>
      <c r="B26" s="132"/>
      <c r="D26" s="34">
        <f t="shared" si="1"/>
        <v>0</v>
      </c>
      <c r="E26" s="3">
        <f>COUNTIF(Vertices[Degree],"&gt;= "&amp;D26)-COUNTIF(Vertices[Degree],"&gt;="&amp;D28)</f>
        <v>0</v>
      </c>
      <c r="F26" s="39">
        <f t="shared" si="2"/>
        <v>1.3090909090909089</v>
      </c>
      <c r="G26" s="40">
        <f>COUNTIF(Vertices[In-Degree],"&gt;= "&amp;F26)-COUNTIF(Vertices[In-Degree],"&gt;="&amp;F28)</f>
        <v>0</v>
      </c>
      <c r="H26" s="39">
        <f t="shared" si="3"/>
        <v>2.181818181818181</v>
      </c>
      <c r="I26" s="40">
        <f>COUNTIF(Vertices[Out-Degree],"&gt;= "&amp;H26)-COUNTIF(Vertices[Out-Degree],"&gt;="&amp;H28)</f>
        <v>0</v>
      </c>
      <c r="J26" s="39">
        <f t="shared" si="4"/>
        <v>15.709090909090905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0.10954429090909092</v>
      </c>
      <c r="O26" s="40">
        <f>COUNTIF(Vertices[Eigenvector Centrality],"&gt;= "&amp;N26)-COUNTIF(Vertices[Eigenvector Centrality],"&gt;="&amp;N28)</f>
        <v>0</v>
      </c>
      <c r="P26" s="39">
        <f t="shared" si="7"/>
        <v>1.4356106909090909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-4</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1.396226</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2.272727272727272</v>
      </c>
      <c r="I28" s="42">
        <f>COUNTIF(Vertices[Out-Degree],"&gt;= "&amp;H28)-COUNTIF(Vertices[Out-Degree],"&gt;="&amp;H40)</f>
        <v>0</v>
      </c>
      <c r="J28" s="41">
        <f>J26+($J$57-$J$2)/BinDivisor</f>
        <v>16.36363636363636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0.11410863636363637</v>
      </c>
      <c r="O28" s="42">
        <f>COUNTIF(Vertices[Eigenvector Centrality],"&gt;= "&amp;N28)-COUNTIF(Vertices[Eigenvector Centrality],"&gt;="&amp;N40)</f>
        <v>0</v>
      </c>
      <c r="P28" s="41">
        <f>P26+($P$57-$P$2)/BinDivisor</f>
        <v>1.4717406363636363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2"/>
      <c r="B29" s="132"/>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0.028985507246376812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659</v>
      </c>
      <c r="B31" s="36">
        <v>0.504325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2"/>
      <c r="B32" s="132"/>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660</v>
      </c>
      <c r="B33" s="36" t="s">
        <v>661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-4</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-6</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-4</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-6</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2.363636363636363</v>
      </c>
      <c r="I40" s="40">
        <f>COUNTIF(Vertices[Out-Degree],"&gt;= "&amp;H40)-COUNTIF(Vertices[Out-Degree],"&gt;="&amp;H41)</f>
        <v>0</v>
      </c>
      <c r="J40" s="39">
        <f>J28+($J$57-$J$2)/BinDivisor</f>
        <v>17.018181818181816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0.11867298181818182</v>
      </c>
      <c r="O40" s="40">
        <f>COUNTIF(Vertices[Eigenvector Centrality],"&gt;= "&amp;N40)-COUNTIF(Vertices[Eigenvector Centrality],"&gt;="&amp;N41)</f>
        <v>0</v>
      </c>
      <c r="P40" s="39">
        <f>P28+($P$57-$P$2)/BinDivisor</f>
        <v>1.5078705818181817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17.672727272727272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4</v>
      </c>
      <c r="N41" s="41">
        <f aca="true" t="shared" si="15" ref="N41:N56">N40+($N$57-$N$2)/BinDivisor</f>
        <v>0.12323732727272728</v>
      </c>
      <c r="O41" s="42">
        <f>COUNTIF(Vertices[Eigenvector Centrality],"&gt;= "&amp;N41)-COUNTIF(Vertices[Eigenvector Centrality],"&gt;="&amp;N42)</f>
        <v>0</v>
      </c>
      <c r="P41" s="41">
        <f aca="true" t="shared" si="16" ref="P41:P56">P40+($P$57-$P$2)/BinDivisor</f>
        <v>1.544000527272727</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2.5454545454545445</v>
      </c>
      <c r="I42" s="40">
        <f>COUNTIF(Vertices[Out-Degree],"&gt;= "&amp;H42)-COUNTIF(Vertices[Out-Degree],"&gt;="&amp;H43)</f>
        <v>0</v>
      </c>
      <c r="J42" s="39">
        <f t="shared" si="13"/>
        <v>18.327272727272728</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0.12780167272727275</v>
      </c>
      <c r="O42" s="40">
        <f>COUNTIF(Vertices[Eigenvector Centrality],"&gt;= "&amp;N42)-COUNTIF(Vertices[Eigenvector Centrality],"&gt;="&amp;N43)</f>
        <v>0</v>
      </c>
      <c r="P42" s="39">
        <f t="shared" si="16"/>
        <v>1.5801304727272725</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1.5818181818181811</v>
      </c>
      <c r="G43" s="42">
        <f>COUNTIF(Vertices[In-Degree],"&gt;= "&amp;F43)-COUNTIF(Vertices[In-Degree],"&gt;="&amp;F44)</f>
        <v>0</v>
      </c>
      <c r="H43" s="41">
        <f t="shared" si="12"/>
        <v>2.6363636363636354</v>
      </c>
      <c r="I43" s="42">
        <f>COUNTIF(Vertices[Out-Degree],"&gt;= "&amp;H43)-COUNTIF(Vertices[Out-Degree],"&gt;="&amp;H44)</f>
        <v>0</v>
      </c>
      <c r="J43" s="41">
        <f t="shared" si="13"/>
        <v>18.981818181818184</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0.1323660181818182</v>
      </c>
      <c r="O43" s="42">
        <f>COUNTIF(Vertices[Eigenvector Centrality],"&gt;= "&amp;N43)-COUNTIF(Vertices[Eigenvector Centrality],"&gt;="&amp;N44)</f>
        <v>0</v>
      </c>
      <c r="P43" s="41">
        <f t="shared" si="16"/>
        <v>1.6162604181818179</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1.6363636363636356</v>
      </c>
      <c r="G44" s="40">
        <f>COUNTIF(Vertices[In-Degree],"&gt;= "&amp;F44)-COUNTIF(Vertices[In-Degree],"&gt;="&amp;F45)</f>
        <v>0</v>
      </c>
      <c r="H44" s="39">
        <f t="shared" si="12"/>
        <v>2.727272727272726</v>
      </c>
      <c r="I44" s="40">
        <f>COUNTIF(Vertices[Out-Degree],"&gt;= "&amp;H44)-COUNTIF(Vertices[Out-Degree],"&gt;="&amp;H45)</f>
        <v>0</v>
      </c>
      <c r="J44" s="39">
        <f t="shared" si="13"/>
        <v>19.63636363636364</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0.13693036363636366</v>
      </c>
      <c r="O44" s="40">
        <f>COUNTIF(Vertices[Eigenvector Centrality],"&gt;= "&amp;N44)-COUNTIF(Vertices[Eigenvector Centrality],"&gt;="&amp;N45)</f>
        <v>0</v>
      </c>
      <c r="P44" s="39">
        <f t="shared" si="16"/>
        <v>1.6523903636363633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2.818181818181817</v>
      </c>
      <c r="I45" s="42">
        <f>COUNTIF(Vertices[Out-Degree],"&gt;= "&amp;H45)-COUNTIF(Vertices[Out-Degree],"&gt;="&amp;H46)</f>
        <v>0</v>
      </c>
      <c r="J45" s="41">
        <f t="shared" si="13"/>
        <v>20.290909090909096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0.1414947090909091</v>
      </c>
      <c r="O45" s="42">
        <f>COUNTIF(Vertices[Eigenvector Centrality],"&gt;= "&amp;N45)-COUNTIF(Vertices[Eigenvector Centrality],"&gt;="&amp;N46)</f>
        <v>0</v>
      </c>
      <c r="P45" s="41">
        <f t="shared" si="16"/>
        <v>1.6885203090909087</v>
      </c>
      <c r="Q45" s="42">
        <f>COUNTIF(Vertices[PageRank],"&gt;= "&amp;P45)-COUNTIF(Vertices[PageRank],"&gt;="&amp;P46)</f>
        <v>1</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2.909090909090908</v>
      </c>
      <c r="I46" s="40">
        <f>COUNTIF(Vertices[Out-Degree],"&gt;= "&amp;H46)-COUNTIF(Vertices[Out-Degree],"&gt;="&amp;H47)</f>
        <v>0</v>
      </c>
      <c r="J46" s="39">
        <f t="shared" si="13"/>
        <v>20.945454545454552</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0.14605905454545456</v>
      </c>
      <c r="O46" s="40">
        <f>COUNTIF(Vertices[Eigenvector Centrality],"&gt;= "&amp;N46)-COUNTIF(Vertices[Eigenvector Centrality],"&gt;="&amp;N47)</f>
        <v>0</v>
      </c>
      <c r="P46" s="39">
        <f t="shared" si="16"/>
        <v>1.724650254545454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2.9999999999999987</v>
      </c>
      <c r="I47" s="42">
        <f>COUNTIF(Vertices[Out-Degree],"&gt;= "&amp;H47)-COUNTIF(Vertices[Out-Degree],"&gt;="&amp;H48)</f>
        <v>1</v>
      </c>
      <c r="J47" s="41">
        <f t="shared" si="13"/>
        <v>21.60000000000001</v>
      </c>
      <c r="K47" s="42">
        <f>COUNTIF(Vertices[Betweenness Centrality],"&gt;= "&amp;J47)-COUNTIF(Vertices[Betweenness Centrality],"&gt;="&amp;J48)</f>
        <v>1</v>
      </c>
      <c r="L47" s="41">
        <f t="shared" si="14"/>
        <v>0.6000000000000001</v>
      </c>
      <c r="M47" s="42">
        <f>COUNTIF(Vertices[Closeness Centrality],"&gt;= "&amp;L47)-COUNTIF(Vertices[Closeness Centrality],"&gt;="&amp;L48)</f>
        <v>0</v>
      </c>
      <c r="N47" s="41">
        <f t="shared" si="15"/>
        <v>0.15062340000000002</v>
      </c>
      <c r="O47" s="42">
        <f>COUNTIF(Vertices[Eigenvector Centrality],"&gt;= "&amp;N47)-COUNTIF(Vertices[Eigenvector Centrality],"&gt;="&amp;N48)</f>
        <v>0</v>
      </c>
      <c r="P47" s="41">
        <f t="shared" si="16"/>
        <v>1.7607801999999995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3.0909090909090895</v>
      </c>
      <c r="I48" s="40">
        <f>COUNTIF(Vertices[Out-Degree],"&gt;= "&amp;H48)-COUNTIF(Vertices[Out-Degree],"&gt;="&amp;H49)</f>
        <v>0</v>
      </c>
      <c r="J48" s="39">
        <f t="shared" si="13"/>
        <v>22.254545454545465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0.15518774545454547</v>
      </c>
      <c r="O48" s="40">
        <f>COUNTIF(Vertices[Eigenvector Centrality],"&gt;= "&amp;N48)-COUNTIF(Vertices[Eigenvector Centrality],"&gt;="&amp;N49)</f>
        <v>0</v>
      </c>
      <c r="P48" s="39">
        <f t="shared" si="16"/>
        <v>1.7969101454545449</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3.1818181818181803</v>
      </c>
      <c r="I49" s="42">
        <f>COUNTIF(Vertices[Out-Degree],"&gt;= "&amp;H49)-COUNTIF(Vertices[Out-Degree],"&gt;="&amp;H50)</f>
        <v>0</v>
      </c>
      <c r="J49" s="41">
        <f t="shared" si="13"/>
        <v>22.90909090909092</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0.15975209090909093</v>
      </c>
      <c r="O49" s="42">
        <f>COUNTIF(Vertices[Eigenvector Centrality],"&gt;= "&amp;N49)-COUNTIF(Vertices[Eigenvector Centrality],"&gt;="&amp;N50)</f>
        <v>0</v>
      </c>
      <c r="P49" s="41">
        <f t="shared" si="16"/>
        <v>1.8330400909090903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2</v>
      </c>
      <c r="H50" s="39">
        <f t="shared" si="12"/>
        <v>3.272727272727271</v>
      </c>
      <c r="I50" s="40">
        <f>COUNTIF(Vertices[Out-Degree],"&gt;= "&amp;H50)-COUNTIF(Vertices[Out-Degree],"&gt;="&amp;H51)</f>
        <v>0</v>
      </c>
      <c r="J50" s="39">
        <f t="shared" si="13"/>
        <v>23.563636363636377</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0.16431643636363638</v>
      </c>
      <c r="O50" s="40">
        <f>COUNTIF(Vertices[Eigenvector Centrality],"&gt;= "&amp;N50)-COUNTIF(Vertices[Eigenvector Centrality],"&gt;="&amp;N51)</f>
        <v>0</v>
      </c>
      <c r="P50" s="39">
        <f t="shared" si="16"/>
        <v>1.8691700363636357</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3.363636363636362</v>
      </c>
      <c r="I51" s="42">
        <f>COUNTIF(Vertices[Out-Degree],"&gt;= "&amp;H51)-COUNTIF(Vertices[Out-Degree],"&gt;="&amp;H52)</f>
        <v>0</v>
      </c>
      <c r="J51" s="41">
        <f t="shared" si="13"/>
        <v>24.218181818181833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0.16888078181818184</v>
      </c>
      <c r="O51" s="42">
        <f>COUNTIF(Vertices[Eigenvector Centrality],"&gt;= "&amp;N51)-COUNTIF(Vertices[Eigenvector Centrality],"&gt;="&amp;N52)</f>
        <v>0</v>
      </c>
      <c r="P51" s="41">
        <f t="shared" si="16"/>
        <v>1.905299981818181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3.454545454545453</v>
      </c>
      <c r="I52" s="40">
        <f>COUNTIF(Vertices[Out-Degree],"&gt;= "&amp;H52)-COUNTIF(Vertices[Out-Degree],"&gt;="&amp;H53)</f>
        <v>0</v>
      </c>
      <c r="J52" s="39">
        <f t="shared" si="13"/>
        <v>24.87272727272729</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0.1734451272727273</v>
      </c>
      <c r="O52" s="40">
        <f>COUNTIF(Vertices[Eigenvector Centrality],"&gt;= "&amp;N52)-COUNTIF(Vertices[Eigenvector Centrality],"&gt;="&amp;N53)</f>
        <v>0</v>
      </c>
      <c r="P52" s="39">
        <f t="shared" si="16"/>
        <v>1.9414299272727265</v>
      </c>
      <c r="Q52" s="40">
        <f>COUNTIF(Vertices[PageRank],"&gt;= "&amp;P52)-COUNTIF(Vertices[PageRank],"&gt;="&amp;P53)</f>
        <v>1</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3.5454545454545436</v>
      </c>
      <c r="I53" s="42">
        <f>COUNTIF(Vertices[Out-Degree],"&gt;= "&amp;H53)-COUNTIF(Vertices[Out-Degree],"&gt;="&amp;H54)</f>
        <v>0</v>
      </c>
      <c r="J53" s="41">
        <f t="shared" si="13"/>
        <v>25.527272727272745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0.17800947272727274</v>
      </c>
      <c r="O53" s="42">
        <f>COUNTIF(Vertices[Eigenvector Centrality],"&gt;= "&amp;N53)-COUNTIF(Vertices[Eigenvector Centrality],"&gt;="&amp;N54)</f>
        <v>0</v>
      </c>
      <c r="P53" s="41">
        <f t="shared" si="16"/>
        <v>1.9775598727272719</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3.6363636363636345</v>
      </c>
      <c r="I54" s="40">
        <f>COUNTIF(Vertices[Out-Degree],"&gt;= "&amp;H54)-COUNTIF(Vertices[Out-Degree],"&gt;="&amp;H55)</f>
        <v>0</v>
      </c>
      <c r="J54" s="39">
        <f t="shared" si="13"/>
        <v>26.1818181818182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0.1825738181818182</v>
      </c>
      <c r="O54" s="40">
        <f>COUNTIF(Vertices[Eigenvector Centrality],"&gt;= "&amp;N54)-COUNTIF(Vertices[Eigenvector Centrality],"&gt;="&amp;N55)</f>
        <v>0</v>
      </c>
      <c r="P54" s="39">
        <f t="shared" si="16"/>
        <v>2.0136898181818172</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3.7272727272727253</v>
      </c>
      <c r="I55" s="42">
        <f>COUNTIF(Vertices[Out-Degree],"&gt;= "&amp;H55)-COUNTIF(Vertices[Out-Degree],"&gt;="&amp;H56)</f>
        <v>0</v>
      </c>
      <c r="J55" s="41">
        <f t="shared" si="13"/>
        <v>26.836363636363657</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0.18713816363636365</v>
      </c>
      <c r="O55" s="42">
        <f>COUNTIF(Vertices[Eigenvector Centrality],"&gt;= "&amp;N55)-COUNTIF(Vertices[Eigenvector Centrality],"&gt;="&amp;N56)</f>
        <v>0</v>
      </c>
      <c r="P55" s="41">
        <f t="shared" si="16"/>
        <v>2.049819763636363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3.818181818181816</v>
      </c>
      <c r="I56" s="40">
        <f>COUNTIF(Vertices[Out-Degree],"&gt;= "&amp;H56)-COUNTIF(Vertices[Out-Degree],"&gt;="&amp;H57)</f>
        <v>0</v>
      </c>
      <c r="J56" s="39">
        <f t="shared" si="13"/>
        <v>27.490909090909113</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0.1917025090909091</v>
      </c>
      <c r="O56" s="40">
        <f>COUNTIF(Vertices[Eigenvector Centrality],"&gt;= "&amp;N56)-COUNTIF(Vertices[Eigenvector Centrality],"&gt;="&amp;N57)</f>
        <v>1</v>
      </c>
      <c r="P56" s="39">
        <f t="shared" si="16"/>
        <v>2.0859497090909085</v>
      </c>
      <c r="Q56" s="40">
        <f>COUNTIF(Vertices[PageRank],"&gt;= "&amp;P56)-COUNTIF(Vertices[PageRank],"&gt;="&amp;P57)</f>
        <v>1</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2</v>
      </c>
      <c r="H57" s="43">
        <f>MAX(Vertices[Out-Degree])</f>
        <v>5</v>
      </c>
      <c r="I57" s="44">
        <f>COUNTIF(Vertices[Out-Degree],"&gt;= "&amp;H57)-COUNTIF(Vertices[Out-Degree],"&gt;="&amp;H58)</f>
        <v>1</v>
      </c>
      <c r="J57" s="43">
        <f>MAX(Vertices[Betweenness Centrality])</f>
        <v>36</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0.251039</v>
      </c>
      <c r="O57" s="44">
        <f>COUNTIF(Vertices[Eigenvector Centrality],"&gt;= "&amp;N57)-COUNTIF(Vertices[Eigenvector Centrality],"&gt;="&amp;N58)</f>
        <v>1</v>
      </c>
      <c r="P57" s="43">
        <f>MAX(Vertices[PageRank])</f>
        <v>2.555639</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36</v>
      </c>
    </row>
    <row r="99" spans="1:2" ht="15">
      <c r="A99" s="35" t="s">
        <v>102</v>
      </c>
      <c r="B99" s="49">
        <f>_xlfn.IFERROR(AVERAGE(Vertices[Betweenness Centrality]),NoMetricMessage)</f>
        <v>2.75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0.2577639583333334</v>
      </c>
    </row>
    <row r="114" spans="1:2" ht="15">
      <c r="A114" s="35" t="s">
        <v>109</v>
      </c>
      <c r="B114" s="49">
        <f>_xlfn.IFERROR(MEDIAN(Vertices[Closeness Centrality]),NoMetricMessage)</f>
        <v>0.1555555</v>
      </c>
    </row>
    <row r="125" spans="1:2" ht="15">
      <c r="A125" s="35" t="s">
        <v>112</v>
      </c>
      <c r="B125" s="49">
        <f>IF(COUNT(Vertices[Eigenvector Centrality])&gt;0,N2,NoMetricMessage)</f>
        <v>0</v>
      </c>
    </row>
    <row r="126" spans="1:2" ht="15">
      <c r="A126" s="35" t="s">
        <v>113</v>
      </c>
      <c r="B126" s="49">
        <f>IF(COUNT(Vertices[Eigenvector Centrality])&gt;0,N57,NoMetricMessage)</f>
        <v>0.251039</v>
      </c>
    </row>
    <row r="127" spans="1:2" ht="15">
      <c r="A127" s="35" t="s">
        <v>114</v>
      </c>
      <c r="B127" s="49">
        <f>_xlfn.IFERROR(AVERAGE(Vertices[Eigenvector Centrality]),NoMetricMessage)</f>
        <v>0.04166662499999999</v>
      </c>
    </row>
    <row r="128" spans="1:2" ht="15">
      <c r="A128" s="35" t="s">
        <v>115</v>
      </c>
      <c r="B128" s="49">
        <f>_xlfn.IFERROR(MEDIAN(Vertices[Eigenvector Centrality]),NoMetricMessage)</f>
        <v>1.5E-06</v>
      </c>
    </row>
    <row r="139" spans="1:2" ht="15">
      <c r="A139" s="35" t="s">
        <v>140</v>
      </c>
      <c r="B139" s="49">
        <f>IF(COUNT(Vertices[PageRank])&gt;0,P2,NoMetricMessage)</f>
        <v>0.568492</v>
      </c>
    </row>
    <row r="140" spans="1:2" ht="15">
      <c r="A140" s="35" t="s">
        <v>141</v>
      </c>
      <c r="B140" s="49">
        <f>IF(COUNT(Vertices[PageRank])&gt;0,P57,NoMetricMessage)</f>
        <v>2.555639</v>
      </c>
    </row>
    <row r="141" spans="1:2" ht="15">
      <c r="A141" s="35" t="s">
        <v>142</v>
      </c>
      <c r="B141" s="49">
        <f>_xlfn.IFERROR(AVERAGE(Vertices[PageRank]),NoMetricMessage)</f>
        <v>0.9999790000000002</v>
      </c>
    </row>
    <row r="142" spans="1:2" ht="15">
      <c r="A142" s="35" t="s">
        <v>143</v>
      </c>
      <c r="B142" s="49">
        <f>_xlfn.IFERROR(MEDIAN(Vertices[PageRank]),NoMetricMessage)</f>
        <v>0.8508595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0.0625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621</v>
      </c>
    </row>
    <row r="8" spans="1:11" ht="409.5">
      <c r="A8"/>
      <c r="B8">
        <v>2</v>
      </c>
      <c r="C8">
        <v>2</v>
      </c>
      <c r="D8" t="s">
        <v>61</v>
      </c>
      <c r="E8" t="s">
        <v>61</v>
      </c>
      <c r="H8" t="s">
        <v>73</v>
      </c>
      <c r="J8" t="s">
        <v>176</v>
      </c>
      <c r="K8" s="13" t="s">
        <v>622</v>
      </c>
    </row>
    <row r="9" spans="1:11" ht="15">
      <c r="A9"/>
      <c r="B9">
        <v>3</v>
      </c>
      <c r="C9">
        <v>4</v>
      </c>
      <c r="D9" t="s">
        <v>62</v>
      </c>
      <c r="E9" t="s">
        <v>62</v>
      </c>
      <c r="H9" t="s">
        <v>74</v>
      </c>
      <c r="J9" t="s">
        <v>177</v>
      </c>
      <c r="K9" t="s">
        <v>623</v>
      </c>
    </row>
    <row r="10" spans="1:11" ht="15">
      <c r="A10"/>
      <c r="B10">
        <v>4</v>
      </c>
      <c r="D10" t="s">
        <v>63</v>
      </c>
      <c r="E10" t="s">
        <v>63</v>
      </c>
      <c r="H10" t="s">
        <v>75</v>
      </c>
      <c r="J10" t="s">
        <v>178</v>
      </c>
      <c r="K10" t="s">
        <v>624</v>
      </c>
    </row>
    <row r="11" spans="1:11" ht="15">
      <c r="A11"/>
      <c r="B11">
        <v>5</v>
      </c>
      <c r="D11" t="s">
        <v>46</v>
      </c>
      <c r="E11">
        <v>1</v>
      </c>
      <c r="H11" t="s">
        <v>76</v>
      </c>
      <c r="J11" t="s">
        <v>179</v>
      </c>
      <c r="K11" t="s">
        <v>625</v>
      </c>
    </row>
    <row r="12" spans="1:11" ht="15">
      <c r="A12"/>
      <c r="B12"/>
      <c r="D12" t="s">
        <v>64</v>
      </c>
      <c r="E12">
        <v>2</v>
      </c>
      <c r="H12">
        <v>0</v>
      </c>
      <c r="J12" t="s">
        <v>180</v>
      </c>
      <c r="K12" t="s">
        <v>626</v>
      </c>
    </row>
    <row r="13" spans="1:11" ht="15">
      <c r="A13"/>
      <c r="B13"/>
      <c r="D13">
        <v>1</v>
      </c>
      <c r="E13">
        <v>3</v>
      </c>
      <c r="H13">
        <v>1</v>
      </c>
      <c r="J13" t="s">
        <v>181</v>
      </c>
      <c r="K13" t="s">
        <v>627</v>
      </c>
    </row>
    <row r="14" spans="4:11" ht="15">
      <c r="D14">
        <v>2</v>
      </c>
      <c r="E14">
        <v>4</v>
      </c>
      <c r="H14">
        <v>2</v>
      </c>
      <c r="J14" t="s">
        <v>182</v>
      </c>
      <c r="K14" t="s">
        <v>628</v>
      </c>
    </row>
    <row r="15" spans="4:11" ht="15">
      <c r="D15">
        <v>3</v>
      </c>
      <c r="E15">
        <v>5</v>
      </c>
      <c r="H15">
        <v>3</v>
      </c>
      <c r="J15" t="s">
        <v>183</v>
      </c>
      <c r="K15" t="s">
        <v>629</v>
      </c>
    </row>
    <row r="16" spans="4:11" ht="15">
      <c r="D16">
        <v>4</v>
      </c>
      <c r="E16">
        <v>6</v>
      </c>
      <c r="H16">
        <v>4</v>
      </c>
      <c r="J16" t="s">
        <v>184</v>
      </c>
      <c r="K16" t="s">
        <v>630</v>
      </c>
    </row>
    <row r="17" spans="4:11" ht="15">
      <c r="D17">
        <v>5</v>
      </c>
      <c r="E17">
        <v>7</v>
      </c>
      <c r="H17">
        <v>5</v>
      </c>
      <c r="J17" t="s">
        <v>185</v>
      </c>
      <c r="K17" t="s">
        <v>631</v>
      </c>
    </row>
    <row r="18" spans="4:11" ht="15">
      <c r="D18">
        <v>6</v>
      </c>
      <c r="E18">
        <v>8</v>
      </c>
      <c r="H18">
        <v>6</v>
      </c>
      <c r="J18" t="s">
        <v>186</v>
      </c>
      <c r="K18" t="s">
        <v>632</v>
      </c>
    </row>
    <row r="19" spans="4:11" ht="409.5">
      <c r="D19">
        <v>7</v>
      </c>
      <c r="E19">
        <v>9</v>
      </c>
      <c r="H19">
        <v>7</v>
      </c>
      <c r="J19" t="s">
        <v>187</v>
      </c>
      <c r="K19" s="13" t="s">
        <v>633</v>
      </c>
    </row>
    <row r="20" spans="4:11" ht="409.5">
      <c r="D20">
        <v>8</v>
      </c>
      <c r="H20">
        <v>8</v>
      </c>
      <c r="J20" t="s">
        <v>188</v>
      </c>
      <c r="K20" s="13" t="s">
        <v>634</v>
      </c>
    </row>
    <row r="21" spans="4:11" ht="409.5">
      <c r="D21">
        <v>9</v>
      </c>
      <c r="H21">
        <v>9</v>
      </c>
      <c r="J21" t="s">
        <v>189</v>
      </c>
      <c r="K21" s="118" t="s">
        <v>635</v>
      </c>
    </row>
    <row r="22" spans="4:11" ht="15">
      <c r="D22">
        <v>10</v>
      </c>
      <c r="J22" t="s">
        <v>190</v>
      </c>
      <c r="K22" t="s">
        <v>1104</v>
      </c>
    </row>
    <row r="23" spans="4:11" ht="409.5">
      <c r="D23">
        <v>11</v>
      </c>
      <c r="J23" t="s">
        <v>191</v>
      </c>
      <c r="K23" s="13" t="s">
        <v>1105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0BA9-928C-4171-B4BE-F5638A7F4D6A}">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654</v>
      </c>
      <c r="B2" s="131" t="s">
        <v>655</v>
      </c>
      <c r="C2" s="67" t="s">
        <v>656</v>
      </c>
    </row>
    <row r="3" spans="1:3" ht="15">
      <c r="A3" s="130" t="s">
        <v>637</v>
      </c>
      <c r="B3" s="130" t="s">
        <v>637</v>
      </c>
      <c r="C3" s="36">
        <v>4</v>
      </c>
    </row>
    <row r="4" spans="1:3" ht="15">
      <c r="A4" s="130" t="s">
        <v>637</v>
      </c>
      <c r="B4" s="130" t="s">
        <v>641</v>
      </c>
      <c r="C4" s="36">
        <v>2</v>
      </c>
    </row>
    <row r="5" spans="1:3" ht="15">
      <c r="A5" s="130" t="s">
        <v>638</v>
      </c>
      <c r="B5" s="130" t="s">
        <v>638</v>
      </c>
      <c r="C5" s="36">
        <v>4</v>
      </c>
    </row>
    <row r="6" spans="1:3" ht="15">
      <c r="A6" s="130" t="s">
        <v>639</v>
      </c>
      <c r="B6" s="130" t="s">
        <v>639</v>
      </c>
      <c r="C6" s="36">
        <v>6</v>
      </c>
    </row>
    <row r="7" spans="1:3" ht="15">
      <c r="A7" s="130" t="s">
        <v>640</v>
      </c>
      <c r="B7" s="130" t="s">
        <v>640</v>
      </c>
      <c r="C7" s="36">
        <v>4</v>
      </c>
    </row>
    <row r="8" spans="1:3" ht="15">
      <c r="A8" s="130" t="s">
        <v>641</v>
      </c>
      <c r="B8" s="130" t="s">
        <v>641</v>
      </c>
      <c r="C8" s="36">
        <v>9</v>
      </c>
    </row>
    <row r="9" spans="1:3" ht="15">
      <c r="A9" s="130" t="s">
        <v>642</v>
      </c>
      <c r="B9" s="130" t="s">
        <v>642</v>
      </c>
      <c r="C9" s="36">
        <v>3</v>
      </c>
    </row>
    <row r="10" spans="1:3" ht="15">
      <c r="A10" s="130" t="s">
        <v>643</v>
      </c>
      <c r="B10" s="130" t="s">
        <v>643</v>
      </c>
      <c r="C10"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EAD13-B71C-42AD-B969-1463585D3957}">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662</v>
      </c>
      <c r="B1" s="13" t="s">
        <v>813</v>
      </c>
      <c r="C1" s="13" t="s">
        <v>814</v>
      </c>
      <c r="D1" s="13" t="s">
        <v>144</v>
      </c>
      <c r="E1" s="13" t="s">
        <v>816</v>
      </c>
      <c r="F1" s="13" t="s">
        <v>817</v>
      </c>
      <c r="G1" s="13" t="s">
        <v>818</v>
      </c>
    </row>
    <row r="2" spans="1:7" ht="15">
      <c r="A2" s="85" t="s">
        <v>663</v>
      </c>
      <c r="B2" s="85">
        <v>19</v>
      </c>
      <c r="C2" s="133">
        <v>0.024390243902439025</v>
      </c>
      <c r="D2" s="85" t="s">
        <v>815</v>
      </c>
      <c r="E2" s="85"/>
      <c r="F2" s="85"/>
      <c r="G2" s="85"/>
    </row>
    <row r="3" spans="1:7" ht="15">
      <c r="A3" s="85" t="s">
        <v>664</v>
      </c>
      <c r="B3" s="85">
        <v>16</v>
      </c>
      <c r="C3" s="133">
        <v>0.02053915275994865</v>
      </c>
      <c r="D3" s="85" t="s">
        <v>815</v>
      </c>
      <c r="E3" s="85"/>
      <c r="F3" s="85"/>
      <c r="G3" s="85"/>
    </row>
    <row r="4" spans="1:7" ht="15">
      <c r="A4" s="85" t="s">
        <v>665</v>
      </c>
      <c r="B4" s="85">
        <v>0</v>
      </c>
      <c r="C4" s="133">
        <v>0</v>
      </c>
      <c r="D4" s="85" t="s">
        <v>815</v>
      </c>
      <c r="E4" s="85"/>
      <c r="F4" s="85"/>
      <c r="G4" s="85"/>
    </row>
    <row r="5" spans="1:7" ht="15">
      <c r="A5" s="85" t="s">
        <v>666</v>
      </c>
      <c r="B5" s="85">
        <v>744</v>
      </c>
      <c r="C5" s="133">
        <v>0.9550706033376123</v>
      </c>
      <c r="D5" s="85" t="s">
        <v>815</v>
      </c>
      <c r="E5" s="85"/>
      <c r="F5" s="85"/>
      <c r="G5" s="85"/>
    </row>
    <row r="6" spans="1:7" ht="15">
      <c r="A6" s="85" t="s">
        <v>667</v>
      </c>
      <c r="B6" s="85">
        <v>779</v>
      </c>
      <c r="C6" s="133">
        <v>1</v>
      </c>
      <c r="D6" s="85" t="s">
        <v>815</v>
      </c>
      <c r="E6" s="85"/>
      <c r="F6" s="85"/>
      <c r="G6" s="85"/>
    </row>
    <row r="7" spans="1:7" ht="15">
      <c r="A7" s="93" t="s">
        <v>255</v>
      </c>
      <c r="B7" s="93">
        <v>16</v>
      </c>
      <c r="C7" s="134">
        <v>0.008308993117480153</v>
      </c>
      <c r="D7" s="93" t="s">
        <v>815</v>
      </c>
      <c r="E7" s="93" t="b">
        <v>0</v>
      </c>
      <c r="F7" s="93" t="b">
        <v>0</v>
      </c>
      <c r="G7" s="93" t="b">
        <v>0</v>
      </c>
    </row>
    <row r="8" spans="1:7" ht="15">
      <c r="A8" s="93" t="s">
        <v>668</v>
      </c>
      <c r="B8" s="93">
        <v>9</v>
      </c>
      <c r="C8" s="134">
        <v>0.009479144651978738</v>
      </c>
      <c r="D8" s="93" t="s">
        <v>815</v>
      </c>
      <c r="E8" s="93" t="b">
        <v>0</v>
      </c>
      <c r="F8" s="93" t="b">
        <v>0</v>
      </c>
      <c r="G8" s="93" t="b">
        <v>0</v>
      </c>
    </row>
    <row r="9" spans="1:7" ht="15">
      <c r="A9" s="93" t="s">
        <v>250</v>
      </c>
      <c r="B9" s="93">
        <v>8</v>
      </c>
      <c r="C9" s="134">
        <v>0.010291623783383974</v>
      </c>
      <c r="D9" s="93" t="s">
        <v>815</v>
      </c>
      <c r="E9" s="93" t="b">
        <v>0</v>
      </c>
      <c r="F9" s="93" t="b">
        <v>0</v>
      </c>
      <c r="G9" s="93" t="b">
        <v>0</v>
      </c>
    </row>
    <row r="10" spans="1:7" ht="15">
      <c r="A10" s="93" t="s">
        <v>669</v>
      </c>
      <c r="B10" s="93">
        <v>8</v>
      </c>
      <c r="C10" s="134">
        <v>0.01658182524141123</v>
      </c>
      <c r="D10" s="93" t="s">
        <v>815</v>
      </c>
      <c r="E10" s="93" t="b">
        <v>0</v>
      </c>
      <c r="F10" s="93" t="b">
        <v>0</v>
      </c>
      <c r="G10" s="93" t="b">
        <v>0</v>
      </c>
    </row>
    <row r="11" spans="1:7" ht="15">
      <c r="A11" s="93" t="s">
        <v>670</v>
      </c>
      <c r="B11" s="93">
        <v>7</v>
      </c>
      <c r="C11" s="134">
        <v>0.014509097086234825</v>
      </c>
      <c r="D11" s="93" t="s">
        <v>815</v>
      </c>
      <c r="E11" s="93" t="b">
        <v>0</v>
      </c>
      <c r="F11" s="93" t="b">
        <v>0</v>
      </c>
      <c r="G11" s="93" t="b">
        <v>0</v>
      </c>
    </row>
    <row r="12" spans="1:7" ht="15">
      <c r="A12" s="93" t="s">
        <v>671</v>
      </c>
      <c r="B12" s="93">
        <v>6</v>
      </c>
      <c r="C12" s="134">
        <v>0.009592154192387183</v>
      </c>
      <c r="D12" s="93" t="s">
        <v>815</v>
      </c>
      <c r="E12" s="93" t="b">
        <v>0</v>
      </c>
      <c r="F12" s="93" t="b">
        <v>0</v>
      </c>
      <c r="G12" s="93" t="b">
        <v>0</v>
      </c>
    </row>
    <row r="13" spans="1:7" ht="15">
      <c r="A13" s="93" t="s">
        <v>672</v>
      </c>
      <c r="B13" s="93">
        <v>6</v>
      </c>
      <c r="C13" s="134">
        <v>0.014693949175362025</v>
      </c>
      <c r="D13" s="93" t="s">
        <v>815</v>
      </c>
      <c r="E13" s="93" t="b">
        <v>0</v>
      </c>
      <c r="F13" s="93" t="b">
        <v>0</v>
      </c>
      <c r="G13" s="93" t="b">
        <v>0</v>
      </c>
    </row>
    <row r="14" spans="1:7" ht="15">
      <c r="A14" s="93" t="s">
        <v>673</v>
      </c>
      <c r="B14" s="93">
        <v>5</v>
      </c>
      <c r="C14" s="134">
        <v>0.00799346182698932</v>
      </c>
      <c r="D14" s="93" t="s">
        <v>815</v>
      </c>
      <c r="E14" s="93" t="b">
        <v>0</v>
      </c>
      <c r="F14" s="93" t="b">
        <v>0</v>
      </c>
      <c r="G14" s="93" t="b">
        <v>0</v>
      </c>
    </row>
    <row r="15" spans="1:7" ht="15">
      <c r="A15" s="93" t="s">
        <v>674</v>
      </c>
      <c r="B15" s="93">
        <v>5</v>
      </c>
      <c r="C15" s="134">
        <v>0.00799346182698932</v>
      </c>
      <c r="D15" s="93" t="s">
        <v>815</v>
      </c>
      <c r="E15" s="93" t="b">
        <v>0</v>
      </c>
      <c r="F15" s="93" t="b">
        <v>0</v>
      </c>
      <c r="G15" s="93" t="b">
        <v>0</v>
      </c>
    </row>
    <row r="16" spans="1:7" ht="15">
      <c r="A16" s="93" t="s">
        <v>675</v>
      </c>
      <c r="B16" s="93">
        <v>5</v>
      </c>
      <c r="C16" s="134">
        <v>0.00799346182698932</v>
      </c>
      <c r="D16" s="93" t="s">
        <v>815</v>
      </c>
      <c r="E16" s="93" t="b">
        <v>0</v>
      </c>
      <c r="F16" s="93" t="b">
        <v>0</v>
      </c>
      <c r="G16" s="93" t="b">
        <v>0</v>
      </c>
    </row>
    <row r="17" spans="1:7" ht="15">
      <c r="A17" s="93" t="s">
        <v>676</v>
      </c>
      <c r="B17" s="93">
        <v>5</v>
      </c>
      <c r="C17" s="134">
        <v>0.00799346182698932</v>
      </c>
      <c r="D17" s="93" t="s">
        <v>815</v>
      </c>
      <c r="E17" s="93" t="b">
        <v>0</v>
      </c>
      <c r="F17" s="93" t="b">
        <v>0</v>
      </c>
      <c r="G17" s="93" t="b">
        <v>0</v>
      </c>
    </row>
    <row r="18" spans="1:7" ht="15">
      <c r="A18" s="93" t="s">
        <v>677</v>
      </c>
      <c r="B18" s="93">
        <v>4</v>
      </c>
      <c r="C18" s="134">
        <v>0.008290912620705615</v>
      </c>
      <c r="D18" s="93" t="s">
        <v>815</v>
      </c>
      <c r="E18" s="93" t="b">
        <v>0</v>
      </c>
      <c r="F18" s="93" t="b">
        <v>0</v>
      </c>
      <c r="G18" s="93" t="b">
        <v>0</v>
      </c>
    </row>
    <row r="19" spans="1:7" ht="15">
      <c r="A19" s="93" t="s">
        <v>251</v>
      </c>
      <c r="B19" s="93">
        <v>4</v>
      </c>
      <c r="C19" s="134">
        <v>0.007223060171062025</v>
      </c>
      <c r="D19" s="93" t="s">
        <v>815</v>
      </c>
      <c r="E19" s="93" t="b">
        <v>0</v>
      </c>
      <c r="F19" s="93" t="b">
        <v>0</v>
      </c>
      <c r="G19" s="93" t="b">
        <v>0</v>
      </c>
    </row>
    <row r="20" spans="1:7" ht="15">
      <c r="A20" s="93" t="s">
        <v>678</v>
      </c>
      <c r="B20" s="93">
        <v>4</v>
      </c>
      <c r="C20" s="134">
        <v>0.007223060171062025</v>
      </c>
      <c r="D20" s="93" t="s">
        <v>815</v>
      </c>
      <c r="E20" s="93" t="b">
        <v>0</v>
      </c>
      <c r="F20" s="93" t="b">
        <v>0</v>
      </c>
      <c r="G20" s="93" t="b">
        <v>0</v>
      </c>
    </row>
    <row r="21" spans="1:7" ht="15">
      <c r="A21" s="93" t="s">
        <v>679</v>
      </c>
      <c r="B21" s="93">
        <v>4</v>
      </c>
      <c r="C21" s="134">
        <v>0.007223060171062025</v>
      </c>
      <c r="D21" s="93" t="s">
        <v>815</v>
      </c>
      <c r="E21" s="93" t="b">
        <v>0</v>
      </c>
      <c r="F21" s="93" t="b">
        <v>0</v>
      </c>
      <c r="G21" s="93" t="b">
        <v>0</v>
      </c>
    </row>
    <row r="22" spans="1:7" ht="15">
      <c r="A22" s="93" t="s">
        <v>680</v>
      </c>
      <c r="B22" s="93">
        <v>4</v>
      </c>
      <c r="C22" s="134">
        <v>0.007223060171062025</v>
      </c>
      <c r="D22" s="93" t="s">
        <v>815</v>
      </c>
      <c r="E22" s="93" t="b">
        <v>0</v>
      </c>
      <c r="F22" s="93" t="b">
        <v>0</v>
      </c>
      <c r="G22" s="93" t="b">
        <v>0</v>
      </c>
    </row>
    <row r="23" spans="1:7" ht="15">
      <c r="A23" s="93" t="s">
        <v>681</v>
      </c>
      <c r="B23" s="93">
        <v>4</v>
      </c>
      <c r="C23" s="134">
        <v>0.009795966116908018</v>
      </c>
      <c r="D23" s="93" t="s">
        <v>815</v>
      </c>
      <c r="E23" s="93" t="b">
        <v>0</v>
      </c>
      <c r="F23" s="93" t="b">
        <v>0</v>
      </c>
      <c r="G23" s="93" t="b">
        <v>0</v>
      </c>
    </row>
    <row r="24" spans="1:7" ht="15">
      <c r="A24" s="93" t="s">
        <v>682</v>
      </c>
      <c r="B24" s="93">
        <v>4</v>
      </c>
      <c r="C24" s="134">
        <v>0.008290912620705615</v>
      </c>
      <c r="D24" s="93" t="s">
        <v>815</v>
      </c>
      <c r="E24" s="93" t="b">
        <v>0</v>
      </c>
      <c r="F24" s="93" t="b">
        <v>0</v>
      </c>
      <c r="G24" s="93" t="b">
        <v>0</v>
      </c>
    </row>
    <row r="25" spans="1:7" ht="15">
      <c r="A25" s="93" t="s">
        <v>683</v>
      </c>
      <c r="B25" s="93">
        <v>4</v>
      </c>
      <c r="C25" s="134">
        <v>0.009795966116908018</v>
      </c>
      <c r="D25" s="93" t="s">
        <v>815</v>
      </c>
      <c r="E25" s="93" t="b">
        <v>0</v>
      </c>
      <c r="F25" s="93" t="b">
        <v>0</v>
      </c>
      <c r="G25" s="93" t="b">
        <v>0</v>
      </c>
    </row>
    <row r="26" spans="1:7" ht="15">
      <c r="A26" s="93" t="s">
        <v>309</v>
      </c>
      <c r="B26" s="93">
        <v>4</v>
      </c>
      <c r="C26" s="134">
        <v>0.008290912620705615</v>
      </c>
      <c r="D26" s="93" t="s">
        <v>815</v>
      </c>
      <c r="E26" s="93" t="b">
        <v>0</v>
      </c>
      <c r="F26" s="93" t="b">
        <v>0</v>
      </c>
      <c r="G26" s="93" t="b">
        <v>0</v>
      </c>
    </row>
    <row r="27" spans="1:7" ht="15">
      <c r="A27" s="93" t="s">
        <v>684</v>
      </c>
      <c r="B27" s="93">
        <v>4</v>
      </c>
      <c r="C27" s="134">
        <v>0.009795966116908018</v>
      </c>
      <c r="D27" s="93" t="s">
        <v>815</v>
      </c>
      <c r="E27" s="93" t="b">
        <v>0</v>
      </c>
      <c r="F27" s="93" t="b">
        <v>0</v>
      </c>
      <c r="G27" s="93" t="b">
        <v>0</v>
      </c>
    </row>
    <row r="28" spans="1:7" ht="15">
      <c r="A28" s="93" t="s">
        <v>685</v>
      </c>
      <c r="B28" s="93">
        <v>4</v>
      </c>
      <c r="C28" s="134">
        <v>0.007223060171062025</v>
      </c>
      <c r="D28" s="93" t="s">
        <v>815</v>
      </c>
      <c r="E28" s="93" t="b">
        <v>0</v>
      </c>
      <c r="F28" s="93" t="b">
        <v>0</v>
      </c>
      <c r="G28" s="93" t="b">
        <v>0</v>
      </c>
    </row>
    <row r="29" spans="1:7" ht="15">
      <c r="A29" s="93" t="s">
        <v>686</v>
      </c>
      <c r="B29" s="93">
        <v>4</v>
      </c>
      <c r="C29" s="134">
        <v>0.007223060171062025</v>
      </c>
      <c r="D29" s="93" t="s">
        <v>815</v>
      </c>
      <c r="E29" s="93" t="b">
        <v>0</v>
      </c>
      <c r="F29" s="93" t="b">
        <v>0</v>
      </c>
      <c r="G29" s="93" t="b">
        <v>0</v>
      </c>
    </row>
    <row r="30" spans="1:7" ht="15">
      <c r="A30" s="93" t="s">
        <v>687</v>
      </c>
      <c r="B30" s="93">
        <v>4</v>
      </c>
      <c r="C30" s="134">
        <v>0.009795966116908018</v>
      </c>
      <c r="D30" s="93" t="s">
        <v>815</v>
      </c>
      <c r="E30" s="93" t="b">
        <v>0</v>
      </c>
      <c r="F30" s="93" t="b">
        <v>0</v>
      </c>
      <c r="G30" s="93" t="b">
        <v>0</v>
      </c>
    </row>
    <row r="31" spans="1:7" ht="15">
      <c r="A31" s="93" t="s">
        <v>688</v>
      </c>
      <c r="B31" s="93">
        <v>4</v>
      </c>
      <c r="C31" s="134">
        <v>0.009795966116908018</v>
      </c>
      <c r="D31" s="93" t="s">
        <v>815</v>
      </c>
      <c r="E31" s="93" t="b">
        <v>0</v>
      </c>
      <c r="F31" s="93" t="b">
        <v>0</v>
      </c>
      <c r="G31" s="93" t="b">
        <v>0</v>
      </c>
    </row>
    <row r="32" spans="1:7" ht="15">
      <c r="A32" s="93" t="s">
        <v>689</v>
      </c>
      <c r="B32" s="93">
        <v>4</v>
      </c>
      <c r="C32" s="134">
        <v>0.009795966116908018</v>
      </c>
      <c r="D32" s="93" t="s">
        <v>815</v>
      </c>
      <c r="E32" s="93" t="b">
        <v>0</v>
      </c>
      <c r="F32" s="93" t="b">
        <v>1</v>
      </c>
      <c r="G32" s="93" t="b">
        <v>0</v>
      </c>
    </row>
    <row r="33" spans="1:7" ht="15">
      <c r="A33" s="93" t="s">
        <v>690</v>
      </c>
      <c r="B33" s="93">
        <v>4</v>
      </c>
      <c r="C33" s="134">
        <v>0.009795966116908018</v>
      </c>
      <c r="D33" s="93" t="s">
        <v>815</v>
      </c>
      <c r="E33" s="93" t="b">
        <v>0</v>
      </c>
      <c r="F33" s="93" t="b">
        <v>0</v>
      </c>
      <c r="G33" s="93" t="b">
        <v>0</v>
      </c>
    </row>
    <row r="34" spans="1:7" ht="15">
      <c r="A34" s="93" t="s">
        <v>691</v>
      </c>
      <c r="B34" s="93">
        <v>3</v>
      </c>
      <c r="C34" s="134">
        <v>0.0062181844655292105</v>
      </c>
      <c r="D34" s="93" t="s">
        <v>815</v>
      </c>
      <c r="E34" s="93" t="b">
        <v>0</v>
      </c>
      <c r="F34" s="93" t="b">
        <v>0</v>
      </c>
      <c r="G34" s="93" t="b">
        <v>0</v>
      </c>
    </row>
    <row r="35" spans="1:7" ht="15">
      <c r="A35" s="93" t="s">
        <v>692</v>
      </c>
      <c r="B35" s="93">
        <v>3</v>
      </c>
      <c r="C35" s="134">
        <v>0.0062181844655292105</v>
      </c>
      <c r="D35" s="93" t="s">
        <v>815</v>
      </c>
      <c r="E35" s="93" t="b">
        <v>0</v>
      </c>
      <c r="F35" s="93" t="b">
        <v>0</v>
      </c>
      <c r="G35" s="93" t="b">
        <v>0</v>
      </c>
    </row>
    <row r="36" spans="1:7" ht="15">
      <c r="A36" s="93" t="s">
        <v>693</v>
      </c>
      <c r="B36" s="93">
        <v>3</v>
      </c>
      <c r="C36" s="134">
        <v>0.0062181844655292105</v>
      </c>
      <c r="D36" s="93" t="s">
        <v>815</v>
      </c>
      <c r="E36" s="93" t="b">
        <v>0</v>
      </c>
      <c r="F36" s="93" t="b">
        <v>0</v>
      </c>
      <c r="G36" s="93" t="b">
        <v>0</v>
      </c>
    </row>
    <row r="37" spans="1:7" ht="15">
      <c r="A37" s="93" t="s">
        <v>694</v>
      </c>
      <c r="B37" s="93">
        <v>3</v>
      </c>
      <c r="C37" s="134">
        <v>0.0062181844655292105</v>
      </c>
      <c r="D37" s="93" t="s">
        <v>815</v>
      </c>
      <c r="E37" s="93" t="b">
        <v>0</v>
      </c>
      <c r="F37" s="93" t="b">
        <v>0</v>
      </c>
      <c r="G37" s="93" t="b">
        <v>0</v>
      </c>
    </row>
    <row r="38" spans="1:7" ht="15">
      <c r="A38" s="93" t="s">
        <v>695</v>
      </c>
      <c r="B38" s="93">
        <v>3</v>
      </c>
      <c r="C38" s="134">
        <v>0.0062181844655292105</v>
      </c>
      <c r="D38" s="93" t="s">
        <v>815</v>
      </c>
      <c r="E38" s="93" t="b">
        <v>0</v>
      </c>
      <c r="F38" s="93" t="b">
        <v>0</v>
      </c>
      <c r="G38" s="93" t="b">
        <v>0</v>
      </c>
    </row>
    <row r="39" spans="1:7" ht="15">
      <c r="A39" s="93" t="s">
        <v>696</v>
      </c>
      <c r="B39" s="93">
        <v>3</v>
      </c>
      <c r="C39" s="134">
        <v>0.0062181844655292105</v>
      </c>
      <c r="D39" s="93" t="s">
        <v>815</v>
      </c>
      <c r="E39" s="93" t="b">
        <v>0</v>
      </c>
      <c r="F39" s="93" t="b">
        <v>0</v>
      </c>
      <c r="G39" s="93" t="b">
        <v>0</v>
      </c>
    </row>
    <row r="40" spans="1:7" ht="15">
      <c r="A40" s="93" t="s">
        <v>697</v>
      </c>
      <c r="B40" s="93">
        <v>3</v>
      </c>
      <c r="C40" s="134">
        <v>0.0062181844655292105</v>
      </c>
      <c r="D40" s="93" t="s">
        <v>815</v>
      </c>
      <c r="E40" s="93" t="b">
        <v>0</v>
      </c>
      <c r="F40" s="93" t="b">
        <v>0</v>
      </c>
      <c r="G40" s="93" t="b">
        <v>0</v>
      </c>
    </row>
    <row r="41" spans="1:7" ht="15">
      <c r="A41" s="93" t="s">
        <v>698</v>
      </c>
      <c r="B41" s="93">
        <v>3</v>
      </c>
      <c r="C41" s="134">
        <v>0.0062181844655292105</v>
      </c>
      <c r="D41" s="93" t="s">
        <v>815</v>
      </c>
      <c r="E41" s="93" t="b">
        <v>0</v>
      </c>
      <c r="F41" s="93" t="b">
        <v>0</v>
      </c>
      <c r="G41" s="93" t="b">
        <v>0</v>
      </c>
    </row>
    <row r="42" spans="1:7" ht="15">
      <c r="A42" s="93" t="s">
        <v>699</v>
      </c>
      <c r="B42" s="93">
        <v>3</v>
      </c>
      <c r="C42" s="134">
        <v>0.0062181844655292105</v>
      </c>
      <c r="D42" s="93" t="s">
        <v>815</v>
      </c>
      <c r="E42" s="93" t="b">
        <v>0</v>
      </c>
      <c r="F42" s="93" t="b">
        <v>0</v>
      </c>
      <c r="G42" s="93" t="b">
        <v>0</v>
      </c>
    </row>
    <row r="43" spans="1:7" ht="15">
      <c r="A43" s="93" t="s">
        <v>700</v>
      </c>
      <c r="B43" s="93">
        <v>3</v>
      </c>
      <c r="C43" s="134">
        <v>0.0062181844655292105</v>
      </c>
      <c r="D43" s="93" t="s">
        <v>815</v>
      </c>
      <c r="E43" s="93" t="b">
        <v>0</v>
      </c>
      <c r="F43" s="93" t="b">
        <v>0</v>
      </c>
      <c r="G43" s="93" t="b">
        <v>0</v>
      </c>
    </row>
    <row r="44" spans="1:7" ht="15">
      <c r="A44" s="93" t="s">
        <v>701</v>
      </c>
      <c r="B44" s="93">
        <v>3</v>
      </c>
      <c r="C44" s="134">
        <v>0.0062181844655292105</v>
      </c>
      <c r="D44" s="93" t="s">
        <v>815</v>
      </c>
      <c r="E44" s="93" t="b">
        <v>0</v>
      </c>
      <c r="F44" s="93" t="b">
        <v>0</v>
      </c>
      <c r="G44" s="93" t="b">
        <v>0</v>
      </c>
    </row>
    <row r="45" spans="1:7" ht="15">
      <c r="A45" s="93" t="s">
        <v>702</v>
      </c>
      <c r="B45" s="93">
        <v>3</v>
      </c>
      <c r="C45" s="134">
        <v>0.0062181844655292105</v>
      </c>
      <c r="D45" s="93" t="s">
        <v>815</v>
      </c>
      <c r="E45" s="93" t="b">
        <v>0</v>
      </c>
      <c r="F45" s="93" t="b">
        <v>0</v>
      </c>
      <c r="G45" s="93" t="b">
        <v>0</v>
      </c>
    </row>
    <row r="46" spans="1:7" ht="15">
      <c r="A46" s="93" t="s">
        <v>703</v>
      </c>
      <c r="B46" s="93">
        <v>3</v>
      </c>
      <c r="C46" s="134">
        <v>0.0062181844655292105</v>
      </c>
      <c r="D46" s="93" t="s">
        <v>815</v>
      </c>
      <c r="E46" s="93" t="b">
        <v>0</v>
      </c>
      <c r="F46" s="93" t="b">
        <v>0</v>
      </c>
      <c r="G46" s="93" t="b">
        <v>0</v>
      </c>
    </row>
    <row r="47" spans="1:7" ht="15">
      <c r="A47" s="93" t="s">
        <v>704</v>
      </c>
      <c r="B47" s="93">
        <v>3</v>
      </c>
      <c r="C47" s="134">
        <v>0.0062181844655292105</v>
      </c>
      <c r="D47" s="93" t="s">
        <v>815</v>
      </c>
      <c r="E47" s="93" t="b">
        <v>0</v>
      </c>
      <c r="F47" s="93" t="b">
        <v>0</v>
      </c>
      <c r="G47" s="93" t="b">
        <v>0</v>
      </c>
    </row>
    <row r="48" spans="1:7" ht="15">
      <c r="A48" s="93" t="s">
        <v>705</v>
      </c>
      <c r="B48" s="93">
        <v>3</v>
      </c>
      <c r="C48" s="134">
        <v>0.0062181844655292105</v>
      </c>
      <c r="D48" s="93" t="s">
        <v>815</v>
      </c>
      <c r="E48" s="93" t="b">
        <v>0</v>
      </c>
      <c r="F48" s="93" t="b">
        <v>0</v>
      </c>
      <c r="G48" s="93" t="b">
        <v>0</v>
      </c>
    </row>
    <row r="49" spans="1:7" ht="15">
      <c r="A49" s="93" t="s">
        <v>706</v>
      </c>
      <c r="B49" s="93">
        <v>3</v>
      </c>
      <c r="C49" s="134">
        <v>0.0062181844655292105</v>
      </c>
      <c r="D49" s="93" t="s">
        <v>815</v>
      </c>
      <c r="E49" s="93" t="b">
        <v>0</v>
      </c>
      <c r="F49" s="93" t="b">
        <v>0</v>
      </c>
      <c r="G49" s="93" t="b">
        <v>0</v>
      </c>
    </row>
    <row r="50" spans="1:7" ht="15">
      <c r="A50" s="93" t="s">
        <v>707</v>
      </c>
      <c r="B50" s="93">
        <v>3</v>
      </c>
      <c r="C50" s="134">
        <v>0.0062181844655292105</v>
      </c>
      <c r="D50" s="93" t="s">
        <v>815</v>
      </c>
      <c r="E50" s="93" t="b">
        <v>0</v>
      </c>
      <c r="F50" s="93" t="b">
        <v>0</v>
      </c>
      <c r="G50" s="93" t="b">
        <v>0</v>
      </c>
    </row>
    <row r="51" spans="1:7" ht="15">
      <c r="A51" s="93" t="s">
        <v>708</v>
      </c>
      <c r="B51" s="93">
        <v>3</v>
      </c>
      <c r="C51" s="134">
        <v>0.0062181844655292105</v>
      </c>
      <c r="D51" s="93" t="s">
        <v>815</v>
      </c>
      <c r="E51" s="93" t="b">
        <v>0</v>
      </c>
      <c r="F51" s="93" t="b">
        <v>0</v>
      </c>
      <c r="G51" s="93" t="b">
        <v>0</v>
      </c>
    </row>
    <row r="52" spans="1:7" ht="15">
      <c r="A52" s="93" t="s">
        <v>709</v>
      </c>
      <c r="B52" s="93">
        <v>3</v>
      </c>
      <c r="C52" s="134">
        <v>0.0062181844655292105</v>
      </c>
      <c r="D52" s="93" t="s">
        <v>815</v>
      </c>
      <c r="E52" s="93" t="b">
        <v>0</v>
      </c>
      <c r="F52" s="93" t="b">
        <v>0</v>
      </c>
      <c r="G52" s="93" t="b">
        <v>0</v>
      </c>
    </row>
    <row r="53" spans="1:7" ht="15">
      <c r="A53" s="93" t="s">
        <v>710</v>
      </c>
      <c r="B53" s="93">
        <v>2</v>
      </c>
      <c r="C53" s="134">
        <v>0.004897983058454009</v>
      </c>
      <c r="D53" s="93" t="s">
        <v>815</v>
      </c>
      <c r="E53" s="93" t="b">
        <v>0</v>
      </c>
      <c r="F53" s="93" t="b">
        <v>0</v>
      </c>
      <c r="G53" s="93" t="b">
        <v>0</v>
      </c>
    </row>
    <row r="54" spans="1:7" ht="15">
      <c r="A54" s="93" t="s">
        <v>711</v>
      </c>
      <c r="B54" s="93">
        <v>2</v>
      </c>
      <c r="C54" s="134">
        <v>0.004897983058454009</v>
      </c>
      <c r="D54" s="93" t="s">
        <v>815</v>
      </c>
      <c r="E54" s="93" t="b">
        <v>0</v>
      </c>
      <c r="F54" s="93" t="b">
        <v>0</v>
      </c>
      <c r="G54" s="93" t="b">
        <v>0</v>
      </c>
    </row>
    <row r="55" spans="1:7" ht="15">
      <c r="A55" s="93" t="s">
        <v>712</v>
      </c>
      <c r="B55" s="93">
        <v>2</v>
      </c>
      <c r="C55" s="134">
        <v>0.004897983058454009</v>
      </c>
      <c r="D55" s="93" t="s">
        <v>815</v>
      </c>
      <c r="E55" s="93" t="b">
        <v>1</v>
      </c>
      <c r="F55" s="93" t="b">
        <v>0</v>
      </c>
      <c r="G55" s="93" t="b">
        <v>0</v>
      </c>
    </row>
    <row r="56" spans="1:7" ht="15">
      <c r="A56" s="93" t="s">
        <v>713</v>
      </c>
      <c r="B56" s="93">
        <v>2</v>
      </c>
      <c r="C56" s="134">
        <v>0.004897983058454009</v>
      </c>
      <c r="D56" s="93" t="s">
        <v>815</v>
      </c>
      <c r="E56" s="93" t="b">
        <v>0</v>
      </c>
      <c r="F56" s="93" t="b">
        <v>0</v>
      </c>
      <c r="G56" s="93" t="b">
        <v>0</v>
      </c>
    </row>
    <row r="57" spans="1:7" ht="15">
      <c r="A57" s="93" t="s">
        <v>714</v>
      </c>
      <c r="B57" s="93">
        <v>2</v>
      </c>
      <c r="C57" s="134">
        <v>0.004897983058454009</v>
      </c>
      <c r="D57" s="93" t="s">
        <v>815</v>
      </c>
      <c r="E57" s="93" t="b">
        <v>0</v>
      </c>
      <c r="F57" s="93" t="b">
        <v>0</v>
      </c>
      <c r="G57" s="93" t="b">
        <v>0</v>
      </c>
    </row>
    <row r="58" spans="1:7" ht="15">
      <c r="A58" s="93" t="s">
        <v>715</v>
      </c>
      <c r="B58" s="93">
        <v>2</v>
      </c>
      <c r="C58" s="134">
        <v>0.004897983058454009</v>
      </c>
      <c r="D58" s="93" t="s">
        <v>815</v>
      </c>
      <c r="E58" s="93" t="b">
        <v>0</v>
      </c>
      <c r="F58" s="93" t="b">
        <v>0</v>
      </c>
      <c r="G58" s="93" t="b">
        <v>0</v>
      </c>
    </row>
    <row r="59" spans="1:7" ht="15">
      <c r="A59" s="93" t="s">
        <v>716</v>
      </c>
      <c r="B59" s="93">
        <v>2</v>
      </c>
      <c r="C59" s="134">
        <v>0.004897983058454009</v>
      </c>
      <c r="D59" s="93" t="s">
        <v>815</v>
      </c>
      <c r="E59" s="93" t="b">
        <v>0</v>
      </c>
      <c r="F59" s="93" t="b">
        <v>0</v>
      </c>
      <c r="G59" s="93" t="b">
        <v>0</v>
      </c>
    </row>
    <row r="60" spans="1:7" ht="15">
      <c r="A60" s="93" t="s">
        <v>717</v>
      </c>
      <c r="B60" s="93">
        <v>2</v>
      </c>
      <c r="C60" s="134">
        <v>0.004897983058454009</v>
      </c>
      <c r="D60" s="93" t="s">
        <v>815</v>
      </c>
      <c r="E60" s="93" t="b">
        <v>0</v>
      </c>
      <c r="F60" s="93" t="b">
        <v>0</v>
      </c>
      <c r="G60" s="93" t="b">
        <v>0</v>
      </c>
    </row>
    <row r="61" spans="1:7" ht="15">
      <c r="A61" s="93" t="s">
        <v>718</v>
      </c>
      <c r="B61" s="93">
        <v>2</v>
      </c>
      <c r="C61" s="134">
        <v>0.004897983058454009</v>
      </c>
      <c r="D61" s="93" t="s">
        <v>815</v>
      </c>
      <c r="E61" s="93" t="b">
        <v>0</v>
      </c>
      <c r="F61" s="93" t="b">
        <v>0</v>
      </c>
      <c r="G61" s="93" t="b">
        <v>0</v>
      </c>
    </row>
    <row r="62" spans="1:7" ht="15">
      <c r="A62" s="93" t="s">
        <v>719</v>
      </c>
      <c r="B62" s="93">
        <v>2</v>
      </c>
      <c r="C62" s="134">
        <v>0.004897983058454009</v>
      </c>
      <c r="D62" s="93" t="s">
        <v>815</v>
      </c>
      <c r="E62" s="93" t="b">
        <v>0</v>
      </c>
      <c r="F62" s="93" t="b">
        <v>0</v>
      </c>
      <c r="G62" s="93" t="b">
        <v>0</v>
      </c>
    </row>
    <row r="63" spans="1:7" ht="15">
      <c r="A63" s="93" t="s">
        <v>720</v>
      </c>
      <c r="B63" s="93">
        <v>2</v>
      </c>
      <c r="C63" s="134">
        <v>0.004897983058454009</v>
      </c>
      <c r="D63" s="93" t="s">
        <v>815</v>
      </c>
      <c r="E63" s="93" t="b">
        <v>0</v>
      </c>
      <c r="F63" s="93" t="b">
        <v>0</v>
      </c>
      <c r="G63" s="93" t="b">
        <v>0</v>
      </c>
    </row>
    <row r="64" spans="1:7" ht="15">
      <c r="A64" s="93" t="s">
        <v>721</v>
      </c>
      <c r="B64" s="93">
        <v>2</v>
      </c>
      <c r="C64" s="134">
        <v>0.004897983058454009</v>
      </c>
      <c r="D64" s="93" t="s">
        <v>815</v>
      </c>
      <c r="E64" s="93" t="b">
        <v>0</v>
      </c>
      <c r="F64" s="93" t="b">
        <v>0</v>
      </c>
      <c r="G64" s="93" t="b">
        <v>0</v>
      </c>
    </row>
    <row r="65" spans="1:7" ht="15">
      <c r="A65" s="93" t="s">
        <v>722</v>
      </c>
      <c r="B65" s="93">
        <v>2</v>
      </c>
      <c r="C65" s="134">
        <v>0.004897983058454009</v>
      </c>
      <c r="D65" s="93" t="s">
        <v>815</v>
      </c>
      <c r="E65" s="93" t="b">
        <v>0</v>
      </c>
      <c r="F65" s="93" t="b">
        <v>0</v>
      </c>
      <c r="G65" s="93" t="b">
        <v>0</v>
      </c>
    </row>
    <row r="66" spans="1:7" ht="15">
      <c r="A66" s="93" t="s">
        <v>723</v>
      </c>
      <c r="B66" s="93">
        <v>2</v>
      </c>
      <c r="C66" s="134">
        <v>0.004897983058454009</v>
      </c>
      <c r="D66" s="93" t="s">
        <v>815</v>
      </c>
      <c r="E66" s="93" t="b">
        <v>0</v>
      </c>
      <c r="F66" s="93" t="b">
        <v>0</v>
      </c>
      <c r="G66" s="93" t="b">
        <v>0</v>
      </c>
    </row>
    <row r="67" spans="1:7" ht="15">
      <c r="A67" s="93" t="s">
        <v>724</v>
      </c>
      <c r="B67" s="93">
        <v>2</v>
      </c>
      <c r="C67" s="134">
        <v>0.004897983058454009</v>
      </c>
      <c r="D67" s="93" t="s">
        <v>815</v>
      </c>
      <c r="E67" s="93" t="b">
        <v>0</v>
      </c>
      <c r="F67" s="93" t="b">
        <v>0</v>
      </c>
      <c r="G67" s="93" t="b">
        <v>0</v>
      </c>
    </row>
    <row r="68" spans="1:7" ht="15">
      <c r="A68" s="93" t="s">
        <v>725</v>
      </c>
      <c r="B68" s="93">
        <v>2</v>
      </c>
      <c r="C68" s="134">
        <v>0.004897983058454009</v>
      </c>
      <c r="D68" s="93" t="s">
        <v>815</v>
      </c>
      <c r="E68" s="93" t="b">
        <v>0</v>
      </c>
      <c r="F68" s="93" t="b">
        <v>0</v>
      </c>
      <c r="G68" s="93" t="b">
        <v>0</v>
      </c>
    </row>
    <row r="69" spans="1:7" ht="15">
      <c r="A69" s="93" t="s">
        <v>726</v>
      </c>
      <c r="B69" s="93">
        <v>2</v>
      </c>
      <c r="C69" s="134">
        <v>0.004897983058454009</v>
      </c>
      <c r="D69" s="93" t="s">
        <v>815</v>
      </c>
      <c r="E69" s="93" t="b">
        <v>0</v>
      </c>
      <c r="F69" s="93" t="b">
        <v>0</v>
      </c>
      <c r="G69" s="93" t="b">
        <v>0</v>
      </c>
    </row>
    <row r="70" spans="1:7" ht="15">
      <c r="A70" s="93" t="s">
        <v>727</v>
      </c>
      <c r="B70" s="93">
        <v>2</v>
      </c>
      <c r="C70" s="134">
        <v>0.004897983058454009</v>
      </c>
      <c r="D70" s="93" t="s">
        <v>815</v>
      </c>
      <c r="E70" s="93" t="b">
        <v>0</v>
      </c>
      <c r="F70" s="93" t="b">
        <v>0</v>
      </c>
      <c r="G70" s="93" t="b">
        <v>0</v>
      </c>
    </row>
    <row r="71" spans="1:7" ht="15">
      <c r="A71" s="93" t="s">
        <v>728</v>
      </c>
      <c r="B71" s="93">
        <v>2</v>
      </c>
      <c r="C71" s="134">
        <v>0.004897983058454009</v>
      </c>
      <c r="D71" s="93" t="s">
        <v>815</v>
      </c>
      <c r="E71" s="93" t="b">
        <v>0</v>
      </c>
      <c r="F71" s="93" t="b">
        <v>0</v>
      </c>
      <c r="G71" s="93" t="b">
        <v>0</v>
      </c>
    </row>
    <row r="72" spans="1:7" ht="15">
      <c r="A72" s="93" t="s">
        <v>729</v>
      </c>
      <c r="B72" s="93">
        <v>2</v>
      </c>
      <c r="C72" s="134">
        <v>0.004897983058454009</v>
      </c>
      <c r="D72" s="93" t="s">
        <v>815</v>
      </c>
      <c r="E72" s="93" t="b">
        <v>1</v>
      </c>
      <c r="F72" s="93" t="b">
        <v>0</v>
      </c>
      <c r="G72" s="93" t="b">
        <v>0</v>
      </c>
    </row>
    <row r="73" spans="1:7" ht="15">
      <c r="A73" s="93" t="s">
        <v>730</v>
      </c>
      <c r="B73" s="93">
        <v>2</v>
      </c>
      <c r="C73" s="134">
        <v>0.004897983058454009</v>
      </c>
      <c r="D73" s="93" t="s">
        <v>815</v>
      </c>
      <c r="E73" s="93" t="b">
        <v>0</v>
      </c>
      <c r="F73" s="93" t="b">
        <v>0</v>
      </c>
      <c r="G73" s="93" t="b">
        <v>0</v>
      </c>
    </row>
    <row r="74" spans="1:7" ht="15">
      <c r="A74" s="93" t="s">
        <v>731</v>
      </c>
      <c r="B74" s="93">
        <v>2</v>
      </c>
      <c r="C74" s="134">
        <v>0.004897983058454009</v>
      </c>
      <c r="D74" s="93" t="s">
        <v>815</v>
      </c>
      <c r="E74" s="93" t="b">
        <v>0</v>
      </c>
      <c r="F74" s="93" t="b">
        <v>0</v>
      </c>
      <c r="G74" s="93" t="b">
        <v>0</v>
      </c>
    </row>
    <row r="75" spans="1:7" ht="15">
      <c r="A75" s="93" t="s">
        <v>732</v>
      </c>
      <c r="B75" s="93">
        <v>2</v>
      </c>
      <c r="C75" s="134">
        <v>0.004897983058454009</v>
      </c>
      <c r="D75" s="93" t="s">
        <v>815</v>
      </c>
      <c r="E75" s="93" t="b">
        <v>0</v>
      </c>
      <c r="F75" s="93" t="b">
        <v>0</v>
      </c>
      <c r="G75" s="93" t="b">
        <v>0</v>
      </c>
    </row>
    <row r="76" spans="1:7" ht="15">
      <c r="A76" s="93" t="s">
        <v>733</v>
      </c>
      <c r="B76" s="93">
        <v>2</v>
      </c>
      <c r="C76" s="134">
        <v>0.004897983058454009</v>
      </c>
      <c r="D76" s="93" t="s">
        <v>815</v>
      </c>
      <c r="E76" s="93" t="b">
        <v>0</v>
      </c>
      <c r="F76" s="93" t="b">
        <v>0</v>
      </c>
      <c r="G76" s="93" t="b">
        <v>0</v>
      </c>
    </row>
    <row r="77" spans="1:7" ht="15">
      <c r="A77" s="93" t="s">
        <v>734</v>
      </c>
      <c r="B77" s="93">
        <v>2</v>
      </c>
      <c r="C77" s="134">
        <v>0.004897983058454009</v>
      </c>
      <c r="D77" s="93" t="s">
        <v>815</v>
      </c>
      <c r="E77" s="93" t="b">
        <v>1</v>
      </c>
      <c r="F77" s="93" t="b">
        <v>0</v>
      </c>
      <c r="G77" s="93" t="b">
        <v>0</v>
      </c>
    </row>
    <row r="78" spans="1:7" ht="15">
      <c r="A78" s="93" t="s">
        <v>735</v>
      </c>
      <c r="B78" s="93">
        <v>2</v>
      </c>
      <c r="C78" s="134">
        <v>0.004897983058454009</v>
      </c>
      <c r="D78" s="93" t="s">
        <v>815</v>
      </c>
      <c r="E78" s="93" t="b">
        <v>0</v>
      </c>
      <c r="F78" s="93" t="b">
        <v>0</v>
      </c>
      <c r="G78" s="93" t="b">
        <v>0</v>
      </c>
    </row>
    <row r="79" spans="1:7" ht="15">
      <c r="A79" s="93" t="s">
        <v>736</v>
      </c>
      <c r="B79" s="93">
        <v>2</v>
      </c>
      <c r="C79" s="134">
        <v>0.004897983058454009</v>
      </c>
      <c r="D79" s="93" t="s">
        <v>815</v>
      </c>
      <c r="E79" s="93" t="b">
        <v>0</v>
      </c>
      <c r="F79" s="93" t="b">
        <v>1</v>
      </c>
      <c r="G79" s="93" t="b">
        <v>0</v>
      </c>
    </row>
    <row r="80" spans="1:7" ht="15">
      <c r="A80" s="93" t="s">
        <v>737</v>
      </c>
      <c r="B80" s="93">
        <v>2</v>
      </c>
      <c r="C80" s="134">
        <v>0.004897983058454009</v>
      </c>
      <c r="D80" s="93" t="s">
        <v>815</v>
      </c>
      <c r="E80" s="93" t="b">
        <v>0</v>
      </c>
      <c r="F80" s="93" t="b">
        <v>0</v>
      </c>
      <c r="G80" s="93" t="b">
        <v>0</v>
      </c>
    </row>
    <row r="81" spans="1:7" ht="15">
      <c r="A81" s="93" t="s">
        <v>738</v>
      </c>
      <c r="B81" s="93">
        <v>2</v>
      </c>
      <c r="C81" s="134">
        <v>0.004897983058454009</v>
      </c>
      <c r="D81" s="93" t="s">
        <v>815</v>
      </c>
      <c r="E81" s="93" t="b">
        <v>0</v>
      </c>
      <c r="F81" s="93" t="b">
        <v>0</v>
      </c>
      <c r="G81" s="93" t="b">
        <v>0</v>
      </c>
    </row>
    <row r="82" spans="1:7" ht="15">
      <c r="A82" s="93" t="s">
        <v>739</v>
      </c>
      <c r="B82" s="93">
        <v>2</v>
      </c>
      <c r="C82" s="134">
        <v>0.004897983058454009</v>
      </c>
      <c r="D82" s="93" t="s">
        <v>815</v>
      </c>
      <c r="E82" s="93" t="b">
        <v>0</v>
      </c>
      <c r="F82" s="93" t="b">
        <v>0</v>
      </c>
      <c r="G82" s="93" t="b">
        <v>0</v>
      </c>
    </row>
    <row r="83" spans="1:7" ht="15">
      <c r="A83" s="93" t="s">
        <v>740</v>
      </c>
      <c r="B83" s="93">
        <v>2</v>
      </c>
      <c r="C83" s="134">
        <v>0.004897983058454009</v>
      </c>
      <c r="D83" s="93" t="s">
        <v>815</v>
      </c>
      <c r="E83" s="93" t="b">
        <v>0</v>
      </c>
      <c r="F83" s="93" t="b">
        <v>0</v>
      </c>
      <c r="G83" s="93" t="b">
        <v>0</v>
      </c>
    </row>
    <row r="84" spans="1:7" ht="15">
      <c r="A84" s="93" t="s">
        <v>741</v>
      </c>
      <c r="B84" s="93">
        <v>2</v>
      </c>
      <c r="C84" s="134">
        <v>0.004897983058454009</v>
      </c>
      <c r="D84" s="93" t="s">
        <v>815</v>
      </c>
      <c r="E84" s="93" t="b">
        <v>0</v>
      </c>
      <c r="F84" s="93" t="b">
        <v>0</v>
      </c>
      <c r="G84" s="93" t="b">
        <v>0</v>
      </c>
    </row>
    <row r="85" spans="1:7" ht="15">
      <c r="A85" s="93" t="s">
        <v>742</v>
      </c>
      <c r="B85" s="93">
        <v>2</v>
      </c>
      <c r="C85" s="134">
        <v>0.004897983058454009</v>
      </c>
      <c r="D85" s="93" t="s">
        <v>815</v>
      </c>
      <c r="E85" s="93" t="b">
        <v>0</v>
      </c>
      <c r="F85" s="93" t="b">
        <v>0</v>
      </c>
      <c r="G85" s="93" t="b">
        <v>0</v>
      </c>
    </row>
    <row r="86" spans="1:7" ht="15">
      <c r="A86" s="93" t="s">
        <v>743</v>
      </c>
      <c r="B86" s="93">
        <v>2</v>
      </c>
      <c r="C86" s="134">
        <v>0.004897983058454009</v>
      </c>
      <c r="D86" s="93" t="s">
        <v>815</v>
      </c>
      <c r="E86" s="93" t="b">
        <v>0</v>
      </c>
      <c r="F86" s="93" t="b">
        <v>0</v>
      </c>
      <c r="G86" s="93" t="b">
        <v>0</v>
      </c>
    </row>
    <row r="87" spans="1:7" ht="15">
      <c r="A87" s="93" t="s">
        <v>744</v>
      </c>
      <c r="B87" s="93">
        <v>2</v>
      </c>
      <c r="C87" s="134">
        <v>0.004897983058454009</v>
      </c>
      <c r="D87" s="93" t="s">
        <v>815</v>
      </c>
      <c r="E87" s="93" t="b">
        <v>0</v>
      </c>
      <c r="F87" s="93" t="b">
        <v>0</v>
      </c>
      <c r="G87" s="93" t="b">
        <v>0</v>
      </c>
    </row>
    <row r="88" spans="1:7" ht="15">
      <c r="A88" s="93" t="s">
        <v>745</v>
      </c>
      <c r="B88" s="93">
        <v>2</v>
      </c>
      <c r="C88" s="134">
        <v>0.004897983058454009</v>
      </c>
      <c r="D88" s="93" t="s">
        <v>815</v>
      </c>
      <c r="E88" s="93" t="b">
        <v>0</v>
      </c>
      <c r="F88" s="93" t="b">
        <v>0</v>
      </c>
      <c r="G88" s="93" t="b">
        <v>0</v>
      </c>
    </row>
    <row r="89" spans="1:7" ht="15">
      <c r="A89" s="93" t="s">
        <v>746</v>
      </c>
      <c r="B89" s="93">
        <v>2</v>
      </c>
      <c r="C89" s="134">
        <v>0.004897983058454009</v>
      </c>
      <c r="D89" s="93" t="s">
        <v>815</v>
      </c>
      <c r="E89" s="93" t="b">
        <v>0</v>
      </c>
      <c r="F89" s="93" t="b">
        <v>0</v>
      </c>
      <c r="G89" s="93" t="b">
        <v>0</v>
      </c>
    </row>
    <row r="90" spans="1:7" ht="15">
      <c r="A90" s="93" t="s">
        <v>747</v>
      </c>
      <c r="B90" s="93">
        <v>2</v>
      </c>
      <c r="C90" s="134">
        <v>0.004897983058454009</v>
      </c>
      <c r="D90" s="93" t="s">
        <v>815</v>
      </c>
      <c r="E90" s="93" t="b">
        <v>1</v>
      </c>
      <c r="F90" s="93" t="b">
        <v>0</v>
      </c>
      <c r="G90" s="93" t="b">
        <v>0</v>
      </c>
    </row>
    <row r="91" spans="1:7" ht="15">
      <c r="A91" s="93" t="s">
        <v>748</v>
      </c>
      <c r="B91" s="93">
        <v>2</v>
      </c>
      <c r="C91" s="134">
        <v>0.004897983058454009</v>
      </c>
      <c r="D91" s="93" t="s">
        <v>815</v>
      </c>
      <c r="E91" s="93" t="b">
        <v>0</v>
      </c>
      <c r="F91" s="93" t="b">
        <v>0</v>
      </c>
      <c r="G91" s="93" t="b">
        <v>0</v>
      </c>
    </row>
    <row r="92" spans="1:7" ht="15">
      <c r="A92" s="93" t="s">
        <v>749</v>
      </c>
      <c r="B92" s="93">
        <v>2</v>
      </c>
      <c r="C92" s="134">
        <v>0.004897983058454009</v>
      </c>
      <c r="D92" s="93" t="s">
        <v>815</v>
      </c>
      <c r="E92" s="93" t="b">
        <v>0</v>
      </c>
      <c r="F92" s="93" t="b">
        <v>0</v>
      </c>
      <c r="G92" s="93" t="b">
        <v>0</v>
      </c>
    </row>
    <row r="93" spans="1:7" ht="15">
      <c r="A93" s="93" t="s">
        <v>750</v>
      </c>
      <c r="B93" s="93">
        <v>2</v>
      </c>
      <c r="C93" s="134">
        <v>0.004897983058454009</v>
      </c>
      <c r="D93" s="93" t="s">
        <v>815</v>
      </c>
      <c r="E93" s="93" t="b">
        <v>0</v>
      </c>
      <c r="F93" s="93" t="b">
        <v>0</v>
      </c>
      <c r="G93" s="93" t="b">
        <v>0</v>
      </c>
    </row>
    <row r="94" spans="1:7" ht="15">
      <c r="A94" s="93" t="s">
        <v>751</v>
      </c>
      <c r="B94" s="93">
        <v>2</v>
      </c>
      <c r="C94" s="134">
        <v>0.004897983058454009</v>
      </c>
      <c r="D94" s="93" t="s">
        <v>815</v>
      </c>
      <c r="E94" s="93" t="b">
        <v>0</v>
      </c>
      <c r="F94" s="93" t="b">
        <v>0</v>
      </c>
      <c r="G94" s="93" t="b">
        <v>0</v>
      </c>
    </row>
    <row r="95" spans="1:7" ht="15">
      <c r="A95" s="93" t="s">
        <v>752</v>
      </c>
      <c r="B95" s="93">
        <v>2</v>
      </c>
      <c r="C95" s="134">
        <v>0.004897983058454009</v>
      </c>
      <c r="D95" s="93" t="s">
        <v>815</v>
      </c>
      <c r="E95" s="93" t="b">
        <v>0</v>
      </c>
      <c r="F95" s="93" t="b">
        <v>0</v>
      </c>
      <c r="G95" s="93" t="b">
        <v>0</v>
      </c>
    </row>
    <row r="96" spans="1:7" ht="15">
      <c r="A96" s="93" t="s">
        <v>753</v>
      </c>
      <c r="B96" s="93">
        <v>2</v>
      </c>
      <c r="C96" s="134">
        <v>0.004897983058454009</v>
      </c>
      <c r="D96" s="93" t="s">
        <v>815</v>
      </c>
      <c r="E96" s="93" t="b">
        <v>0</v>
      </c>
      <c r="F96" s="93" t="b">
        <v>0</v>
      </c>
      <c r="G96" s="93" t="b">
        <v>0</v>
      </c>
    </row>
    <row r="97" spans="1:7" ht="15">
      <c r="A97" s="93" t="s">
        <v>754</v>
      </c>
      <c r="B97" s="93">
        <v>2</v>
      </c>
      <c r="C97" s="134">
        <v>0.004897983058454009</v>
      </c>
      <c r="D97" s="93" t="s">
        <v>815</v>
      </c>
      <c r="E97" s="93" t="b">
        <v>0</v>
      </c>
      <c r="F97" s="93" t="b">
        <v>0</v>
      </c>
      <c r="G97" s="93" t="b">
        <v>0</v>
      </c>
    </row>
    <row r="98" spans="1:7" ht="15">
      <c r="A98" s="93" t="s">
        <v>755</v>
      </c>
      <c r="B98" s="93">
        <v>2</v>
      </c>
      <c r="C98" s="134">
        <v>0.004897983058454009</v>
      </c>
      <c r="D98" s="93" t="s">
        <v>815</v>
      </c>
      <c r="E98" s="93" t="b">
        <v>0</v>
      </c>
      <c r="F98" s="93" t="b">
        <v>0</v>
      </c>
      <c r="G98" s="93" t="b">
        <v>0</v>
      </c>
    </row>
    <row r="99" spans="1:7" ht="15">
      <c r="A99" s="93" t="s">
        <v>756</v>
      </c>
      <c r="B99" s="93">
        <v>2</v>
      </c>
      <c r="C99" s="134">
        <v>0.004897983058454009</v>
      </c>
      <c r="D99" s="93" t="s">
        <v>815</v>
      </c>
      <c r="E99" s="93" t="b">
        <v>0</v>
      </c>
      <c r="F99" s="93" t="b">
        <v>0</v>
      </c>
      <c r="G99" s="93" t="b">
        <v>0</v>
      </c>
    </row>
    <row r="100" spans="1:7" ht="15">
      <c r="A100" s="93" t="s">
        <v>757</v>
      </c>
      <c r="B100" s="93">
        <v>2</v>
      </c>
      <c r="C100" s="134">
        <v>0.004897983058454009</v>
      </c>
      <c r="D100" s="93" t="s">
        <v>815</v>
      </c>
      <c r="E100" s="93" t="b">
        <v>0</v>
      </c>
      <c r="F100" s="93" t="b">
        <v>0</v>
      </c>
      <c r="G100" s="93" t="b">
        <v>0</v>
      </c>
    </row>
    <row r="101" spans="1:7" ht="15">
      <c r="A101" s="93" t="s">
        <v>758</v>
      </c>
      <c r="B101" s="93">
        <v>2</v>
      </c>
      <c r="C101" s="134">
        <v>0.004897983058454009</v>
      </c>
      <c r="D101" s="93" t="s">
        <v>815</v>
      </c>
      <c r="E101" s="93" t="b">
        <v>0</v>
      </c>
      <c r="F101" s="93" t="b">
        <v>1</v>
      </c>
      <c r="G101" s="93" t="b">
        <v>0</v>
      </c>
    </row>
    <row r="102" spans="1:7" ht="15">
      <c r="A102" s="93" t="s">
        <v>759</v>
      </c>
      <c r="B102" s="93">
        <v>2</v>
      </c>
      <c r="C102" s="134">
        <v>0.004897983058454009</v>
      </c>
      <c r="D102" s="93" t="s">
        <v>815</v>
      </c>
      <c r="E102" s="93" t="b">
        <v>0</v>
      </c>
      <c r="F102" s="93" t="b">
        <v>0</v>
      </c>
      <c r="G102" s="93" t="b">
        <v>0</v>
      </c>
    </row>
    <row r="103" spans="1:7" ht="15">
      <c r="A103" s="93" t="s">
        <v>760</v>
      </c>
      <c r="B103" s="93">
        <v>2</v>
      </c>
      <c r="C103" s="134">
        <v>0.004897983058454009</v>
      </c>
      <c r="D103" s="93" t="s">
        <v>815</v>
      </c>
      <c r="E103" s="93" t="b">
        <v>0</v>
      </c>
      <c r="F103" s="93" t="b">
        <v>0</v>
      </c>
      <c r="G103" s="93" t="b">
        <v>0</v>
      </c>
    </row>
    <row r="104" spans="1:7" ht="15">
      <c r="A104" s="93" t="s">
        <v>761</v>
      </c>
      <c r="B104" s="93">
        <v>2</v>
      </c>
      <c r="C104" s="134">
        <v>0.004897983058454009</v>
      </c>
      <c r="D104" s="93" t="s">
        <v>815</v>
      </c>
      <c r="E104" s="93" t="b">
        <v>1</v>
      </c>
      <c r="F104" s="93" t="b">
        <v>0</v>
      </c>
      <c r="G104" s="93" t="b">
        <v>0</v>
      </c>
    </row>
    <row r="105" spans="1:7" ht="15">
      <c r="A105" s="93" t="s">
        <v>762</v>
      </c>
      <c r="B105" s="93">
        <v>2</v>
      </c>
      <c r="C105" s="134">
        <v>0.004897983058454009</v>
      </c>
      <c r="D105" s="93" t="s">
        <v>815</v>
      </c>
      <c r="E105" s="93" t="b">
        <v>0</v>
      </c>
      <c r="F105" s="93" t="b">
        <v>0</v>
      </c>
      <c r="G105" s="93" t="b">
        <v>0</v>
      </c>
    </row>
    <row r="106" spans="1:7" ht="15">
      <c r="A106" s="93" t="s">
        <v>763</v>
      </c>
      <c r="B106" s="93">
        <v>2</v>
      </c>
      <c r="C106" s="134">
        <v>0.004897983058454009</v>
      </c>
      <c r="D106" s="93" t="s">
        <v>815</v>
      </c>
      <c r="E106" s="93" t="b">
        <v>0</v>
      </c>
      <c r="F106" s="93" t="b">
        <v>0</v>
      </c>
      <c r="G106" s="93" t="b">
        <v>0</v>
      </c>
    </row>
    <row r="107" spans="1:7" ht="15">
      <c r="A107" s="93" t="s">
        <v>764</v>
      </c>
      <c r="B107" s="93">
        <v>2</v>
      </c>
      <c r="C107" s="134">
        <v>0.004897983058454009</v>
      </c>
      <c r="D107" s="93" t="s">
        <v>815</v>
      </c>
      <c r="E107" s="93" t="b">
        <v>0</v>
      </c>
      <c r="F107" s="93" t="b">
        <v>0</v>
      </c>
      <c r="G107" s="93" t="b">
        <v>0</v>
      </c>
    </row>
    <row r="108" spans="1:7" ht="15">
      <c r="A108" s="93" t="s">
        <v>765</v>
      </c>
      <c r="B108" s="93">
        <v>2</v>
      </c>
      <c r="C108" s="134">
        <v>0.004897983058454009</v>
      </c>
      <c r="D108" s="93" t="s">
        <v>815</v>
      </c>
      <c r="E108" s="93" t="b">
        <v>0</v>
      </c>
      <c r="F108" s="93" t="b">
        <v>1</v>
      </c>
      <c r="G108" s="93" t="b">
        <v>0</v>
      </c>
    </row>
    <row r="109" spans="1:7" ht="15">
      <c r="A109" s="93" t="s">
        <v>766</v>
      </c>
      <c r="B109" s="93">
        <v>2</v>
      </c>
      <c r="C109" s="134">
        <v>0.004897983058454009</v>
      </c>
      <c r="D109" s="93" t="s">
        <v>815</v>
      </c>
      <c r="E109" s="93" t="b">
        <v>0</v>
      </c>
      <c r="F109" s="93" t="b">
        <v>0</v>
      </c>
      <c r="G109" s="93" t="b">
        <v>0</v>
      </c>
    </row>
    <row r="110" spans="1:7" ht="15">
      <c r="A110" s="93" t="s">
        <v>767</v>
      </c>
      <c r="B110" s="93">
        <v>2</v>
      </c>
      <c r="C110" s="134">
        <v>0.004897983058454009</v>
      </c>
      <c r="D110" s="93" t="s">
        <v>815</v>
      </c>
      <c r="E110" s="93" t="b">
        <v>0</v>
      </c>
      <c r="F110" s="93" t="b">
        <v>0</v>
      </c>
      <c r="G110" s="93" t="b">
        <v>0</v>
      </c>
    </row>
    <row r="111" spans="1:7" ht="15">
      <c r="A111" s="93" t="s">
        <v>768</v>
      </c>
      <c r="B111" s="93">
        <v>2</v>
      </c>
      <c r="C111" s="134">
        <v>0.004897983058454009</v>
      </c>
      <c r="D111" s="93" t="s">
        <v>815</v>
      </c>
      <c r="E111" s="93" t="b">
        <v>0</v>
      </c>
      <c r="F111" s="93" t="b">
        <v>0</v>
      </c>
      <c r="G111" s="93" t="b">
        <v>0</v>
      </c>
    </row>
    <row r="112" spans="1:7" ht="15">
      <c r="A112" s="93" t="s">
        <v>769</v>
      </c>
      <c r="B112" s="93">
        <v>2</v>
      </c>
      <c r="C112" s="134">
        <v>0.004897983058454009</v>
      </c>
      <c r="D112" s="93" t="s">
        <v>815</v>
      </c>
      <c r="E112" s="93" t="b">
        <v>0</v>
      </c>
      <c r="F112" s="93" t="b">
        <v>0</v>
      </c>
      <c r="G112" s="93" t="b">
        <v>0</v>
      </c>
    </row>
    <row r="113" spans="1:7" ht="15">
      <c r="A113" s="93" t="s">
        <v>770</v>
      </c>
      <c r="B113" s="93">
        <v>2</v>
      </c>
      <c r="C113" s="134">
        <v>0.004897983058454009</v>
      </c>
      <c r="D113" s="93" t="s">
        <v>815</v>
      </c>
      <c r="E113" s="93" t="b">
        <v>0</v>
      </c>
      <c r="F113" s="93" t="b">
        <v>0</v>
      </c>
      <c r="G113" s="93" t="b">
        <v>0</v>
      </c>
    </row>
    <row r="114" spans="1:7" ht="15">
      <c r="A114" s="93" t="s">
        <v>771</v>
      </c>
      <c r="B114" s="93">
        <v>2</v>
      </c>
      <c r="C114" s="134">
        <v>0.004897983058454009</v>
      </c>
      <c r="D114" s="93" t="s">
        <v>815</v>
      </c>
      <c r="E114" s="93" t="b">
        <v>1</v>
      </c>
      <c r="F114" s="93" t="b">
        <v>0</v>
      </c>
      <c r="G114" s="93" t="b">
        <v>0</v>
      </c>
    </row>
    <row r="115" spans="1:7" ht="15">
      <c r="A115" s="93" t="s">
        <v>772</v>
      </c>
      <c r="B115" s="93">
        <v>2</v>
      </c>
      <c r="C115" s="134">
        <v>0.004897983058454009</v>
      </c>
      <c r="D115" s="93" t="s">
        <v>815</v>
      </c>
      <c r="E115" s="93" t="b">
        <v>0</v>
      </c>
      <c r="F115" s="93" t="b">
        <v>0</v>
      </c>
      <c r="G115" s="93" t="b">
        <v>0</v>
      </c>
    </row>
    <row r="116" spans="1:7" ht="15">
      <c r="A116" s="93" t="s">
        <v>773</v>
      </c>
      <c r="B116" s="93">
        <v>2</v>
      </c>
      <c r="C116" s="134">
        <v>0.004897983058454009</v>
      </c>
      <c r="D116" s="93" t="s">
        <v>815</v>
      </c>
      <c r="E116" s="93" t="b">
        <v>0</v>
      </c>
      <c r="F116" s="93" t="b">
        <v>0</v>
      </c>
      <c r="G116" s="93" t="b">
        <v>0</v>
      </c>
    </row>
    <row r="117" spans="1:7" ht="15">
      <c r="A117" s="93" t="s">
        <v>774</v>
      </c>
      <c r="B117" s="93">
        <v>2</v>
      </c>
      <c r="C117" s="134">
        <v>0.004897983058454009</v>
      </c>
      <c r="D117" s="93" t="s">
        <v>815</v>
      </c>
      <c r="E117" s="93" t="b">
        <v>0</v>
      </c>
      <c r="F117" s="93" t="b">
        <v>0</v>
      </c>
      <c r="G117" s="93" t="b">
        <v>0</v>
      </c>
    </row>
    <row r="118" spans="1:7" ht="15">
      <c r="A118" s="93" t="s">
        <v>775</v>
      </c>
      <c r="B118" s="93">
        <v>2</v>
      </c>
      <c r="C118" s="134">
        <v>0.004897983058454009</v>
      </c>
      <c r="D118" s="93" t="s">
        <v>815</v>
      </c>
      <c r="E118" s="93" t="b">
        <v>0</v>
      </c>
      <c r="F118" s="93" t="b">
        <v>0</v>
      </c>
      <c r="G118" s="93" t="b">
        <v>0</v>
      </c>
    </row>
    <row r="119" spans="1:7" ht="15">
      <c r="A119" s="93" t="s">
        <v>776</v>
      </c>
      <c r="B119" s="93">
        <v>2</v>
      </c>
      <c r="C119" s="134">
        <v>0.004897983058454009</v>
      </c>
      <c r="D119" s="93" t="s">
        <v>815</v>
      </c>
      <c r="E119" s="93" t="b">
        <v>1</v>
      </c>
      <c r="F119" s="93" t="b">
        <v>0</v>
      </c>
      <c r="G119" s="93" t="b">
        <v>0</v>
      </c>
    </row>
    <row r="120" spans="1:7" ht="15">
      <c r="A120" s="93" t="s">
        <v>777</v>
      </c>
      <c r="B120" s="93">
        <v>2</v>
      </c>
      <c r="C120" s="134">
        <v>0.004897983058454009</v>
      </c>
      <c r="D120" s="93" t="s">
        <v>815</v>
      </c>
      <c r="E120" s="93" t="b">
        <v>0</v>
      </c>
      <c r="F120" s="93" t="b">
        <v>0</v>
      </c>
      <c r="G120" s="93" t="b">
        <v>0</v>
      </c>
    </row>
    <row r="121" spans="1:7" ht="15">
      <c r="A121" s="93" t="s">
        <v>778</v>
      </c>
      <c r="B121" s="93">
        <v>2</v>
      </c>
      <c r="C121" s="134">
        <v>0.004897983058454009</v>
      </c>
      <c r="D121" s="93" t="s">
        <v>815</v>
      </c>
      <c r="E121" s="93" t="b">
        <v>0</v>
      </c>
      <c r="F121" s="93" t="b">
        <v>0</v>
      </c>
      <c r="G121" s="93" t="b">
        <v>0</v>
      </c>
    </row>
    <row r="122" spans="1:7" ht="15">
      <c r="A122" s="93" t="s">
        <v>779</v>
      </c>
      <c r="B122" s="93">
        <v>2</v>
      </c>
      <c r="C122" s="134">
        <v>0.004897983058454009</v>
      </c>
      <c r="D122" s="93" t="s">
        <v>815</v>
      </c>
      <c r="E122" s="93" t="b">
        <v>0</v>
      </c>
      <c r="F122" s="93" t="b">
        <v>0</v>
      </c>
      <c r="G122" s="93" t="b">
        <v>0</v>
      </c>
    </row>
    <row r="123" spans="1:7" ht="15">
      <c r="A123" s="93" t="s">
        <v>780</v>
      </c>
      <c r="B123" s="93">
        <v>2</v>
      </c>
      <c r="C123" s="134">
        <v>0.004897983058454009</v>
      </c>
      <c r="D123" s="93" t="s">
        <v>815</v>
      </c>
      <c r="E123" s="93" t="b">
        <v>0</v>
      </c>
      <c r="F123" s="93" t="b">
        <v>0</v>
      </c>
      <c r="G123" s="93" t="b">
        <v>0</v>
      </c>
    </row>
    <row r="124" spans="1:7" ht="15">
      <c r="A124" s="93" t="s">
        <v>781</v>
      </c>
      <c r="B124" s="93">
        <v>2</v>
      </c>
      <c r="C124" s="134">
        <v>0.004897983058454009</v>
      </c>
      <c r="D124" s="93" t="s">
        <v>815</v>
      </c>
      <c r="E124" s="93" t="b">
        <v>0</v>
      </c>
      <c r="F124" s="93" t="b">
        <v>1</v>
      </c>
      <c r="G124" s="93" t="b">
        <v>0</v>
      </c>
    </row>
    <row r="125" spans="1:7" ht="15">
      <c r="A125" s="93" t="s">
        <v>782</v>
      </c>
      <c r="B125" s="93">
        <v>2</v>
      </c>
      <c r="C125" s="134">
        <v>0.004897983058454009</v>
      </c>
      <c r="D125" s="93" t="s">
        <v>815</v>
      </c>
      <c r="E125" s="93" t="b">
        <v>0</v>
      </c>
      <c r="F125" s="93" t="b">
        <v>0</v>
      </c>
      <c r="G125" s="93" t="b">
        <v>0</v>
      </c>
    </row>
    <row r="126" spans="1:7" ht="15">
      <c r="A126" s="93" t="s">
        <v>783</v>
      </c>
      <c r="B126" s="93">
        <v>2</v>
      </c>
      <c r="C126" s="134">
        <v>0.004897983058454009</v>
      </c>
      <c r="D126" s="93" t="s">
        <v>815</v>
      </c>
      <c r="E126" s="93" t="b">
        <v>0</v>
      </c>
      <c r="F126" s="93" t="b">
        <v>0</v>
      </c>
      <c r="G126" s="93" t="b">
        <v>0</v>
      </c>
    </row>
    <row r="127" spans="1:7" ht="15">
      <c r="A127" s="93" t="s">
        <v>784</v>
      </c>
      <c r="B127" s="93">
        <v>2</v>
      </c>
      <c r="C127" s="134">
        <v>0.004897983058454009</v>
      </c>
      <c r="D127" s="93" t="s">
        <v>815</v>
      </c>
      <c r="E127" s="93" t="b">
        <v>0</v>
      </c>
      <c r="F127" s="93" t="b">
        <v>0</v>
      </c>
      <c r="G127" s="93" t="b">
        <v>0</v>
      </c>
    </row>
    <row r="128" spans="1:7" ht="15">
      <c r="A128" s="93" t="s">
        <v>785</v>
      </c>
      <c r="B128" s="93">
        <v>2</v>
      </c>
      <c r="C128" s="134">
        <v>0.004897983058454009</v>
      </c>
      <c r="D128" s="93" t="s">
        <v>815</v>
      </c>
      <c r="E128" s="93" t="b">
        <v>0</v>
      </c>
      <c r="F128" s="93" t="b">
        <v>0</v>
      </c>
      <c r="G128" s="93" t="b">
        <v>0</v>
      </c>
    </row>
    <row r="129" spans="1:7" ht="15">
      <c r="A129" s="93" t="s">
        <v>786</v>
      </c>
      <c r="B129" s="93">
        <v>2</v>
      </c>
      <c r="C129" s="134">
        <v>0.004897983058454009</v>
      </c>
      <c r="D129" s="93" t="s">
        <v>815</v>
      </c>
      <c r="E129" s="93" t="b">
        <v>0</v>
      </c>
      <c r="F129" s="93" t="b">
        <v>0</v>
      </c>
      <c r="G129" s="93" t="b">
        <v>0</v>
      </c>
    </row>
    <row r="130" spans="1:7" ht="15">
      <c r="A130" s="93" t="s">
        <v>787</v>
      </c>
      <c r="B130" s="93">
        <v>2</v>
      </c>
      <c r="C130" s="134">
        <v>0.006184436031377006</v>
      </c>
      <c r="D130" s="93" t="s">
        <v>815</v>
      </c>
      <c r="E130" s="93" t="b">
        <v>0</v>
      </c>
      <c r="F130" s="93" t="b">
        <v>0</v>
      </c>
      <c r="G130" s="93" t="b">
        <v>0</v>
      </c>
    </row>
    <row r="131" spans="1:7" ht="15">
      <c r="A131" s="93" t="s">
        <v>788</v>
      </c>
      <c r="B131" s="93">
        <v>2</v>
      </c>
      <c r="C131" s="134">
        <v>0.004897983058454009</v>
      </c>
      <c r="D131" s="93" t="s">
        <v>815</v>
      </c>
      <c r="E131" s="93" t="b">
        <v>0</v>
      </c>
      <c r="F131" s="93" t="b">
        <v>0</v>
      </c>
      <c r="G131" s="93" t="b">
        <v>0</v>
      </c>
    </row>
    <row r="132" spans="1:7" ht="15">
      <c r="A132" s="93" t="s">
        <v>789</v>
      </c>
      <c r="B132" s="93">
        <v>2</v>
      </c>
      <c r="C132" s="134">
        <v>0.004897983058454009</v>
      </c>
      <c r="D132" s="93" t="s">
        <v>815</v>
      </c>
      <c r="E132" s="93" t="b">
        <v>0</v>
      </c>
      <c r="F132" s="93" t="b">
        <v>0</v>
      </c>
      <c r="G132" s="93" t="b">
        <v>0</v>
      </c>
    </row>
    <row r="133" spans="1:7" ht="15">
      <c r="A133" s="93" t="s">
        <v>790</v>
      </c>
      <c r="B133" s="93">
        <v>2</v>
      </c>
      <c r="C133" s="134">
        <v>0.004897983058454009</v>
      </c>
      <c r="D133" s="93" t="s">
        <v>815</v>
      </c>
      <c r="E133" s="93" t="b">
        <v>0</v>
      </c>
      <c r="F133" s="93" t="b">
        <v>0</v>
      </c>
      <c r="G133" s="93" t="b">
        <v>0</v>
      </c>
    </row>
    <row r="134" spans="1:7" ht="15">
      <c r="A134" s="93" t="s">
        <v>791</v>
      </c>
      <c r="B134" s="93">
        <v>2</v>
      </c>
      <c r="C134" s="134">
        <v>0.004897983058454009</v>
      </c>
      <c r="D134" s="93" t="s">
        <v>815</v>
      </c>
      <c r="E134" s="93" t="b">
        <v>0</v>
      </c>
      <c r="F134" s="93" t="b">
        <v>0</v>
      </c>
      <c r="G134" s="93" t="b">
        <v>0</v>
      </c>
    </row>
    <row r="135" spans="1:7" ht="15">
      <c r="A135" s="93" t="s">
        <v>792</v>
      </c>
      <c r="B135" s="93">
        <v>2</v>
      </c>
      <c r="C135" s="134">
        <v>0.004897983058454009</v>
      </c>
      <c r="D135" s="93" t="s">
        <v>815</v>
      </c>
      <c r="E135" s="93" t="b">
        <v>0</v>
      </c>
      <c r="F135" s="93" t="b">
        <v>0</v>
      </c>
      <c r="G135" s="93" t="b">
        <v>0</v>
      </c>
    </row>
    <row r="136" spans="1:7" ht="15">
      <c r="A136" s="93" t="s">
        <v>793</v>
      </c>
      <c r="B136" s="93">
        <v>2</v>
      </c>
      <c r="C136" s="134">
        <v>0.004897983058454009</v>
      </c>
      <c r="D136" s="93" t="s">
        <v>815</v>
      </c>
      <c r="E136" s="93" t="b">
        <v>0</v>
      </c>
      <c r="F136" s="93" t="b">
        <v>0</v>
      </c>
      <c r="G136" s="93" t="b">
        <v>0</v>
      </c>
    </row>
    <row r="137" spans="1:7" ht="15">
      <c r="A137" s="93" t="s">
        <v>794</v>
      </c>
      <c r="B137" s="93">
        <v>2</v>
      </c>
      <c r="C137" s="134">
        <v>0.004897983058454009</v>
      </c>
      <c r="D137" s="93" t="s">
        <v>815</v>
      </c>
      <c r="E137" s="93" t="b">
        <v>0</v>
      </c>
      <c r="F137" s="93" t="b">
        <v>0</v>
      </c>
      <c r="G137" s="93" t="b">
        <v>0</v>
      </c>
    </row>
    <row r="138" spans="1:7" ht="15">
      <c r="A138" s="93" t="s">
        <v>795</v>
      </c>
      <c r="B138" s="93">
        <v>2</v>
      </c>
      <c r="C138" s="134">
        <v>0.004897983058454009</v>
      </c>
      <c r="D138" s="93" t="s">
        <v>815</v>
      </c>
      <c r="E138" s="93" t="b">
        <v>0</v>
      </c>
      <c r="F138" s="93" t="b">
        <v>0</v>
      </c>
      <c r="G138" s="93" t="b">
        <v>0</v>
      </c>
    </row>
    <row r="139" spans="1:7" ht="15">
      <c r="A139" s="93" t="s">
        <v>796</v>
      </c>
      <c r="B139" s="93">
        <v>2</v>
      </c>
      <c r="C139" s="134">
        <v>0.004897983058454009</v>
      </c>
      <c r="D139" s="93" t="s">
        <v>815</v>
      </c>
      <c r="E139" s="93" t="b">
        <v>0</v>
      </c>
      <c r="F139" s="93" t="b">
        <v>0</v>
      </c>
      <c r="G139" s="93" t="b">
        <v>0</v>
      </c>
    </row>
    <row r="140" spans="1:7" ht="15">
      <c r="A140" s="93" t="s">
        <v>797</v>
      </c>
      <c r="B140" s="93">
        <v>2</v>
      </c>
      <c r="C140" s="134">
        <v>0.004897983058454009</v>
      </c>
      <c r="D140" s="93" t="s">
        <v>815</v>
      </c>
      <c r="E140" s="93" t="b">
        <v>0</v>
      </c>
      <c r="F140" s="93" t="b">
        <v>0</v>
      </c>
      <c r="G140" s="93" t="b">
        <v>0</v>
      </c>
    </row>
    <row r="141" spans="1:7" ht="15">
      <c r="A141" s="93" t="s">
        <v>235</v>
      </c>
      <c r="B141" s="93">
        <v>2</v>
      </c>
      <c r="C141" s="134">
        <v>0.004897983058454009</v>
      </c>
      <c r="D141" s="93" t="s">
        <v>815</v>
      </c>
      <c r="E141" s="93" t="b">
        <v>0</v>
      </c>
      <c r="F141" s="93" t="b">
        <v>0</v>
      </c>
      <c r="G141" s="93" t="b">
        <v>0</v>
      </c>
    </row>
    <row r="142" spans="1:7" ht="15">
      <c r="A142" s="93" t="s">
        <v>798</v>
      </c>
      <c r="B142" s="93">
        <v>2</v>
      </c>
      <c r="C142" s="134">
        <v>0.004897983058454009</v>
      </c>
      <c r="D142" s="93" t="s">
        <v>815</v>
      </c>
      <c r="E142" s="93" t="b">
        <v>0</v>
      </c>
      <c r="F142" s="93" t="b">
        <v>0</v>
      </c>
      <c r="G142" s="93" t="b">
        <v>0</v>
      </c>
    </row>
    <row r="143" spans="1:7" ht="15">
      <c r="A143" s="93" t="s">
        <v>247</v>
      </c>
      <c r="B143" s="93">
        <v>2</v>
      </c>
      <c r="C143" s="134">
        <v>0.004897983058454009</v>
      </c>
      <c r="D143" s="93" t="s">
        <v>815</v>
      </c>
      <c r="E143" s="93" t="b">
        <v>0</v>
      </c>
      <c r="F143" s="93" t="b">
        <v>0</v>
      </c>
      <c r="G143" s="93" t="b">
        <v>0</v>
      </c>
    </row>
    <row r="144" spans="1:7" ht="15">
      <c r="A144" s="93" t="s">
        <v>799</v>
      </c>
      <c r="B144" s="93">
        <v>2</v>
      </c>
      <c r="C144" s="134">
        <v>0.004897983058454009</v>
      </c>
      <c r="D144" s="93" t="s">
        <v>815</v>
      </c>
      <c r="E144" s="93" t="b">
        <v>0</v>
      </c>
      <c r="F144" s="93" t="b">
        <v>0</v>
      </c>
      <c r="G144" s="93" t="b">
        <v>0</v>
      </c>
    </row>
    <row r="145" spans="1:7" ht="15">
      <c r="A145" s="93" t="s">
        <v>800</v>
      </c>
      <c r="B145" s="93">
        <v>2</v>
      </c>
      <c r="C145" s="134">
        <v>0.004897983058454009</v>
      </c>
      <c r="D145" s="93" t="s">
        <v>815</v>
      </c>
      <c r="E145" s="93" t="b">
        <v>0</v>
      </c>
      <c r="F145" s="93" t="b">
        <v>0</v>
      </c>
      <c r="G145" s="93" t="b">
        <v>0</v>
      </c>
    </row>
    <row r="146" spans="1:7" ht="15">
      <c r="A146" s="93" t="s">
        <v>801</v>
      </c>
      <c r="B146" s="93">
        <v>2</v>
      </c>
      <c r="C146" s="134">
        <v>0.004897983058454009</v>
      </c>
      <c r="D146" s="93" t="s">
        <v>815</v>
      </c>
      <c r="E146" s="93" t="b">
        <v>0</v>
      </c>
      <c r="F146" s="93" t="b">
        <v>0</v>
      </c>
      <c r="G146" s="93" t="b">
        <v>0</v>
      </c>
    </row>
    <row r="147" spans="1:7" ht="15">
      <c r="A147" s="93" t="s">
        <v>802</v>
      </c>
      <c r="B147" s="93">
        <v>2</v>
      </c>
      <c r="C147" s="134">
        <v>0.004897983058454009</v>
      </c>
      <c r="D147" s="93" t="s">
        <v>815</v>
      </c>
      <c r="E147" s="93" t="b">
        <v>0</v>
      </c>
      <c r="F147" s="93" t="b">
        <v>0</v>
      </c>
      <c r="G147" s="93" t="b">
        <v>0</v>
      </c>
    </row>
    <row r="148" spans="1:7" ht="15">
      <c r="A148" s="93" t="s">
        <v>803</v>
      </c>
      <c r="B148" s="93">
        <v>2</v>
      </c>
      <c r="C148" s="134">
        <v>0.004897983058454009</v>
      </c>
      <c r="D148" s="93" t="s">
        <v>815</v>
      </c>
      <c r="E148" s="93" t="b">
        <v>0</v>
      </c>
      <c r="F148" s="93" t="b">
        <v>0</v>
      </c>
      <c r="G148" s="93" t="b">
        <v>0</v>
      </c>
    </row>
    <row r="149" spans="1:7" ht="15">
      <c r="A149" s="93" t="s">
        <v>804</v>
      </c>
      <c r="B149" s="93">
        <v>2</v>
      </c>
      <c r="C149" s="134">
        <v>0.004897983058454009</v>
      </c>
      <c r="D149" s="93" t="s">
        <v>815</v>
      </c>
      <c r="E149" s="93" t="b">
        <v>0</v>
      </c>
      <c r="F149" s="93" t="b">
        <v>0</v>
      </c>
      <c r="G149" s="93" t="b">
        <v>0</v>
      </c>
    </row>
    <row r="150" spans="1:7" ht="15">
      <c r="A150" s="93" t="s">
        <v>805</v>
      </c>
      <c r="B150" s="93">
        <v>2</v>
      </c>
      <c r="C150" s="134">
        <v>0.004897983058454009</v>
      </c>
      <c r="D150" s="93" t="s">
        <v>815</v>
      </c>
      <c r="E150" s="93" t="b">
        <v>0</v>
      </c>
      <c r="F150" s="93" t="b">
        <v>0</v>
      </c>
      <c r="G150" s="93" t="b">
        <v>0</v>
      </c>
    </row>
    <row r="151" spans="1:7" ht="15">
      <c r="A151" s="93" t="s">
        <v>806</v>
      </c>
      <c r="B151" s="93">
        <v>2</v>
      </c>
      <c r="C151" s="134">
        <v>0.004897983058454009</v>
      </c>
      <c r="D151" s="93" t="s">
        <v>815</v>
      </c>
      <c r="E151" s="93" t="b">
        <v>0</v>
      </c>
      <c r="F151" s="93" t="b">
        <v>0</v>
      </c>
      <c r="G151" s="93" t="b">
        <v>0</v>
      </c>
    </row>
    <row r="152" spans="1:7" ht="15">
      <c r="A152" s="93" t="s">
        <v>807</v>
      </c>
      <c r="B152" s="93">
        <v>2</v>
      </c>
      <c r="C152" s="134">
        <v>0.004897983058454009</v>
      </c>
      <c r="D152" s="93" t="s">
        <v>815</v>
      </c>
      <c r="E152" s="93" t="b">
        <v>0</v>
      </c>
      <c r="F152" s="93" t="b">
        <v>0</v>
      </c>
      <c r="G152" s="93" t="b">
        <v>0</v>
      </c>
    </row>
    <row r="153" spans="1:7" ht="15">
      <c r="A153" s="93" t="s">
        <v>808</v>
      </c>
      <c r="B153" s="93">
        <v>2</v>
      </c>
      <c r="C153" s="134">
        <v>0.004897983058454009</v>
      </c>
      <c r="D153" s="93" t="s">
        <v>815</v>
      </c>
      <c r="E153" s="93" t="b">
        <v>0</v>
      </c>
      <c r="F153" s="93" t="b">
        <v>0</v>
      </c>
      <c r="G153" s="93" t="b">
        <v>0</v>
      </c>
    </row>
    <row r="154" spans="1:7" ht="15">
      <c r="A154" s="93" t="s">
        <v>809</v>
      </c>
      <c r="B154" s="93">
        <v>2</v>
      </c>
      <c r="C154" s="134">
        <v>0.004897983058454009</v>
      </c>
      <c r="D154" s="93" t="s">
        <v>815</v>
      </c>
      <c r="E154" s="93" t="b">
        <v>0</v>
      </c>
      <c r="F154" s="93" t="b">
        <v>1</v>
      </c>
      <c r="G154" s="93" t="b">
        <v>0</v>
      </c>
    </row>
    <row r="155" spans="1:7" ht="15">
      <c r="A155" s="93" t="s">
        <v>810</v>
      </c>
      <c r="B155" s="93">
        <v>2</v>
      </c>
      <c r="C155" s="134">
        <v>0.004897983058454009</v>
      </c>
      <c r="D155" s="93" t="s">
        <v>815</v>
      </c>
      <c r="E155" s="93" t="b">
        <v>0</v>
      </c>
      <c r="F155" s="93" t="b">
        <v>0</v>
      </c>
      <c r="G155" s="93" t="b">
        <v>0</v>
      </c>
    </row>
    <row r="156" spans="1:7" ht="15">
      <c r="A156" s="93" t="s">
        <v>811</v>
      </c>
      <c r="B156" s="93">
        <v>2</v>
      </c>
      <c r="C156" s="134">
        <v>0.004897983058454009</v>
      </c>
      <c r="D156" s="93" t="s">
        <v>815</v>
      </c>
      <c r="E156" s="93" t="b">
        <v>0</v>
      </c>
      <c r="F156" s="93" t="b">
        <v>0</v>
      </c>
      <c r="G156" s="93" t="b">
        <v>0</v>
      </c>
    </row>
    <row r="157" spans="1:7" ht="15">
      <c r="A157" s="93" t="s">
        <v>812</v>
      </c>
      <c r="B157" s="93">
        <v>2</v>
      </c>
      <c r="C157" s="134">
        <v>0.004897983058454009</v>
      </c>
      <c r="D157" s="93" t="s">
        <v>815</v>
      </c>
      <c r="E157" s="93" t="b">
        <v>1</v>
      </c>
      <c r="F157" s="93" t="b">
        <v>0</v>
      </c>
      <c r="G157" s="93" t="b">
        <v>0</v>
      </c>
    </row>
    <row r="158" spans="1:7" ht="15">
      <c r="A158" s="93" t="s">
        <v>255</v>
      </c>
      <c r="B158" s="93">
        <v>2</v>
      </c>
      <c r="C158" s="134">
        <v>0</v>
      </c>
      <c r="D158" s="93" t="s">
        <v>637</v>
      </c>
      <c r="E158" s="93" t="b">
        <v>0</v>
      </c>
      <c r="F158" s="93" t="b">
        <v>0</v>
      </c>
      <c r="G158" s="93" t="b">
        <v>0</v>
      </c>
    </row>
    <row r="159" spans="1:7" ht="15">
      <c r="A159" s="93" t="s">
        <v>788</v>
      </c>
      <c r="B159" s="93">
        <v>2</v>
      </c>
      <c r="C159" s="134">
        <v>0</v>
      </c>
      <c r="D159" s="93" t="s">
        <v>637</v>
      </c>
      <c r="E159" s="93" t="b">
        <v>0</v>
      </c>
      <c r="F159" s="93" t="b">
        <v>0</v>
      </c>
      <c r="G159" s="93" t="b">
        <v>0</v>
      </c>
    </row>
    <row r="160" spans="1:7" ht="15">
      <c r="A160" s="93" t="s">
        <v>789</v>
      </c>
      <c r="B160" s="93">
        <v>2</v>
      </c>
      <c r="C160" s="134">
        <v>0</v>
      </c>
      <c r="D160" s="93" t="s">
        <v>637</v>
      </c>
      <c r="E160" s="93" t="b">
        <v>0</v>
      </c>
      <c r="F160" s="93" t="b">
        <v>0</v>
      </c>
      <c r="G160" s="93" t="b">
        <v>0</v>
      </c>
    </row>
    <row r="161" spans="1:7" ht="15">
      <c r="A161" s="93" t="s">
        <v>691</v>
      </c>
      <c r="B161" s="93">
        <v>2</v>
      </c>
      <c r="C161" s="134">
        <v>0</v>
      </c>
      <c r="D161" s="93" t="s">
        <v>637</v>
      </c>
      <c r="E161" s="93" t="b">
        <v>0</v>
      </c>
      <c r="F161" s="93" t="b">
        <v>0</v>
      </c>
      <c r="G161" s="93" t="b">
        <v>0</v>
      </c>
    </row>
    <row r="162" spans="1:7" ht="15">
      <c r="A162" s="93" t="s">
        <v>686</v>
      </c>
      <c r="B162" s="93">
        <v>2</v>
      </c>
      <c r="C162" s="134">
        <v>0</v>
      </c>
      <c r="D162" s="93" t="s">
        <v>637</v>
      </c>
      <c r="E162" s="93" t="b">
        <v>0</v>
      </c>
      <c r="F162" s="93" t="b">
        <v>0</v>
      </c>
      <c r="G162" s="93" t="b">
        <v>0</v>
      </c>
    </row>
    <row r="163" spans="1:7" ht="15">
      <c r="A163" s="93" t="s">
        <v>790</v>
      </c>
      <c r="B163" s="93">
        <v>2</v>
      </c>
      <c r="C163" s="134">
        <v>0</v>
      </c>
      <c r="D163" s="93" t="s">
        <v>637</v>
      </c>
      <c r="E163" s="93" t="b">
        <v>0</v>
      </c>
      <c r="F163" s="93" t="b">
        <v>0</v>
      </c>
      <c r="G163" s="93" t="b">
        <v>0</v>
      </c>
    </row>
    <row r="164" spans="1:7" ht="15">
      <c r="A164" s="93" t="s">
        <v>791</v>
      </c>
      <c r="B164" s="93">
        <v>2</v>
      </c>
      <c r="C164" s="134">
        <v>0</v>
      </c>
      <c r="D164" s="93" t="s">
        <v>637</v>
      </c>
      <c r="E164" s="93" t="b">
        <v>0</v>
      </c>
      <c r="F164" s="93" t="b">
        <v>0</v>
      </c>
      <c r="G164" s="93" t="b">
        <v>0</v>
      </c>
    </row>
    <row r="165" spans="1:7" ht="15">
      <c r="A165" s="93" t="s">
        <v>792</v>
      </c>
      <c r="B165" s="93">
        <v>2</v>
      </c>
      <c r="C165" s="134">
        <v>0</v>
      </c>
      <c r="D165" s="93" t="s">
        <v>637</v>
      </c>
      <c r="E165" s="93" t="b">
        <v>0</v>
      </c>
      <c r="F165" s="93" t="b">
        <v>0</v>
      </c>
      <c r="G165" s="93" t="b">
        <v>0</v>
      </c>
    </row>
    <row r="166" spans="1:7" ht="15">
      <c r="A166" s="93" t="s">
        <v>793</v>
      </c>
      <c r="B166" s="93">
        <v>2</v>
      </c>
      <c r="C166" s="134">
        <v>0</v>
      </c>
      <c r="D166" s="93" t="s">
        <v>637</v>
      </c>
      <c r="E166" s="93" t="b">
        <v>0</v>
      </c>
      <c r="F166" s="93" t="b">
        <v>0</v>
      </c>
      <c r="G166" s="93" t="b">
        <v>0</v>
      </c>
    </row>
    <row r="167" spans="1:7" ht="15">
      <c r="A167" s="93" t="s">
        <v>794</v>
      </c>
      <c r="B167" s="93">
        <v>2</v>
      </c>
      <c r="C167" s="134">
        <v>0</v>
      </c>
      <c r="D167" s="93" t="s">
        <v>637</v>
      </c>
      <c r="E167" s="93" t="b">
        <v>0</v>
      </c>
      <c r="F167" s="93" t="b">
        <v>0</v>
      </c>
      <c r="G167" s="93" t="b">
        <v>0</v>
      </c>
    </row>
    <row r="168" spans="1:7" ht="15">
      <c r="A168" s="93" t="s">
        <v>795</v>
      </c>
      <c r="B168" s="93">
        <v>2</v>
      </c>
      <c r="C168" s="134">
        <v>0</v>
      </c>
      <c r="D168" s="93" t="s">
        <v>637</v>
      </c>
      <c r="E168" s="93" t="b">
        <v>0</v>
      </c>
      <c r="F168" s="93" t="b">
        <v>0</v>
      </c>
      <c r="G168" s="93" t="b">
        <v>0</v>
      </c>
    </row>
    <row r="169" spans="1:7" ht="15">
      <c r="A169" s="93" t="s">
        <v>796</v>
      </c>
      <c r="B169" s="93">
        <v>2</v>
      </c>
      <c r="C169" s="134">
        <v>0</v>
      </c>
      <c r="D169" s="93" t="s">
        <v>637</v>
      </c>
      <c r="E169" s="93" t="b">
        <v>0</v>
      </c>
      <c r="F169" s="93" t="b">
        <v>0</v>
      </c>
      <c r="G169" s="93" t="b">
        <v>0</v>
      </c>
    </row>
    <row r="170" spans="1:7" ht="15">
      <c r="A170" s="93" t="s">
        <v>797</v>
      </c>
      <c r="B170" s="93">
        <v>2</v>
      </c>
      <c r="C170" s="134">
        <v>0</v>
      </c>
      <c r="D170" s="93" t="s">
        <v>637</v>
      </c>
      <c r="E170" s="93" t="b">
        <v>0</v>
      </c>
      <c r="F170" s="93" t="b">
        <v>0</v>
      </c>
      <c r="G170" s="93" t="b">
        <v>0</v>
      </c>
    </row>
    <row r="171" spans="1:7" ht="15">
      <c r="A171" s="93" t="s">
        <v>235</v>
      </c>
      <c r="B171" s="93">
        <v>2</v>
      </c>
      <c r="C171" s="134">
        <v>0</v>
      </c>
      <c r="D171" s="93" t="s">
        <v>637</v>
      </c>
      <c r="E171" s="93" t="b">
        <v>0</v>
      </c>
      <c r="F171" s="93" t="b">
        <v>0</v>
      </c>
      <c r="G171" s="93" t="b">
        <v>0</v>
      </c>
    </row>
    <row r="172" spans="1:7" ht="15">
      <c r="A172" s="93" t="s">
        <v>255</v>
      </c>
      <c r="B172" s="93">
        <v>4</v>
      </c>
      <c r="C172" s="134">
        <v>0</v>
      </c>
      <c r="D172" s="93" t="s">
        <v>638</v>
      </c>
      <c r="E172" s="93" t="b">
        <v>0</v>
      </c>
      <c r="F172" s="93" t="b">
        <v>0</v>
      </c>
      <c r="G172" s="93" t="b">
        <v>0</v>
      </c>
    </row>
    <row r="173" spans="1:7" ht="15">
      <c r="A173" s="93" t="s">
        <v>678</v>
      </c>
      <c r="B173" s="93">
        <v>4</v>
      </c>
      <c r="C173" s="134">
        <v>0</v>
      </c>
      <c r="D173" s="93" t="s">
        <v>638</v>
      </c>
      <c r="E173" s="93" t="b">
        <v>0</v>
      </c>
      <c r="F173" s="93" t="b">
        <v>0</v>
      </c>
      <c r="G173" s="93" t="b">
        <v>0</v>
      </c>
    </row>
    <row r="174" spans="1:7" ht="15">
      <c r="A174" s="93" t="s">
        <v>679</v>
      </c>
      <c r="B174" s="93">
        <v>4</v>
      </c>
      <c r="C174" s="134">
        <v>0</v>
      </c>
      <c r="D174" s="93" t="s">
        <v>638</v>
      </c>
      <c r="E174" s="93" t="b">
        <v>0</v>
      </c>
      <c r="F174" s="93" t="b">
        <v>0</v>
      </c>
      <c r="G174" s="93" t="b">
        <v>0</v>
      </c>
    </row>
    <row r="175" spans="1:7" ht="15">
      <c r="A175" s="93" t="s">
        <v>694</v>
      </c>
      <c r="B175" s="93">
        <v>3</v>
      </c>
      <c r="C175" s="134">
        <v>0.008518550223293177</v>
      </c>
      <c r="D175" s="93" t="s">
        <v>638</v>
      </c>
      <c r="E175" s="93" t="b">
        <v>0</v>
      </c>
      <c r="F175" s="93" t="b">
        <v>0</v>
      </c>
      <c r="G175" s="93" t="b">
        <v>0</v>
      </c>
    </row>
    <row r="176" spans="1:7" ht="15">
      <c r="A176" s="93" t="s">
        <v>695</v>
      </c>
      <c r="B176" s="93">
        <v>3</v>
      </c>
      <c r="C176" s="134">
        <v>0.008518550223293177</v>
      </c>
      <c r="D176" s="93" t="s">
        <v>638</v>
      </c>
      <c r="E176" s="93" t="b">
        <v>0</v>
      </c>
      <c r="F176" s="93" t="b">
        <v>0</v>
      </c>
      <c r="G176" s="93" t="b">
        <v>0</v>
      </c>
    </row>
    <row r="177" spans="1:7" ht="15">
      <c r="A177" s="93" t="s">
        <v>251</v>
      </c>
      <c r="B177" s="93">
        <v>3</v>
      </c>
      <c r="C177" s="134">
        <v>0.008518550223293177</v>
      </c>
      <c r="D177" s="93" t="s">
        <v>638</v>
      </c>
      <c r="E177" s="93" t="b">
        <v>0</v>
      </c>
      <c r="F177" s="93" t="b">
        <v>0</v>
      </c>
      <c r="G177" s="93" t="b">
        <v>0</v>
      </c>
    </row>
    <row r="178" spans="1:7" ht="15">
      <c r="A178" s="93" t="s">
        <v>696</v>
      </c>
      <c r="B178" s="93">
        <v>3</v>
      </c>
      <c r="C178" s="134">
        <v>0.008518550223293177</v>
      </c>
      <c r="D178" s="93" t="s">
        <v>638</v>
      </c>
      <c r="E178" s="93" t="b">
        <v>0</v>
      </c>
      <c r="F178" s="93" t="b">
        <v>0</v>
      </c>
      <c r="G178" s="93" t="b">
        <v>0</v>
      </c>
    </row>
    <row r="179" spans="1:7" ht="15">
      <c r="A179" s="93" t="s">
        <v>697</v>
      </c>
      <c r="B179" s="93">
        <v>3</v>
      </c>
      <c r="C179" s="134">
        <v>0.008518550223293177</v>
      </c>
      <c r="D179" s="93" t="s">
        <v>638</v>
      </c>
      <c r="E179" s="93" t="b">
        <v>0</v>
      </c>
      <c r="F179" s="93" t="b">
        <v>0</v>
      </c>
      <c r="G179" s="93" t="b">
        <v>0</v>
      </c>
    </row>
    <row r="180" spans="1:7" ht="15">
      <c r="A180" s="93" t="s">
        <v>698</v>
      </c>
      <c r="B180" s="93">
        <v>3</v>
      </c>
      <c r="C180" s="134">
        <v>0.008518550223293177</v>
      </c>
      <c r="D180" s="93" t="s">
        <v>638</v>
      </c>
      <c r="E180" s="93" t="b">
        <v>0</v>
      </c>
      <c r="F180" s="93" t="b">
        <v>0</v>
      </c>
      <c r="G180" s="93" t="b">
        <v>0</v>
      </c>
    </row>
    <row r="181" spans="1:7" ht="15">
      <c r="A181" s="93" t="s">
        <v>699</v>
      </c>
      <c r="B181" s="93">
        <v>3</v>
      </c>
      <c r="C181" s="134">
        <v>0.008518550223293177</v>
      </c>
      <c r="D181" s="93" t="s">
        <v>638</v>
      </c>
      <c r="E181" s="93" t="b">
        <v>0</v>
      </c>
      <c r="F181" s="93" t="b">
        <v>0</v>
      </c>
      <c r="G181" s="93" t="b">
        <v>0</v>
      </c>
    </row>
    <row r="182" spans="1:7" ht="15">
      <c r="A182" s="93" t="s">
        <v>673</v>
      </c>
      <c r="B182" s="93">
        <v>5</v>
      </c>
      <c r="C182" s="134">
        <v>0.008248046463294252</v>
      </c>
      <c r="D182" s="93" t="s">
        <v>639</v>
      </c>
      <c r="E182" s="93" t="b">
        <v>0</v>
      </c>
      <c r="F182" s="93" t="b">
        <v>0</v>
      </c>
      <c r="G182" s="93" t="b">
        <v>0</v>
      </c>
    </row>
    <row r="183" spans="1:7" ht="15">
      <c r="A183" s="93" t="s">
        <v>677</v>
      </c>
      <c r="B183" s="93">
        <v>3</v>
      </c>
      <c r="C183" s="134">
        <v>0.029820078419978902</v>
      </c>
      <c r="D183" s="93" t="s">
        <v>639</v>
      </c>
      <c r="E183" s="93" t="b">
        <v>0</v>
      </c>
      <c r="F183" s="93" t="b">
        <v>0</v>
      </c>
      <c r="G183" s="93" t="b">
        <v>0</v>
      </c>
    </row>
    <row r="184" spans="1:7" ht="15">
      <c r="A184" s="93" t="s">
        <v>693</v>
      </c>
      <c r="B184" s="93">
        <v>3</v>
      </c>
      <c r="C184" s="134">
        <v>0.018814374728998825</v>
      </c>
      <c r="D184" s="93" t="s">
        <v>639</v>
      </c>
      <c r="E184" s="93" t="b">
        <v>0</v>
      </c>
      <c r="F184" s="93" t="b">
        <v>0</v>
      </c>
      <c r="G184" s="93" t="b">
        <v>0</v>
      </c>
    </row>
    <row r="185" spans="1:7" ht="15">
      <c r="A185" s="93" t="s">
        <v>787</v>
      </c>
      <c r="B185" s="93">
        <v>2</v>
      </c>
      <c r="C185" s="134">
        <v>0.03242296876598515</v>
      </c>
      <c r="D185" s="93" t="s">
        <v>639</v>
      </c>
      <c r="E185" s="93" t="b">
        <v>0</v>
      </c>
      <c r="F185" s="93" t="b">
        <v>0</v>
      </c>
      <c r="G185" s="93" t="b">
        <v>0</v>
      </c>
    </row>
    <row r="186" spans="1:7" ht="15">
      <c r="A186" s="93" t="s">
        <v>309</v>
      </c>
      <c r="B186" s="93">
        <v>2</v>
      </c>
      <c r="C186" s="134">
        <v>0.03242296876598515</v>
      </c>
      <c r="D186" s="93" t="s">
        <v>639</v>
      </c>
      <c r="E186" s="93" t="b">
        <v>0</v>
      </c>
      <c r="F186" s="93" t="b">
        <v>0</v>
      </c>
      <c r="G186" s="93" t="b">
        <v>0</v>
      </c>
    </row>
    <row r="187" spans="1:7" ht="15">
      <c r="A187" s="93" t="s">
        <v>710</v>
      </c>
      <c r="B187" s="93">
        <v>2</v>
      </c>
      <c r="C187" s="134">
        <v>0.019880052279985932</v>
      </c>
      <c r="D187" s="93" t="s">
        <v>639</v>
      </c>
      <c r="E187" s="93" t="b">
        <v>0</v>
      </c>
      <c r="F187" s="93" t="b">
        <v>0</v>
      </c>
      <c r="G187" s="93" t="b">
        <v>0</v>
      </c>
    </row>
    <row r="188" spans="1:7" ht="15">
      <c r="A188" s="93" t="s">
        <v>711</v>
      </c>
      <c r="B188" s="93">
        <v>2</v>
      </c>
      <c r="C188" s="134">
        <v>0.019880052279985932</v>
      </c>
      <c r="D188" s="93" t="s">
        <v>639</v>
      </c>
      <c r="E188" s="93" t="b">
        <v>0</v>
      </c>
      <c r="F188" s="93" t="b">
        <v>0</v>
      </c>
      <c r="G188" s="93" t="b">
        <v>0</v>
      </c>
    </row>
    <row r="189" spans="1:7" ht="15">
      <c r="A189" s="93" t="s">
        <v>669</v>
      </c>
      <c r="B189" s="93">
        <v>8</v>
      </c>
      <c r="C189" s="134">
        <v>0</v>
      </c>
      <c r="D189" s="93" t="s">
        <v>640</v>
      </c>
      <c r="E189" s="93" t="b">
        <v>0</v>
      </c>
      <c r="F189" s="93" t="b">
        <v>0</v>
      </c>
      <c r="G189" s="93" t="b">
        <v>0</v>
      </c>
    </row>
    <row r="190" spans="1:7" ht="15">
      <c r="A190" s="93" t="s">
        <v>670</v>
      </c>
      <c r="B190" s="93">
        <v>7</v>
      </c>
      <c r="C190" s="134">
        <v>0</v>
      </c>
      <c r="D190" s="93" t="s">
        <v>640</v>
      </c>
      <c r="E190" s="93" t="b">
        <v>0</v>
      </c>
      <c r="F190" s="93" t="b">
        <v>0</v>
      </c>
      <c r="G190" s="93" t="b">
        <v>0</v>
      </c>
    </row>
    <row r="191" spans="1:7" ht="15">
      <c r="A191" s="93" t="s">
        <v>250</v>
      </c>
      <c r="B191" s="93">
        <v>4</v>
      </c>
      <c r="C191" s="134">
        <v>0</v>
      </c>
      <c r="D191" s="93" t="s">
        <v>640</v>
      </c>
      <c r="E191" s="93" t="b">
        <v>0</v>
      </c>
      <c r="F191" s="93" t="b">
        <v>0</v>
      </c>
      <c r="G191" s="93" t="b">
        <v>0</v>
      </c>
    </row>
    <row r="192" spans="1:7" ht="15">
      <c r="A192" s="93" t="s">
        <v>682</v>
      </c>
      <c r="B192" s="93">
        <v>4</v>
      </c>
      <c r="C192" s="134">
        <v>0</v>
      </c>
      <c r="D192" s="93" t="s">
        <v>640</v>
      </c>
      <c r="E192" s="93" t="b">
        <v>0</v>
      </c>
      <c r="F192" s="93" t="b">
        <v>0</v>
      </c>
      <c r="G192" s="93" t="b">
        <v>0</v>
      </c>
    </row>
    <row r="193" spans="1:7" ht="15">
      <c r="A193" s="93" t="s">
        <v>683</v>
      </c>
      <c r="B193" s="93">
        <v>4</v>
      </c>
      <c r="C193" s="134">
        <v>0.008385298050270535</v>
      </c>
      <c r="D193" s="93" t="s">
        <v>640</v>
      </c>
      <c r="E193" s="93" t="b">
        <v>0</v>
      </c>
      <c r="F193" s="93" t="b">
        <v>0</v>
      </c>
      <c r="G193" s="93" t="b">
        <v>0</v>
      </c>
    </row>
    <row r="194" spans="1:7" ht="15">
      <c r="A194" s="93" t="s">
        <v>700</v>
      </c>
      <c r="B194" s="93">
        <v>3</v>
      </c>
      <c r="C194" s="134">
        <v>0</v>
      </c>
      <c r="D194" s="93" t="s">
        <v>640</v>
      </c>
      <c r="E194" s="93" t="b">
        <v>0</v>
      </c>
      <c r="F194" s="93" t="b">
        <v>0</v>
      </c>
      <c r="G194" s="93" t="b">
        <v>0</v>
      </c>
    </row>
    <row r="195" spans="1:7" ht="15">
      <c r="A195" s="93" t="s">
        <v>701</v>
      </c>
      <c r="B195" s="93">
        <v>3</v>
      </c>
      <c r="C195" s="134">
        <v>0</v>
      </c>
      <c r="D195" s="93" t="s">
        <v>640</v>
      </c>
      <c r="E195" s="93" t="b">
        <v>0</v>
      </c>
      <c r="F195" s="93" t="b">
        <v>0</v>
      </c>
      <c r="G195" s="93" t="b">
        <v>0</v>
      </c>
    </row>
    <row r="196" spans="1:7" ht="15">
      <c r="A196" s="93" t="s">
        <v>702</v>
      </c>
      <c r="B196" s="93">
        <v>3</v>
      </c>
      <c r="C196" s="134">
        <v>0</v>
      </c>
      <c r="D196" s="93" t="s">
        <v>640</v>
      </c>
      <c r="E196" s="93" t="b">
        <v>0</v>
      </c>
      <c r="F196" s="93" t="b">
        <v>0</v>
      </c>
      <c r="G196" s="93" t="b">
        <v>0</v>
      </c>
    </row>
    <row r="197" spans="1:7" ht="15">
      <c r="A197" s="93" t="s">
        <v>703</v>
      </c>
      <c r="B197" s="93">
        <v>3</v>
      </c>
      <c r="C197" s="134">
        <v>0</v>
      </c>
      <c r="D197" s="93" t="s">
        <v>640</v>
      </c>
      <c r="E197" s="93" t="b">
        <v>0</v>
      </c>
      <c r="F197" s="93" t="b">
        <v>0</v>
      </c>
      <c r="G197" s="93" t="b">
        <v>0</v>
      </c>
    </row>
    <row r="198" spans="1:7" ht="15">
      <c r="A198" s="93" t="s">
        <v>704</v>
      </c>
      <c r="B198" s="93">
        <v>3</v>
      </c>
      <c r="C198" s="134">
        <v>0</v>
      </c>
      <c r="D198" s="93" t="s">
        <v>640</v>
      </c>
      <c r="E198" s="93" t="b">
        <v>0</v>
      </c>
      <c r="F198" s="93" t="b">
        <v>0</v>
      </c>
      <c r="G198" s="93" t="b">
        <v>0</v>
      </c>
    </row>
    <row r="199" spans="1:7" ht="15">
      <c r="A199" s="93" t="s">
        <v>705</v>
      </c>
      <c r="B199" s="93">
        <v>3</v>
      </c>
      <c r="C199" s="134">
        <v>0</v>
      </c>
      <c r="D199" s="93" t="s">
        <v>640</v>
      </c>
      <c r="E199" s="93" t="b">
        <v>0</v>
      </c>
      <c r="F199" s="93" t="b">
        <v>0</v>
      </c>
      <c r="G199" s="93" t="b">
        <v>0</v>
      </c>
    </row>
    <row r="200" spans="1:7" ht="15">
      <c r="A200" s="93" t="s">
        <v>706</v>
      </c>
      <c r="B200" s="93">
        <v>3</v>
      </c>
      <c r="C200" s="134">
        <v>0</v>
      </c>
      <c r="D200" s="93" t="s">
        <v>640</v>
      </c>
      <c r="E200" s="93" t="b">
        <v>0</v>
      </c>
      <c r="F200" s="93" t="b">
        <v>0</v>
      </c>
      <c r="G200" s="93" t="b">
        <v>0</v>
      </c>
    </row>
    <row r="201" spans="1:7" ht="15">
      <c r="A201" s="93" t="s">
        <v>674</v>
      </c>
      <c r="B201" s="93">
        <v>3</v>
      </c>
      <c r="C201" s="134">
        <v>0</v>
      </c>
      <c r="D201" s="93" t="s">
        <v>640</v>
      </c>
      <c r="E201" s="93" t="b">
        <v>0</v>
      </c>
      <c r="F201" s="93" t="b">
        <v>0</v>
      </c>
      <c r="G201" s="93" t="b">
        <v>0</v>
      </c>
    </row>
    <row r="202" spans="1:7" ht="15">
      <c r="A202" s="93" t="s">
        <v>707</v>
      </c>
      <c r="B202" s="93">
        <v>3</v>
      </c>
      <c r="C202" s="134">
        <v>0</v>
      </c>
      <c r="D202" s="93" t="s">
        <v>640</v>
      </c>
      <c r="E202" s="93" t="b">
        <v>0</v>
      </c>
      <c r="F202" s="93" t="b">
        <v>0</v>
      </c>
      <c r="G202" s="93" t="b">
        <v>0</v>
      </c>
    </row>
    <row r="203" spans="1:7" ht="15">
      <c r="A203" s="93" t="s">
        <v>255</v>
      </c>
      <c r="B203" s="93">
        <v>3</v>
      </c>
      <c r="C203" s="134">
        <v>0</v>
      </c>
      <c r="D203" s="93" t="s">
        <v>640</v>
      </c>
      <c r="E203" s="93" t="b">
        <v>0</v>
      </c>
      <c r="F203" s="93" t="b">
        <v>0</v>
      </c>
      <c r="G203" s="93" t="b">
        <v>0</v>
      </c>
    </row>
    <row r="204" spans="1:7" ht="15">
      <c r="A204" s="93" t="s">
        <v>675</v>
      </c>
      <c r="B204" s="93">
        <v>3</v>
      </c>
      <c r="C204" s="134">
        <v>0</v>
      </c>
      <c r="D204" s="93" t="s">
        <v>640</v>
      </c>
      <c r="E204" s="93" t="b">
        <v>0</v>
      </c>
      <c r="F204" s="93" t="b">
        <v>0</v>
      </c>
      <c r="G204" s="93" t="b">
        <v>0</v>
      </c>
    </row>
    <row r="205" spans="1:7" ht="15">
      <c r="A205" s="93" t="s">
        <v>708</v>
      </c>
      <c r="B205" s="93">
        <v>3</v>
      </c>
      <c r="C205" s="134">
        <v>0</v>
      </c>
      <c r="D205" s="93" t="s">
        <v>640</v>
      </c>
      <c r="E205" s="93" t="b">
        <v>0</v>
      </c>
      <c r="F205" s="93" t="b">
        <v>0</v>
      </c>
      <c r="G205" s="93" t="b">
        <v>0</v>
      </c>
    </row>
    <row r="206" spans="1:7" ht="15">
      <c r="A206" s="93" t="s">
        <v>709</v>
      </c>
      <c r="B206" s="93">
        <v>3</v>
      </c>
      <c r="C206" s="134">
        <v>0</v>
      </c>
      <c r="D206" s="93" t="s">
        <v>640</v>
      </c>
      <c r="E206" s="93" t="b">
        <v>0</v>
      </c>
      <c r="F206" s="93" t="b">
        <v>0</v>
      </c>
      <c r="G206" s="93" t="b">
        <v>0</v>
      </c>
    </row>
    <row r="207" spans="1:7" ht="15">
      <c r="A207" s="93" t="s">
        <v>723</v>
      </c>
      <c r="B207" s="93">
        <v>2</v>
      </c>
      <c r="C207" s="134">
        <v>0.004192649025135268</v>
      </c>
      <c r="D207" s="93" t="s">
        <v>640</v>
      </c>
      <c r="E207" s="93" t="b">
        <v>0</v>
      </c>
      <c r="F207" s="93" t="b">
        <v>0</v>
      </c>
      <c r="G207" s="93" t="b">
        <v>0</v>
      </c>
    </row>
    <row r="208" spans="1:7" ht="15">
      <c r="A208" s="93" t="s">
        <v>724</v>
      </c>
      <c r="B208" s="93">
        <v>2</v>
      </c>
      <c r="C208" s="134">
        <v>0.004192649025135268</v>
      </c>
      <c r="D208" s="93" t="s">
        <v>640</v>
      </c>
      <c r="E208" s="93" t="b">
        <v>0</v>
      </c>
      <c r="F208" s="93" t="b">
        <v>0</v>
      </c>
      <c r="G208" s="93" t="b">
        <v>0</v>
      </c>
    </row>
    <row r="209" spans="1:7" ht="15">
      <c r="A209" s="93" t="s">
        <v>725</v>
      </c>
      <c r="B209" s="93">
        <v>2</v>
      </c>
      <c r="C209" s="134">
        <v>0.004192649025135268</v>
      </c>
      <c r="D209" s="93" t="s">
        <v>640</v>
      </c>
      <c r="E209" s="93" t="b">
        <v>0</v>
      </c>
      <c r="F209" s="93" t="b">
        <v>0</v>
      </c>
      <c r="G209" s="93" t="b">
        <v>0</v>
      </c>
    </row>
    <row r="210" spans="1:7" ht="15">
      <c r="A210" s="93" t="s">
        <v>726</v>
      </c>
      <c r="B210" s="93">
        <v>2</v>
      </c>
      <c r="C210" s="134">
        <v>0.004192649025135268</v>
      </c>
      <c r="D210" s="93" t="s">
        <v>640</v>
      </c>
      <c r="E210" s="93" t="b">
        <v>0</v>
      </c>
      <c r="F210" s="93" t="b">
        <v>0</v>
      </c>
      <c r="G210" s="93" t="b">
        <v>0</v>
      </c>
    </row>
    <row r="211" spans="1:7" ht="15">
      <c r="A211" s="93" t="s">
        <v>309</v>
      </c>
      <c r="B211" s="93">
        <v>2</v>
      </c>
      <c r="C211" s="134">
        <v>0.004192649025135268</v>
      </c>
      <c r="D211" s="93" t="s">
        <v>640</v>
      </c>
      <c r="E211" s="93" t="b">
        <v>0</v>
      </c>
      <c r="F211" s="93" t="b">
        <v>0</v>
      </c>
      <c r="G211" s="93" t="b">
        <v>0</v>
      </c>
    </row>
    <row r="212" spans="1:7" ht="15">
      <c r="A212" s="93" t="s">
        <v>668</v>
      </c>
      <c r="B212" s="93">
        <v>9</v>
      </c>
      <c r="C212" s="134">
        <v>0</v>
      </c>
      <c r="D212" s="93" t="s">
        <v>641</v>
      </c>
      <c r="E212" s="93" t="b">
        <v>0</v>
      </c>
      <c r="F212" s="93" t="b">
        <v>0</v>
      </c>
      <c r="G212" s="93" t="b">
        <v>0</v>
      </c>
    </row>
    <row r="213" spans="1:7" ht="15">
      <c r="A213" s="93" t="s">
        <v>672</v>
      </c>
      <c r="B213" s="93">
        <v>6</v>
      </c>
      <c r="C213" s="134">
        <v>0.02041289105547949</v>
      </c>
      <c r="D213" s="93" t="s">
        <v>641</v>
      </c>
      <c r="E213" s="93" t="b">
        <v>0</v>
      </c>
      <c r="F213" s="93" t="b">
        <v>0</v>
      </c>
      <c r="G213" s="93" t="b">
        <v>0</v>
      </c>
    </row>
    <row r="214" spans="1:7" ht="15">
      <c r="A214" s="93" t="s">
        <v>684</v>
      </c>
      <c r="B214" s="93">
        <v>4</v>
      </c>
      <c r="C214" s="134">
        <v>0.013608594036986327</v>
      </c>
      <c r="D214" s="93" t="s">
        <v>641</v>
      </c>
      <c r="E214" s="93" t="b">
        <v>0</v>
      </c>
      <c r="F214" s="93" t="b">
        <v>0</v>
      </c>
      <c r="G214" s="93" t="b">
        <v>0</v>
      </c>
    </row>
    <row r="215" spans="1:7" ht="15">
      <c r="A215" s="93" t="s">
        <v>685</v>
      </c>
      <c r="B215" s="93">
        <v>4</v>
      </c>
      <c r="C215" s="134">
        <v>0.007337135793986718</v>
      </c>
      <c r="D215" s="93" t="s">
        <v>641</v>
      </c>
      <c r="E215" s="93" t="b">
        <v>0</v>
      </c>
      <c r="F215" s="93" t="b">
        <v>0</v>
      </c>
      <c r="G215" s="93" t="b">
        <v>0</v>
      </c>
    </row>
    <row r="216" spans="1:7" ht="15">
      <c r="A216" s="93" t="s">
        <v>671</v>
      </c>
      <c r="B216" s="93">
        <v>4</v>
      </c>
      <c r="C216" s="134">
        <v>0.009940026139992966</v>
      </c>
      <c r="D216" s="93" t="s">
        <v>641</v>
      </c>
      <c r="E216" s="93" t="b">
        <v>0</v>
      </c>
      <c r="F216" s="93" t="b">
        <v>0</v>
      </c>
      <c r="G216" s="93" t="b">
        <v>0</v>
      </c>
    </row>
    <row r="217" spans="1:7" ht="15">
      <c r="A217" s="93" t="s">
        <v>676</v>
      </c>
      <c r="B217" s="93">
        <v>4</v>
      </c>
      <c r="C217" s="134">
        <v>0.007337135793986718</v>
      </c>
      <c r="D217" s="93" t="s">
        <v>641</v>
      </c>
      <c r="E217" s="93" t="b">
        <v>0</v>
      </c>
      <c r="F217" s="93" t="b">
        <v>0</v>
      </c>
      <c r="G217" s="93" t="b">
        <v>0</v>
      </c>
    </row>
    <row r="218" spans="1:7" ht="15">
      <c r="A218" s="93" t="s">
        <v>689</v>
      </c>
      <c r="B218" s="93">
        <v>4</v>
      </c>
      <c r="C218" s="134">
        <v>0.013608594036986327</v>
      </c>
      <c r="D218" s="93" t="s">
        <v>641</v>
      </c>
      <c r="E218" s="93" t="b">
        <v>0</v>
      </c>
      <c r="F218" s="93" t="b">
        <v>1</v>
      </c>
      <c r="G218" s="93" t="b">
        <v>0</v>
      </c>
    </row>
    <row r="219" spans="1:7" ht="15">
      <c r="A219" s="93" t="s">
        <v>690</v>
      </c>
      <c r="B219" s="93">
        <v>4</v>
      </c>
      <c r="C219" s="134">
        <v>0.013608594036986327</v>
      </c>
      <c r="D219" s="93" t="s">
        <v>641</v>
      </c>
      <c r="E219" s="93" t="b">
        <v>0</v>
      </c>
      <c r="F219" s="93" t="b">
        <v>0</v>
      </c>
      <c r="G219" s="93" t="b">
        <v>0</v>
      </c>
    </row>
    <row r="220" spans="1:7" ht="15">
      <c r="A220" s="93" t="s">
        <v>687</v>
      </c>
      <c r="B220" s="93">
        <v>4</v>
      </c>
      <c r="C220" s="134">
        <v>0.013608594036986327</v>
      </c>
      <c r="D220" s="93" t="s">
        <v>641</v>
      </c>
      <c r="E220" s="93" t="b">
        <v>0</v>
      </c>
      <c r="F220" s="93" t="b">
        <v>0</v>
      </c>
      <c r="G220" s="93" t="b">
        <v>0</v>
      </c>
    </row>
    <row r="221" spans="1:7" ht="15">
      <c r="A221" s="93" t="s">
        <v>688</v>
      </c>
      <c r="B221" s="93">
        <v>4</v>
      </c>
      <c r="C221" s="134">
        <v>0.013608594036986327</v>
      </c>
      <c r="D221" s="93" t="s">
        <v>641</v>
      </c>
      <c r="E221" s="93" t="b">
        <v>0</v>
      </c>
      <c r="F221" s="93" t="b">
        <v>0</v>
      </c>
      <c r="G221" s="93" t="b">
        <v>0</v>
      </c>
    </row>
    <row r="222" spans="1:7" ht="15">
      <c r="A222" s="93" t="s">
        <v>255</v>
      </c>
      <c r="B222" s="93">
        <v>3</v>
      </c>
      <c r="C222" s="134">
        <v>0.0074550196049947256</v>
      </c>
      <c r="D222" s="93" t="s">
        <v>641</v>
      </c>
      <c r="E222" s="93" t="b">
        <v>0</v>
      </c>
      <c r="F222" s="93" t="b">
        <v>0</v>
      </c>
      <c r="G222" s="93" t="b">
        <v>0</v>
      </c>
    </row>
    <row r="223" spans="1:7" ht="15">
      <c r="A223" s="93" t="s">
        <v>727</v>
      </c>
      <c r="B223" s="93">
        <v>2</v>
      </c>
      <c r="C223" s="134">
        <v>0.0068042970184931635</v>
      </c>
      <c r="D223" s="93" t="s">
        <v>641</v>
      </c>
      <c r="E223" s="93" t="b">
        <v>0</v>
      </c>
      <c r="F223" s="93" t="b">
        <v>0</v>
      </c>
      <c r="G223" s="93" t="b">
        <v>0</v>
      </c>
    </row>
    <row r="224" spans="1:7" ht="15">
      <c r="A224" s="93" t="s">
        <v>728</v>
      </c>
      <c r="B224" s="93">
        <v>2</v>
      </c>
      <c r="C224" s="134">
        <v>0.0068042970184931635</v>
      </c>
      <c r="D224" s="93" t="s">
        <v>641</v>
      </c>
      <c r="E224" s="93" t="b">
        <v>0</v>
      </c>
      <c r="F224" s="93" t="b">
        <v>0</v>
      </c>
      <c r="G224" s="93" t="b">
        <v>0</v>
      </c>
    </row>
    <row r="225" spans="1:7" ht="15">
      <c r="A225" s="93" t="s">
        <v>729</v>
      </c>
      <c r="B225" s="93">
        <v>2</v>
      </c>
      <c r="C225" s="134">
        <v>0.0068042970184931635</v>
      </c>
      <c r="D225" s="93" t="s">
        <v>641</v>
      </c>
      <c r="E225" s="93" t="b">
        <v>1</v>
      </c>
      <c r="F225" s="93" t="b">
        <v>0</v>
      </c>
      <c r="G225" s="93" t="b">
        <v>0</v>
      </c>
    </row>
    <row r="226" spans="1:7" ht="15">
      <c r="A226" s="93" t="s">
        <v>730</v>
      </c>
      <c r="B226" s="93">
        <v>2</v>
      </c>
      <c r="C226" s="134">
        <v>0.0068042970184931635</v>
      </c>
      <c r="D226" s="93" t="s">
        <v>641</v>
      </c>
      <c r="E226" s="93" t="b">
        <v>0</v>
      </c>
      <c r="F226" s="93" t="b">
        <v>0</v>
      </c>
      <c r="G226" s="93" t="b">
        <v>0</v>
      </c>
    </row>
    <row r="227" spans="1:7" ht="15">
      <c r="A227" s="93" t="s">
        <v>731</v>
      </c>
      <c r="B227" s="93">
        <v>2</v>
      </c>
      <c r="C227" s="134">
        <v>0.0068042970184931635</v>
      </c>
      <c r="D227" s="93" t="s">
        <v>641</v>
      </c>
      <c r="E227" s="93" t="b">
        <v>0</v>
      </c>
      <c r="F227" s="93" t="b">
        <v>0</v>
      </c>
      <c r="G227" s="93" t="b">
        <v>0</v>
      </c>
    </row>
    <row r="228" spans="1:7" ht="15">
      <c r="A228" s="93" t="s">
        <v>732</v>
      </c>
      <c r="B228" s="93">
        <v>2</v>
      </c>
      <c r="C228" s="134">
        <v>0.0068042970184931635</v>
      </c>
      <c r="D228" s="93" t="s">
        <v>641</v>
      </c>
      <c r="E228" s="93" t="b">
        <v>0</v>
      </c>
      <c r="F228" s="93" t="b">
        <v>0</v>
      </c>
      <c r="G228" s="93" t="b">
        <v>0</v>
      </c>
    </row>
    <row r="229" spans="1:7" ht="15">
      <c r="A229" s="93" t="s">
        <v>733</v>
      </c>
      <c r="B229" s="93">
        <v>2</v>
      </c>
      <c r="C229" s="134">
        <v>0.0068042970184931635</v>
      </c>
      <c r="D229" s="93" t="s">
        <v>641</v>
      </c>
      <c r="E229" s="93" t="b">
        <v>0</v>
      </c>
      <c r="F229" s="93" t="b">
        <v>0</v>
      </c>
      <c r="G229" s="93" t="b">
        <v>0</v>
      </c>
    </row>
    <row r="230" spans="1:7" ht="15">
      <c r="A230" s="93" t="s">
        <v>734</v>
      </c>
      <c r="B230" s="93">
        <v>2</v>
      </c>
      <c r="C230" s="134">
        <v>0.0068042970184931635</v>
      </c>
      <c r="D230" s="93" t="s">
        <v>641</v>
      </c>
      <c r="E230" s="93" t="b">
        <v>1</v>
      </c>
      <c r="F230" s="93" t="b">
        <v>0</v>
      </c>
      <c r="G230" s="93" t="b">
        <v>0</v>
      </c>
    </row>
    <row r="231" spans="1:7" ht="15">
      <c r="A231" s="93" t="s">
        <v>735</v>
      </c>
      <c r="B231" s="93">
        <v>2</v>
      </c>
      <c r="C231" s="134">
        <v>0.0068042970184931635</v>
      </c>
      <c r="D231" s="93" t="s">
        <v>641</v>
      </c>
      <c r="E231" s="93" t="b">
        <v>0</v>
      </c>
      <c r="F231" s="93" t="b">
        <v>0</v>
      </c>
      <c r="G231" s="93" t="b">
        <v>0</v>
      </c>
    </row>
    <row r="232" spans="1:7" ht="15">
      <c r="A232" s="93" t="s">
        <v>736</v>
      </c>
      <c r="B232" s="93">
        <v>2</v>
      </c>
      <c r="C232" s="134">
        <v>0.0068042970184931635</v>
      </c>
      <c r="D232" s="93" t="s">
        <v>641</v>
      </c>
      <c r="E232" s="93" t="b">
        <v>0</v>
      </c>
      <c r="F232" s="93" t="b">
        <v>1</v>
      </c>
      <c r="G232" s="93" t="b">
        <v>0</v>
      </c>
    </row>
    <row r="233" spans="1:7" ht="15">
      <c r="A233" s="93" t="s">
        <v>737</v>
      </c>
      <c r="B233" s="93">
        <v>2</v>
      </c>
      <c r="C233" s="134">
        <v>0.0068042970184931635</v>
      </c>
      <c r="D233" s="93" t="s">
        <v>641</v>
      </c>
      <c r="E233" s="93" t="b">
        <v>0</v>
      </c>
      <c r="F233" s="93" t="b">
        <v>0</v>
      </c>
      <c r="G233" s="93" t="b">
        <v>0</v>
      </c>
    </row>
    <row r="234" spans="1:7" ht="15">
      <c r="A234" s="93" t="s">
        <v>771</v>
      </c>
      <c r="B234" s="93">
        <v>2</v>
      </c>
      <c r="C234" s="134">
        <v>0.0068042970184931635</v>
      </c>
      <c r="D234" s="93" t="s">
        <v>641</v>
      </c>
      <c r="E234" s="93" t="b">
        <v>1</v>
      </c>
      <c r="F234" s="93" t="b">
        <v>0</v>
      </c>
      <c r="G234" s="93" t="b">
        <v>0</v>
      </c>
    </row>
    <row r="235" spans="1:7" ht="15">
      <c r="A235" s="93" t="s">
        <v>772</v>
      </c>
      <c r="B235" s="93">
        <v>2</v>
      </c>
      <c r="C235" s="134">
        <v>0.0068042970184931635</v>
      </c>
      <c r="D235" s="93" t="s">
        <v>641</v>
      </c>
      <c r="E235" s="93" t="b">
        <v>0</v>
      </c>
      <c r="F235" s="93" t="b">
        <v>0</v>
      </c>
      <c r="G235" s="93" t="b">
        <v>0</v>
      </c>
    </row>
    <row r="236" spans="1:7" ht="15">
      <c r="A236" s="93" t="s">
        <v>773</v>
      </c>
      <c r="B236" s="93">
        <v>2</v>
      </c>
      <c r="C236" s="134">
        <v>0.0068042970184931635</v>
      </c>
      <c r="D236" s="93" t="s">
        <v>641</v>
      </c>
      <c r="E236" s="93" t="b">
        <v>0</v>
      </c>
      <c r="F236" s="93" t="b">
        <v>0</v>
      </c>
      <c r="G236" s="93" t="b">
        <v>0</v>
      </c>
    </row>
    <row r="237" spans="1:7" ht="15">
      <c r="A237" s="93" t="s">
        <v>774</v>
      </c>
      <c r="B237" s="93">
        <v>2</v>
      </c>
      <c r="C237" s="134">
        <v>0.0068042970184931635</v>
      </c>
      <c r="D237" s="93" t="s">
        <v>641</v>
      </c>
      <c r="E237" s="93" t="b">
        <v>0</v>
      </c>
      <c r="F237" s="93" t="b">
        <v>0</v>
      </c>
      <c r="G237" s="93" t="b">
        <v>0</v>
      </c>
    </row>
    <row r="238" spans="1:7" ht="15">
      <c r="A238" s="93" t="s">
        <v>775</v>
      </c>
      <c r="B238" s="93">
        <v>2</v>
      </c>
      <c r="C238" s="134">
        <v>0.0068042970184931635</v>
      </c>
      <c r="D238" s="93" t="s">
        <v>641</v>
      </c>
      <c r="E238" s="93" t="b">
        <v>0</v>
      </c>
      <c r="F238" s="93" t="b">
        <v>0</v>
      </c>
      <c r="G238" s="93" t="b">
        <v>0</v>
      </c>
    </row>
    <row r="239" spans="1:7" ht="15">
      <c r="A239" s="93" t="s">
        <v>776</v>
      </c>
      <c r="B239" s="93">
        <v>2</v>
      </c>
      <c r="C239" s="134">
        <v>0.0068042970184931635</v>
      </c>
      <c r="D239" s="93" t="s">
        <v>641</v>
      </c>
      <c r="E239" s="93" t="b">
        <v>1</v>
      </c>
      <c r="F239" s="93" t="b">
        <v>0</v>
      </c>
      <c r="G239" s="93" t="b">
        <v>0</v>
      </c>
    </row>
    <row r="240" spans="1:7" ht="15">
      <c r="A240" s="93" t="s">
        <v>692</v>
      </c>
      <c r="B240" s="93">
        <v>2</v>
      </c>
      <c r="C240" s="134">
        <v>0.0068042970184931635</v>
      </c>
      <c r="D240" s="93" t="s">
        <v>641</v>
      </c>
      <c r="E240" s="93" t="b">
        <v>0</v>
      </c>
      <c r="F240" s="93" t="b">
        <v>0</v>
      </c>
      <c r="G240" s="93" t="b">
        <v>0</v>
      </c>
    </row>
    <row r="241" spans="1:7" ht="15">
      <c r="A241" s="93" t="s">
        <v>777</v>
      </c>
      <c r="B241" s="93">
        <v>2</v>
      </c>
      <c r="C241" s="134">
        <v>0.0068042970184931635</v>
      </c>
      <c r="D241" s="93" t="s">
        <v>641</v>
      </c>
      <c r="E241" s="93" t="b">
        <v>0</v>
      </c>
      <c r="F241" s="93" t="b">
        <v>0</v>
      </c>
      <c r="G241" s="93" t="b">
        <v>0</v>
      </c>
    </row>
    <row r="242" spans="1:7" ht="15">
      <c r="A242" s="93" t="s">
        <v>778</v>
      </c>
      <c r="B242" s="93">
        <v>2</v>
      </c>
      <c r="C242" s="134">
        <v>0.0068042970184931635</v>
      </c>
      <c r="D242" s="93" t="s">
        <v>641</v>
      </c>
      <c r="E242" s="93" t="b">
        <v>0</v>
      </c>
      <c r="F242" s="93" t="b">
        <v>0</v>
      </c>
      <c r="G242" s="93" t="b">
        <v>0</v>
      </c>
    </row>
    <row r="243" spans="1:7" ht="15">
      <c r="A243" s="93" t="s">
        <v>779</v>
      </c>
      <c r="B243" s="93">
        <v>2</v>
      </c>
      <c r="C243" s="134">
        <v>0.0068042970184931635</v>
      </c>
      <c r="D243" s="93" t="s">
        <v>641</v>
      </c>
      <c r="E243" s="93" t="b">
        <v>0</v>
      </c>
      <c r="F243" s="93" t="b">
        <v>0</v>
      </c>
      <c r="G243" s="93" t="b">
        <v>0</v>
      </c>
    </row>
    <row r="244" spans="1:7" ht="15">
      <c r="A244" s="93" t="s">
        <v>780</v>
      </c>
      <c r="B244" s="93">
        <v>2</v>
      </c>
      <c r="C244" s="134">
        <v>0.0068042970184931635</v>
      </c>
      <c r="D244" s="93" t="s">
        <v>641</v>
      </c>
      <c r="E244" s="93" t="b">
        <v>0</v>
      </c>
      <c r="F244" s="93" t="b">
        <v>0</v>
      </c>
      <c r="G244" s="93" t="b">
        <v>0</v>
      </c>
    </row>
    <row r="245" spans="1:7" ht="15">
      <c r="A245" s="93" t="s">
        <v>781</v>
      </c>
      <c r="B245" s="93">
        <v>2</v>
      </c>
      <c r="C245" s="134">
        <v>0.0068042970184931635</v>
      </c>
      <c r="D245" s="93" t="s">
        <v>641</v>
      </c>
      <c r="E245" s="93" t="b">
        <v>0</v>
      </c>
      <c r="F245" s="93" t="b">
        <v>1</v>
      </c>
      <c r="G245" s="93" t="b">
        <v>0</v>
      </c>
    </row>
    <row r="246" spans="1:7" ht="15">
      <c r="A246" s="93" t="s">
        <v>782</v>
      </c>
      <c r="B246" s="93">
        <v>2</v>
      </c>
      <c r="C246" s="134">
        <v>0.0068042970184931635</v>
      </c>
      <c r="D246" s="93" t="s">
        <v>641</v>
      </c>
      <c r="E246" s="93" t="b">
        <v>0</v>
      </c>
      <c r="F246" s="93" t="b">
        <v>0</v>
      </c>
      <c r="G246" s="93" t="b">
        <v>0</v>
      </c>
    </row>
    <row r="247" spans="1:7" ht="15">
      <c r="A247" s="93" t="s">
        <v>783</v>
      </c>
      <c r="B247" s="93">
        <v>2</v>
      </c>
      <c r="C247" s="134">
        <v>0.0068042970184931635</v>
      </c>
      <c r="D247" s="93" t="s">
        <v>641</v>
      </c>
      <c r="E247" s="93" t="b">
        <v>0</v>
      </c>
      <c r="F247" s="93" t="b">
        <v>0</v>
      </c>
      <c r="G247" s="93" t="b">
        <v>0</v>
      </c>
    </row>
    <row r="248" spans="1:7" ht="15">
      <c r="A248" s="93" t="s">
        <v>784</v>
      </c>
      <c r="B248" s="93">
        <v>2</v>
      </c>
      <c r="C248" s="134">
        <v>0.0068042970184931635</v>
      </c>
      <c r="D248" s="93" t="s">
        <v>641</v>
      </c>
      <c r="E248" s="93" t="b">
        <v>0</v>
      </c>
      <c r="F248" s="93" t="b">
        <v>0</v>
      </c>
      <c r="G248" s="93" t="b">
        <v>0</v>
      </c>
    </row>
    <row r="249" spans="1:7" ht="15">
      <c r="A249" s="93" t="s">
        <v>785</v>
      </c>
      <c r="B249" s="93">
        <v>2</v>
      </c>
      <c r="C249" s="134">
        <v>0.0068042970184931635</v>
      </c>
      <c r="D249" s="93" t="s">
        <v>641</v>
      </c>
      <c r="E249" s="93" t="b">
        <v>0</v>
      </c>
      <c r="F249" s="93" t="b">
        <v>0</v>
      </c>
      <c r="G249" s="93" t="b">
        <v>0</v>
      </c>
    </row>
    <row r="250" spans="1:7" ht="15">
      <c r="A250" s="93" t="s">
        <v>786</v>
      </c>
      <c r="B250" s="93">
        <v>2</v>
      </c>
      <c r="C250" s="134">
        <v>0.0068042970184931635</v>
      </c>
      <c r="D250" s="93" t="s">
        <v>641</v>
      </c>
      <c r="E250" s="93" t="b">
        <v>0</v>
      </c>
      <c r="F250" s="93" t="b">
        <v>0</v>
      </c>
      <c r="G250" s="93" t="b">
        <v>0</v>
      </c>
    </row>
    <row r="251" spans="1:7" ht="15">
      <c r="A251" s="93" t="s">
        <v>756</v>
      </c>
      <c r="B251" s="93">
        <v>2</v>
      </c>
      <c r="C251" s="134">
        <v>0.0068042970184931635</v>
      </c>
      <c r="D251" s="93" t="s">
        <v>641</v>
      </c>
      <c r="E251" s="93" t="b">
        <v>0</v>
      </c>
      <c r="F251" s="93" t="b">
        <v>0</v>
      </c>
      <c r="G251" s="93" t="b">
        <v>0</v>
      </c>
    </row>
    <row r="252" spans="1:7" ht="15">
      <c r="A252" s="93" t="s">
        <v>675</v>
      </c>
      <c r="B252" s="93">
        <v>2</v>
      </c>
      <c r="C252" s="134">
        <v>0.0068042970184931635</v>
      </c>
      <c r="D252" s="93" t="s">
        <v>641</v>
      </c>
      <c r="E252" s="93" t="b">
        <v>0</v>
      </c>
      <c r="F252" s="93" t="b">
        <v>0</v>
      </c>
      <c r="G252" s="93" t="b">
        <v>0</v>
      </c>
    </row>
    <row r="253" spans="1:7" ht="15">
      <c r="A253" s="93" t="s">
        <v>757</v>
      </c>
      <c r="B253" s="93">
        <v>2</v>
      </c>
      <c r="C253" s="134">
        <v>0.0068042970184931635</v>
      </c>
      <c r="D253" s="93" t="s">
        <v>641</v>
      </c>
      <c r="E253" s="93" t="b">
        <v>0</v>
      </c>
      <c r="F253" s="93" t="b">
        <v>0</v>
      </c>
      <c r="G253" s="93" t="b">
        <v>0</v>
      </c>
    </row>
    <row r="254" spans="1:7" ht="15">
      <c r="A254" s="93" t="s">
        <v>758</v>
      </c>
      <c r="B254" s="93">
        <v>2</v>
      </c>
      <c r="C254" s="134">
        <v>0.0068042970184931635</v>
      </c>
      <c r="D254" s="93" t="s">
        <v>641</v>
      </c>
      <c r="E254" s="93" t="b">
        <v>0</v>
      </c>
      <c r="F254" s="93" t="b">
        <v>1</v>
      </c>
      <c r="G254" s="93" t="b">
        <v>0</v>
      </c>
    </row>
    <row r="255" spans="1:7" ht="15">
      <c r="A255" s="93" t="s">
        <v>759</v>
      </c>
      <c r="B255" s="93">
        <v>2</v>
      </c>
      <c r="C255" s="134">
        <v>0.0068042970184931635</v>
      </c>
      <c r="D255" s="93" t="s">
        <v>641</v>
      </c>
      <c r="E255" s="93" t="b">
        <v>0</v>
      </c>
      <c r="F255" s="93" t="b">
        <v>0</v>
      </c>
      <c r="G255" s="93" t="b">
        <v>0</v>
      </c>
    </row>
    <row r="256" spans="1:7" ht="15">
      <c r="A256" s="93" t="s">
        <v>760</v>
      </c>
      <c r="B256" s="93">
        <v>2</v>
      </c>
      <c r="C256" s="134">
        <v>0.0068042970184931635</v>
      </c>
      <c r="D256" s="93" t="s">
        <v>641</v>
      </c>
      <c r="E256" s="93" t="b">
        <v>0</v>
      </c>
      <c r="F256" s="93" t="b">
        <v>0</v>
      </c>
      <c r="G256" s="93" t="b">
        <v>0</v>
      </c>
    </row>
    <row r="257" spans="1:7" ht="15">
      <c r="A257" s="93" t="s">
        <v>761</v>
      </c>
      <c r="B257" s="93">
        <v>2</v>
      </c>
      <c r="C257" s="134">
        <v>0.0068042970184931635</v>
      </c>
      <c r="D257" s="93" t="s">
        <v>641</v>
      </c>
      <c r="E257" s="93" t="b">
        <v>1</v>
      </c>
      <c r="F257" s="93" t="b">
        <v>0</v>
      </c>
      <c r="G257" s="93" t="b">
        <v>0</v>
      </c>
    </row>
    <row r="258" spans="1:7" ht="15">
      <c r="A258" s="93" t="s">
        <v>762</v>
      </c>
      <c r="B258" s="93">
        <v>2</v>
      </c>
      <c r="C258" s="134">
        <v>0.0068042970184931635</v>
      </c>
      <c r="D258" s="93" t="s">
        <v>641</v>
      </c>
      <c r="E258" s="93" t="b">
        <v>0</v>
      </c>
      <c r="F258" s="93" t="b">
        <v>0</v>
      </c>
      <c r="G258" s="93" t="b">
        <v>0</v>
      </c>
    </row>
    <row r="259" spans="1:7" ht="15">
      <c r="A259" s="93" t="s">
        <v>763</v>
      </c>
      <c r="B259" s="93">
        <v>2</v>
      </c>
      <c r="C259" s="134">
        <v>0.0068042970184931635</v>
      </c>
      <c r="D259" s="93" t="s">
        <v>641</v>
      </c>
      <c r="E259" s="93" t="b">
        <v>0</v>
      </c>
      <c r="F259" s="93" t="b">
        <v>0</v>
      </c>
      <c r="G259" s="93" t="b">
        <v>0</v>
      </c>
    </row>
    <row r="260" spans="1:7" ht="15">
      <c r="A260" s="93" t="s">
        <v>764</v>
      </c>
      <c r="B260" s="93">
        <v>2</v>
      </c>
      <c r="C260" s="134">
        <v>0.0068042970184931635</v>
      </c>
      <c r="D260" s="93" t="s">
        <v>641</v>
      </c>
      <c r="E260" s="93" t="b">
        <v>0</v>
      </c>
      <c r="F260" s="93" t="b">
        <v>0</v>
      </c>
      <c r="G260" s="93" t="b">
        <v>0</v>
      </c>
    </row>
    <row r="261" spans="1:7" ht="15">
      <c r="A261" s="93" t="s">
        <v>765</v>
      </c>
      <c r="B261" s="93">
        <v>2</v>
      </c>
      <c r="C261" s="134">
        <v>0.0068042970184931635</v>
      </c>
      <c r="D261" s="93" t="s">
        <v>641</v>
      </c>
      <c r="E261" s="93" t="b">
        <v>0</v>
      </c>
      <c r="F261" s="93" t="b">
        <v>1</v>
      </c>
      <c r="G261" s="93" t="b">
        <v>0</v>
      </c>
    </row>
    <row r="262" spans="1:7" ht="15">
      <c r="A262" s="93" t="s">
        <v>766</v>
      </c>
      <c r="B262" s="93">
        <v>2</v>
      </c>
      <c r="C262" s="134">
        <v>0.0068042970184931635</v>
      </c>
      <c r="D262" s="93" t="s">
        <v>641</v>
      </c>
      <c r="E262" s="93" t="b">
        <v>0</v>
      </c>
      <c r="F262" s="93" t="b">
        <v>0</v>
      </c>
      <c r="G262" s="93" t="b">
        <v>0</v>
      </c>
    </row>
    <row r="263" spans="1:7" ht="15">
      <c r="A263" s="93" t="s">
        <v>767</v>
      </c>
      <c r="B263" s="93">
        <v>2</v>
      </c>
      <c r="C263" s="134">
        <v>0.0068042970184931635</v>
      </c>
      <c r="D263" s="93" t="s">
        <v>641</v>
      </c>
      <c r="E263" s="93" t="b">
        <v>0</v>
      </c>
      <c r="F263" s="93" t="b">
        <v>0</v>
      </c>
      <c r="G263" s="93" t="b">
        <v>0</v>
      </c>
    </row>
    <row r="264" spans="1:7" ht="15">
      <c r="A264" s="93" t="s">
        <v>768</v>
      </c>
      <c r="B264" s="93">
        <v>2</v>
      </c>
      <c r="C264" s="134">
        <v>0.0068042970184931635</v>
      </c>
      <c r="D264" s="93" t="s">
        <v>641</v>
      </c>
      <c r="E264" s="93" t="b">
        <v>0</v>
      </c>
      <c r="F264" s="93" t="b">
        <v>0</v>
      </c>
      <c r="G264" s="93" t="b">
        <v>0</v>
      </c>
    </row>
    <row r="265" spans="1:7" ht="15">
      <c r="A265" s="93" t="s">
        <v>769</v>
      </c>
      <c r="B265" s="93">
        <v>2</v>
      </c>
      <c r="C265" s="134">
        <v>0.0068042970184931635</v>
      </c>
      <c r="D265" s="93" t="s">
        <v>641</v>
      </c>
      <c r="E265" s="93" t="b">
        <v>0</v>
      </c>
      <c r="F265" s="93" t="b">
        <v>0</v>
      </c>
      <c r="G265" s="93" t="b">
        <v>0</v>
      </c>
    </row>
    <row r="266" spans="1:7" ht="15">
      <c r="A266" s="93" t="s">
        <v>770</v>
      </c>
      <c r="B266" s="93">
        <v>2</v>
      </c>
      <c r="C266" s="134">
        <v>0.0068042970184931635</v>
      </c>
      <c r="D266" s="93" t="s">
        <v>641</v>
      </c>
      <c r="E266" s="93" t="b">
        <v>0</v>
      </c>
      <c r="F266" s="93" t="b">
        <v>0</v>
      </c>
      <c r="G266" s="93" t="b">
        <v>0</v>
      </c>
    </row>
    <row r="267" spans="1:7" ht="15">
      <c r="A267" s="93" t="s">
        <v>686</v>
      </c>
      <c r="B267" s="93">
        <v>2</v>
      </c>
      <c r="C267" s="134">
        <v>0.0068042970184931635</v>
      </c>
      <c r="D267" s="93" t="s">
        <v>641</v>
      </c>
      <c r="E267" s="93" t="b">
        <v>0</v>
      </c>
      <c r="F267" s="93" t="b">
        <v>0</v>
      </c>
      <c r="G267" s="93" t="b">
        <v>0</v>
      </c>
    </row>
    <row r="268" spans="1:7" ht="15">
      <c r="A268" s="93" t="s">
        <v>738</v>
      </c>
      <c r="B268" s="93">
        <v>2</v>
      </c>
      <c r="C268" s="134">
        <v>0.0068042970184931635</v>
      </c>
      <c r="D268" s="93" t="s">
        <v>641</v>
      </c>
      <c r="E268" s="93" t="b">
        <v>0</v>
      </c>
      <c r="F268" s="93" t="b">
        <v>0</v>
      </c>
      <c r="G268" s="93" t="b">
        <v>0</v>
      </c>
    </row>
    <row r="269" spans="1:7" ht="15">
      <c r="A269" s="93" t="s">
        <v>739</v>
      </c>
      <c r="B269" s="93">
        <v>2</v>
      </c>
      <c r="C269" s="134">
        <v>0.0068042970184931635</v>
      </c>
      <c r="D269" s="93" t="s">
        <v>641</v>
      </c>
      <c r="E269" s="93" t="b">
        <v>0</v>
      </c>
      <c r="F269" s="93" t="b">
        <v>0</v>
      </c>
      <c r="G269" s="93" t="b">
        <v>0</v>
      </c>
    </row>
    <row r="270" spans="1:7" ht="15">
      <c r="A270" s="93" t="s">
        <v>740</v>
      </c>
      <c r="B270" s="93">
        <v>2</v>
      </c>
      <c r="C270" s="134">
        <v>0.0068042970184931635</v>
      </c>
      <c r="D270" s="93" t="s">
        <v>641</v>
      </c>
      <c r="E270" s="93" t="b">
        <v>0</v>
      </c>
      <c r="F270" s="93" t="b">
        <v>0</v>
      </c>
      <c r="G270" s="93" t="b">
        <v>0</v>
      </c>
    </row>
    <row r="271" spans="1:7" ht="15">
      <c r="A271" s="93" t="s">
        <v>741</v>
      </c>
      <c r="B271" s="93">
        <v>2</v>
      </c>
      <c r="C271" s="134">
        <v>0.0068042970184931635</v>
      </c>
      <c r="D271" s="93" t="s">
        <v>641</v>
      </c>
      <c r="E271" s="93" t="b">
        <v>0</v>
      </c>
      <c r="F271" s="93" t="b">
        <v>0</v>
      </c>
      <c r="G271" s="93" t="b">
        <v>0</v>
      </c>
    </row>
    <row r="272" spans="1:7" ht="15">
      <c r="A272" s="93" t="s">
        <v>742</v>
      </c>
      <c r="B272" s="93">
        <v>2</v>
      </c>
      <c r="C272" s="134">
        <v>0.0068042970184931635</v>
      </c>
      <c r="D272" s="93" t="s">
        <v>641</v>
      </c>
      <c r="E272" s="93" t="b">
        <v>0</v>
      </c>
      <c r="F272" s="93" t="b">
        <v>0</v>
      </c>
      <c r="G272" s="93" t="b">
        <v>0</v>
      </c>
    </row>
    <row r="273" spans="1:7" ht="15">
      <c r="A273" s="93" t="s">
        <v>743</v>
      </c>
      <c r="B273" s="93">
        <v>2</v>
      </c>
      <c r="C273" s="134">
        <v>0.0068042970184931635</v>
      </c>
      <c r="D273" s="93" t="s">
        <v>641</v>
      </c>
      <c r="E273" s="93" t="b">
        <v>0</v>
      </c>
      <c r="F273" s="93" t="b">
        <v>0</v>
      </c>
      <c r="G273" s="93" t="b">
        <v>0</v>
      </c>
    </row>
    <row r="274" spans="1:7" ht="15">
      <c r="A274" s="93" t="s">
        <v>744</v>
      </c>
      <c r="B274" s="93">
        <v>2</v>
      </c>
      <c r="C274" s="134">
        <v>0.0068042970184931635</v>
      </c>
      <c r="D274" s="93" t="s">
        <v>641</v>
      </c>
      <c r="E274" s="93" t="b">
        <v>0</v>
      </c>
      <c r="F274" s="93" t="b">
        <v>0</v>
      </c>
      <c r="G274" s="93" t="b">
        <v>0</v>
      </c>
    </row>
    <row r="275" spans="1:7" ht="15">
      <c r="A275" s="93" t="s">
        <v>745</v>
      </c>
      <c r="B275" s="93">
        <v>2</v>
      </c>
      <c r="C275" s="134">
        <v>0.0068042970184931635</v>
      </c>
      <c r="D275" s="93" t="s">
        <v>641</v>
      </c>
      <c r="E275" s="93" t="b">
        <v>0</v>
      </c>
      <c r="F275" s="93" t="b">
        <v>0</v>
      </c>
      <c r="G275" s="93" t="b">
        <v>0</v>
      </c>
    </row>
    <row r="276" spans="1:7" ht="15">
      <c r="A276" s="93" t="s">
        <v>746</v>
      </c>
      <c r="B276" s="93">
        <v>2</v>
      </c>
      <c r="C276" s="134">
        <v>0.0068042970184931635</v>
      </c>
      <c r="D276" s="93" t="s">
        <v>641</v>
      </c>
      <c r="E276" s="93" t="b">
        <v>0</v>
      </c>
      <c r="F276" s="93" t="b">
        <v>0</v>
      </c>
      <c r="G276" s="93" t="b">
        <v>0</v>
      </c>
    </row>
    <row r="277" spans="1:7" ht="15">
      <c r="A277" s="93" t="s">
        <v>747</v>
      </c>
      <c r="B277" s="93">
        <v>2</v>
      </c>
      <c r="C277" s="134">
        <v>0.0068042970184931635</v>
      </c>
      <c r="D277" s="93" t="s">
        <v>641</v>
      </c>
      <c r="E277" s="93" t="b">
        <v>1</v>
      </c>
      <c r="F277" s="93" t="b">
        <v>0</v>
      </c>
      <c r="G277" s="93" t="b">
        <v>0</v>
      </c>
    </row>
    <row r="278" spans="1:7" ht="15">
      <c r="A278" s="93" t="s">
        <v>748</v>
      </c>
      <c r="B278" s="93">
        <v>2</v>
      </c>
      <c r="C278" s="134">
        <v>0.0068042970184931635</v>
      </c>
      <c r="D278" s="93" t="s">
        <v>641</v>
      </c>
      <c r="E278" s="93" t="b">
        <v>0</v>
      </c>
      <c r="F278" s="93" t="b">
        <v>0</v>
      </c>
      <c r="G278" s="93" t="b">
        <v>0</v>
      </c>
    </row>
    <row r="279" spans="1:7" ht="15">
      <c r="A279" s="93" t="s">
        <v>749</v>
      </c>
      <c r="B279" s="93">
        <v>2</v>
      </c>
      <c r="C279" s="134">
        <v>0.0068042970184931635</v>
      </c>
      <c r="D279" s="93" t="s">
        <v>641</v>
      </c>
      <c r="E279" s="93" t="b">
        <v>0</v>
      </c>
      <c r="F279" s="93" t="b">
        <v>0</v>
      </c>
      <c r="G279" s="93" t="b">
        <v>0</v>
      </c>
    </row>
    <row r="280" spans="1:7" ht="15">
      <c r="A280" s="93" t="s">
        <v>750</v>
      </c>
      <c r="B280" s="93">
        <v>2</v>
      </c>
      <c r="C280" s="134">
        <v>0.0068042970184931635</v>
      </c>
      <c r="D280" s="93" t="s">
        <v>641</v>
      </c>
      <c r="E280" s="93" t="b">
        <v>0</v>
      </c>
      <c r="F280" s="93" t="b">
        <v>0</v>
      </c>
      <c r="G280" s="93" t="b">
        <v>0</v>
      </c>
    </row>
    <row r="281" spans="1:7" ht="15">
      <c r="A281" s="93" t="s">
        <v>751</v>
      </c>
      <c r="B281" s="93">
        <v>2</v>
      </c>
      <c r="C281" s="134">
        <v>0.0068042970184931635</v>
      </c>
      <c r="D281" s="93" t="s">
        <v>641</v>
      </c>
      <c r="E281" s="93" t="b">
        <v>0</v>
      </c>
      <c r="F281" s="93" t="b">
        <v>0</v>
      </c>
      <c r="G281" s="93" t="b">
        <v>0</v>
      </c>
    </row>
    <row r="282" spans="1:7" ht="15">
      <c r="A282" s="93" t="s">
        <v>752</v>
      </c>
      <c r="B282" s="93">
        <v>2</v>
      </c>
      <c r="C282" s="134">
        <v>0.0068042970184931635</v>
      </c>
      <c r="D282" s="93" t="s">
        <v>641</v>
      </c>
      <c r="E282" s="93" t="b">
        <v>0</v>
      </c>
      <c r="F282" s="93" t="b">
        <v>0</v>
      </c>
      <c r="G282" s="93" t="b">
        <v>0</v>
      </c>
    </row>
    <row r="283" spans="1:7" ht="15">
      <c r="A283" s="93" t="s">
        <v>753</v>
      </c>
      <c r="B283" s="93">
        <v>2</v>
      </c>
      <c r="C283" s="134">
        <v>0.0068042970184931635</v>
      </c>
      <c r="D283" s="93" t="s">
        <v>641</v>
      </c>
      <c r="E283" s="93" t="b">
        <v>0</v>
      </c>
      <c r="F283" s="93" t="b">
        <v>0</v>
      </c>
      <c r="G283" s="93" t="b">
        <v>0</v>
      </c>
    </row>
    <row r="284" spans="1:7" ht="15">
      <c r="A284" s="93" t="s">
        <v>754</v>
      </c>
      <c r="B284" s="93">
        <v>2</v>
      </c>
      <c r="C284" s="134">
        <v>0.0068042970184931635</v>
      </c>
      <c r="D284" s="93" t="s">
        <v>641</v>
      </c>
      <c r="E284" s="93" t="b">
        <v>0</v>
      </c>
      <c r="F284" s="93" t="b">
        <v>0</v>
      </c>
      <c r="G284" s="93" t="b">
        <v>0</v>
      </c>
    </row>
    <row r="285" spans="1:7" ht="15">
      <c r="A285" s="93" t="s">
        <v>755</v>
      </c>
      <c r="B285" s="93">
        <v>2</v>
      </c>
      <c r="C285" s="134">
        <v>0.0068042970184931635</v>
      </c>
      <c r="D285" s="93" t="s">
        <v>641</v>
      </c>
      <c r="E285" s="93" t="b">
        <v>0</v>
      </c>
      <c r="F285" s="93" t="b">
        <v>0</v>
      </c>
      <c r="G285" s="93" t="b">
        <v>0</v>
      </c>
    </row>
    <row r="286" spans="1:7" ht="15">
      <c r="A286" s="93" t="s">
        <v>798</v>
      </c>
      <c r="B286" s="93">
        <v>2</v>
      </c>
      <c r="C286" s="134">
        <v>0</v>
      </c>
      <c r="D286" s="93" t="s">
        <v>642</v>
      </c>
      <c r="E286" s="93" t="b">
        <v>0</v>
      </c>
      <c r="F286" s="93" t="b">
        <v>0</v>
      </c>
      <c r="G286" s="93" t="b">
        <v>0</v>
      </c>
    </row>
    <row r="287" spans="1:7" ht="15">
      <c r="A287" s="93" t="s">
        <v>247</v>
      </c>
      <c r="B287" s="93">
        <v>2</v>
      </c>
      <c r="C287" s="134">
        <v>0</v>
      </c>
      <c r="D287" s="93" t="s">
        <v>642</v>
      </c>
      <c r="E287" s="93" t="b">
        <v>0</v>
      </c>
      <c r="F287" s="93" t="b">
        <v>0</v>
      </c>
      <c r="G287" s="93" t="b">
        <v>0</v>
      </c>
    </row>
    <row r="288" spans="1:7" ht="15">
      <c r="A288" s="93" t="s">
        <v>799</v>
      </c>
      <c r="B288" s="93">
        <v>2</v>
      </c>
      <c r="C288" s="134">
        <v>0</v>
      </c>
      <c r="D288" s="93" t="s">
        <v>642</v>
      </c>
      <c r="E288" s="93" t="b">
        <v>0</v>
      </c>
      <c r="F288" s="93" t="b">
        <v>0</v>
      </c>
      <c r="G288" s="93" t="b">
        <v>0</v>
      </c>
    </row>
    <row r="289" spans="1:7" ht="15">
      <c r="A289" s="93" t="s">
        <v>800</v>
      </c>
      <c r="B289" s="93">
        <v>2</v>
      </c>
      <c r="C289" s="134">
        <v>0</v>
      </c>
      <c r="D289" s="93" t="s">
        <v>642</v>
      </c>
      <c r="E289" s="93" t="b">
        <v>0</v>
      </c>
      <c r="F289" s="93" t="b">
        <v>0</v>
      </c>
      <c r="G289" s="93" t="b">
        <v>0</v>
      </c>
    </row>
    <row r="290" spans="1:7" ht="15">
      <c r="A290" s="93" t="s">
        <v>674</v>
      </c>
      <c r="B290" s="93">
        <v>2</v>
      </c>
      <c r="C290" s="134">
        <v>0</v>
      </c>
      <c r="D290" s="93" t="s">
        <v>642</v>
      </c>
      <c r="E290" s="93" t="b">
        <v>0</v>
      </c>
      <c r="F290" s="93" t="b">
        <v>0</v>
      </c>
      <c r="G290" s="93" t="b">
        <v>0</v>
      </c>
    </row>
    <row r="291" spans="1:7" ht="15">
      <c r="A291" s="93" t="s">
        <v>255</v>
      </c>
      <c r="B291" s="93">
        <v>2</v>
      </c>
      <c r="C291" s="134">
        <v>0</v>
      </c>
      <c r="D291" s="93" t="s">
        <v>642</v>
      </c>
      <c r="E291" s="93" t="b">
        <v>0</v>
      </c>
      <c r="F291" s="93" t="b">
        <v>0</v>
      </c>
      <c r="G291" s="93" t="b">
        <v>0</v>
      </c>
    </row>
    <row r="292" spans="1:7" ht="15">
      <c r="A292" s="93" t="s">
        <v>801</v>
      </c>
      <c r="B292" s="93">
        <v>2</v>
      </c>
      <c r="C292" s="134">
        <v>0</v>
      </c>
      <c r="D292" s="93" t="s">
        <v>642</v>
      </c>
      <c r="E292" s="93" t="b">
        <v>0</v>
      </c>
      <c r="F292" s="93" t="b">
        <v>0</v>
      </c>
      <c r="G292" s="93" t="b">
        <v>0</v>
      </c>
    </row>
    <row r="293" spans="1:7" ht="15">
      <c r="A293" s="93" t="s">
        <v>250</v>
      </c>
      <c r="B293" s="93">
        <v>2</v>
      </c>
      <c r="C293" s="134">
        <v>0</v>
      </c>
      <c r="D293" s="93" t="s">
        <v>642</v>
      </c>
      <c r="E293" s="93" t="b">
        <v>0</v>
      </c>
      <c r="F293" s="93" t="b">
        <v>0</v>
      </c>
      <c r="G293" s="93" t="b">
        <v>0</v>
      </c>
    </row>
    <row r="294" spans="1:7" ht="15">
      <c r="A294" s="93" t="s">
        <v>802</v>
      </c>
      <c r="B294" s="93">
        <v>2</v>
      </c>
      <c r="C294" s="134">
        <v>0</v>
      </c>
      <c r="D294" s="93" t="s">
        <v>642</v>
      </c>
      <c r="E294" s="93" t="b">
        <v>0</v>
      </c>
      <c r="F294" s="93" t="b">
        <v>0</v>
      </c>
      <c r="G294" s="93" t="b">
        <v>0</v>
      </c>
    </row>
    <row r="295" spans="1:7" ht="15">
      <c r="A295" s="93" t="s">
        <v>803</v>
      </c>
      <c r="B295" s="93">
        <v>2</v>
      </c>
      <c r="C295" s="134">
        <v>0</v>
      </c>
      <c r="D295" s="93" t="s">
        <v>642</v>
      </c>
      <c r="E295" s="93" t="b">
        <v>0</v>
      </c>
      <c r="F295" s="93" t="b">
        <v>0</v>
      </c>
      <c r="G295" s="93" t="b">
        <v>0</v>
      </c>
    </row>
    <row r="296" spans="1:7" ht="15">
      <c r="A296" s="93" t="s">
        <v>804</v>
      </c>
      <c r="B296" s="93">
        <v>2</v>
      </c>
      <c r="C296" s="134">
        <v>0</v>
      </c>
      <c r="D296" s="93" t="s">
        <v>642</v>
      </c>
      <c r="E296" s="93" t="b">
        <v>0</v>
      </c>
      <c r="F296" s="93" t="b">
        <v>0</v>
      </c>
      <c r="G296" s="93" t="b">
        <v>0</v>
      </c>
    </row>
    <row r="297" spans="1:7" ht="15">
      <c r="A297" s="93" t="s">
        <v>805</v>
      </c>
      <c r="B297" s="93">
        <v>2</v>
      </c>
      <c r="C297" s="134">
        <v>0</v>
      </c>
      <c r="D297" s="93" t="s">
        <v>642</v>
      </c>
      <c r="E297" s="93" t="b">
        <v>0</v>
      </c>
      <c r="F297" s="93" t="b">
        <v>0</v>
      </c>
      <c r="G297" s="93" t="b">
        <v>0</v>
      </c>
    </row>
    <row r="298" spans="1:7" ht="15">
      <c r="A298" s="93" t="s">
        <v>806</v>
      </c>
      <c r="B298" s="93">
        <v>2</v>
      </c>
      <c r="C298" s="134">
        <v>0</v>
      </c>
      <c r="D298" s="93" t="s">
        <v>642</v>
      </c>
      <c r="E298" s="93" t="b">
        <v>0</v>
      </c>
      <c r="F298" s="93" t="b">
        <v>0</v>
      </c>
      <c r="G298" s="93" t="b">
        <v>0</v>
      </c>
    </row>
    <row r="299" spans="1:7" ht="15">
      <c r="A299" s="93" t="s">
        <v>807</v>
      </c>
      <c r="B299" s="93">
        <v>2</v>
      </c>
      <c r="C299" s="134">
        <v>0</v>
      </c>
      <c r="D299" s="93" t="s">
        <v>642</v>
      </c>
      <c r="E299" s="93" t="b">
        <v>0</v>
      </c>
      <c r="F299" s="93" t="b">
        <v>0</v>
      </c>
      <c r="G299" s="93" t="b">
        <v>0</v>
      </c>
    </row>
    <row r="300" spans="1:7" ht="15">
      <c r="A300" s="93" t="s">
        <v>808</v>
      </c>
      <c r="B300" s="93">
        <v>2</v>
      </c>
      <c r="C300" s="134">
        <v>0</v>
      </c>
      <c r="D300" s="93" t="s">
        <v>642</v>
      </c>
      <c r="E300" s="93" t="b">
        <v>0</v>
      </c>
      <c r="F300" s="93" t="b">
        <v>0</v>
      </c>
      <c r="G300" s="93" t="b">
        <v>0</v>
      </c>
    </row>
    <row r="301" spans="1:7" ht="15">
      <c r="A301" s="93" t="s">
        <v>809</v>
      </c>
      <c r="B301" s="93">
        <v>2</v>
      </c>
      <c r="C301" s="134">
        <v>0</v>
      </c>
      <c r="D301" s="93" t="s">
        <v>642</v>
      </c>
      <c r="E301" s="93" t="b">
        <v>0</v>
      </c>
      <c r="F301" s="93" t="b">
        <v>1</v>
      </c>
      <c r="G301" s="93" t="b">
        <v>0</v>
      </c>
    </row>
    <row r="302" spans="1:7" ht="15">
      <c r="A302" s="93" t="s">
        <v>810</v>
      </c>
      <c r="B302" s="93">
        <v>2</v>
      </c>
      <c r="C302" s="134">
        <v>0</v>
      </c>
      <c r="D302" s="93" t="s">
        <v>642</v>
      </c>
      <c r="E302" s="93" t="b">
        <v>0</v>
      </c>
      <c r="F302" s="93" t="b">
        <v>0</v>
      </c>
      <c r="G302" s="93" t="b">
        <v>0</v>
      </c>
    </row>
    <row r="303" spans="1:7" ht="15">
      <c r="A303" s="93" t="s">
        <v>811</v>
      </c>
      <c r="B303" s="93">
        <v>2</v>
      </c>
      <c r="C303" s="134">
        <v>0</v>
      </c>
      <c r="D303" s="93" t="s">
        <v>642</v>
      </c>
      <c r="E303" s="93" t="b">
        <v>0</v>
      </c>
      <c r="F303" s="93" t="b">
        <v>0</v>
      </c>
      <c r="G303" s="93" t="b">
        <v>0</v>
      </c>
    </row>
    <row r="304" spans="1:7" ht="15">
      <c r="A304" s="93" t="s">
        <v>812</v>
      </c>
      <c r="B304" s="93">
        <v>2</v>
      </c>
      <c r="C304" s="134">
        <v>0</v>
      </c>
      <c r="D304" s="93" t="s">
        <v>642</v>
      </c>
      <c r="E304" s="93" t="b">
        <v>1</v>
      </c>
      <c r="F304" s="93" t="b">
        <v>0</v>
      </c>
      <c r="G304" s="93" t="b">
        <v>0</v>
      </c>
    </row>
    <row r="305" spans="1:7" ht="15">
      <c r="A305" s="93" t="s">
        <v>681</v>
      </c>
      <c r="B305" s="93">
        <v>4</v>
      </c>
      <c r="C305" s="134">
        <v>0</v>
      </c>
      <c r="D305" s="93" t="s">
        <v>643</v>
      </c>
      <c r="E305" s="93" t="b">
        <v>0</v>
      </c>
      <c r="F305" s="93" t="b">
        <v>0</v>
      </c>
      <c r="G305" s="93" t="b">
        <v>0</v>
      </c>
    </row>
    <row r="306" spans="1:7" ht="15">
      <c r="A306" s="93" t="s">
        <v>713</v>
      </c>
      <c r="B306" s="93">
        <v>2</v>
      </c>
      <c r="C306" s="134">
        <v>0</v>
      </c>
      <c r="D306" s="93" t="s">
        <v>643</v>
      </c>
      <c r="E306" s="93" t="b">
        <v>0</v>
      </c>
      <c r="F306" s="93" t="b">
        <v>0</v>
      </c>
      <c r="G306" s="93" t="b">
        <v>0</v>
      </c>
    </row>
    <row r="307" spans="1:7" ht="15">
      <c r="A307" s="93" t="s">
        <v>714</v>
      </c>
      <c r="B307" s="93">
        <v>2</v>
      </c>
      <c r="C307" s="134">
        <v>0</v>
      </c>
      <c r="D307" s="93" t="s">
        <v>643</v>
      </c>
      <c r="E307" s="93" t="b">
        <v>0</v>
      </c>
      <c r="F307" s="93" t="b">
        <v>0</v>
      </c>
      <c r="G307" s="93" t="b">
        <v>0</v>
      </c>
    </row>
    <row r="308" spans="1:7" ht="15">
      <c r="A308" s="93" t="s">
        <v>680</v>
      </c>
      <c r="B308" s="93">
        <v>2</v>
      </c>
      <c r="C308" s="134">
        <v>0</v>
      </c>
      <c r="D308" s="93" t="s">
        <v>643</v>
      </c>
      <c r="E308" s="93" t="b">
        <v>0</v>
      </c>
      <c r="F308" s="93" t="b">
        <v>0</v>
      </c>
      <c r="G308" s="93" t="b">
        <v>0</v>
      </c>
    </row>
    <row r="309" spans="1:7" ht="15">
      <c r="A309" s="93" t="s">
        <v>715</v>
      </c>
      <c r="B309" s="93">
        <v>2</v>
      </c>
      <c r="C309" s="134">
        <v>0</v>
      </c>
      <c r="D309" s="93" t="s">
        <v>643</v>
      </c>
      <c r="E309" s="93" t="b">
        <v>0</v>
      </c>
      <c r="F309" s="93" t="b">
        <v>0</v>
      </c>
      <c r="G309" s="93" t="b">
        <v>0</v>
      </c>
    </row>
    <row r="310" spans="1:7" ht="15">
      <c r="A310" s="93" t="s">
        <v>716</v>
      </c>
      <c r="B310" s="93">
        <v>2</v>
      </c>
      <c r="C310" s="134">
        <v>0</v>
      </c>
      <c r="D310" s="93" t="s">
        <v>643</v>
      </c>
      <c r="E310" s="93" t="b">
        <v>0</v>
      </c>
      <c r="F310" s="93" t="b">
        <v>0</v>
      </c>
      <c r="G310" s="93" t="b">
        <v>0</v>
      </c>
    </row>
    <row r="311" spans="1:7" ht="15">
      <c r="A311" s="93" t="s">
        <v>717</v>
      </c>
      <c r="B311" s="93">
        <v>2</v>
      </c>
      <c r="C311" s="134">
        <v>0</v>
      </c>
      <c r="D311" s="93" t="s">
        <v>643</v>
      </c>
      <c r="E311" s="93" t="b">
        <v>0</v>
      </c>
      <c r="F311" s="93" t="b">
        <v>0</v>
      </c>
      <c r="G311" s="93" t="b">
        <v>0</v>
      </c>
    </row>
    <row r="312" spans="1:7" ht="15">
      <c r="A312" s="93" t="s">
        <v>718</v>
      </c>
      <c r="B312" s="93">
        <v>2</v>
      </c>
      <c r="C312" s="134">
        <v>0</v>
      </c>
      <c r="D312" s="93" t="s">
        <v>643</v>
      </c>
      <c r="E312" s="93" t="b">
        <v>0</v>
      </c>
      <c r="F312" s="93" t="b">
        <v>0</v>
      </c>
      <c r="G312" s="93" t="b">
        <v>0</v>
      </c>
    </row>
    <row r="313" spans="1:7" ht="15">
      <c r="A313" s="93" t="s">
        <v>255</v>
      </c>
      <c r="B313" s="93">
        <v>2</v>
      </c>
      <c r="C313" s="134">
        <v>0</v>
      </c>
      <c r="D313" s="93" t="s">
        <v>643</v>
      </c>
      <c r="E313" s="93" t="b">
        <v>0</v>
      </c>
      <c r="F313" s="93" t="b">
        <v>0</v>
      </c>
      <c r="G313" s="93" t="b">
        <v>0</v>
      </c>
    </row>
    <row r="314" spans="1:7" ht="15">
      <c r="A314" s="93" t="s">
        <v>719</v>
      </c>
      <c r="B314" s="93">
        <v>2</v>
      </c>
      <c r="C314" s="134">
        <v>0</v>
      </c>
      <c r="D314" s="93" t="s">
        <v>643</v>
      </c>
      <c r="E314" s="93" t="b">
        <v>0</v>
      </c>
      <c r="F314" s="93" t="b">
        <v>0</v>
      </c>
      <c r="G314" s="93" t="b">
        <v>0</v>
      </c>
    </row>
    <row r="315" spans="1:7" ht="15">
      <c r="A315" s="93" t="s">
        <v>720</v>
      </c>
      <c r="B315" s="93">
        <v>2</v>
      </c>
      <c r="C315" s="134">
        <v>0</v>
      </c>
      <c r="D315" s="93" t="s">
        <v>643</v>
      </c>
      <c r="E315" s="93" t="b">
        <v>0</v>
      </c>
      <c r="F315" s="93" t="b">
        <v>0</v>
      </c>
      <c r="G315" s="93" t="b">
        <v>0</v>
      </c>
    </row>
    <row r="316" spans="1:7" ht="15">
      <c r="A316" s="93" t="s">
        <v>721</v>
      </c>
      <c r="B316" s="93">
        <v>2</v>
      </c>
      <c r="C316" s="134">
        <v>0</v>
      </c>
      <c r="D316" s="93" t="s">
        <v>643</v>
      </c>
      <c r="E316" s="93" t="b">
        <v>0</v>
      </c>
      <c r="F316" s="93" t="b">
        <v>0</v>
      </c>
      <c r="G316" s="93" t="b">
        <v>0</v>
      </c>
    </row>
    <row r="317" spans="1:7" ht="15">
      <c r="A317" s="93" t="s">
        <v>671</v>
      </c>
      <c r="B317" s="93">
        <v>2</v>
      </c>
      <c r="C317" s="134">
        <v>0</v>
      </c>
      <c r="D317" s="93" t="s">
        <v>643</v>
      </c>
      <c r="E317" s="93" t="b">
        <v>0</v>
      </c>
      <c r="F317" s="93" t="b">
        <v>0</v>
      </c>
      <c r="G317" s="93" t="b">
        <v>0</v>
      </c>
    </row>
    <row r="318" spans="1:7" ht="15">
      <c r="A318" s="93" t="s">
        <v>722</v>
      </c>
      <c r="B318" s="93">
        <v>2</v>
      </c>
      <c r="C318" s="134">
        <v>0</v>
      </c>
      <c r="D318" s="93" t="s">
        <v>643</v>
      </c>
      <c r="E318" s="93" t="b">
        <v>0</v>
      </c>
      <c r="F318" s="93" t="b">
        <v>0</v>
      </c>
      <c r="G318"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C0D4743-330F-4D86-B598-7ED869A7DD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2019-06-21T12:54:15Z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