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29"/>
  <workbookPr codeName="ThisWorkbook" hidePivotFieldList="1" defaultThemeVersion="124226"/>
  <bookViews>
    <workbookView xWindow="65416" yWindow="65416" windowWidth="29040" windowHeight="15840" firstSheet="4" activeTab="9"/>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Network Top Items" sheetId="11" r:id="rId11"/>
    <sheet name="Time Series" sheetId="13"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3"/>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<sst xmlns="http://schemas.openxmlformats.org/spreadsheetml/2006/main" count="4301" uniqueCount="1258">
  <si>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</si>
  <si>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</si>
  <si>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</si>
  <si>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</si>
  <si>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</si>
  <si>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</si>
  <si>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</si>
  <si>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</si>
  <si>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</si>
  <si>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</si>
  <si>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</si>
  <si>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</si>
  <si>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</si>
  <si>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</si>
  <si>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</si>
  <si>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</si>
  <si>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</si>
  <si>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</si>
  <si>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</si>
  <si>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</si>
  <si>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</si>
  <si>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</si>
  <si>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</si>
  <si>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</si>
  <si>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</si>
  <si>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</si>
  <si>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</si>
  <si>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</si>
  <si>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</si>
  <si>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</si>
  <si>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</si>
  <si>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</si>
  <si>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</si>
  <si>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</si>
  <si>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</si>
  <si>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</si>
  <si>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</si>
  <si>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</si>
  <si>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</si>
  <si>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</si>
  <si>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</si>
  <si>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</si>
  <si>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</si>
  <si>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</si>
  <si>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</si>
  <si>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</si>
  <si>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</si>
  <si>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</si>
  <si>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</si>
  <si>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</si>
  <si>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</si>
  <si>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</si>
  <si>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</si>
  <si>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</si>
  <si>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</si>
  <si>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</si>
  <si>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</si>
  <si>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</si>
  <si>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</si>
  <si>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</si>
  <si>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</si>
  <si>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</si>
  <si>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</si>
  <si>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</si>
  <si>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</si>
  <si>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</si>
  <si>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</si>
  <si>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</si>
  <si>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</si>
  <si>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</si>
  <si>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</si>
  <si>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</si>
  <si>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</si>
  <si>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</si>
  <si>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</si>
  <si>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</si>
  <si>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</si>
  <si>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</si>
  <si>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</si>
  <si>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</si>
  <si>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</si>
  <si>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</si>
  <si>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</si>
  <si>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</si>
  <si>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</si>
  <si>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</si>
  <si>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</si>
  <si>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</si>
  <si>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</si>
  <si>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</si>
  <si>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</si>
  <si>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</si>
  <si>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</si>
  <si>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</si>
  <si>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</si>
  <si>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</si>
  <si>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</si>
  <si>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</si>
  <si>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</si>
  <si>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</si>
  <si>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</si>
  <si>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</si>
  <si>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</si>
  <si>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</si>
  <si>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</si>
  <si>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</si>
  <si>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</si>
  <si>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</si>
  <si>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</si>
  <si>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</si>
  <si>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</si>
  <si>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</si>
  <si>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</si>
  <si>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</si>
  <si>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</si>
  <si>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</si>
  <si>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</si>
  <si>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</si>
  <si>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</si>
  <si>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</si>
  <si>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</si>
  <si>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</si>
  <si>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</si>
  <si>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</si>
  <si>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</si>
  <si>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</si>
  <si>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</si>
  <si>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</si>
  <si>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</si>
  <si>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</si>
  <si>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</si>
  <si>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</si>
  <si>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</si>
  <si>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</si>
  <si>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</si>
  <si>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</si>
  <si>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</si>
  <si>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</si>
  <si>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</si>
  <si>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</si>
  <si>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</si>
  <si>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</si>
  <si>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</si>
  <si>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</si>
  <si>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</si>
  <si>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</si>
  <si>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</si>
  <si>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</si>
  <si>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</si>
  <si>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</si>
  <si>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</si>
  <si>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</si>
  <si>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</si>
  <si>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</si>
  <si>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</si>
  <si>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</si>
  <si>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</si>
  <si>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</si>
  <si>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</si>
  <si>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</si>
  <si>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</si>
  <si>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</si>
  <si>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</si>
  <si>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</si>
  <si>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</si>
  <si>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</si>
  <si>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</si>
  <si>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</si>
  <si>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</si>
  <si>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</si>
  <si>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</si>
  <si>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</si>
  <si>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</si>
  <si>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</si>
  <si>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 xml:space="preserve">&lt;?xml version="1.0" encoding="utf-8"?&gt;
&lt;configuration&gt;
  &lt;configSections&gt;
    &lt;sectionGroup name="userSettings" type="System.Configuration.UserSettingsGroup, System, Version=2.0.0.0, Culture=neutral, PublicKeyToken=b77a5c561934e089"&gt;
      &lt;section name="ClusterUserSettings"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&lt;ClusterUserSettings&gt;
      &lt;setting name="PutNeighborlessVerticesInOneCluster" serializeAs="String"&gt;
        &lt;value&gt;True&lt;/value&gt;
      &lt;/setting&gt;
      &lt;setting name="ClusterAlgorithm" serializeAs="String"&gt;
        &lt;value&gt;ClausetNewmanMoore&lt;/value&gt;
      &lt;/setting&gt;
    &lt;/ClusterUserSettings&gt;
    &lt;AutoScaleUserSettings&gt;
      &lt;setting name="AutoScale" serializeAs="String"&gt;
        &lt;value&gt;False&lt;/value&gt;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&lt;value&gt;https://nodexl.com/&lt;/value&gt;
      &lt;/setting&gt;
      &lt;setting name="BrandLogo" serializeAs="String"&gt;
        &lt;value&gt;http://www.smrfoundation.org/wp-content/uploads/2011/09/328-Social-Media-Research-Foundation-Logo.jpg&lt;/value&gt;
      &lt;/setting&gt;
      &lt;setting name="Hashtag" serializeAs="String"&gt;
        &lt;value&gt;#NodeXL&lt;/value&gt;
      &lt;/setting&gt;
  </t>
  </si>
  <si>
    <t>Workbook Settings 2</t>
  </si>
  <si>
    <t xml:space="preserve">    &lt;setting name="ActionURL" serializeAs="String"&gt;
        &lt;value&gt;https://nodexl.com/nodexl-pro-features&lt;/value&gt;
      &lt;/setting&gt;
      &lt;setting name="BrandURL" serializeAs="String"&gt;
        &lt;value&gt;https://nodexl.com/&lt;/value&gt;
      &lt;/setting&gt;
    &lt;/ExportDataUserSettings&gt;
    &lt;ImportDataUserSettings&gt;
      &lt;setting name="ClearTablesBeforeImport" serializeAs="String"&gt;
        &lt;value&gt;True&lt;/value&gt;
      &lt;/setting&gt;
      &lt;setting name="AutomateAfterImport" serializeAs="String"&gt;
        &lt;value&gt;True&lt;/value&gt;
      &lt;/setting&gt;
      &lt;setting name="SaveImportDescription" serializeAs="String"&gt;
        &lt;value&gt;True&lt;/value&gt;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&lt;value&gt;#NodeXL #nxlfb&lt;/value&gt;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&lt;value&gt;Relationship&lt;/value&gt;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</si>
  <si>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</si>
  <si>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</si>
  <si>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</si>
  <si>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</si>
  <si>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</si>
  <si>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</si>
  <si>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</si>
  <si>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</si>
  <si>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</si>
  <si>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</si>
  <si>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</si>
  <si>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</si>
  <si>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</si>
  <si>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</si>
  <si>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Autofill Workbook Results</t>
  </si>
  <si>
    <t>Graph History</t>
  </si>
  <si>
    <t>Relationship</t>
  </si>
  <si>
    <t>Type</t>
  </si>
  <si>
    <t>Post Content</t>
  </si>
  <si>
    <t>Post URL</t>
  </si>
  <si>
    <t>Time</t>
  </si>
  <si>
    <t>Total Likes</t>
  </si>
  <si>
    <t>Total Comments</t>
  </si>
  <si>
    <t>URLs in Post</t>
  </si>
  <si>
    <t>Domains in Post</t>
  </si>
  <si>
    <t>Hashtags in Post</t>
  </si>
  <si>
    <t>13372817801_10158178363722802</t>
  </si>
  <si>
    <t>13372817801_10158188868922802</t>
  </si>
  <si>
    <t>13372817801_10158187603042802</t>
  </si>
  <si>
    <t>13372817801_10158187620572802</t>
  </si>
  <si>
    <t>13372817801_10158195670797802</t>
  </si>
  <si>
    <t>13372817801_10158200113907802</t>
  </si>
  <si>
    <t>13372817801_10158202716197802</t>
  </si>
  <si>
    <t>13372817801_10158206256167802</t>
  </si>
  <si>
    <t>13372817801_10158211130037802</t>
  </si>
  <si>
    <t>13372817801_10158212512107802</t>
  </si>
  <si>
    <t>13372817801_10158215411172802</t>
  </si>
  <si>
    <t>13372817801_10158217813057802</t>
  </si>
  <si>
    <t>13372817801_10158220251002802</t>
  </si>
  <si>
    <t>13372817801_10158215412557802</t>
  </si>
  <si>
    <t>13372817801_10158225528397802</t>
  </si>
  <si>
    <t>13372817801_10158432793902802</t>
  </si>
  <si>
    <t>13372817801_10158225129922802</t>
  </si>
  <si>
    <t>13372817801_10158228471737802</t>
  </si>
  <si>
    <t>13372817801_10158235553727802</t>
  </si>
  <si>
    <t>13372817801_10158238730077802</t>
  </si>
  <si>
    <t>13372817801_10158228537847802</t>
  </si>
  <si>
    <t>13372817801_10158228531032802</t>
  </si>
  <si>
    <t>13372817801_10158228543702802</t>
  </si>
  <si>
    <t>13372817801_10158236345627802</t>
  </si>
  <si>
    <t>13372817801_10158228642947802</t>
  </si>
  <si>
    <t>13372817801_10158257239742802</t>
  </si>
  <si>
    <t>13372817801_10158228644817802</t>
  </si>
  <si>
    <t>13372817801_10158262018902802</t>
  </si>
  <si>
    <t>13372817801_10158264323172802</t>
  </si>
  <si>
    <t>13372817801_10158234185672802</t>
  </si>
  <si>
    <t>13372817801_10158278207332802</t>
  </si>
  <si>
    <t>13372817801_10158281344417802</t>
  </si>
  <si>
    <t>13372817801_10158287914767802</t>
  </si>
  <si>
    <t>13372817801_10158291705567802</t>
  </si>
  <si>
    <t>13372817801_10158294613347802</t>
  </si>
  <si>
    <t>13372817801_10158270929622802</t>
  </si>
  <si>
    <t>13372817801_10158300384642802</t>
  </si>
  <si>
    <t>13372817801_10158294617567802</t>
  </si>
  <si>
    <t>13372817801_10158306437377802</t>
  </si>
  <si>
    <t>13372817801_10158309052392802</t>
  </si>
  <si>
    <t>13372817801_10158309066027802</t>
  </si>
  <si>
    <t>13372817801_10158312531317802</t>
  </si>
  <si>
    <t>13372817801_10158309068222802</t>
  </si>
  <si>
    <t>13372817801_351316688846831</t>
  </si>
  <si>
    <t>13372817801_10158309079122802</t>
  </si>
  <si>
    <t>13372817801_10158322698782802</t>
  </si>
  <si>
    <t>13372817801_10158331507737802</t>
  </si>
  <si>
    <t>13372817801_10158322989397802</t>
  </si>
  <si>
    <t>13372817801_10158331521137802</t>
  </si>
  <si>
    <t>13372817801_10158336677077802</t>
  </si>
  <si>
    <t>13372817801_10158336683782802</t>
  </si>
  <si>
    <t>13372817801_10158338914727802</t>
  </si>
  <si>
    <t>13372817801_1000938593441364</t>
  </si>
  <si>
    <t>13372817801_10158349141547802</t>
  </si>
  <si>
    <t>13372817801_10158358832302802</t>
  </si>
  <si>
    <t>13372817801_10158357748147802</t>
  </si>
  <si>
    <t>13372817801_10158362808577802</t>
  </si>
  <si>
    <t>13372817801_10158349154872802</t>
  </si>
  <si>
    <t>13372817801_10158371652087802</t>
  </si>
  <si>
    <t>13372817801_10158349118997802</t>
  </si>
  <si>
    <t>13372817801_10158373826072802</t>
  </si>
  <si>
    <t>13372817801_10158373927627802</t>
  </si>
  <si>
    <t>13372817801_10158349152772802</t>
  </si>
  <si>
    <t>13372817801_10158379679637802</t>
  </si>
  <si>
    <t>13372817801_10158382623962802</t>
  </si>
  <si>
    <t>13372817801_10158391587742802</t>
  </si>
  <si>
    <t>13372817801_10158397684787802</t>
  </si>
  <si>
    <t>13372817801_10158397157777802</t>
  </si>
  <si>
    <t>13372817801_10158391783762802</t>
  </si>
  <si>
    <t>13372817801_10158406822332802</t>
  </si>
  <si>
    <t>13372817801_2311084492551452</t>
  </si>
  <si>
    <t>13372817801_10158412868462802</t>
  </si>
  <si>
    <t>13372817801_10158411789302802</t>
  </si>
  <si>
    <t>13372817801_10158411794807802</t>
  </si>
  <si>
    <t>13372817801_10158420150812802</t>
  </si>
  <si>
    <t>13372817801_10158411822982802</t>
  </si>
  <si>
    <t>13372817801_10158411840872802</t>
  </si>
  <si>
    <t>13372817801_10158424038622802</t>
  </si>
  <si>
    <t>13372817801_10158435287767802</t>
  </si>
  <si>
    <t>13372817801_10158424046582802</t>
  </si>
  <si>
    <t>13372817801_10158436004832802</t>
  </si>
  <si>
    <t>13372817801_10158444619087802</t>
  </si>
  <si>
    <t>13372817801_10158424065307802</t>
  </si>
  <si>
    <t>13372817801_10158445216772802</t>
  </si>
  <si>
    <t>13372817801_10158459513462802</t>
  </si>
  <si>
    <t>13372817801_10158445223277802</t>
  </si>
  <si>
    <t>13372817801_10158466072547802</t>
  </si>
  <si>
    <t>13372817801_10158445241387802</t>
  </si>
  <si>
    <t>13372817801_10158445237757802</t>
  </si>
  <si>
    <t>13372817801_10158445236257802</t>
  </si>
  <si>
    <t>13372817801_10158462746282802</t>
  </si>
  <si>
    <t>13372817801_10158483680707802</t>
  </si>
  <si>
    <t>13372817801_10158465062442802</t>
  </si>
  <si>
    <t>13372817801_10158480953727802</t>
  </si>
  <si>
    <t>13372817801_10158486603927802</t>
  </si>
  <si>
    <t>13372817801_10158498178132802</t>
  </si>
  <si>
    <t>13372817801_10158486605512802</t>
  </si>
  <si>
    <t>13372817801_10158498655152802</t>
  </si>
  <si>
    <t>13372817801_10158486607987802</t>
  </si>
  <si>
    <t>13372817801_10158498650327802</t>
  </si>
  <si>
    <t>Post</t>
  </si>
  <si>
    <t>Your genetics can provide you with information to help you commit to a healthier you – inspired by your DNA!</t>
  </si>
  <si>
    <t>Only 5 days away from RootsTech! _xD83D__xDE4C_ We’re returning this year with more people, more presentations, and more swag! Find us at booth 1105.</t>
  </si>
  <si>
    <t>After five years of searching, Emily finally found her sister Cristina! _xD83D__xDC95_</t>
  </si>
  <si>
    <t>"On June 24th 2018 I recieved my 23andme results back.
The DNA showed that Brittney and I are full siblings and that I also have half siblings. 
Today I met two of my brothers!" 
Your genetic journey brought you to your siblings, Courtney! _xD83D__xDC95_</t>
  </si>
  <si>
    <t>Commit to a healthier you - inspired by your genes with more than 125 genetic reports at 23andme.com.</t>
  </si>
  <si>
    <t>"I’m a firm believer in the execution of the basics which starts with simply caring about your employees as people.” 23andMe’s VP of People, Mark Lipscomb discusses culture in the run-up to Glassdoor's "Best Places to Work" event!</t>
  </si>
  <si>
    <t>We’re ready to go in Salt Lake City at RootsTech! Come check us out starting tonight at Booth 1105!</t>
  </si>
  <si>
    <t>Welcome to our RootsTech booth! You can meet your genes and learn even more about you and 23andMe!</t>
  </si>
  <si>
    <t>After 74 years, Barbara was reunited with her 10 siblings thanks to 23andMe! _xD83D__xDC97_</t>
  </si>
  <si>
    <t>"I still can’t believe I have a big brother! Never thought after 27 years I would get a new one lol...I’m so happy to call this man my big brother and so very happy he stumbled into my life. 
I look forward to making many many many great memories with you Matt and I love you Bro❤️
thank you 23andme"
Wow Tyler, that's amazing that your genetic journey brought you to your brother!</t>
  </si>
  <si>
    <t>In the largest genetic study on insomnia and using data from 23andMe, scientists discovered hundreds of new associations and showed that this sleep disorder may increase risk for conditions like depression and cardiovascular disease.</t>
  </si>
  <si>
    <t>Ready to learn more about DNA? Check out The DNA Download!</t>
  </si>
  <si>
    <t>Now you nose! _xD83D__xDE09_</t>
  </si>
  <si>
    <t>Born 15 months apart and adopted from China, sisters Hannah and Julianna found each other thanks to 23andMe. _xD83D__xDC97_</t>
  </si>
  <si>
    <t>Do you have ☘️ in your DNA? If you're a 23andMe customer, let your friends know by going to the app and then "share your ancestry"! _xD83D__xDE18_☘️</t>
  </si>
  <si>
    <t>We’re celebrating International Women's Day by featuring three of the many amazing women at 23andMe - Anne Wojcicki, Joyce Tung and Jacquie Haggarty! Tune in to “23 Minutes with Anne, LIVE!” on March 8th at 10:15am PT as they discuss their careers, what’s made them successful, and the importance of female leadership in the workplace!</t>
  </si>
  <si>
    <t>“I believe that one day the research community will offer everyone the opportunity to participate in research.” 23andMe’s VP of Research, Joyce Tung, discusses the need for diversity in genetic research so people of all ethnicities can benefit.</t>
  </si>
  <si>
    <t>"Our first St. Patrick’s day after finding out with 23 and me we are mostly [British &amp;] Irish!"
We love that you're celebrating your ancestry, Olivia! ☘️_xD83D__xDC9A_</t>
  </si>
  <si>
    <t>After meeting through 23andMe, Mike has been the Irish connection for some of his distant relatives, even leading to a mini-reunion in Ireland for his father’s 80th birthday. ☘️_xD83C__xDDEE__xD83C__xDDEA_</t>
  </si>
  <si>
    <t>Learn more about our new report!</t>
  </si>
  <si>
    <t>Can you trace your DNA back to regions in Ireland? This St. Patrick’s Day, find out with 23andMe! Get free shipping on all 23andMe kits through March 17th!</t>
  </si>
  <si>
    <t>The early bird gets the worm! A recent study using 23andMe data found that people that go to sleep and wake up earlier have a greater sense of wellbeing.</t>
  </si>
  <si>
    <t>In the largest genetic study on impulsive behaviors, researchers at University of California, San Diego School of Medicine used data from 23andMe and found that the same genes that impact impulsive behavior are also linked to drug use.</t>
  </si>
  <si>
    <t>How much Irish is in your DNA? Celebrate it this St. Patrick's Day!</t>
  </si>
  <si>
    <t>"I've had this sibling, and they've been here the whole time." Siblings Michael and Lindsey connected through 23andMe and discovered they lived only 30 miles away from each other. _xD83D__xDC95_</t>
  </si>
  <si>
    <t>Type 2 diabetes is influenced by genetics, not just lifestyle and weight. Learn more here: https://www.23andme.com/topics/health-predispositions/type-2-diabetes/</t>
  </si>
  <si>
    <t>Depression affects 1 in 6 people. In a study by the University of Edinburgh, using data from 23andMe, researchers found over 100 genes that are linked to depression.</t>
  </si>
  <si>
    <t>Has it already been three weeks since RootsTech? Check out what we were up to in Salt Lake City this year!</t>
  </si>
  <si>
    <t>In honor of National Puppy Day, we wanted to share some of the 23andMe K9s! ❤️</t>
  </si>
  <si>
    <t>"This gift made me cry. My husband got it for me. This is so much more than a fun dna test. This is the answer to the life long question of who I am and where I come from." 
What an amazing gift! We can’t wait for you to learn more about you, Ashlee!</t>
  </si>
  <si>
    <t>We’re back for season 2 with our first live Spit podcast featuring Tim McGraw! Listen to groundbreaking conversations around technology, diabetes and advocacy! _xD83C__xDF99_️</t>
  </si>
  <si>
    <t>Throwback to our work with kindness.org and the Kind Genes billboard! Who will you be kind to today?</t>
  </si>
  <si>
    <t>"Finally my hubby got to meet his birth sisters!" 
That's amazing, Maria! We're so happy you were connected with new family!</t>
  </si>
  <si>
    <t>Will your April Fools joke be a success today? That might actually depend on the person's genetics. According to 23andMe data, genetics may influence your sense of humor and ability to get a joke. So good luck to all of the pranksters out there!</t>
  </si>
  <si>
    <t>It’s time to get to the root of the problem with your dandruff. Maybe genetics is partly to blame? Find out with our new report!</t>
  </si>
  <si>
    <t>“...This little colorful pie has me so obsessed about life. In a great way. 78% Sub-Saharan African (mostly Nigerian) and 21% European (mainly from the UK). Wish the world would participate...we all have so much more in common than we think."
What an amazing ancestry map, Joy!</t>
  </si>
  <si>
    <t>Are you more likely to get stretch marks due to your genetics? Find out with our new trait report!</t>
  </si>
  <si>
    <t>"The excitement was just overwhelming!" After 40 years of searching, Dennis finally met his older sister Connie. _xD83D__xDC97_</t>
  </si>
  <si>
    <t>"Sometimes life hands you matching eye wrinkles...and a SISTER! _xD83D__xDE02__xD83E__xDD2D_ Insta life and friends, meet Brittany! Our lives have been like a movie lately with #23andme...Just over 3 years back the boat I was on in Seneca Lake helped to find Brittany’s wedding bands... something that signifies relationships and family. A few years later... here we are!" 
What an amazing discovery, Kala...the ring and your sister! _xD83D__xDE09__xD83D__xDC97_</t>
  </si>
  <si>
    <t>Now with 1000+ geographic regions - the most comprehensive genetic ancestry breakdown on the market.</t>
  </si>
  <si>
    <t>Matt was gifted a 23andMe kit for Christmas, and ended up reuniting with his birth mother for the first time last month!</t>
  </si>
  <si>
    <t>Is this true for you and your sibling? #NationalSiblingDay</t>
  </si>
  <si>
    <t>In a new study, 23andMe scientists found that migraines, OCD, and seasonal allergies could be potential flags for Parkinson's disease. These flags are not absolute, but could help lead to earlier diagnosis.</t>
  </si>
  <si>
    <t>In honor of Parkinson’s Awareness Month, 23andMe’s CEO Anne Wojcicki will be talking with Karl Heilbron and Paul Cannon in “23 Minutes With Anne, LIVE! Parkinson’s Edition”. Karl is a Statistical Geneticist at 23andMe who leads the charge on our Parkinson’s research. Paul is a Research Program Manager at 23andMe whose own PD diagnosis and vision helped propel him to lead the Parkinson’s Research Community at 23andMe.</t>
  </si>
  <si>
    <t>"Family Strong You Belong." Read all the shirts Kayla's new found family wore when she met them at the airport for the first time!</t>
  </si>
  <si>
    <t>"My new Ohana adds a whole new level of interesting stories to my life and I still can’t believe that we lived within 30-40 minutes away from each other growing up. #23andme and technology is so amazing. Bringing lives together to form Ohana. Having such a great time getting to know everyone. What a beautiful blessing _xD83D__xDE0A_❤️" 
That's so amazing, Christina! Your genetic journey brought you to your family!</t>
  </si>
  <si>
    <t>According to McSweeney's, Jon Snow would find out some surprising information from his 23andMe report! _xD83D__xDE02_</t>
  </si>
  <si>
    <t>Good thing there's still milk chocolate and white chocolate for that 1%!</t>
  </si>
  <si>
    <t>"YALL. I met my cousin!!!! Casey And she is super cool, and smart, and driven, and didn’t run away when she met us! _xD83D__xDE1C_ Thank you @23andme for this life changing (like, literally) reunion! _xD83D__xDC96_"
We're so excited that your genetic journey brought you to your cousin, Marissa!</t>
  </si>
  <si>
    <t>Shauna went from being an only child to having 29 siblings after first connecting with her half brother through 23andMe.</t>
  </si>
  <si>
    <t>"Everyone, meet my sister Patti, we have been apart for 55 years, that all ended today, we have started a new adventure &amp; hope to continue it for many more years to come. _xD83D__xDC95__xD83D__xDC95__xD83D__xDC95_" 
That is so exciting, Tina! We hope you enjoy your new adventure with your sister Patti!</t>
  </si>
  <si>
    <t>"What if something inside you, something in your DNA, could lead to a cure, would you share it?" Tony was diagnosed with Parkinson's and has opted into research with 23andMe and The Michael J. Fox Foundation for Parkinson's Research in order to help with the development of a potential treatment or cure.</t>
  </si>
  <si>
    <t>Last year we teamed up with Tribeca to commission 23 filmmakers to create 23 stories powered by DNA. We’re proud that over half of the filmmakers are women. To celebrate, we invited Dyllan McGee, the founder of MAKERS, to host a panel with five of the female filmmakers to learn more about their stories. Hear from Apolla Echino, Emily Abt, Anayansi Prado, Tani Ikeda, and Stephanie Soechtig live in NYC at the premiere of Identity. #tribeca2019</t>
  </si>
  <si>
    <t>23 filmmakers. 23 stories. 
Identity premiering tomorrow at #tribeca2019!</t>
  </si>
  <si>
    <t>In honor of DNA Day, we conducted an annual national survey on peoples' knowledge of DNA. Are you one of the 57% that knew genetic research can help lead to new treatments for diseases?</t>
  </si>
  <si>
    <t>Join us and Tribeca in a series of 23 stories told by 23 filmmakers. See them unfold as we discover each unique story. Watch now! https://vimeo.com/identityseries</t>
  </si>
  <si>
    <t>"Last year, 23 filmmakers set off to document perhaps the most important journeys of all, those of self-discovery, and this week these personal journeys are unveiled as part of Identity."</t>
  </si>
  <si>
    <t>"Last year I found out I had a paternal sister...She came down to visit us all a few weeks ago. It was the craziest thing seeing her in person, and pointing out all of our similarities! The eyes, the nose, the cheekbones.... yep, that’s my sis!" 
We're so happy you gained a sister and a new friend, Ashley. ❤️</t>
  </si>
  <si>
    <t>We are proud to work with The Michael J. Fox Foundation for Parkinson's Research on advancing Parkinson's Disease research through Fox Insight.</t>
  </si>
  <si>
    <t>Robert always felt a tie to ancient Egypt, even wearing a black and gold Pharaoh headdress. It made more sense after he did 23andMe and found out he shares an ancient paternal lineage with Pharaoh Ramesses III.</t>
  </si>
  <si>
    <t>We launched the Fox Insight Data Exploration Network (Fox DEN) with The Michael J. Fox Foundation for Parkinson's Research to bring patient experiences to researchers, amplifying the patient voice in the development of new therapies for Parkinson’s disease.</t>
  </si>
  <si>
    <t>We ❤️ mom genes! Did you know that if a mom sneezes in bright light, her daughter has 3.5x higher odds and her son has 2.9x higher odds to sneeze in bright light.</t>
  </si>
  <si>
    <t>Sisters Emily and Christina connected through 23andMe. For one of the happiest days of their lives, they decided to meet at "The Happiest Place on Earth" - Disneyland! _xD83D__xDC95_</t>
  </si>
  <si>
    <t>Celebrate your ancestry this Cinco de Mayo in honor of the Mexican army’s victory over the French in 1862!</t>
  </si>
  <si>
    <t>Searching for family in China, Stefanie ended up finding a cousin through 23andMe that only lived 12 miles away from her.</t>
  </si>
  <si>
    <t>We were ranked #1 in Internet Society's Online Trust Alliance's Healthcare Honor Roll. “Protecting the privacy and security of our customers’ data is at the core of what we do here at 23andMe,” said Ashutosh Agrawal, 23andMe’s Senior Manager for Security &amp; Privacy Compliance.</t>
  </si>
  <si>
    <t>A whole lot of love got served up at 23andMe's special Mother's Day brunch last week, take a moment and dig into the celebration. _xD83D__xDC97_</t>
  </si>
  <si>
    <t>After a successful IVF procedure resulting in twin boys, Julie donated her remaining embryos. More than twenty years later, Julie’s sister took a 23andMe test and connected with identical twins Sonia and Ava who were a result of that donation. After discovering they were her biological nieces, she connected them with Julie. The entire extended family met for the first time in 2018 and the two moms met for the first time in New York City for their first Mother’s Day celebration with both sets of twins.</t>
  </si>
  <si>
    <t>“I had a small hope my entire life I would meet her.” After 33 years, Jason met his birth mother Dawn after connecting to his aunt through 23andMe!</t>
  </si>
  <si>
    <t>Four families and one special celebration. 23andMe brought mothers and their biological children together for their first Mother’s Day celebration. Celebrate the connection you share with your mom this Mother’s Day! ❤️</t>
  </si>
  <si>
    <t>We ❤️ mom genes! We are celebrating Mother’s Day and family connections with a special guest for this month’s live stream - Anne’s own mom Esther Wojcicki. Tune in to “23 Minutes With Anne, LIVE! Mother’s Day Edition” to hear from Anne and Esther!</t>
  </si>
  <si>
    <t>Best friends Debra and Suzanne were so close that they felt like family. Come to find out, after taking a 23andMe test, they actually are family!</t>
  </si>
  <si>
    <t>What does your 23andMe report say? We're all ears! _xD83D__xDC42_</t>
  </si>
  <si>
    <t>Is something afoot with your feet? If you have bunions or flat feet, genetics might be partly responsible. Check out our new trait reports to learn more.</t>
  </si>
  <si>
    <t>After being diagnosed with cancer, Walter decided to take a 23andMe test to learn more about his health. He ended up finding a blessing from his results...his friend of 12 years, Mark, is also his half-brother.</t>
  </si>
  <si>
    <t>"Brought together by 23andMe long lost cousins Alisha Noelle Ford, Carol Frysiek, Viv Jones and Sherri Korsun Scott enjoyed an afternoon getting to know one another." 
We love that you got to make new family connections, Alisha!</t>
  </si>
  <si>
    <t>For the 5th year in a row, we're one of CNBC's Disruptor 50 companies! _xD83D__xDE4C_</t>
  </si>
  <si>
    <t>Your 23andMe results can now be your travel guide to the world. We teamed up with Airbnb to showcase unique homes and travel experiences, inspired by your genetics.</t>
  </si>
  <si>
    <t>"Meeting my brother Stephen for the first time, it was like looking at my twin. I literally started crying as soon as I saw him.” Katy discovered her biological father and four other siblings through 23andMe. _xD83D__xDC97_</t>
  </si>
  <si>
    <t>Luigi Luca Cavalli-Sforza was a populations geneticist who helped pioneer the use of genetics to understand human migration and cultural evolution.</t>
  </si>
  <si>
    <t>"So this happened...I met my 1/2 brother today! ❤️ I’m so thankful we both took 23andMe."
That's amazing, Shannon! We're so happy that your DNA journey brought you to your half brother.</t>
  </si>
  <si>
    <t>Ricki went from thinking she was an only child to having two half-sisters and a half-brother thanks to 23andMe! She even weathered through a blizzard to meet them all in North Dakota for the first time.</t>
  </si>
  <si>
    <t>Ali’s DNA adventure took her to the UK. Where will yours take you? https://23and.me/airbnb</t>
  </si>
  <si>
    <t>How did we make it on Glassdoor's Best Places to Work in 2019 list? “I think that people have a sense of belonging to the mission, and when you feel like you are a part of something bigger than yourself, it’s deeply motivating,” says Jen Mease, Head of Recruiting at 23andMe.</t>
  </si>
  <si>
    <t>Love. Diversity. Equality. Today we celebrate #Pride!</t>
  </si>
  <si>
    <t>"No longer lost.. No longer an orphan.. the puzzle complete.
44 years later.. my husband, and his father... Thanks to a meddling wife (yours truly_xD83D__xDE0E_), a newly found tenacious cousin, and modern technology.. we were able to find the amazing man, that is my husband’s father...and my father in-law!!!!"
What an amazing story of discovery. Thanks for sharing, Anila!</t>
  </si>
  <si>
    <t>Cat was adopted by her aunt and grew up with her cousins as her siblings. Thanks to 23andMe, she found out that she actually also has a half-sister named Trish. Cat and Trish now talk almost everyday!</t>
  </si>
  <si>
    <t>The science of "hangry"!</t>
  </si>
  <si>
    <t>Half-sisters Mindy and Cindy connected through 23andMe. Then, Cindy discovered that her adopted father was childhood friends with her birth father. What a small world!</t>
  </si>
  <si>
    <t>On Forbes list as one of the most successful self-made women, Anne Wojcicki discusses her vision for 23andMe to help make people healthier.</t>
  </si>
  <si>
    <t>23andMe’s Populations Collaborations Program supports researchers working with understudied populations. "We hope this ultimately will help improve our understanding of the richness of human genetic diversity and expand the benefits of genetics research to all populations,” said Anjali Shastri, Ph.D., a 23andMe Research Project Manager.</t>
  </si>
  <si>
    <t>"5 weeks ago I did my 23andMe test...I was on my phone and went to family/connections and nothing. I went back in and rotated my phone and saw I had to hit a button to accept connections... _xD83D__xDCA5_Immediately Dan Murphy is your father. I was floored...Last night we met in person for the first time. It was amazing and I am so lucky to have found him. I look forward to what the future brings and I am so lucky. Timing has been everything in this journey. I get a lot of my traits from him...height, blue eyes, personality and love of the ocean to name a few."
We're so happy that your DNA journey brought you to your father, Sarah!</t>
  </si>
  <si>
    <t>Quila found her birth father Bob through 23andMe. She's since come to know him and his wife Carol as "mom and dad." _xD83D__xDC97_</t>
  </si>
  <si>
    <t>Do you have a fear of public speaking? Many factors may influence this fear, including your genetics. Check out our new report to learn more.</t>
  </si>
  <si>
    <t>“This will be the second Father's Day I am having without my father, but it's the first Father's Day for me as a father. Through 23andMe, I recently discovered that I have a 35 year old son. 
We've been in contact every single day since we found out and we have already been able to spend some time together. I always thought I would have been a good father. Now I see what I have missed for the last 35 years and what I get to look forward to for the rest of my life.” - Tony Thune, Found his son Steven through 23andMe</t>
  </si>
  <si>
    <t>"(F)aithful (A)cknowledge (T)rusting (H)onorable (E)mpthy (R)eal
This was the happiest day of my life, after searching 30 years for my baby Rachael.
Thanks to 23andMe I was united with Rachael and got to hold her in my arms for the first time and see her smile. I’m overwhelmed with joy! Thanks for giving me my baby." - Milton Wiley, Found his daughter Rachael through 23andMe</t>
  </si>
  <si>
    <t>“I connected with my biological father earlier this year through 23andMe and was so happy to be welcomed with open arms by him and my new found family. For the first time, I’ll get to spend Father’s Day with both my dads! It’s been a long time dream to be able to do this and I couldn’t be happier.” - Chris Haley, Found his biological father through 23andMe</t>
  </si>
  <si>
    <t>Five 23andMe customers have another dad to celebrate today after each connecting with their biological fathers thanks to 23andMe. _xD83D__xDC99_</t>
  </si>
  <si>
    <t>https://www.facebook.com/13372817801_10158178363722802</t>
  </si>
  <si>
    <t>https://www.facebook.com/13372817801_10158188868922802</t>
  </si>
  <si>
    <t>https://www.facebook.com/13372817801_10158187603042802</t>
  </si>
  <si>
    <t>https://www.facebook.com/13372817801_10158187620572802</t>
  </si>
  <si>
    <t>https://www.facebook.com/13372817801_10158195670797802</t>
  </si>
  <si>
    <t>https://www.facebook.com/13372817801_10158200113907802</t>
  </si>
  <si>
    <t>https://www.facebook.com/13372817801_10158202716197802</t>
  </si>
  <si>
    <t>https://www.facebook.com/13372817801_10158206256167802</t>
  </si>
  <si>
    <t>https://www.facebook.com/13372817801_10158211130037802</t>
  </si>
  <si>
    <t>https://www.facebook.com/13372817801_10158212512107802</t>
  </si>
  <si>
    <t>https://www.facebook.com/13372817801_10158215411172802</t>
  </si>
  <si>
    <t>https://www.facebook.com/13372817801_10158217813057802</t>
  </si>
  <si>
    <t>https://www.facebook.com/13372817801_10158220251002802</t>
  </si>
  <si>
    <t>https://www.facebook.com/13372817801_10158215412557802</t>
  </si>
  <si>
    <t>https://www.facebook.com/13372817801_10158225528397802</t>
  </si>
  <si>
    <t>https://www.facebook.com/13372817801_10158432793902802</t>
  </si>
  <si>
    <t>https://www.facebook.com/13372817801_10158225129922802</t>
  </si>
  <si>
    <t>https://www.facebook.com/13372817801_10158228471737802</t>
  </si>
  <si>
    <t>https://www.facebook.com/13372817801_10158235553727802</t>
  </si>
  <si>
    <t>https://www.facebook.com/13372817801_10158238730077802</t>
  </si>
  <si>
    <t>https://www.facebook.com/13372817801_10158228537847802</t>
  </si>
  <si>
    <t>https://www.facebook.com/13372817801_10158228531032802</t>
  </si>
  <si>
    <t>https://www.facebook.com/13372817801_10158228543702802</t>
  </si>
  <si>
    <t>https://www.facebook.com/13372817801_10158236345627802</t>
  </si>
  <si>
    <t>https://www.facebook.com/13372817801_10158228642947802</t>
  </si>
  <si>
    <t>https://www.facebook.com/13372817801_10158257239742802</t>
  </si>
  <si>
    <t>https://www.facebook.com/13372817801_10158228644817802</t>
  </si>
  <si>
    <t>https://www.facebook.com/13372817801_10158262018902802</t>
  </si>
  <si>
    <t>https://www.facebook.com/13372817801_10158264323172802</t>
  </si>
  <si>
    <t>https://www.facebook.com/13372817801_10158234185672802</t>
  </si>
  <si>
    <t>https://www.facebook.com/13372817801_10158278207332802</t>
  </si>
  <si>
    <t>https://www.facebook.com/13372817801_10158281344417802</t>
  </si>
  <si>
    <t>https://www.facebook.com/13372817801_10158287914767802</t>
  </si>
  <si>
    <t>https://www.facebook.com/13372817801_10158291705567802</t>
  </si>
  <si>
    <t>https://www.facebook.com/13372817801_10158294613347802</t>
  </si>
  <si>
    <t>https://www.facebook.com/13372817801_10158270929622802</t>
  </si>
  <si>
    <t>https://www.facebook.com/13372817801_10158300384642802</t>
  </si>
  <si>
    <t>https://www.facebook.com/13372817801_10158294617567802</t>
  </si>
  <si>
    <t>https://www.facebook.com/13372817801_10158306437377802</t>
  </si>
  <si>
    <t>https://www.facebook.com/13372817801_10158309052392802</t>
  </si>
  <si>
    <t>https://www.facebook.com/13372817801_10158309066027802</t>
  </si>
  <si>
    <t>https://www.facebook.com/13372817801_10158312531317802</t>
  </si>
  <si>
    <t>https://www.facebook.com/13372817801_10158309068222802</t>
  </si>
  <si>
    <t>https://www.facebook.com/13372817801_351316688846831</t>
  </si>
  <si>
    <t>https://www.facebook.com/13372817801_10158309079122802</t>
  </si>
  <si>
    <t>https://www.facebook.com/13372817801_10158322698782802</t>
  </si>
  <si>
    <t>https://www.facebook.com/13372817801_10158331507737802</t>
  </si>
  <si>
    <t>https://www.facebook.com/13372817801_10158322989397802</t>
  </si>
  <si>
    <t>https://www.facebook.com/13372817801_10158331521137802</t>
  </si>
  <si>
    <t>https://www.facebook.com/13372817801_10158336677077802</t>
  </si>
  <si>
    <t>https://www.facebook.com/13372817801_10158336683782802</t>
  </si>
  <si>
    <t>https://www.facebook.com/13372817801_10158338914727802</t>
  </si>
  <si>
    <t>https://www.facebook.com/13372817801_1000938593441364</t>
  </si>
  <si>
    <t>https://www.facebook.com/13372817801_10158349141547802</t>
  </si>
  <si>
    <t>https://www.facebook.com/13372817801_10158358832302802</t>
  </si>
  <si>
    <t>https://www.facebook.com/13372817801_10158357748147802</t>
  </si>
  <si>
    <t>https://www.facebook.com/13372817801_10158362808577802</t>
  </si>
  <si>
    <t>https://www.facebook.com/13372817801_10158349154872802</t>
  </si>
  <si>
    <t>https://www.facebook.com/13372817801_10158371652087802</t>
  </si>
  <si>
    <t>https://www.facebook.com/13372817801_10158349118997802</t>
  </si>
  <si>
    <t>https://www.facebook.com/13372817801_10158373826072802</t>
  </si>
  <si>
    <t>https://www.facebook.com/13372817801_10158373927627802</t>
  </si>
  <si>
    <t>https://www.facebook.com/13372817801_10158349152772802</t>
  </si>
  <si>
    <t>https://www.facebook.com/13372817801_10158379679637802</t>
  </si>
  <si>
    <t>https://www.facebook.com/13372817801_10158382623962802</t>
  </si>
  <si>
    <t>https://www.facebook.com/13372817801_10158391587742802</t>
  </si>
  <si>
    <t>https://www.facebook.com/13372817801_10158397684787802</t>
  </si>
  <si>
    <t>https://www.facebook.com/13372817801_10158397157777802</t>
  </si>
  <si>
    <t>https://www.facebook.com/13372817801_10158391783762802</t>
  </si>
  <si>
    <t>https://www.facebook.com/13372817801_10158406822332802</t>
  </si>
  <si>
    <t>https://www.facebook.com/13372817801_2311084492551452</t>
  </si>
  <si>
    <t>https://www.facebook.com/13372817801_10158412868462802</t>
  </si>
  <si>
    <t>https://www.facebook.com/13372817801_10158411789302802</t>
  </si>
  <si>
    <t>https://www.facebook.com/13372817801_10158411794807802</t>
  </si>
  <si>
    <t>https://www.facebook.com/13372817801_10158420150812802</t>
  </si>
  <si>
    <t>https://www.facebook.com/13372817801_10158411822982802</t>
  </si>
  <si>
    <t>https://www.facebook.com/13372817801_10158411840872802</t>
  </si>
  <si>
    <t>https://www.facebook.com/13372817801_10158424038622802</t>
  </si>
  <si>
    <t>https://www.facebook.com/13372817801_10158435287767802</t>
  </si>
  <si>
    <t>https://www.facebook.com/13372817801_10158424046582802</t>
  </si>
  <si>
    <t>https://www.facebook.com/13372817801_10158436004832802</t>
  </si>
  <si>
    <t>https://www.facebook.com/13372817801_10158444619087802</t>
  </si>
  <si>
    <t>https://www.facebook.com/13372817801_10158424065307802</t>
  </si>
  <si>
    <t>https://www.facebook.com/13372817801_10158445216772802</t>
  </si>
  <si>
    <t>https://www.facebook.com/13372817801_10158459513462802</t>
  </si>
  <si>
    <t>https://www.facebook.com/13372817801_10158445223277802</t>
  </si>
  <si>
    <t>https://www.facebook.com/13372817801_10158466072547802</t>
  </si>
  <si>
    <t>https://www.facebook.com/13372817801_10158445241387802</t>
  </si>
  <si>
    <t>https://www.facebook.com/13372817801_10158445237757802</t>
  </si>
  <si>
    <t>https://www.facebook.com/13372817801_10158445236257802</t>
  </si>
  <si>
    <t>https://www.facebook.com/13372817801_10158462746282802</t>
  </si>
  <si>
    <t>https://www.facebook.com/13372817801_10158483680707802</t>
  </si>
  <si>
    <t>https://www.facebook.com/13372817801_10158465062442802</t>
  </si>
  <si>
    <t>https://www.facebook.com/13372817801_10158480953727802</t>
  </si>
  <si>
    <t>https://www.facebook.com/13372817801_10158486603927802</t>
  </si>
  <si>
    <t>https://www.facebook.com/13372817801_10158498178132802</t>
  </si>
  <si>
    <t>https://www.facebook.com/13372817801_10158486605512802</t>
  </si>
  <si>
    <t>https://www.facebook.com/13372817801_10158498655152802</t>
  </si>
  <si>
    <t>https://www.facebook.com/13372817801_10158486607987802</t>
  </si>
  <si>
    <t>https://www.facebook.com/13372817801_10158498650327802</t>
  </si>
  <si>
    <t xml:space="preserve"> https://www.23andme.com/topics/health-predispositions/type-2-diabetes/</t>
  </si>
  <si>
    <t xml:space="preserve"> https://vimeo.com/identityseries</t>
  </si>
  <si>
    <t xml:space="preserve"> https://23and.me/airbnb</t>
  </si>
  <si>
    <t>23andme.com</t>
  </si>
  <si>
    <t>vimeo.com</t>
  </si>
  <si>
    <t>23and.me</t>
  </si>
  <si>
    <t xml:space="preserve"> #23andme</t>
  </si>
  <si>
    <t xml:space="preserve"> #NationalSiblingDay</t>
  </si>
  <si>
    <t xml:space="preserve"> #tribeca2019</t>
  </si>
  <si>
    <t xml:space="preserve"> #Pride</t>
  </si>
  <si>
    <t>Custom Menu Item Text</t>
  </si>
  <si>
    <t>Custom Menu Item Action</t>
  </si>
  <si>
    <t>Content</t>
  </si>
  <si>
    <t>Vertex Type</t>
  </si>
  <si>
    <t>Post Type</t>
  </si>
  <si>
    <t>Author</t>
  </si>
  <si>
    <t>Post Date</t>
  </si>
  <si>
    <t>Total Shares</t>
  </si>
  <si>
    <t>Attachment Description</t>
  </si>
  <si>
    <t>Attachment Title</t>
  </si>
  <si>
    <t>Attachment Type</t>
  </si>
  <si>
    <t>Attachment URL</t>
  </si>
  <si>
    <t>Parent ID</t>
  </si>
  <si>
    <t>Comment Date</t>
  </si>
  <si>
    <t>Comment URL</t>
  </si>
  <si>
    <t>Open Facebook Page for This Post</t>
  </si>
  <si>
    <t>https://external.xx.fbcdn.net/safe_image.php?d=AQDJd3zp6KDa4p7H&amp;w=130&amp;h=130&amp;url=https%3A%2F%2Fmedia.allure.com%2Fphotos%2F5c3d12e99e683d482e5d562c%2F16%3A9%2Fw_1280%2Cc_limit%2F0219-is-it-your-genes.jpg&amp;cfs=1&amp;_nc_hash=AQC-QsEesg4lkrTQ</t>
  </si>
  <si>
    <t>https://external.xx.fbcdn.net/safe_image.php?d=AQCyYfZ43PUfRztT&amp;w=130&amp;h=130&amp;url=https%3A%2F%2Fblog.23andme.com%2Fwp-content%2Fuploads%2F2019%2F02%2F2019-02-20-e1550710822368.jpg&amp;cfs=1&amp;_nc_hash=AQAeqMI-gCMIl574</t>
  </si>
  <si>
    <t>https://external.xx.fbcdn.net/safe_image.php?d=AQBkkI6mSSX8kwA1&amp;w=130&amp;h=130&amp;url=https%3A%2F%2Fcdns.abclocal.go.com%2Fcontent%2Fkabc%2Fimages%2Fcms%2Fautomation%2Fvod%2F012419-kabc-long-lost-sisters-miracle-img.jpg&amp;cfs=1&amp;sx=261&amp;sy=0&amp;sw=720&amp;sh=720&amp;_nc_hash=AQBu22JUbfr1GmBe</t>
  </si>
  <si>
    <t>https://scontent.xx.fbcdn.net/v/t1.0-0/p130x130/52695031_10158187619702802_659640735384993792_n.jpg?_nc_cat=102&amp;_nc_oc=AQmSgWW682ToAswBkKjyhCZMtfz_CwjPrSDkjst3Zm8eg1kFtO8W4_5UIQbfsxeJIjSNH1a0q4FVmPjz2hbo_r7H&amp;_nc_ht=scontent.xx&amp;oh=ea30d3b688cdebdb245e5f6a339f5e3b&amp;oe=5D835286</t>
  </si>
  <si>
    <t>https://scontent.xx.fbcdn.net/v/t15.5256-10/s130x130/52769811_512328592626543_3628911477202616320_n.jpg?_nc_cat=103&amp;_nc_oc=AQlrB0ib5V7n8TS59DZIitMapGlfTL03RXu87SKk1XRTJlYsPJi2xJ8nU4pmJRuefd0USLaXz5XX1BOhGs_JofKU&amp;_nc_ht=scontent.xx&amp;oh=f8cf3bc19f1f1ac7413a45fe59d688a2&amp;oe=5D878E2A</t>
  </si>
  <si>
    <t>https://external.xx.fbcdn.net/safe_image.php?d=AQDf_fvdDQsiG1ma&amp;w=130&amp;h=130&amp;url=https%3A%2F%2Fmedia.licdn.com%2Fmedia%2Fgcrc%2Fdms%2Fimage%2FC5612AQFV776km7mXoQ%2Farticle-cover_image-shrink_720_1280%2F0%3Fe%3D1556755200%26v%3Dbeta%26t%3DRcwtaPZ_p8w8u03OmAZwmN4Rwd4s_dL4hIXPcCo55C0&amp;cfs=1&amp;sx=114&amp;sy=0&amp;sw=720&amp;sh=720&amp;_nc_hash=AQC96UZ9VMhZkF_v</t>
  </si>
  <si>
    <t>https://scontent.xx.fbcdn.net/v/t1.0-0/s130x130/52934091_10158202714552802_1009097571148234752_n.jpg?_nc_cat=106&amp;_nc_oc=AQlVt_60fqDvmBEPxHdHOv0Z6bwyr7hTt2QvRrEIUSMIxXjIKA9tRlk-rX7oFh5_VjmaiAhGayLINSaAGWvpOH-O&amp;_nc_ht=scontent.xx&amp;oh=1fd0c44d3e48486d5d253b7111dba9bf&amp;oe=5D90E03D</t>
  </si>
  <si>
    <t>https://scontent.xx.fbcdn.net/v/t1.0-0/s130x130/52842352_10158206254272802_8455233736013774848_n.jpg?_nc_cat=104&amp;_nc_oc=AQlGOQeyshs45Ue1fl8U5TgUCZzpD-hW85QFI8rmeBsPgQ-p6MtH02m55cHyJWW8tHTraxJIcyqdmIRezw_IN7NZ&amp;_nc_ht=scontent.xx&amp;oh=1a8a37ba763fa04df89f587857311c2f&amp;oe=5D890D4C</t>
  </si>
  <si>
    <t>https://external.xx.fbcdn.net/safe_image.php?d=AQBqt5wF8SL4OO9O&amp;w=130&amp;h=130&amp;url=https%3A%2F%2Fcirca.brightspotcdn.com%2Fdims4%2Fdefault%2F2d7bf65%2F2147483647%2Fstrip%2Ftrue%2Fcrop%2F315x315%2B198%2B0%2Fresize%2F1200x1200%21%2Fquality%2F90%2F%3Furl%3Dhttp%253A%252F%252Fcirca.brightspotcdn.com%252F64%252F39%252F28185c5b4b7592e14d5764a1a732%252Fscreen-shot-2019-02-05-at-11.19.19%2520AM.png&amp;cfs=1&amp;_nc_hash=AQBDwYuLOe-_kLul</t>
  </si>
  <si>
    <t>https://scontent.xx.fbcdn.net/v/t1.0-0/p130x130/53062446_10158212511582802_197333028328964096_n.jpg?_nc_cat=107&amp;_nc_oc=AQnP3OtpsYQEp53Wvrqs5-Kwx28X-ej52DXFIgxihzta8Fmp14U2GZdsAPLUUBIC2DSAziKzr1TuSz8ZJt7Da2kX&amp;_nc_ht=scontent.xx&amp;oh=7ad6d502c62484768cd9be4fd223c5cc&amp;oe=5D8D482F</t>
  </si>
  <si>
    <t>https://external.xx.fbcdn.net/safe_image.php?d=AQDvF8lZTz1aZS97&amp;w=130&amp;h=130&amp;url=https%3A%2F%2Fwww.sciencemag.org%2Fsites%2Fdefault%2Ffiles%2Fstyles%2Farticle_main_large%2Fpublic%2Finsomnia_16x9.jpg%3Fitok%3DTq6FmiLF&amp;cfs=1&amp;sx=68&amp;sy=0&amp;sw=720&amp;sh=720&amp;_nc_hash=AQDspl56rz3lixtV</t>
  </si>
  <si>
    <t>https://external.xx.fbcdn.net/safe_image.php?d=AQCuC-125yIo9JwW&amp;w=130&amp;h=130&amp;url=https%3A%2F%2Fi.ytimg.com%2Fvi%2F4VasmqSnodA%2Fmaxresdefault.jpg&amp;cfs=1&amp;sx=268&amp;sy=0&amp;sw=720&amp;sh=720&amp;_nc_hash=AQBNfFZ68pT4huYr</t>
  </si>
  <si>
    <t>https://scontent.xx.fbcdn.net/v/t1.0-0/p130x130/53140392_10158220250687802_2364126153507078144_n.jpg?_nc_cat=100&amp;_nc_oc=AQm8yCUoLBhEsgjcvI5uqAXsl9oes4J-1tlr2xrb-HrCHK8QuNSfqCKX9q66pIAP9NJmJ_U4iDh1uj7ohWMng-m5&amp;_nc_ht=scontent.xx&amp;oh=4218cae3d285e9ef107b10f230a03e2a&amp;oe=5D88609D</t>
  </si>
  <si>
    <t>https://external.xx.fbcdn.net/safe_image.php?d=AQAKICHU4uW0T0HK&amp;w=130&amp;h=130&amp;url=https%3A%2F%2Fmedia1.popsugar-assets.com%2Ffiles%2Fthumbor%2FQ42TbhD9rnG95EAAk5iytg_Rhxk%2Ffit-in%2F1200x630%2Ffilters%3Aformat_auto-%21%21-%3Astrip_icc-%21%21-%3Afill-%21white%21-%2F2019%2F01%2F30%2F977%2Fn%2F24155406%2F448e50ac5c5224cf286111.39481555_.jpg&amp;cfs=1&amp;sx=311&amp;sy=0&amp;sw=630&amp;sh=630&amp;_nc_hash=AQAFgN9qkiYDGWK8</t>
  </si>
  <si>
    <t>https://scontent.xx.fbcdn.net/v/t1.0-0/p130x130/53395693_10158225524452802_3377606584162058240_n.jpg?_nc_cat=100&amp;_nc_oc=AQkUxaWdBN7UNloAZLkfI3M65opSi0P-g0SRqGvdzMxC0gEEc6U-AGkuEeU0KrpDKJNKOR3ncFeqW0eSgdT190dy&amp;_nc_ht=scontent.xx&amp;oh=ccf17abf0a827fad61441cec444ee55b&amp;oe=5DC17CC5</t>
  </si>
  <si>
    <t>https://scontent.xx.fbcdn.net/v/t15.5256-10/s130x130/59755608_439835840148256_5773903004788850688_n.jpg?_nc_cat=100&amp;_nc_oc=AQmICb1lHx_dggGn7xeowK0yvJ9Zc4gXEzLDFSmoOIaAtcbYC7ZvYwZ76Y7Czn5K3LQ30bmUjZi7-udmkhUrQD_J&amp;_nc_ht=scontent.xx&amp;oh=a8c3616ca833cc0a0727f6f5f6015cfd&amp;oe=5D8FCE75</t>
  </si>
  <si>
    <t>https://external.xx.fbcdn.net/safe_image.php?d=AQDXDW5OHbUWQtD0&amp;w=130&amp;h=130&amp;url=https%3A%2F%2Fwww.statnews.com%2Fwp-content%2Fuploads%2F2019%2F02%2FAdobeStock_207350168-0-00-00-00-1024x576.jpg&amp;cfs=1&amp;_nc_hash=AQCnmywnp637XW71</t>
  </si>
  <si>
    <t>https://scontent.xx.fbcdn.net/v/t1.0-0/p130x130/53544475_10158228470082802_8421086138965426176_n.jpg?_nc_cat=106&amp;_nc_oc=AQmpPPdQD5mnRFZ3Sy3s4iNilyRHbTbQDIJJD2FqWZE3A4iuUTRK13vulVSKb-E0cNV3GtHbEL7_Iqt0v5syEWRF&amp;_nc_ht=scontent.xx&amp;oh=aca17c23e6a874a31caa63041337d650&amp;oe=5D7A2667</t>
  </si>
  <si>
    <t>https://external.xx.fbcdn.net/safe_image.php?d=AQAstnx9nUDsxZZJ&amp;w=130&amp;h=130&amp;url=https%3A%2F%2Fblog.23andme.com%2Fwp-content%2Fuploads%2F2019%2F03%2FFarragher_9_Roms_Press_Photo-300x225.jpg&amp;cfs=1&amp;_nc_hash=AQAzTwl2HXk9kLW1</t>
  </si>
  <si>
    <t>https://external.xx.fbcdn.net/safe_image.php?d=AQC8vP9gYs0S8XIf&amp;w=130&amp;h=130&amp;url=https%3A%2F%2Ffm.cnbc.com%2Fapplications%2Fcnbc.com%2Fresources%2Fimg%2Feditorial%2F2018%2F04%2F19%2F105143094-GettyImages-854491752.1910x1000.jpg&amp;cfs=1&amp;_nc_hash=AQBmp30kSqaugt2u</t>
  </si>
  <si>
    <t>https://scontent.xx.fbcdn.net/v/t15.5256-10/s130x130/52801068_397620997721637_1867768091757248512_n.jpg?_nc_cat=100&amp;_nc_oc=AQkSDIkRR4Px3bqpezJHVhobeJr9cKI_tiwsPLGU1Fz9zCgeCu9QPpx3492LllFYEMBXz-ci5Mzv3xUdZMiKM41Y&amp;_nc_ht=scontent.xx&amp;oh=803fa24f9e4f945064ea87545e181d22&amp;oe=5D8D9963</t>
  </si>
  <si>
    <t>https://external.xx.fbcdn.net/safe_image.php?d=AQCuVbCrfxVwFhh4&amp;w=130&amp;h=130&amp;url=https%3A%2F%2Fblog.23andme.com%2Fwp-content%2Fuploads%2F2017%2F10%2FiStock-640228980.jpg&amp;cfs=1&amp;_nc_hash=AQB8rV8z2AfH95oZ</t>
  </si>
  <si>
    <t>https://external.xx.fbcdn.net/safe_image.php?d=AQAQDuFvAyGZ5N0W&amp;w=130&amp;h=130&amp;url=https%3A%2F%2Fblog.23andme.com%2Fwp-content%2Fuploads%2F2017%2F12%2FData-Viz.jpg&amp;cfs=1&amp;_nc_hash=AQCZcpOxi46_f70c</t>
  </si>
  <si>
    <t>https://scontent.xx.fbcdn.net/v/t1.0-0/p130x130/53748209_10158236344932802_5280145103355117568_n.jpg?_nc_cat=108&amp;_nc_oc=AQm_Ukwy8G5tV0ugCWAgYX0qAVibBl12ZJB3iUHs5iNLXG1p709SNIRktlMtVChDJjouWeBedG_BTPhEKWWDNJvi&amp;_nc_ht=scontent.xx&amp;oh=8c69ca98175f619af78060e5b11e0878&amp;oe=5D7A2ED6</t>
  </si>
  <si>
    <t>https://external.xx.fbcdn.net/safe_image.php?d=AQDSJulyKv7jp1at&amp;w=130&amp;h=130&amp;url=https%3A%2F%2Fktvn.images.worldnow.com%2Fimages%2F18099969_G.jpg%3FlastEditedDate%3D1549663379000&amp;cfs=1&amp;sx=182&amp;sy=0&amp;sw=559&amp;sh=559&amp;_nc_hash=AQAyAo7QzPrQGcRi</t>
  </si>
  <si>
    <t>https://scontent.xx.fbcdn.net/v/t1.0-0/p130x130/54379895_10158257238912802_2366986438517456896_n.png?_nc_cat=101&amp;_nc_oc=AQm6cjYoH9oy7YkHAvkOWSosI_UqtotLb2uKqfFF8u2OVT3tU_2E6bWL9eLuRHmVaNHsap5ducPbmUhARpWFNIBe&amp;_nc_ht=scontent.xx&amp;oh=5bf3a54f8980fac9f793d662e3e6068a&amp;oe=5D906B3E</t>
  </si>
  <si>
    <t>https://external.xx.fbcdn.net/safe_image.php?w=130&amp;h=130&amp;url=https%3A%2F%2Fichef.bbci.co.uk%2Fnews%2F1024%2Fbranded_news%2F107C7%2Fproduction%2F_105472576_depression_kma_0402_1830rs_frame_1343.jpg&amp;cfs=1&amp;_nc_hash=AQCXD_2Mj_U9XR7o</t>
  </si>
  <si>
    <t>https://scontent.xx.fbcdn.net/v/t15.5256-10/s130x130/53503982_1311187442368716_8196900816188080128_n.jpg?_nc_cat=109&amp;_nc_oc=AQkiIi3yD0XbJYlEn12qhOlLmq_lqFRcliAcJ2l8l6zdm5F16LQt_GhelC_EfpX-XViLUPAgwhXmoysjfAsEJZ1u&amp;_nc_ht=scontent.xx&amp;oh=f70404b2a6243b7ead4867944484b3a7&amp;oe=5D908456</t>
  </si>
  <si>
    <t>https://scontent.xx.fbcdn.net/v/t1.0-0/s130x130/55549725_10158264322532802_2393531664279011328_n.jpg?_nc_cat=109&amp;_nc_oc=AQk57NfDxumDN0X4wZgYFyhKABGmYIWaWBJ8f_1-Dc81Ijmo38dGzjnmZ4knvW9_TRZzHSkUxpQhdR6ZZfrDI568&amp;_nc_ht=scontent.xx&amp;oh=ca4f313279d487e3b73eac47f7147f45&amp;oe=5D94CD86</t>
  </si>
  <si>
    <t>https://scontent.xx.fbcdn.net/v/t1.0-0/p130x130/54519683_10158234184302802_919123808797851648_n.jpg?_nc_cat=109&amp;_nc_oc=AQntdxv57FCza4M8b-nlUHW4E7xf7OkBynnSosdekvLt2lSCEVBRLPTdh-oN1XX4r-cl_hHacO8nvjyyYURmvlMW&amp;_nc_ht=scontent.xx&amp;oh=edd3a075c6fb826d10b802f11656128a&amp;oe=5D86209D</t>
  </si>
  <si>
    <t>https://scontent.xx.fbcdn.net/v/t39.2147-6/c19.0.130.130a/p130x130/56219271_339729090014872_2509234033079091200_n.jpg?_nc_cat=100&amp;_nc_oc=AQnpKBpNsoJ14CNrC7g9YLuUDn_PJL_o97gIka9GG0K3KpJAXHEbtAYPVAEP9pwbTV2-1S2mUiMT_k2RtGohsETE&amp;_nc_ht=scontent.xx&amp;oh=3c148f92b7c174c48db9db0053caca81&amp;oe=5DC74C02</t>
  </si>
  <si>
    <t>https://scontent.xx.fbcdn.net/v/t15.5256-10/s130x130/54604348_2201740190079944_6798666116961927168_n.jpg?_nc_cat=105&amp;_nc_oc=AQkTzIJqkPGVrhMx4BlAzjf2CqR_BZ1dvnusSvesTDnchUrS8VUw_UkJirwpv_kf5RkxvCm4ois_m-DK4V92_MX-&amp;_nc_ht=scontent.xx&amp;oh=e01daccc70950fc0d08e23c19bbd18bd&amp;oe=5D8C449B</t>
  </si>
  <si>
    <t>https://scontent.xx.fbcdn.net/v/t1.0-0/p130x130/56281463_10158287914247802_7864283147033116672_n.jpg?_nc_cat=102&amp;_nc_oc=AQlS6XGtRPzJbTOzmQoILIUU1b3uMhvCB4JYSCs1on_-VgYF3b-qQwyPuHFTAWAbZhLviv68NiloLdEeehpaZvMK&amp;_nc_ht=scontent.xx&amp;oh=ab2a3a51e9f74f8bcfdc5f80d1296090&amp;oe=5D95D444</t>
  </si>
  <si>
    <t>https://external.xx.fbcdn.net/safe_image.php?d=AQAdQlmPlj1xo23m&amp;w=130&amp;h=130&amp;url=https%3A%2F%2Fblog.23andme.com%2Fwp-content%2Fuploads%2F2019%2F03%2FLaughing-Image.jpg&amp;cfs=1&amp;_nc_hash=AQCQpcHg_cagBML6</t>
  </si>
  <si>
    <t>https://external.xx.fbcdn.net/safe_image.php?d=AQD_m9IctALKO_vm&amp;w=130&amp;h=130&amp;url=https%3A%2F%2Fblog.23andme.com%2Fwp-content%2Fuploads%2F2019%2F03%2FWS-Dandruff.png&amp;cfs=1&amp;_nc_hash=AQDtWPY2Xwad045C</t>
  </si>
  <si>
    <t>https://scontent.xx.fbcdn.net/v/t1.0-0/s130x130/55783810_10158270928232802_6238452933881495552_n.png?_nc_cat=103&amp;_nc_oc=AQm9iRU6kl-zzrGeNZzrARd3CaXe6vxkKrhqi_uRKUClFMwqYwQ5UNnFpcOK7RO_5VmY_aeb6xYUZWW8MguVXceD&amp;_nc_ht=scontent.xx&amp;oh=7d4e331b5a925659cc1dcc323d9a7035&amp;oe=5D8AD3C8</t>
  </si>
  <si>
    <t>https://external.xx.fbcdn.net/safe_image.php?d=AQCEOUQaSetPl-vw&amp;w=130&amp;h=130&amp;url=https%3A%2F%2Fblog.23andme.com%2Fwp-content%2Fuploads%2F2019%2F03%2FWS-Stretch-Marks.png&amp;cfs=1&amp;_nc_hash=AQC-H_R_Wj-W8tiB</t>
  </si>
  <si>
    <t>https://external.xx.fbcdn.net/safe_image.php?d=AQAt08tE2TBG_u_k&amp;w=130&amp;h=130&amp;url=https%3A%2F%2Fwww.nydailynews.com%2Fresizer%2F8BhfAJsP3LLebYV9c3DyOIgQJig%3D%2F1200x0%2Farc-anglerfish-arc2-prod-tronc.s3.amazonaws.com%2Fpublic%2F7AKIAGKPKNGYFMY7LYRLFTZATY.jpg&amp;cfs=1&amp;_nc_hash=AQCjooQvCEszLWXL</t>
  </si>
  <si>
    <t>https://scontent.xx.fbcdn.net/v/t1.0-0/p130x130/56629330_10158306435612802_82685993123053568_n.jpg?_nc_cat=104&amp;_nc_oc=AQl8J5xgVsml0W3R1BZfRBWeRR1QZcbuEpgJmTC27dpB9SnCafOu7Sh6RM9PYBFgeXWrAcr7OPI85eOzmV7CKbpW&amp;_nc_ht=scontent.xx&amp;oh=7bcfd2ae3d4be7268698a5f09f31ef29&amp;oe=5D7A6528</t>
  </si>
  <si>
    <t>https://scontent.xx.fbcdn.net/v/t15.5256-10/s130x130/55802557_463453514228498_8311280416665370624_n.jpg?_nc_cat=106&amp;_nc_oc=AQnEMwQJkngc_zAcxiJgn3yrOi5SxkxA6-p22hvb7JY0acNNOwVkrLjHFoM9Zsw1ry9t0JLCbeh_eI4la7aFaqaW&amp;_nc_ht=scontent.xx&amp;oh=3fa7404f467e15c3413927ad815afc23&amp;oe=5D7F554B</t>
  </si>
  <si>
    <t>https://external.xx.fbcdn.net/safe_image.php?d=AQDAmHEXWm6GZl3j&amp;w=130&amp;h=130&amp;url=https%3A%2F%2Fmedia.counton2.com%2Fnxs-wcbdtv-media-us-east-1%2Fphoto%2F2019%2F03%2F01%2FSon_renunites_with_birth_mother_9_75565061_ver1.0_1280_720.jpg&amp;cfs=1&amp;sx=388&amp;sy=0&amp;sw=720&amp;sh=720&amp;_nc_hash=AQCyYsYN8j3YtF69</t>
  </si>
  <si>
    <t>https://scontent.xx.fbcdn.net/v/t1.0-0/p130x130/56902434_10158312529867802_1080250950016303104_n.png?_nc_cat=102&amp;_nc_oc=AQmL1DNWpuQglCZ-R0ePBRnbLoI34nWqvm4PIOa6DgCrroujAb35OWxL6kwwKVRLngzC7L5aHPKvzFyY96_2TBBU&amp;_nc_ht=scontent.xx&amp;oh=cbcd8ac672d678486b5d165dacce1421&amp;oe=5D8251AF</t>
  </si>
  <si>
    <t>https://external.xx.fbcdn.net/safe_image.php?d=AQBRum620zeT_YMG&amp;w=130&amp;h=130&amp;url=https%3A%2F%2Fblog.23andme.com%2Fwp-content%2Fuploads%2F2015%2F06%2FBrain-Logo.jpg&amp;cfs=1&amp;_nc_hash=AQDORMq1ajelgvCY</t>
  </si>
  <si>
    <t>https://scontent.xx.fbcdn.net/v/t15.5256-10/s130x130/57216806_354038428574657_8134298695731511296_n.jpg?_nc_cat=107&amp;_nc_oc=AQmg9ZQ0F1LrDajx4rrGawHj50d7xewpG4YA2mVQtW-13SeaLAbWhIIoflqLHVFpCOU-W5XkM1qmIi_nixhf2u8L&amp;_nc_ht=scontent.xx&amp;oh=adae73e4f7daf1e07e700a68e3f0332d&amp;oe=5DC3AFB4</t>
  </si>
  <si>
    <t>https://external.xx.fbcdn.net/safe_image.php?d=AQDqnhuR9j_kJ-YO&amp;w=130&amp;h=130&amp;url=http%3A%2F%2Fstatic-26.sinclairstoryline.com%2Fresources%2Fmedia%2F3bae82e9-d72e-4711-b127-ae5db9f9b798-large16x9_kristencomestoalabama.jpg%3F1551495348323&amp;cfs=1&amp;sx=325&amp;sy=0&amp;sw=555&amp;sh=555&amp;_nc_hash=AQB31YxTKUSzyTu6</t>
  </si>
  <si>
    <t>https://scontent.xx.fbcdn.net/v/t1.0-0/p130x130/56985479_10158322697817802_3780840507870019584_n.jpg?_nc_cat=104&amp;_nc_oc=AQnl2ghHSHaj727vXmp5ZdatwmWBlKNL1ht4VrcMknhXT7zGkDvpk8QzISjUffMPUk5MjtqYgxxnRYkAaY-h1u3Y&amp;_nc_ht=scontent.xx&amp;oh=e4145f271931db8c0ebd3053e829002d&amp;oe=5D9595E7</t>
  </si>
  <si>
    <t>https://external.xx.fbcdn.net/safe_image.php?d=AQCftT1prbkhNjpP&amp;w=130&amp;h=130&amp;url=http%3A%2F%2Fd3thpuk46eyjbu.cloudfront.net%2Fuploads%2Fproduction%2F12591%2F1554810214%2Foriginal%2Fjonsnow23andme.gif&amp;cfs=1&amp;_nc_hash=AQAYGnOz1a3bY_cU</t>
  </si>
  <si>
    <t>https://scontent.xx.fbcdn.net/v/t1.0-0/p130x130/56990385_10158322988547802_909941894568476672_n.jpg?_nc_cat=102&amp;_nc_oc=AQmsmk7sWiSawvAJyWsWT7yxIPq_Qro1HlnMR0UNLmuY2ei_izp3FuvzuMLIUNIxt9RYBZ41h5i4ChbDDNw2xf3Y&amp;_nc_ht=scontent.xx&amp;oh=f358292e7e8502bcb1963dd86e56841d&amp;oe=5D7B2203</t>
  </si>
  <si>
    <t>https://scontent.xx.fbcdn.net/v/t1.0-0/p130x130/57421969_10158331520287802_724427095819681792_n.jpg?_nc_cat=111&amp;_nc_oc=AQlkOY1FTbC5b7D_U8SU6a_wUEIU3e9pfNMBLX8mplaZGrGoXJo1HJzwEHW9mwEzX3rXHKafKKfFdD2t7Swvxjiv&amp;_nc_ht=scontent.xx&amp;oh=3d8e3eb659e7870a6728b2c2e7049adb&amp;oe=5D81D0B7</t>
  </si>
  <si>
    <t>https://external.xx.fbcdn.net/safe_image.php?d=AQAiPaLCuJDOON6e&amp;w=130&amp;h=130&amp;url=https%3A%2F%2Fwww.gannett-cdn.com%2Fpresto%2F2019%2F04%2F05%2FUSAT%2F9925cef8-7e1e-4dec-9029-08bf3cca139d-Sibs.jpg%3Fcrop%3D852%2C479%2Cx1%2Cy51%26width%3D3200%26height%3D1680%26fit%3Dbounds&amp;cfs=1&amp;sx=407&amp;sy=0&amp;sw=1680&amp;sh=1680&amp;_nc_hash=AQAhUmwWkZtRfpxK</t>
  </si>
  <si>
    <t>https://scontent.xx.fbcdn.net/v/t1.0-0/p130x130/57393862_10158336681642802_5074174698225401856_n.jpg?_nc_cat=104&amp;_nc_oc=AQkyvleoq61FkYjvXgfelhsVS_4mvcOa7OX5SjQU3RHSsS8FMAdOhyB0i8ko3mKKdsSYKfBrEfdzXemXeSKAYGRm&amp;_nc_ht=scontent.xx&amp;oh=74db80cb9b5f8a822ed9ad084361bbd0&amp;oe=5D84A50E</t>
  </si>
  <si>
    <t>https://external.xx.fbcdn.net/safe_image.php?d=AQD_7WoUAlPRNnbF&amp;w=130&amp;h=130&amp;url=https%3A%2F%2Fblog.23andme.com%2Fwp-content%2Fuploads%2F2019%2F04%2FTony-Wide.png&amp;cfs=1&amp;sx=251&amp;sy=0&amp;sw=586&amp;sh=586&amp;_nc_hash=AQBflfsOLAU40GVX</t>
  </si>
  <si>
    <t>https://scontent.xx.fbcdn.net/v/t15.5256-10/s130x130/57021192_1002331979968692_1084258661309612032_n.jpg?_nc_cat=101&amp;_nc_oc=AQkfCSeuWQvjz--XoTJxqsza6fmwSZRfgFTpGkN5eqT-w-M9X_TMKaCzXRz2ln0zWaPi-O5oGMDCKT2bHQLmtq4c&amp;_nc_ht=scontent.xx&amp;oh=8a1750feaca19942a6015bec680f2b3e&amp;oe=5D8C1E3A</t>
  </si>
  <si>
    <t>https://scontent.xx.fbcdn.net/v/t15.5256-10/s130x130/56669835_818704801819706_6142961843657768960_n.jpg?_nc_cat=110&amp;_nc_oc=AQm3GUbyb8uWkDNb00gxurVkZYU4UYqkhkPidGEmz-oazPiy9JZwAtRKVkcrJZvON8tzXVcjznR7eyHoXMUqzySG&amp;_nc_ht=scontent.xx&amp;oh=17f60f573377826ac5dbe2618f82c9c0&amp;oe=5D906C8F</t>
  </si>
  <si>
    <t>https://external.xx.fbcdn.net/safe_image.php?d=AQCuQ5msjWbF-fVC&amp;w=130&amp;h=130&amp;url=https%3A%2F%2Fblog.23andme.com%2Fwp-content%2Fuploads%2F2018%2F04%2FHappy-DNA-Day.jpg&amp;cfs=1&amp;_nc_hash=AQCZ8UGbTG9xyeeG</t>
  </si>
  <si>
    <t>https://scontent.xx.fbcdn.net/v/t15.5256-10/s130x130/56944913_780481172335750_5925238346421895168_n.jpg?_nc_cat=101&amp;_nc_oc=AQnVyEg_a58pyDPJiLcSpYIvpphNi__AbordHMdgox1iK_vx1MdrYpqlurICEqXcVUdtQpPh_XYpfFGlo-jO-ivx&amp;_nc_ht=scontent.xx&amp;oh=855340e4db01456b826ae43f4c0fb172&amp;oe=5D7B86B7</t>
  </si>
  <si>
    <t>https://external.xx.fbcdn.net/safe_image.php?d=AQAdzvQd-3m-ws3k&amp;w=130&amp;h=130&amp;url=https%3A%2F%2Fblog.23andme.com%2Fwp-content%2Fuploads%2F2019%2F04%2FTribeca-23andMe-Static-1080x1080.png&amp;cfs=1&amp;_nc_hash=AQA3uT21VWTxZ720</t>
  </si>
  <si>
    <t>https://scontent.xx.fbcdn.net/v/t1.0-0/p130x130/57541737_10158349154182802_760841529362219008_n.jpg?_nc_cat=101&amp;_nc_oc=AQmjJCNnvdPIXoxRcARzSUtdFuDG5k8JkczedLgva9TeUXlEgwKh7eFY3uUwdnhRSy8dQOwremEfCqcebWZ2zkjP&amp;_nc_ht=scontent.xx&amp;oh=640516d2cc3eee03f2e60648d3105727&amp;oe=5D8AA4AC</t>
  </si>
  <si>
    <t>https://scontent.xx.fbcdn.net/v/t15.5256-10/s130x130/58423336_648377755587978_6432380925023092736_n.jpg?_nc_cat=101&amp;_nc_oc=AQlcWanWH1--cMW3Y90LYjGjsuqpiuDj_t-3u1o3VseH7Aea5osvudEpEPfut00zIqkcgw571N1o6zd8oEF5uFHT&amp;_nc_ht=scontent.xx&amp;oh=d97608bf2c380264c4c30a8bc581cb75&amp;oe=5D94DCEE</t>
  </si>
  <si>
    <t>https://external.xx.fbcdn.net/safe_image.php?d=AQAg2fSu-MDnhIbW&amp;w=130&amp;h=130&amp;url=https%3A%2F%2Fbloximages.newyork1.vip.townnews.com%2Fpostandcourier.com%2Fcontent%2Ftncms%2Fassets%2Fv3%2Feditorial%2Ff%2Fe5%2Ffe55b094-45d6-11e9-bcd5-eff00431131a%2F5c89765ac1e44.image.jpg%3Fresize%3D840%252C630&amp;cfs=1&amp;_nc_hash=AQA1jQa2ZMRSx3oi</t>
  </si>
  <si>
    <t>https://external.xx.fbcdn.net/safe_image.php?d=AQA5ISUzAZKqeghB&amp;w=130&amp;h=130&amp;url=https%3A%2F%2Ffortunedotcom.files.wordpress.com%2F2019%2F04%2Fmichael-j-fox-23andme-parkinsons-e1556568696259.jpg&amp;cfs=1&amp;sx=659&amp;sy=0&amp;sw=2599&amp;sh=2599&amp;_nc_hash=AQA8M-ZWvfKeGYbK</t>
  </si>
  <si>
    <t>https://external.xx.fbcdn.net/safe_image.php?d=AQBf9_eHcF_b9rsj&amp;w=130&amp;h=130&amp;url=https%3A%2F%2Fblog.23andme.com%2Fwp-content%2Fuploads%2F2019%2F04%2FWe-Love-Mom-Genes.png&amp;cfs=1&amp;_nc_hash=AQBF43IQsHgbrGlg</t>
  </si>
  <si>
    <t>https://external.xx.fbcdn.net/safe_image.php?d=AQB9SrCwHYwAhDXv&amp;w=130&amp;h=130&amp;url=https%3A%2F%2Fcdn.abcotvs.com%2Fdip%2Fimages%2F5182617_dna-reunion0311.jpg%3Fw%3D1600&amp;cfs=1&amp;_nc_hash=AQBwBGhtv2Q5SpuO</t>
  </si>
  <si>
    <t>https://scontent.xx.fbcdn.net/v/t1.0-0/p130x130/59410794_10158379675632802_5898945669032312832_n.jpg?_nc_cat=110&amp;_nc_oc=AQnz4Ws6zLCE0_hnC7OC0-rcu70TBNbMQw2InUPSwbORSJazN2bryPmC-KMWF-vYjocIp7NSVyN-wnspnTqJNI8e&amp;_nc_ht=scontent.xx&amp;oh=96d8ee3f808c6fc71829dd741b5dd829&amp;oe=5D8B3558</t>
  </si>
  <si>
    <t>https://external.xx.fbcdn.net/safe_image.php?d=AQDw4mS99v0a7tON&amp;w=130&amp;h=130&amp;url=https%3A%2F%2Fwww.philly.com%2Fresizer%2Fm1-EE0zxmhTGZJwPZgFD75yPOXg%3D%2F1200x0%2Fcenter%2Fmiddle%2Fwww.philly.com%2Fresizer%2FUfOe5y_c64rBtdnpG7ZICEQlFQU%3D%2F1200x0%2Fcenter%2Fmiddle%2Farc-anglerfish-arc2-prod-pmn.s3.amazonaws.com%2Fpublic%2FGMWHHWFMRJD7DOUK5PZ4VPPQJU.jpg&amp;cfs=1&amp;sx=195&amp;sy=0&amp;sw=848&amp;sh=848&amp;_nc_hash=AQBjPt-hK-U5fgPI</t>
  </si>
  <si>
    <t>https://external.xx.fbcdn.net/safe_image.php?d=AQBid0XLxQ3AtdJV&amp;w=130&amp;h=130&amp;url=https%3A%2F%2Fblog.23andme.com%2Fwp-content%2Fuploads%2F2019%2F04%2Fota_honor_roll_2018.jpg&amp;cfs=1&amp;_nc_hash=AQCLB5HA5gHxkhSd</t>
  </si>
  <si>
    <t>https://external.xx.fbcdn.net/safe_image.php?d=AQD7nu6ofy8l9cbP&amp;w=130&amp;h=130&amp;url=https%3A%2F%2Fblog.23andme.com%2Fwp-content%2Fuploads%2F2019%2F05%2F2019-05-08.jpg&amp;cfs=1&amp;_nc_hash=AQAYR79UOM4V2ENo</t>
  </si>
  <si>
    <t>https://scontent.xx.fbcdn.net/v/t1.0-0/s130x130/60341669_10158397157062802_5610030541949632512_n.jpg?_nc_cat=105&amp;_nc_oc=AQnnIiEMmSDmuHegRBRQcNhTNW1GXxPeGHwttqYDDmLrldhQ_jK6gOTqFM_g9wlKyaqhhPvNrIqj99_RhH-DIdJi&amp;_nc_ht=scontent.xx&amp;oh=4b1365d544740880f365c1766e435eb1&amp;oe=5D8F8E69</t>
  </si>
  <si>
    <t>https://external.xx.fbcdn.net/safe_image.php?d=AQBoTDkDrW5bZpiu&amp;w=130&amp;h=130&amp;url=https%3A%2F%2Fwww.pe.com%2Fwp-content%2Fuploads%2F2019%2F04%2FPicture-of-Dawn-and-Jason-1.jpg%3Fw%3D1024%26h%3D768&amp;cfs=1&amp;sx=102&amp;sy=0&amp;sw=768&amp;sh=768&amp;_nc_hash=AQAVqwOyehNO1gr5</t>
  </si>
  <si>
    <t>https://scontent.xx.fbcdn.net/v/t15.5256-10/s130x130/59918478_2748747905198804_3868070262859628544_n.jpg?_nc_cat=105&amp;_nc_oc=AQl9zRjXWis4r_jFHLiLkJTB4aiuUNL0GZ_p1-rBNV7Feg8cYH7EYI3dZyKSp9GE5P-ndYBx_yhbSSkCOyOYgSGL&amp;_nc_ht=scontent.xx&amp;oh=9e4b603d054e4bd18c76794345ee7960&amp;oe=5D7A0B74</t>
  </si>
  <si>
    <t>https://scontent.xx.fbcdn.net/v/t15.5256-10/s130x130/59586330_2316242688702299_4882161364849655808_n.jpg?_nc_cat=100&amp;_nc_oc=AQlqLK2AzL-0YxoTiBZaciX5EAipumO6z2vHRWf-241aVWvPKMoXpEYvpup2ckNM6CQ_3M1t8WUsgRbNE-9j9QSA&amp;_nc_ht=scontent.xx&amp;oh=f34c37799a94aa6469187dccd7693fbb&amp;oe=5D8E691C</t>
  </si>
  <si>
    <t>https://scontent.xx.fbcdn.net/v/t1.0-0/s130x130/51119270_10158127233892802_3504938178211479552_n.jpg?_nc_cat=110&amp;_nc_oc=AQlK3jkMRrh02U2yRVUkttxiEh9S_3l7iMzPLxPCW6c4q_uuK6l7PT38xtYAcS-3ipSdQwYCevhA5VdooUVaFKWK&amp;_nc_ht=scontent.xx&amp;oh=6c6f4d40346117632a5136d480b5685e&amp;oe=5D85834A</t>
  </si>
  <si>
    <t>https://external.xx.fbcdn.net/safe_image.php?w=130&amp;h=130&amp;url=http%3A%2F%2Flocaltvktvi.files.wordpress.com%2F2019%2F03%2Fpromo376630273.jpg%3Fquality%3D85%26strip%3Dall%26w%3D1200&amp;cfs=1&amp;sx=468&amp;sy=0&amp;sw=675&amp;sh=675&amp;_nc_hash=AQCLEZtIJG2K3cTz</t>
  </si>
  <si>
    <t>https://scontent.xx.fbcdn.net/v/t1.0-0/p130x130/59887952_10158411794522802_3014202086918193152_n.jpg?_nc_cat=111&amp;_nc_oc=AQn2hd3DJtA6n5jkz6b82CXOVxx2PM4Bhkvg8KE6t0kjdCegB-gKLIjox__tENjFM9l81s_f79RtpGHgePIT5ZO7&amp;_nc_ht=scontent.xx&amp;oh=3ddf590801969347f1009c010ea00bc4&amp;oe=5D929D5E</t>
  </si>
  <si>
    <t>https://external.xx.fbcdn.net/safe_image.php?d=AQDQBtNzlAHKP44x&amp;w=130&amp;h=130&amp;url=https%3A%2F%2Fblog.23andme.com%2Fwp-content%2Fuploads%2F2019%2F05%2FMini-Report-Drop2-50-1024x536.png&amp;cfs=1&amp;_nc_hash=AQDfGFMcHcNB4rYf</t>
  </si>
  <si>
    <t>https://external.xx.fbcdn.net/safe_image.php?d=AQDsE_rt37P2xvJM&amp;w=130&amp;h=130&amp;url=https%3A%2F%2Fmedia13.s-nbcnews.com%2Fj%2FMSNBC%2FComponents%2FVideo%2F201904%2Ftdy_parents_9a_upside_190417_1920x1080.social_share_1200x630_center.jpg&amp;cfs=1&amp;sx=570&amp;sy=0&amp;sw=630&amp;sh=630&amp;_nc_hash=AQCsWgbMfBNEs-dq</t>
  </si>
  <si>
    <t>https://scontent.xx.fbcdn.net/v/t1.0-0/p130x130/60552639_10158411840382802_7903844966969901056_n.jpg?_nc_cat=109&amp;_nc_oc=AQne7FEJAlaA2jpqVDEj58PPlcrkC3SArosY8-qmYShvJAnxDKqjEQNs4nAOFZU0DwV77jWPhnbBuitS9yrxcGJ7&amp;_nc_ht=scontent.xx&amp;oh=4d3fe0656621d2db50e1adf2805c5090&amp;oe=5D85B3FF</t>
  </si>
  <si>
    <t>https://external.xx.fbcdn.net/safe_image.php?d=AQAdKCtdtHax8LFq&amp;w=130&amp;h=130&amp;url=https%3A%2F%2Ffm.cnbc.com%2Fapplications%2Fcnbc.com%2Fresources%2Fimg%2Feditorial%2F2019%2F05%2F13%2F105863910-155779749981423andme_big_withouttext.1910x1000.jpg&amp;cfs=1&amp;_nc_hash=AQCCL-BQ5y32xTso</t>
  </si>
  <si>
    <t>https://external.xx.fbcdn.net/safe_image.php?d=AQCa25YmFe1wyY1q&amp;w=130&amp;h=130&amp;url=https%3A%2F%2Fblog.23andme.com%2Fwp-content%2Fuploads%2F2019%2F05%2FFB-SocialEmbed1200x628-Nologo.png&amp;cfs=1&amp;_nc_hash=AQAZGgMfhRR-wNDb</t>
  </si>
  <si>
    <t>https://external.xx.fbcdn.net/safe_image.php?d=AQAb3i6KWIG3padq&amp;w=130&amp;h=130&amp;url=https%3A%2F%2Fs.yimg.com%2Fuu%2Fapi%2Fres%2F1.2%2FqFWosiMGgR_4JkJdlpoIwg--%7EB%2FaD0xNTk0O3c9MjgyNjtzbT0xO2FwcGlkPXl0YWNoeW9u%2Fhttp%3A%2F%2Fmedia.zenfs.com%2Fen%2Fhomerun%2Ffeed_manager_auto_publish_494%2F819a77ec2e1f6575c9c43ee47ade6123&amp;cfs=1&amp;sx=687&amp;sy=0&amp;sw=1594&amp;sh=1594&amp;_nc_hash=AQAj1B53S5vsSw-_</t>
  </si>
  <si>
    <t>https://external.xx.fbcdn.net/safe_image.php?d=AQBAG4OaBtCGplUJ&amp;w=130&amp;h=130&amp;url=https%3A%2F%2Fblog.23andme.com%2Fwp-content%2Fuploads%2F2019%2F04%2FCavalli.png&amp;cfs=1&amp;sx=0&amp;sy=0&amp;sw=313&amp;sh=313&amp;_nc_hash=AQCCEag8BScA2gnd</t>
  </si>
  <si>
    <t>https://scontent.xx.fbcdn.net/v/t1.0-0/s130x130/61052969_10158444618927802_8911038055129808896_n.jpg?_nc_cat=100&amp;_nc_oc=AQnkQfiY4alkjEDTpRwmDtzvtSzFSxpiZoCbbX4TwBhBu6qyRI_49BwNmpxcQuWRa47BALBUHCcA7W4NaVjn9upn&amp;_nc_ht=scontent.xx&amp;oh=4622dc4c0d1c56e452eec83f5ba0c628&amp;oe=5D8AC109</t>
  </si>
  <si>
    <t>https://scontent.xx.fbcdn.net/v/t1.0-0/p130x130/60554685_10158424064352802_7256452602139770880_n.jpg?_nc_cat=103&amp;_nc_oc=AQmG_3tjpa4yOmjisphIapdkTajDZdF6wC0zFug-e4tHP9YauPmkP8XaL-PItV8y4HP9jIrJEJ386LL1T_FWNiT2&amp;_nc_ht=scontent.xx&amp;oh=113a63c93b3b4bf2b0447556a0c46386&amp;oe=5DC3EFC2</t>
  </si>
  <si>
    <t>https://external.xx.fbcdn.net/safe_image.php?d=AQDOblc-NyhGMq7F&amp;w=130&amp;h=130&amp;url=https%3A%2F%2Fwww.theledger.com%2Fstoryimage%2FLK%2F20190413%2FNEWS%2F190418550%2FAR%2F0%2FAR-190418550.jpg&amp;cfs=1&amp;sx=0&amp;sy=385&amp;sw=3568&amp;sh=3568&amp;_nc_hash=AQBJiIU82sHl645o</t>
  </si>
  <si>
    <t>https://scontent.xx.fbcdn.net/v/t15.5256-10/p130x130/60360902_2186422634774498_407619085317177344_n.jpg?_nc_cat=101&amp;_nc_oc=AQlurRCCjLUmfq7JS6pC-2B06447Emfes8qu_t3YYo6qYopw6R3Enxy89H1BiZApy_tlgCRDhqQDxh0vBdBWPzkM&amp;_nc_ht=scontent.xx&amp;oh=75f8d95a16fa686e23c0bb94041fdb25&amp;oe=5D966C93</t>
  </si>
  <si>
    <t>https://external.xx.fbcdn.net/safe_image.php?d=AQD6vt0OrmdvFfKH&amp;w=130&amp;h=130&amp;url=https%3A%2F%2Fwww.ttec.com%2Fsites%2Fdefault%2Ffiles%2Frubicon_main_393.jpg&amp;cfs=1&amp;_nc_hash=AQBSZ446hPaguIOs</t>
  </si>
  <si>
    <t>https://scontent.xx.fbcdn.net/v/t15.5256-10/s130x130/60577491_2230732910589761_8900732341232599040_n.jpg?_nc_cat=107&amp;_nc_oc=AQmtnJRbPd2-73Isrg6XNt0gklNsG13HbZ1mEONLtQaOkVGT7yB-b-pbbQymBOpm-Peb1rRwRroCz1J6AgNSMKBs&amp;_nc_ht=scontent.xx&amp;oh=ce3457cfb95a4ebf94ec7954803cce2a&amp;oe=5D871009</t>
  </si>
  <si>
    <t>https://scontent.xx.fbcdn.net/v/t1.0-0/p130x130/60912659_10158445240257802_896986520857083904_n.jpg?_nc_cat=102&amp;_nc_oc=AQkUHBZcSQautMeNmh0fLGjiS4LeQPW0e_bIvyD7kI8FsHjJt6VVwOGvwoLDqQQnn9_xgrROrAu3x-ocb-jo0iR8&amp;_nc_ht=scontent.xx&amp;oh=77b399df38346a8e684106f3da7acfd7&amp;oe=5D882184</t>
  </si>
  <si>
    <t>https://external.xx.fbcdn.net/safe_image.php?d=AQB97JCUj1LYillJ&amp;w=130&amp;h=130&amp;url=https%3A%2F%2Fmedia.graytvinc.com%2Fimages%2Flonglost%2Bsister.jpg&amp;cfs=1&amp;sx=0&amp;sy=0&amp;sw=720&amp;sh=720&amp;_nc_hash=AQAkmYf7l3yn_yhQ</t>
  </si>
  <si>
    <t>https://scontent.xx.fbcdn.net/v/t1.0-0/p130x130/60767802_10158445235797802_7053161088371654656_n.jpg?_nc_cat=109&amp;_nc_oc=AQl7Z_yHgDKzQshbVpoZZn-n3PzUhYYYXl0bu1TCJu52aG-QmXna1wYCBs05ey8FGAduesXFnCrAOkB5dM2LkUBf&amp;_nc_ht=scontent.xx&amp;oh=41bc4ed46f3001b42f31a2957b721056&amp;oe=5DC2651B</t>
  </si>
  <si>
    <t>https://external.xx.fbcdn.net/safe_image.php?d=AQCghg90owDBnBb4&amp;w=130&amp;h=130&amp;url=https%3A%2F%2Fblog.23andme.com%2Fwp-content%2Fuploads%2F2019%2F04%2Fmindy-Cindy-wide.jpg&amp;cfs=1&amp;sx=109&amp;sy=0&amp;sw=212&amp;sh=212&amp;_nc_hash=AQDwbnbZhJngjytV</t>
  </si>
  <si>
    <t>https://external.xx.fbcdn.net/safe_image.php?d=AQAVkenEopZbmOWt&amp;w=130&amp;h=130&amp;url=https%3A%2F%2Fthumbor.forbes.com%2Fthumbor%2F600x315%2Fhttps%253A%252F%252Fspecials-images.forbesimg.com%252Fimageserve%252F5cf6d9a49736330008ab0d0f%252F960x0.jpg%253FcropX1%253D28%2526cropX2%253D2742%2526cropY1%253D166%2526cropY2%253D1693&amp;cfs=1&amp;_nc_hash=AQCAVPHAxIQr-nM9</t>
  </si>
  <si>
    <t>https://external.xx.fbcdn.net/safe_image.php?d=AQDXz5osqMU_t_nv&amp;w=130&amp;h=130&amp;url=https%3A%2F%2Fblog.23andme.com%2Fwp-content%2Fuploads%2F2019%2F05%2FiStock-91697992.jpg&amp;cfs=1&amp;_nc_hash=AQBlJ3WDeeOSesrO</t>
  </si>
  <si>
    <t>https://scontent.xx.fbcdn.net/v/t1.0-0/p130x130/61924184_10158480953392802_6090997292041502720_n.jpg?_nc_cat=104&amp;_nc_oc=AQmglGxwgTplw34F66wOjuNKkVE2AUbrzO08Q5PM-DrzVxfCkyROkyOp-baHYJF_1gHcYx2Ef98BUh236ZmSKhJY&amp;_nc_ht=scontent.xx&amp;oh=02211c3cfd3ad60a597b5eb4fa21e626&amp;oe=5D7F8511</t>
  </si>
  <si>
    <t>https://external.xx.fbcdn.net/safe_image.php?d=AQCPVUAEfqVlYtSL&amp;w=130&amp;h=130&amp;url=https%3A%2F%2Fwww.hawaiinewsnow.com%2Fresizer%2F5jl7Xtod6jTFqsnajaHtXPrOSDI%3D%2F1200x0%2Farc-anglerfish-arc2-prod-raycom.s3.amazonaws.com%2Fpublic%2FRTPBWGFM7BFVDE76JAIBGBRKCQ.PNG&amp;cfs=1&amp;_nc_hash=AQC9C_MJI7oZGzO0</t>
  </si>
  <si>
    <t>https://external.xx.fbcdn.net/safe_image.php?d=AQDvFs1-2gVJSjk3&amp;w=130&amp;h=130&amp;url=https%3A%2F%2Fblog.23andme.com%2Fwp-content%2Fuploads%2F2019%2F06%2FPublicSpeaking-62-1024x536.png&amp;cfs=1&amp;_nc_hash=AQDFg53rneelwcdf</t>
  </si>
  <si>
    <t>https://scontent.xx.fbcdn.net/v/t1.0-0/p130x130/62169387_10158486604982802_1338094458318618624_n.jpg?_nc_cat=105&amp;_nc_oc=AQlj2pixai4fuJuhVIac4yyBmMQ3L_oTyGAxtQNZdto_yw3gXUv1OKcy6Or736X9uRoeT2GgldQ1xLUw7NHnxG-C&amp;_nc_ht=scontent.xx&amp;oh=c1e2f3abee2ca535782af945dd35b197&amp;oe=5D975470</t>
  </si>
  <si>
    <t>https://scontent.xx.fbcdn.net/v/t1.0-0/p130x130/62256083_10158498652187802_8637927003242102784_n.jpg?_nc_cat=108&amp;_nc_oc=AQm8mgsfbGV2HuvY-lRwCcqwuEl6WRrK4QgZxhUvCWTUdD7KTnPsKyz4HlgUxT9HCEt5HiyKMbZuvS1WbxTu9bnk&amp;_nc_ht=scontent.xx&amp;oh=14a59b1aee6d65adcf719032207d37ec&amp;oe=5D95ADEB</t>
  </si>
  <si>
    <t>https://scontent.xx.fbcdn.net/v/t1.0-0/p130x130/62433239_10158486607117802_6868452579538370560_n.jpg?_nc_cat=105&amp;_nc_oc=AQm9ytR7vOAOT7Z63f45pGIjxCoP_NABtkicshqr6ISid9pZ_z0C31psd9x4NzjR3aBs38vO6wOGHJJjOzE35qJS&amp;_nc_ht=scontent.xx&amp;oh=e38d495328ea16610ad5508b237bf2ee&amp;oe=5D98742D</t>
  </si>
  <si>
    <t>https://external.xx.fbcdn.net/safe_image.php?d=AQAjxjzGwv5ykFrb&amp;w=130&amp;h=130&amp;url=https%3A%2F%2Fs.yimg.com%2Fuu%2Fapi%2Fres%2F1.2%2FI9RUKy_WCZ48PN04WOitpA--%7EB%2FaD0xNDM4O3c9MTA4MDtzbT0xO2FwcGlkPXl0YWNoeW9u%2Fhttp%3A%2F%2Fmedia.zenfs.com%2Fen-US%2Fhomerun%2Fparents_articles_5%2Ffc3ae2e2eac8a517d1afd98f1c5c09b9&amp;cfs=1&amp;sx=0&amp;sy=333&amp;sw=1080&amp;sh=1080&amp;_nc_hash=AQCePWnW3_c7T6Hs</t>
  </si>
  <si>
    <t/>
  </si>
  <si>
    <t>23andMe</t>
  </si>
  <si>
    <t>Directed</t>
  </si>
  <si>
    <t>Edge Weight</t>
  </si>
  <si>
    <t>G1</t>
  </si>
  <si>
    <t>0, 12, 96</t>
  </si>
  <si>
    <t>Vertex Group</t>
  </si>
  <si>
    <t>Vertex 1 Group</t>
  </si>
  <si>
    <t>Vertex 2 Group</t>
  </si>
  <si>
    <t>Group 1</t>
  </si>
  <si>
    <t>Group 2</t>
  </si>
  <si>
    <t>Edges</t>
  </si>
  <si>
    <t>Graph Type</t>
  </si>
  <si>
    <t>Number of Edge Types</t>
  </si>
  <si>
    <t>Modularity</t>
  </si>
  <si>
    <t>NodeXL Version</t>
  </si>
  <si>
    <t>Not Applicable</t>
  </si>
  <si>
    <t>1.0.1.413</t>
  </si>
  <si>
    <t>Word</t>
  </si>
  <si>
    <t>Words in Sentiment List#1: Positive</t>
  </si>
  <si>
    <t>Words in Sentiment List#2: Negative</t>
  </si>
  <si>
    <t>Words in Sentiment List#3: Keywords</t>
  </si>
  <si>
    <t>Non-categorized Words</t>
  </si>
  <si>
    <t>Total Words</t>
  </si>
  <si>
    <t>23andme</t>
  </si>
  <si>
    <t>day</t>
  </si>
  <si>
    <t>father</t>
  </si>
  <si>
    <t>dna</t>
  </si>
  <si>
    <t>time</t>
  </si>
  <si>
    <t>family</t>
  </si>
  <si>
    <t>amazing</t>
  </si>
  <si>
    <t>genetics</t>
  </si>
  <si>
    <t>genetic</t>
  </si>
  <si>
    <t>23</t>
  </si>
  <si>
    <t>life</t>
  </si>
  <si>
    <t>met</t>
  </si>
  <si>
    <t>sister</t>
  </si>
  <si>
    <t>learn</t>
  </si>
  <si>
    <t>brother</t>
  </si>
  <si>
    <t>brought</t>
  </si>
  <si>
    <t>anne</t>
  </si>
  <si>
    <t>people</t>
  </si>
  <si>
    <t>siblings</t>
  </si>
  <si>
    <t>connected</t>
  </si>
  <si>
    <t>happy</t>
  </si>
  <si>
    <t>journey</t>
  </si>
  <si>
    <t>meet</t>
  </si>
  <si>
    <t>genes</t>
  </si>
  <si>
    <t>mother</t>
  </si>
  <si>
    <t>data</t>
  </si>
  <si>
    <t>celebrate</t>
  </si>
  <si>
    <t>biological</t>
  </si>
  <si>
    <t>report</t>
  </si>
  <si>
    <t>mom</t>
  </si>
  <si>
    <t>love</t>
  </si>
  <si>
    <t>live</t>
  </si>
  <si>
    <t>fox</t>
  </si>
  <si>
    <t>parkinson's</t>
  </si>
  <si>
    <t>filmmakers</t>
  </si>
  <si>
    <t>discovered</t>
  </si>
  <si>
    <t>check</t>
  </si>
  <si>
    <t>birth</t>
  </si>
  <si>
    <t>sisters</t>
  </si>
  <si>
    <t>honor</t>
  </si>
  <si>
    <t>ancestry</t>
  </si>
  <si>
    <t>parkinson</t>
  </si>
  <si>
    <t>stories</t>
  </si>
  <si>
    <t>study</t>
  </si>
  <si>
    <t>searching</t>
  </si>
  <si>
    <t>connections</t>
  </si>
  <si>
    <t>populations</t>
  </si>
  <si>
    <t>researchers</t>
  </si>
  <si>
    <t>hope</t>
  </si>
  <si>
    <t>wojcicki</t>
  </si>
  <si>
    <t>friends</t>
  </si>
  <si>
    <t>cousin</t>
  </si>
  <si>
    <t>sense</t>
  </si>
  <si>
    <t>minutes</t>
  </si>
  <si>
    <t>celebration</t>
  </si>
  <si>
    <t>share</t>
  </si>
  <si>
    <t>michael</t>
  </si>
  <si>
    <t>disease</t>
  </si>
  <si>
    <t>lead</t>
  </si>
  <si>
    <t>rootstech</t>
  </si>
  <si>
    <t>connecting</t>
  </si>
  <si>
    <t>earlier</t>
  </si>
  <si>
    <t>happiest</t>
  </si>
  <si>
    <t>30</t>
  </si>
  <si>
    <t>rachael</t>
  </si>
  <si>
    <t>son</t>
  </si>
  <si>
    <t>weeks</t>
  </si>
  <si>
    <t>diversity</t>
  </si>
  <si>
    <t>manager</t>
  </si>
  <si>
    <t>successful</t>
  </si>
  <si>
    <t>women</t>
  </si>
  <si>
    <t>discusses</t>
  </si>
  <si>
    <t>healthier</t>
  </si>
  <si>
    <t>husband</t>
  </si>
  <si>
    <t>technology</t>
  </si>
  <si>
    <t>discovery</t>
  </si>
  <si>
    <t>adventure</t>
  </si>
  <si>
    <t>helped</t>
  </si>
  <si>
    <t>inspired</t>
  </si>
  <si>
    <t>finding</t>
  </si>
  <si>
    <t>celebrating</t>
  </si>
  <si>
    <t>special</t>
  </si>
  <si>
    <t>month</t>
  </si>
  <si>
    <t>julie</t>
  </si>
  <si>
    <t>city</t>
  </si>
  <si>
    <t>lived</t>
  </si>
  <si>
    <t>emily</t>
  </si>
  <si>
    <t>lives</t>
  </si>
  <si>
    <t>foundation</t>
  </si>
  <si>
    <t>identity</t>
  </si>
  <si>
    <t>lake</t>
  </si>
  <si>
    <t>finally</t>
  </si>
  <si>
    <t>depression</t>
  </si>
  <si>
    <t>irish</t>
  </si>
  <si>
    <t>booth</t>
  </si>
  <si>
    <t>customers</t>
  </si>
  <si>
    <t>dad</t>
  </si>
  <si>
    <t>arms</t>
  </si>
  <si>
    <t>spend</t>
  </si>
  <si>
    <t>baby</t>
  </si>
  <si>
    <t>joy</t>
  </si>
  <si>
    <t>daughter</t>
  </si>
  <si>
    <t>father's</t>
  </si>
  <si>
    <t>35</t>
  </si>
  <si>
    <t>tony</t>
  </si>
  <si>
    <t>fear</t>
  </si>
  <si>
    <t>influence</t>
  </si>
  <si>
    <t>wife</t>
  </si>
  <si>
    <t>carol</t>
  </si>
  <si>
    <t>phone</t>
  </si>
  <si>
    <t>person</t>
  </si>
  <si>
    <t>lucky</t>
  </si>
  <si>
    <t>lot</t>
  </si>
  <si>
    <t>eyes</t>
  </si>
  <si>
    <t>program</t>
  </si>
  <si>
    <t>human</t>
  </si>
  <si>
    <t>list</t>
  </si>
  <si>
    <t>vision</t>
  </si>
  <si>
    <t>cindy</t>
  </si>
  <si>
    <t>cat</t>
  </si>
  <si>
    <t>aunt</t>
  </si>
  <si>
    <t>cousins</t>
  </si>
  <si>
    <t>trish</t>
  </si>
  <si>
    <t>lost</t>
  </si>
  <si>
    <t>story</t>
  </si>
  <si>
    <t>glassdoor's</t>
  </si>
  <si>
    <t>child</t>
  </si>
  <si>
    <t>geneticist</t>
  </si>
  <si>
    <t>meeting</t>
  </si>
  <si>
    <t>twin</t>
  </si>
  <si>
    <t>literally</t>
  </si>
  <si>
    <t>started</t>
  </si>
  <si>
    <t>travel</t>
  </si>
  <si>
    <t>teamed</t>
  </si>
  <si>
    <t>unique</t>
  </si>
  <si>
    <t>experiences</t>
  </si>
  <si>
    <t>alisha</t>
  </si>
  <si>
    <t>diagnosed</t>
  </si>
  <si>
    <t>decided</t>
  </si>
  <si>
    <t>blessing</t>
  </si>
  <si>
    <t>friend</t>
  </si>
  <si>
    <t>12</t>
  </si>
  <si>
    <t>mark</t>
  </si>
  <si>
    <t>feet</t>
  </si>
  <si>
    <t>partly</t>
  </si>
  <si>
    <t>trait</t>
  </si>
  <si>
    <t>reports</t>
  </si>
  <si>
    <t>esther</t>
  </si>
  <si>
    <t>tune</t>
  </si>
  <si>
    <t>edition</t>
  </si>
  <si>
    <t>hear</t>
  </si>
  <si>
    <t>connection</t>
  </si>
  <si>
    <t>entire</t>
  </si>
  <si>
    <t>twins</t>
  </si>
  <si>
    <t>2018</t>
  </si>
  <si>
    <t>week</t>
  </si>
  <si>
    <t>privacy</t>
  </si>
  <si>
    <t>security</t>
  </si>
  <si>
    <t>china</t>
  </si>
  <si>
    <t>miles</t>
  </si>
  <si>
    <t>christina</t>
  </si>
  <si>
    <t>days</t>
  </si>
  <si>
    <t>bright</t>
  </si>
  <si>
    <t>light</t>
  </si>
  <si>
    <t>odds</t>
  </si>
  <si>
    <t>insight</t>
  </si>
  <si>
    <t>patient</t>
  </si>
  <si>
    <t>development</t>
  </si>
  <si>
    <t>ancient</t>
  </si>
  <si>
    <t>pharaoh</t>
  </si>
  <si>
    <t>paternal</t>
  </si>
  <si>
    <t>nose</t>
  </si>
  <si>
    <t>journeys</t>
  </si>
  <si>
    <t>tribeca</t>
  </si>
  <si>
    <t>national</t>
  </si>
  <si>
    <t>#tribeca2019</t>
  </si>
  <si>
    <t>female</t>
  </si>
  <si>
    <t>cure</t>
  </si>
  <si>
    <t>potential</t>
  </si>
  <si>
    <t>patti</t>
  </si>
  <si>
    <t>reunion</t>
  </si>
  <si>
    <t>chocolate</t>
  </si>
  <si>
    <t>ohana</t>
  </si>
  <si>
    <t>40</t>
  </si>
  <si>
    <t>#23andme</t>
  </si>
  <si>
    <t>karl</t>
  </si>
  <si>
    <t>paul</t>
  </si>
  <si>
    <t>diagnosis</t>
  </si>
  <si>
    <t>community</t>
  </si>
  <si>
    <t>scientists</t>
  </si>
  <si>
    <t>flags</t>
  </si>
  <si>
    <t>sibling</t>
  </si>
  <si>
    <t>matt</t>
  </si>
  <si>
    <t>regions</t>
  </si>
  <si>
    <t>brittany</t>
  </si>
  <si>
    <t>participate</t>
  </si>
  <si>
    <t>joke</t>
  </si>
  <si>
    <t>featuring</t>
  </si>
  <si>
    <t>diabetes</t>
  </si>
  <si>
    <t>gift</t>
  </si>
  <si>
    <t>salt</t>
  </si>
  <si>
    <t>university</t>
  </si>
  <si>
    <t>linked</t>
  </si>
  <si>
    <t>largest</t>
  </si>
  <si>
    <t>impulsive</t>
  </si>
  <si>
    <t>sleep</t>
  </si>
  <si>
    <t>ireland</t>
  </si>
  <si>
    <t>patrick</t>
  </si>
  <si>
    <t>march</t>
  </si>
  <si>
    <t>vp</t>
  </si>
  <si>
    <t>joyce</t>
  </si>
  <si>
    <t>tung</t>
  </si>
  <si>
    <t>10</t>
  </si>
  <si>
    <t>ready</t>
  </si>
  <si>
    <t>1105</t>
  </si>
  <si>
    <t>commit</t>
  </si>
  <si>
    <t>Count</t>
  </si>
  <si>
    <t>Salience</t>
  </si>
  <si>
    <t>(Entire graph)</t>
  </si>
  <si>
    <t>Word on Sentiment List #1: Positive</t>
  </si>
  <si>
    <t>Word on Sentiment List #2: Negative</t>
  </si>
  <si>
    <t>Word on Sentiment List #3: Keywords</t>
  </si>
  <si>
    <t>Word 1</t>
  </si>
  <si>
    <t>Word 2</t>
  </si>
  <si>
    <t>Mutual Information</t>
  </si>
  <si>
    <t>Word1 on Sentiment List #1: Positive</t>
  </si>
  <si>
    <t>Word1 on Sentiment List #2: Negative</t>
  </si>
  <si>
    <t>Word1 on Sentiment List #3: Keywords</t>
  </si>
  <si>
    <t>Word2 on Sentiment List #1: Positive</t>
  </si>
  <si>
    <t>Word2 on Sentiment List #2: Negative</t>
  </si>
  <si>
    <t>Word2 on Sentiment List #3: Keywords</t>
  </si>
  <si>
    <t>Sentiment List #1: Positive Word Count</t>
  </si>
  <si>
    <t>Sentiment List #1: Positive Word Percentage (%)</t>
  </si>
  <si>
    <t>Sentiment List #2: Negative Word Count</t>
  </si>
  <si>
    <t>Sentiment List #2: Negative Word Percentage (%)</t>
  </si>
  <si>
    <t>Sentiment List #3: Keywords Word Count</t>
  </si>
  <si>
    <t>Sentiment List #3: Keywords Word Percentage (%)</t>
  </si>
  <si>
    <t>Non-categorized Word Count</t>
  </si>
  <si>
    <t>Non-categorized Word Percentage (%)</t>
  </si>
  <si>
    <t>Edge Content Word Count</t>
  </si>
  <si>
    <t>Vertex Content Word Count</t>
  </si>
  <si>
    <t>Group Content Word Count</t>
  </si>
  <si>
    <t>Top URLs in Post in Entire Graph</t>
  </si>
  <si>
    <t>https://23and.me/airbnb</t>
  </si>
  <si>
    <t>https://vimeo.com/identityseries</t>
  </si>
  <si>
    <t>https://www.23andme.com/topics/health-predispositions/type-2-diabetes/</t>
  </si>
  <si>
    <t>Entire Graph Count</t>
  </si>
  <si>
    <t>Top URLs in Post in G1</t>
  </si>
  <si>
    <t>G1 Count</t>
  </si>
  <si>
    <t>Top URLs in Post</t>
  </si>
  <si>
    <t>https://www.23andme.com/topics/health-predispositions/type-2-diabetes/ https://vimeo.com/identityseries https://23and.me/airbnb</t>
  </si>
  <si>
    <t>Top Domains in Post in Entire Graph</t>
  </si>
  <si>
    <t>Top Domains in Post in G1</t>
  </si>
  <si>
    <t>Top Domains in Post</t>
  </si>
  <si>
    <t>23andme.com vimeo.com 23and.me</t>
  </si>
  <si>
    <t>Top Hashtags in Post in Entire Graph</t>
  </si>
  <si>
    <t>#Pride</t>
  </si>
  <si>
    <t>#NationalSiblingDay</t>
  </si>
  <si>
    <t>Top Hashtags in Post in G1</t>
  </si>
  <si>
    <t>Top Hashtags in Post</t>
  </si>
  <si>
    <t>#23andme #tribeca2019 #NationalSiblingDay #Pride</t>
  </si>
  <si>
    <t>Top Words in Post Content in Entire Graph</t>
  </si>
  <si>
    <t>Top Words in Post Content in G1</t>
  </si>
  <si>
    <t>Top Words in Post Content</t>
  </si>
  <si>
    <t>Top Word Pairs in Post Content in Entire Graph</t>
  </si>
  <si>
    <t>journey,brought</t>
  </si>
  <si>
    <t>mother,day</t>
  </si>
  <si>
    <t>Top Word Pairs in Post Content in G1</t>
  </si>
  <si>
    <t>genetic,journey</t>
  </si>
  <si>
    <t>Top Word Pairs in Post Content</t>
  </si>
  <si>
    <t>URLs in Post by Count</t>
  </si>
  <si>
    <t>URLs in Post by Salience</t>
  </si>
  <si>
    <t>Domains in Post by Count</t>
  </si>
  <si>
    <t>Domains in Post by Salience</t>
  </si>
  <si>
    <t>Hashtags in Post by Count</t>
  </si>
  <si>
    <t>Hashtags in Post by Salience</t>
  </si>
  <si>
    <t>Top Words in Post Content by Count</t>
  </si>
  <si>
    <t>people firm believer execution basics starts simply caring employees 23andme</t>
  </si>
  <si>
    <t>impulsive largest genetic study behaviors researchers university california san diego</t>
  </si>
  <si>
    <t>true sibling #nationalsiblingday</t>
  </si>
  <si>
    <t>23 filmmakers stories identity premiering tomorrow #tribeca2019</t>
  </si>
  <si>
    <t>privacy security 23andme ranked #1 internet society's online trust alliance's</t>
  </si>
  <si>
    <t>anne mom mother day live esther genes celebrating family connections</t>
  </si>
  <si>
    <t>23andme report ears</t>
  </si>
  <si>
    <t>science hangry</t>
  </si>
  <si>
    <t>Top Words in Post Content by Salience</t>
  </si>
  <si>
    <t>Top Word Pairs in Post Content by Count</t>
  </si>
  <si>
    <t>firm,believer  believer,execution  execution,basics  basics,starts  starts,simply  simply,caring  caring,employees  employees,people  people,23andme  23andme,vp</t>
  </si>
  <si>
    <t>largest,genetic  genetic,study  study,impulsive  impulsive,behaviors  behaviors,researchers  researchers,university  university,california  california,san  san,diego  diego,school</t>
  </si>
  <si>
    <t>true,sibling  sibling,#nationalsiblingday</t>
  </si>
  <si>
    <t>23,filmmakers  filmmakers,23  23,stories  stories,identity  identity,premiering  premiering,tomorrow  tomorrow,#tribeca2019</t>
  </si>
  <si>
    <t>ranked,#1  #1,internet  internet,society's  society's,online  online,trust  trust,alliance's  alliance's,healthcare  healthcare,honor  honor,roll  roll,protecting</t>
  </si>
  <si>
    <t>mother,day  mom,genes  genes,celebrating  celebrating,mother  day,family  family,connections  connections,special  special,guest  guest,month  month,live</t>
  </si>
  <si>
    <t>23andme,report  report,ears</t>
  </si>
  <si>
    <t>science,hangry</t>
  </si>
  <si>
    <t>Top Word Pairs in Post Content by Salience</t>
  </si>
  <si>
    <t>Count of Time</t>
  </si>
  <si>
    <t>Row Labels</t>
  </si>
  <si>
    <t>Grand Total</t>
  </si>
  <si>
    <t>2019</t>
  </si>
  <si>
    <t>Feb</t>
  </si>
  <si>
    <t>22-Feb</t>
  </si>
  <si>
    <t>24-Feb</t>
  </si>
  <si>
    <t>26-Feb</t>
  </si>
  <si>
    <t>27-Feb</t>
  </si>
  <si>
    <t>28-Feb</t>
  </si>
  <si>
    <t>Mar</t>
  </si>
  <si>
    <t>1-Mar</t>
  </si>
  <si>
    <t>3-Mar</t>
  </si>
  <si>
    <t>5-Mar</t>
  </si>
  <si>
    <t>6-Mar</t>
  </si>
  <si>
    <t>7-Mar</t>
  </si>
  <si>
    <t>8-Mar</t>
  </si>
  <si>
    <t>10-Mar</t>
  </si>
  <si>
    <t>11-Mar</t>
  </si>
  <si>
    <t>12-Mar</t>
  </si>
  <si>
    <t>14-Mar</t>
  </si>
  <si>
    <t>15-Mar</t>
  </si>
  <si>
    <t>16-Mar</t>
  </si>
  <si>
    <t>17-Mar</t>
  </si>
  <si>
    <t>18-Mar</t>
  </si>
  <si>
    <t>19-Mar</t>
  </si>
  <si>
    <t>20-Mar</t>
  </si>
  <si>
    <t>21-Mar</t>
  </si>
  <si>
    <t>23-Mar</t>
  </si>
  <si>
    <t>24-Mar</t>
  </si>
  <si>
    <t>27-Mar</t>
  </si>
  <si>
    <t>28-Mar</t>
  </si>
  <si>
    <t>31-Mar</t>
  </si>
  <si>
    <t>Apr</t>
  </si>
  <si>
    <t>1-Apr</t>
  </si>
  <si>
    <t>2-Apr</t>
  </si>
  <si>
    <t>3-Apr</t>
  </si>
  <si>
    <t>4-Apr</t>
  </si>
  <si>
    <t>6-Apr</t>
  </si>
  <si>
    <t>7-Apr</t>
  </si>
  <si>
    <t>8-Apr</t>
  </si>
  <si>
    <t>9-Apr</t>
  </si>
  <si>
    <t>10-Apr</t>
  </si>
  <si>
    <t>11-Apr</t>
  </si>
  <si>
    <t>13-Apr</t>
  </si>
  <si>
    <t>14-Apr</t>
  </si>
  <si>
    <t>15-Apr</t>
  </si>
  <si>
    <t>16-Apr</t>
  </si>
  <si>
    <t>17-Apr</t>
  </si>
  <si>
    <t>18-Apr</t>
  </si>
  <si>
    <t>20-Apr</t>
  </si>
  <si>
    <t>21-Apr</t>
  </si>
  <si>
    <t>22-Apr</t>
  </si>
  <si>
    <t>24-Apr</t>
  </si>
  <si>
    <t>25-Apr</t>
  </si>
  <si>
    <t>26-Apr</t>
  </si>
  <si>
    <t>27-Apr</t>
  </si>
  <si>
    <t>28-Apr</t>
  </si>
  <si>
    <t>29-Apr</t>
  </si>
  <si>
    <t>30-Apr</t>
  </si>
  <si>
    <t>May</t>
  </si>
  <si>
    <t>1-May</t>
  </si>
  <si>
    <t>2-May</t>
  </si>
  <si>
    <t>4-May</t>
  </si>
  <si>
    <t>5-May</t>
  </si>
  <si>
    <t>6-May</t>
  </si>
  <si>
    <t>7-May</t>
  </si>
  <si>
    <t>8-May</t>
  </si>
  <si>
    <t>9-May</t>
  </si>
  <si>
    <t>11-May</t>
  </si>
  <si>
    <t>12-May</t>
  </si>
  <si>
    <t>13-May</t>
  </si>
  <si>
    <t>14-May</t>
  </si>
  <si>
    <t>15-May</t>
  </si>
  <si>
    <t>16-May</t>
  </si>
  <si>
    <t>18-May</t>
  </si>
  <si>
    <t>19-May</t>
  </si>
  <si>
    <t>20-May</t>
  </si>
  <si>
    <t>21-May</t>
  </si>
  <si>
    <t>22-May</t>
  </si>
  <si>
    <t>23-May</t>
  </si>
  <si>
    <t>24-May</t>
  </si>
  <si>
    <t>26-May</t>
  </si>
  <si>
    <t>28-May</t>
  </si>
  <si>
    <t>29-May</t>
  </si>
  <si>
    <t>30-May</t>
  </si>
  <si>
    <t>Jun</t>
  </si>
  <si>
    <t>1-Jun</t>
  </si>
  <si>
    <t>2-Jun</t>
  </si>
  <si>
    <t>3-Jun</t>
  </si>
  <si>
    <t>4-Jun</t>
  </si>
  <si>
    <t>5-Jun</t>
  </si>
  <si>
    <t>6-Jun</t>
  </si>
  <si>
    <t>8-Jun</t>
  </si>
  <si>
    <t>9-Jun</t>
  </si>
  <si>
    <t>10-Jun</t>
  </si>
  <si>
    <t>11-Jun</t>
  </si>
  <si>
    <t>12-Jun</t>
  </si>
  <si>
    <t>13-Jun</t>
  </si>
  <si>
    <t>15-Jun</t>
  </si>
  <si>
    <t>16-Jun</t>
  </si>
  <si>
    <t>▓0▓0▓0▓True▓Black▓Black▓▓▓0▓0▓0▓0▓0▓False▓▓0▓0▓0▓0▓0▓False▓▓0▓0▓0▓True▓Black▓Black▓▓Total Likes▓8▓326▓0▓200▓1000▓False▓▓0▓0▓0▓0▓0▓False▓▓0▓0▓0▓0▓0▓False▓▓0▓0▓0▓0▓0▓False</t>
  </si>
  <si>
    <t>GraphSource░FacebookFanPage▓GraphTerm░23andMe(23andme)▓ImportDescription░The graph represents the Post - Post (self-loops) network of the "23andMe" (23andme) Facebook fan page.  The network was obtained from Facebook on Monday, 17 June 2019 at 15:38 UTC.  Wall post from 1 to 100 of the fan page are analyzed.  There is an edge (self-loop) between posts.  The earliest post in the network was posted  on Friday, 22 February 2019 at 01:05 UTC.  The latest post in the network was posted  on Sunday, 16 June 2019 at 17:05 UTC.▓ImportSuggestedTitle░23andMe Facebook Fan Page▓ImportSuggestedFileNameNoExtension░2019-06-17 15-38-02 NodeXL 23andMe Facebook Fan Page▓GroupingDescription░The graph's vertices were grouped by cluster using the Clauset-Newman-Moore cluster algorithm.▓LayoutAlgorithm░The graph was laid out using the Harel-Koren Fast Multiscale layout algorithm.▓GraphDirectedness░The graph is directed.</t>
  </si>
  <si>
    <t>BrandesFastCentralities, EigenvectorCentrality, PageRank, OverallMetrics, GroupMetrics, EdgeReciprocation, Words, ReciprocatedVertexPairRatio, TimeSeries, NetworkTopItems&lt;/value&gt;
      &lt;/setting&gt;
      &lt;setting name="WordMetricUserSettings" serializeAs="String"&gt;
        &lt;value&gt;CalculateSentiment░True▓TextColumnIsOnEdgeWorksheet░True▓TextColumnName░Post Content▓CountByGroup░True▓SkipSingleTerms░True▓WordsToSkip░0 1 2 3 4 5 6 7 8 9 a á à â å ä ã able ableabout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an and announce another any anybody anyhow anymore anyone anything anyway anyways anywhere ao apart apparently appear appreciate appropriate approximately aq ar are area areas aren aren't arent arise around arpa as aside ask asked asking asks associated at au auth available aw away awfully az b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brief briefly bs bt but buy bv bw by bz c c c'mon c's ca call came can can't cannot cant caption case cases cause causes cc cc cd certain certainly cf cg ch changes ci ck cl clear clearly click cm cmon cn co co. com com come comes computer con concerning consequently consider considering contain containing contains copy corresponding could could've couldn couldn't couldnt course cr cry cs cu currently cv cx cy cz d d ð dare daren't darent date de dear definitely describe described despite detail did didn didn't didnt differ different differently directly dj dk dm do does doesn doesn't doesnt doing don don't done dont doubtful down downed downing downs downwards due during ðÿ ðÿš dz e e é é è è each early ec ed edu ee effect eg eh eight eighty either eleven else elsewhere empty end ended ending ends enough entirely er es especially et et-al etc even evenly ever evermore every everybody everyone everything everywhere ex exactly example except f f face faces fact facts fairly far farther felt few fewer ff fi fifteen fifth fifty fify fill find finds fire first five fix fj fk fm fo followed following follows for forever former formerly forth forty forward found four fr free from front full fully further furthered furthering furthermore furthers fx g g ga gave gb gd ge general generally get gets getting gf gg gh gi give given gives giving gl gm gmt gn go goes going gone good goods got gotten gov gp gq gr great greater greatest greetings group grouped grouping groups gs gt gu gw gy h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ht htm html html http http https hu hundred i i ï i.e. i'd i'll i'm i've id ie if ignored ii il ill im immediate immediately importance important in inasmuch inc inc. indeed index indicate indicated indicates information inner inside insofar instead int interest interested interesting interests into invention inward io iq ir is isn isn't isnt it it'd it'll it's itd itll its itse” itself ive j j je jm jo join jp just k k ke keep keeps kept keys kg kh ki kind km kn knew know known knows kp kr kw ky kz l l la large largely last lately later latest latter latterly lb lc least length less lest let let's lets li like liked likely likewise line little lk ll ll long longer longest look looking looks low lower lr ls lt ltd lu lv ly m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o ó ó ò ö obtain obtained obviously of off often oh ok okay old older oldest om omitted on once one one's ones only onto open opened opening opens opposite or ord order ordered ordering orders org other others otherwise ought oughtn't oughtnt our ours ourselves out outside over overall owing own p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 qa que quickly quite qv r r ran rather rd re re readily really reasonably recent recently ref refs regarding regardless regards related relatively research reserved respectively resulted resulting results right ring ro room rooms round rt ru run rw s s sa said same saw say saying says sb sc sd se sec second secondly seconds section see seeing seem seemed seeming seems seen sees self selves sensible sent serious seriously seven seventy several sg sh shall shan't shant she she'd she'll she's shed shell shes should should've shouldn shouldn't shouldnt show showed showing shown showns shows si side sides significant</t>
  </si>
  <si>
    <t xml:space="preserve"> significantly similar similarly since sincere site six sixty sj sk sl slightly sm small smaller smallest sn so some somebody someday somehow someone somethan something sometime sometimes somewhat somewhere soon sorry specifically specified specify specifying sr ß st state states still stop strongly su sub substantially successfully such sufficiently suggest sup sure sv sy system sz t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u ú ù ü ua ug uk um un under underneath undoing unfortunately unless unlike unlikely until unto up upon ups upwards url us use used useful usefully usefulness uses using usually uucp uy uz v v va value various vc ve ve versus very vg vi via via viz vn vol vols vs vu w w want wanted wanting wants was wasn wasn't wasnt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www x x y y ye year years yes yet you you'd you'll you're you've youd youll young younger youngest your youre yours yourself yourselves youve yt yu z z za zero zm zr▓SentimentList1Name░Positive▓SentimentList2Name░Negative▓SentimentList3Name░Keywords▓SentimentWordsInList1░a+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t>
  </si>
  <si>
    <t>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t>
  </si>
  <si>
    <t>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t>
  </si>
  <si>
    <t>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t>
  </si>
  <si>
    <t>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t>
  </si>
  <si>
    <t>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t>
  </si>
  <si>
    <t>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
  </si>
  <si>
    <t>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t>
  </si>
  <si>
    <t xml:space="preserv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t>
  </si>
  <si>
    <t>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t>
  </si>
  <si>
    <t>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t>
  </si>
  <si>
    <t>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&lt;value&gt;TimeColumnName░Time▓TimeSlice░Days▓UniqueEdges░False&lt;/value&gt;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&lt;StatusColumnName&gt;Post Content&lt;/StatusColumnName&gt;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Post&lt;/ColumnName&gt;
                &lt;Delimiter&gt;Space&lt;/Delimiter&gt;
              &lt;/NetworkTopItemsUserSettings&gt;
              &lt;NetworkTopItemsUserSettings&gt;
                &lt;NumberOfItemsToGet&gt;10&lt;/NumberOfItemsToGet&gt;
                &lt;WorksheetName&gt;Edges&lt;/WorksheetName&gt;
                &lt;TableName&gt;Edges&lt;/TableName&gt;
                &lt;ColumnName&gt;Domains in Post&lt;/ColumnName&gt;
                &lt;Delimiter&gt;Space&lt;/Delimiter&gt;
              &lt;/NetworkTopItemsUserSettings&gt;
              &lt;NetworkTopItemsUserSettings&gt;
                &lt;NumberOfItemsToGet&gt;10&lt;/NumberOfItemsToGet&gt;
                &lt;WorksheetName&gt;Edges&lt;/WorksheetName&gt;
                &lt;TableName&gt;Edges&lt;/TableName&gt;
                &lt;ColumnName&gt;Hashtags in Post&lt;/ColumnName&gt;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Data\Facebook&lt;/value&gt;
      &lt;/setting&gt;
    &lt;/AutomateTasksUserSettings&gt;
    &lt;AutoFillUserSettings3&gt;
      &lt;setting name="VertexLabelSourceColumnName" serializeAs="String"&gt;
        &lt;value&gt;Content&lt;/value&gt;
      &lt;/setting&gt;
      &lt;setting name="EdgeAlphaSourceColumnName" serializeAs="String"&gt;
        &lt;value /&gt;
      &lt;/setting&gt;
      &lt;setting name="VertexRadiusSourceColumnName" serializeAs="String"&gt;
        &lt;value&gt;Total Likes&lt;/value&gt;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&lt;value&gt;Total Likes&lt;/value&gt;
      &lt;/setting&gt;
      &lt;setting name="VertexToolTipSourceColumnName" serializeAs="String"&gt;
        &lt;value&gt;Content&lt;/value&gt;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&lt;value&gt;Reply Likes&lt;/value&gt;
      &lt;/setting&gt;
      &lt;setting name="VertexShapeSourceColumnName" serializeAs="String"&gt;
        &lt;value&gt;Image&lt;/value&gt;
      &lt;/setting&gt;
      &lt;setting name="EdgeStyleSourceColumnName" serializeAs="String"&gt;
        &lt;value /&gt;
      &lt;/setting&gt;
      &lt;setting name="EdgeColorSourceColumnName" serializeAs="String"&gt;
        &lt;value&gt;Reply Likes&lt;/value&gt;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Solid Dash&lt;/value&gt;
      &lt;/setting&gt;
      &lt;</t>
  </si>
  <si>
    <t>setting name="VertexColorDetails" serializeAs="String"&gt;
        &lt;value&gt;False False 0 10 Red Green False False True&lt;/value&gt;
      &lt;/setting&gt;
      &lt;setting name="EdgeAlphaDetails" serializeAs="String"&gt;
        &lt;value&gt;False False 0 0 30 10 True True&lt;/value&gt;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50 False False&lt;/value&gt;
      &lt;/setting&gt;
      &lt;setting name="EdgeWidthDetails" serializeAs="String"&gt;
        &lt;value&gt;False False 0 0 7 10 True True&lt;/value&gt;
      &lt;/setting&gt;
      &lt;setting name="GroupCollapsedDetails" serializeAs="String"&gt;
        &lt;value&gt;GreaterThan 0 Yes No&lt;/value&gt;
      &lt;/setting&gt;
      &lt;setting name="VertexRadiusDetails" serializeAs="String"&gt;
        &lt;value&gt;False False 0 0 200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Post Content&lt;/value&gt;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&lt;value&gt;6&lt;/value&gt;
      &lt;/setting&gt;
      &lt;setting name="FruchtermanReingoldIterations" serializeAs="String"&gt;
        &lt;value&gt;4&lt;/value&gt;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50 2147483647 Black True 496 Black 86 TopLeft Microsoft Sans Serif, 28.2pt Microsoft Sans Serif, 12pt&lt;/value&gt;
      &lt;/setting&gt;
      &lt;setting name="EdgeAlpha" serializeAs="String"&gt;
        &lt;value&gt;48&lt;/value&gt;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t>
  </si>
  <si>
    <t>Workbook Settings 17</t>
  </si>
  <si>
    <t>"VertexImageSize"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from the Social Media Research Foundation (https://www.smrfoundation.org)&lt;/value&gt;
      &lt;/setting&gt;
      &lt;setting name="HeaderFooterFont" serializeAs="String"&gt;
        &lt;value&gt;Microsoft Sans Serif, 27.75pt&lt;/value&gt;
      &lt;/setting&gt;
      &lt;setting name="HeaderText" serializeAs="String"&gt;
        &lt;value /&gt;
      &lt;/setting&gt;
    &lt;/GraphImageUserSettings2&gt;
  &lt;/userSettings&gt;
&lt;/configuration&gt;</t>
  </si>
  <si>
    <t>23andme day father dna time family amazing genetics genetic 23</t>
  </si>
  <si>
    <t>23,filmmakers</t>
  </si>
  <si>
    <t>biological,father</t>
  </si>
  <si>
    <t>family,connections</t>
  </si>
  <si>
    <t>anne,wojcicki</t>
  </si>
  <si>
    <t>connected,23andme</t>
  </si>
  <si>
    <t>siblings,23andme</t>
  </si>
  <si>
    <t>23,minutes</t>
  </si>
  <si>
    <t>data,23andme</t>
  </si>
  <si>
    <t>minutes,anne</t>
  </si>
  <si>
    <t>anne,live</t>
  </si>
  <si>
    <t>journey,brought  mother,day  genetic,journey  23,filmmakers  siblings,23andme  data,23andme  anne,wojcicki  23,minutes  minutes,anne  anne,live</t>
  </si>
  <si>
    <t>genetics provide commit healthier inspired dna</t>
  </si>
  <si>
    <t>days rootstech returning people presentations swag booth 1105</t>
  </si>
  <si>
    <t>searching emily finally sister cristina</t>
  </si>
  <si>
    <t>siblings june 24th 2018 recieved 23andme dna brittney met brothers</t>
  </si>
  <si>
    <t>commit healthier inspired genes 125 genetic reports 23andme</t>
  </si>
  <si>
    <t>ready salt lake city rootstech check starting tonight booth 1105</t>
  </si>
  <si>
    <t>rootstech booth meet genes learn 23andme</t>
  </si>
  <si>
    <t>74 barbara reunited 10 siblings 23andme</t>
  </si>
  <si>
    <t>brother happy 27 lol stumbled life memories matt love bro</t>
  </si>
  <si>
    <t>largest genetic study insomnia data 23andme scientists discovered hundreds associations</t>
  </si>
  <si>
    <t>dna ready learn check download</t>
  </si>
  <si>
    <t>born 15 months china sisters hannah julianna 23andme</t>
  </si>
  <si>
    <t>dna 23andme customer friends app share ancestry</t>
  </si>
  <si>
    <t>anne celebrating international women's day featuring amazing women 23andme wojcicki</t>
  </si>
  <si>
    <t>day community offer opportunity participate 23andme vp joyce tung discusses</t>
  </si>
  <si>
    <t>patrick day finding 23 british irish love celebrating ancestry olivia</t>
  </si>
  <si>
    <t>meeting 23andme mike irish connection distant relatives leading mini reunion</t>
  </si>
  <si>
    <t>learn report</t>
  </si>
  <si>
    <t>23andme trace dna regions ireland patrick day shipping kits march</t>
  </si>
  <si>
    <t>bird worm study 23andme data people sleep wake earlier sense</t>
  </si>
  <si>
    <t>irish dna celebrate patrick's day</t>
  </si>
  <si>
    <t>sibling time siblings michael lindsey connected 23andme discovered lived 30</t>
  </si>
  <si>
    <t>type diabetes influenced genetics lifestyle weight learn</t>
  </si>
  <si>
    <t>depression people study university edinburgh data 23andme researchers 100 genes</t>
  </si>
  <si>
    <t>weeks rootstech check salt lake city</t>
  </si>
  <si>
    <t>honor national puppy day share 23andme k9s</t>
  </si>
  <si>
    <t>gift husband fun dna answer life question amazing wait learn</t>
  </si>
  <si>
    <t>season live spit podcast featuring tim mcgraw listen groundbreaking conversations</t>
  </si>
  <si>
    <t>throwback kindness genes billboard</t>
  </si>
  <si>
    <t>finally hubby meet birth sisters amazing maria happy connected family</t>
  </si>
  <si>
    <t>joke genetics april fools success depend person's 23andme data influence</t>
  </si>
  <si>
    <t>time root dandruff genetics partly blame report</t>
  </si>
  <si>
    <t>colorful pie obsessed life 78 saharan african nigerian 21 european</t>
  </si>
  <si>
    <t>stretch marks genetics trait report</t>
  </si>
  <si>
    <t>excitement overwhelming 40 searching dennis finally met sister connie</t>
  </si>
  <si>
    <t>life sister brittany hands matching eye wrinkles insta friends meet</t>
  </si>
  <si>
    <t>1000 geographic regions comprehensive genetic ancestry breakdown market</t>
  </si>
  <si>
    <t>matt gifted 23andme kit christmas reuniting birth mother time month</t>
  </si>
  <si>
    <t>flags study 23andme scientists migraines ocd seasonal allergies potential parkinson's</t>
  </si>
  <si>
    <t>parkinson 23andme anne karl paul honor awareness month ceo wojcicki</t>
  </si>
  <si>
    <t>family strong belong read shirts kayla's wore met airport time</t>
  </si>
  <si>
    <t>ohana amazing adds level stories life lived 30 40 minutes</t>
  </si>
  <si>
    <t>mcsweeney's jon snow surprising 23andme report</t>
  </si>
  <si>
    <t>chocolate milk white</t>
  </si>
  <si>
    <t>met cousin yall casey super cool smart driven 23andme life</t>
  </si>
  <si>
    <t>shauna child 29 siblings connecting brother 23andme</t>
  </si>
  <si>
    <t>sister patti adventure hope meet 55 started continue exciting tina</t>
  </si>
  <si>
    <t>cure parkinson's dna lead share tony diagnosed opted 23andme michael</t>
  </si>
  <si>
    <t>filmmakers 23 stories teamed tribeca commission create powered dna women</t>
  </si>
  <si>
    <t>dna honor day conducted annual national survey peoples' knowledge 57</t>
  </si>
  <si>
    <t>23 tribeca series stories told filmmakers unfold discover unique story</t>
  </si>
  <si>
    <t>journeys 23 filmmakers set document discovery week personal unveiled identity</t>
  </si>
  <si>
    <t>sister paternal visit weeks craziest person similarities eyes nose cheekbones</t>
  </si>
  <si>
    <t>fox parkinson's michael foundation advancing disease insight</t>
  </si>
  <si>
    <t>ancient pharaoh robert tie egypt wearing black gold headdress sense</t>
  </si>
  <si>
    <t>fox patient launched insight data exploration network den michael foundation</t>
  </si>
  <si>
    <t>mom bright light odds genes sneezes daughter 5x son 9x</t>
  </si>
  <si>
    <t>happiest sisters emily christina connected 23andme days lives decided meet</t>
  </si>
  <si>
    <t>celebrate ancestry cinco mayo honor mexican army victory french 1862</t>
  </si>
  <si>
    <t>searching family china stefanie finding cousin 23andme lived 12 miles</t>
  </si>
  <si>
    <t>lot love served 23andme's special mother's day brunch week moment</t>
  </si>
  <si>
    <t>julie connected twins met time successful ivf procedure twin boys</t>
  </si>
  <si>
    <t>hope entire life meet 33 jason met birth mother dawn</t>
  </si>
  <si>
    <t>celebration mother day families special 23andme brought mothers biological children</t>
  </si>
  <si>
    <t>family friends debra suzanne close 23andme</t>
  </si>
  <si>
    <t>feet afoot bunions flat genetics partly responsible check trait reports</t>
  </si>
  <si>
    <t>diagnosed cancer walter decided 23andme learn health finding blessing friend</t>
  </si>
  <si>
    <t>alisha brought 23andme lost cousins noelle ford carol frysiek viv</t>
  </si>
  <si>
    <t>5th row cnbc's disruptor 50 companies</t>
  </si>
  <si>
    <t>travel 23andme guide teamed airbnb showcase unique homes experiences inspired</t>
  </si>
  <si>
    <t>meeting brother stephen time twin literally started crying katy discovered</t>
  </si>
  <si>
    <t>luigi luca cavalli sforza populations geneticist helped pioneer genetics understand</t>
  </si>
  <si>
    <t>brother happened met thankful 23andme amazing shannon happy dna journey</t>
  </si>
  <si>
    <t>ricki thinking child sisters brother 23andme weathered blizzard meet north</t>
  </si>
  <si>
    <t>ali dna adventure</t>
  </si>
  <si>
    <t>glassdoor's 2019 list people sense belonging mission feel bigger deeply</t>
  </si>
  <si>
    <t>love diversity equality celebrate #pride</t>
  </si>
  <si>
    <t>father husband amazing lost orphan puzzle complete 44 meddling wife</t>
  </si>
  <si>
    <t>cat trish aunt grew cousins siblings 23andme sister named talk</t>
  </si>
  <si>
    <t>cindy father sisters mindy connected 23andme discovered childhood friends birth</t>
  </si>
  <si>
    <t>forbes list successful women anne wojcicki discusses vision 23andme people</t>
  </si>
  <si>
    <t>populations 23andme collaborations program supports researchers understudied hope ultimately improve</t>
  </si>
  <si>
    <t>phone connections father lucky journey weeks 23andme family rotated hit</t>
  </si>
  <si>
    <t>quila birth father bob 23andme wife carol mom dad</t>
  </si>
  <si>
    <t>fear public speaking factors influence including genetics check report learn</t>
  </si>
  <si>
    <t>day father father's 23andme 35 son discovered contact single spend</t>
  </si>
  <si>
    <t>rachael baby 23andme aithful cknowledge rusting onorable mpthy eal happiest</t>
  </si>
  <si>
    <t>father biological 23andme time connected earlier happy welcomed arms family</t>
  </si>
  <si>
    <t>23andme customers dad celebrate connecting biological fathers</t>
  </si>
  <si>
    <t>genetics,provide  provide,commit  commit,healthier  healthier,inspired  inspired,dna</t>
  </si>
  <si>
    <t>days,rootstech  rootstech,returning  returning,people  people,presentations  presentations,swag  swag,booth  booth,1105</t>
  </si>
  <si>
    <t>searching,emily  emily,finally  finally,sister  sister,cristina</t>
  </si>
  <si>
    <t>june,24th  24th,2018  2018,recieved  recieved,23andme  23andme,dna  dna,brittney  brittney,siblings  siblings,siblings  siblings,met  met,brothers</t>
  </si>
  <si>
    <t>commit,healthier  healthier,inspired  inspired,genes  genes,125  125,genetic  genetic,reports  reports,23andme</t>
  </si>
  <si>
    <t>ready,salt  salt,lake  lake,city  city,rootstech  rootstech,check  check,starting  starting,tonight  tonight,booth  booth,1105</t>
  </si>
  <si>
    <t>rootstech,booth  booth,meet  meet,genes  genes,learn  learn,23andme</t>
  </si>
  <si>
    <t>74,barbara  barbara,reunited  reunited,10  10,siblings  siblings,23andme</t>
  </si>
  <si>
    <t>brother,27  27,lol  lol,happy  happy,brother  brother,happy  happy,stumbled  stumbled,life  life,memories  memories,matt  matt,love</t>
  </si>
  <si>
    <t>largest,genetic  genetic,study  study,insomnia  insomnia,data  data,23andme  23andme,scientists  scientists,discovered  discovered,hundreds  hundreds,associations  associations,sleep</t>
  </si>
  <si>
    <t>ready,learn  learn,dna  dna,check  check,dna  dna,download</t>
  </si>
  <si>
    <t>born,15  15,months  months,china  china,sisters  sisters,hannah  hannah,julianna  julianna,23andme</t>
  </si>
  <si>
    <t>dna,23andme  23andme,customer  customer,friends  friends,app  app,share  share,ancestry</t>
  </si>
  <si>
    <t>celebrating,international  international,women's  women's,day  day,featuring  featuring,amazing  amazing,women  women,23andme  23andme,anne  anne,wojcicki  wojcicki,joyce</t>
  </si>
  <si>
    <t>day,community  community,offer  offer,opportunity  opportunity,participate  participate,23andme  23andme,vp  vp,joyce  joyce,tung  tung,discusses  discusses,diversity</t>
  </si>
  <si>
    <t>patrick,day  day,finding  finding,23  23,british  british,irish  irish,love  love,celebrating  celebrating,ancestry  ancestry,olivia</t>
  </si>
  <si>
    <t>meeting,23andme  23andme,mike  mike,irish  irish,connection  connection,distant  distant,relatives  relatives,leading  leading,mini  mini,reunion  reunion,ireland</t>
  </si>
  <si>
    <t>learn,report</t>
  </si>
  <si>
    <t>trace,dna  dna,regions  regions,ireland  ireland,patrick  patrick,day  day,23andme  23andme,shipping  shipping,23andme  23andme,kits  kits,march</t>
  </si>
  <si>
    <t>bird,worm  worm,study  study,23andme  23andme,data  data,people  people,sleep  sleep,wake  wake,earlier  earlier,sense  sense,wellbeing</t>
  </si>
  <si>
    <t>irish,dna  dna,celebrate  celebrate,patrick's  patrick's,day</t>
  </si>
  <si>
    <t>sibling,time  time,siblings  siblings,michael  michael,lindsey  lindsey,connected  connected,23andme  23andme,discovered  discovered,lived  lived,30  30,miles</t>
  </si>
  <si>
    <t>type,diabetes  diabetes,influenced  influenced,genetics  genetics,lifestyle  lifestyle,weight  weight,learn</t>
  </si>
  <si>
    <t>depression,people  people,study  study,university  university,edinburgh  edinburgh,data  data,23andme  23andme,researchers  researchers,100  100,genes  genes,linked</t>
  </si>
  <si>
    <t>weeks,rootstech  rootstech,check  check,salt  salt,lake  lake,city</t>
  </si>
  <si>
    <t>honor,national  national,puppy  puppy,day  day,share  share,23andme  23andme,k9s</t>
  </si>
  <si>
    <t>gift,husband  husband,fun  fun,dna  dna,answer  answer,life  life,question  question,amazing  amazing,gift  gift,wait  wait,learn</t>
  </si>
  <si>
    <t>season,live  live,spit  spit,podcast  podcast,featuring  featuring,tim  tim,mcgraw  mcgraw,listen  listen,groundbreaking  groundbreaking,conversations  conversations,technology</t>
  </si>
  <si>
    <t>throwback,kindness  kindness,genes  genes,billboard</t>
  </si>
  <si>
    <t>finally,hubby  hubby,meet  meet,birth  birth,sisters  sisters,amazing  amazing,maria  maria,happy  happy,connected  connected,family</t>
  </si>
  <si>
    <t>april,fools  fools,joke  joke,success  success,depend  depend,person's  person's,genetics  genetics,23andme  23andme,data  data,genetics  genetics,influence</t>
  </si>
  <si>
    <t>time,root  root,dandruff  dandruff,genetics  genetics,partly  partly,blame  blame,report</t>
  </si>
  <si>
    <t>colorful,pie  pie,obsessed  obsessed,life  life,78  78,saharan  saharan,african  african,nigerian  nigerian,21  21,european  european,participate</t>
  </si>
  <si>
    <t>stretch,marks  marks,genetics  genetics,trait  trait,report</t>
  </si>
  <si>
    <t>excitement,overwhelming  overwhelming,40  40,searching  searching,dennis  dennis,finally  finally,met  met,sister  sister,connie</t>
  </si>
  <si>
    <t>life,hands  hands,matching  matching,eye  eye,wrinkles  wrinkles,sister  sister,insta  insta,life  life,friends  friends,meet  meet,brittany</t>
  </si>
  <si>
    <t>1000,geographic  geographic,regions  regions,comprehensive  comprehensive,genetic  genetic,ancestry  ancestry,breakdown  breakdown,market</t>
  </si>
  <si>
    <t>matt,gifted  gifted,23andme  23andme,kit  kit,christmas  christmas,reuniting  reuniting,birth  birth,mother  mother,time  time,month</t>
  </si>
  <si>
    <t>study,23andme  23andme,scientists  scientists,migraines  migraines,ocd  ocd,seasonal  seasonal,allergies  allergies,potential  potential,flags  flags,parkinson's  parkinson's,disease</t>
  </si>
  <si>
    <t>honor,parkinson  parkinson,awareness  awareness,month  month,23andme  23andme,ceo  ceo,anne  anne,wojcicki  wojcicki,talking  talking,karl  karl,heilbron</t>
  </si>
  <si>
    <t>family,strong  strong,belong  belong,read  read,shirts  shirts,kayla's  kayla's,family  family,wore  wore,met  met,airport  airport,time</t>
  </si>
  <si>
    <t>ohana,adds  adds,level  level,stories  stories,life  life,lived  lived,30  30,40  40,minutes  minutes,growing  growing,#23andme</t>
  </si>
  <si>
    <t>mcsweeney's,jon  jon,snow  snow,surprising  surprising,23andme  23andme,report</t>
  </si>
  <si>
    <t>milk,chocolate  chocolate,white  white,chocolate</t>
  </si>
  <si>
    <t>yall,met  met,cousin  cousin,casey  casey,super  super,cool  cool,smart  smart,driven  driven,met  met,23andme  23andme,life</t>
  </si>
  <si>
    <t>shauna,child  child,29  29,siblings  siblings,connecting  connecting,brother  brother,23andme</t>
  </si>
  <si>
    <t>sister,patti  meet,sister  patti,55  55,started  started,adventure  adventure,hope  hope,continue  continue,exciting  exciting,tina  tina,hope</t>
  </si>
  <si>
    <t>dna,lead  lead,cure  cure,share  share,tony  tony,diagnosed  diagnosed,parkinson's  parkinson's,opted  opted,23andme  23andme,michael  michael,fox</t>
  </si>
  <si>
    <t>teamed,tribeca  tribeca,commission  commission,23  23,filmmakers  filmmakers,create  create,23  23,stories  stories,powered  powered,dna  dna,filmmakers</t>
  </si>
  <si>
    <t>honor,dna  dna,day  day,conducted  conducted,annual  annual,national  national,survey  survey,peoples'  peoples',knowledge  knowledge,dna  dna,57</t>
  </si>
  <si>
    <t>tribeca,series  series,23  23,stories  stories,told  told,23  23,filmmakers  filmmakers,unfold  unfold,discover  discover,unique  unique,story</t>
  </si>
  <si>
    <t>23,filmmakers  filmmakers,set  set,document  document,journeys  journeys,discovery  discovery,week  week,personal  personal,journeys  journeys,unveiled  unveiled,identity</t>
  </si>
  <si>
    <t>paternal,sister  sister,visit  visit,weeks  weeks,craziest  craziest,person  person,similarities  similarities,eyes  eyes,nose  nose,cheekbones  cheekbones,yep</t>
  </si>
  <si>
    <t>michael,fox  fox,foundation  foundation,parkinson's  parkinson's,advancing  advancing,parkinson's  parkinson's,disease  disease,fox  fox,insight</t>
  </si>
  <si>
    <t>robert,tie  tie,ancient  ancient,egypt  egypt,wearing  wearing,black  black,gold  gold,pharaoh  pharaoh,headdress  headdress,sense  sense,23andme</t>
  </si>
  <si>
    <t>launched,fox  fox,insight  insight,data  data,exploration  exploration,network  network,fox  fox,den  den,michael  michael,fox  fox,foundation</t>
  </si>
  <si>
    <t>bright,light  mom,genes  genes,mom  mom,sneezes  sneezes,bright  light,daughter  daughter,5x  5x,odds  odds,son  son,9x</t>
  </si>
  <si>
    <t>sisters,emily  emily,christina  christina,connected  connected,23andme  23andme,happiest  happiest,days  days,lives  lives,decided  decided,meet  meet,happiest</t>
  </si>
  <si>
    <t>celebrate,ancestry  ancestry,cinco  cinco,mayo  mayo,honor  honor,mexican  mexican,army  army,victory  victory,french  french,1862</t>
  </si>
  <si>
    <t>searching,family  family,china  china,stefanie  stefanie,finding  finding,cousin  cousin,23andme  23andme,lived  lived,12  12,miles</t>
  </si>
  <si>
    <t>lot,love  love,served  served,23andme's  23andme's,special  special,mother's  mother's,day  day,brunch  brunch,week  week,moment  moment,dig</t>
  </si>
  <si>
    <t>met,time  successful,ivf  ivf,procedure  procedure,twin  twin,boys  boys,julie  julie,donated  donated,remaining  remaining,embryos  embryos,julie</t>
  </si>
  <si>
    <t>hope,entire  entire,life  life,meet  meet,33  33,jason  jason,met  met,birth  birth,mother  mother,dawn  dawn,connecting</t>
  </si>
  <si>
    <t>mother,day  families,special  special,celebration  celebration,23andme  23andme,brought  brought,mothers  mothers,biological  biological,children  children,mother  day,celebration</t>
  </si>
  <si>
    <t>friends,debra  debra,suzanne  suzanne,close  close,family  family,23andme  23andme,family</t>
  </si>
  <si>
    <t>afoot,feet  feet,bunions  bunions,flat  flat,feet  feet,genetics  genetics,partly  partly,responsible  responsible,check  check,trait  trait,reports</t>
  </si>
  <si>
    <t>diagnosed,cancer  cancer,walter  walter,decided  decided,23andme  23andme,learn  learn,health  health,finding  finding,blessing  blessing,friend  friend,12</t>
  </si>
  <si>
    <t>brought,23andme  23andme,lost  lost,cousins  cousins,alisha  alisha,noelle  noelle,ford  ford,carol  carol,frysiek  frysiek,viv  viv,jones</t>
  </si>
  <si>
    <t>5th,row  row,cnbc's  cnbc's,disruptor  disruptor,50  50,companies</t>
  </si>
  <si>
    <t>23andme,travel  travel,guide  guide,teamed  teamed,airbnb  airbnb,showcase  showcase,unique  unique,homes  homes,travel  travel,experiences  experiences,inspired</t>
  </si>
  <si>
    <t>meeting,brother  brother,stephen  stephen,time  time,twin  twin,literally  literally,started  started,crying  crying,katy  katy,discovered  discovered,biological</t>
  </si>
  <si>
    <t>luigi,luca  luca,cavalli  cavalli,sforza  sforza,populations  populations,geneticist  geneticist,helped  helped,pioneer  pioneer,genetics  genetics,understand  understand,human</t>
  </si>
  <si>
    <t>happened,met  met,brother  brother,thankful  thankful,23andme  23andme,amazing  amazing,shannon  shannon,happy  happy,dna  dna,journey  journey,brought</t>
  </si>
  <si>
    <t>ricki,thinking  thinking,child  child,sisters  sisters,brother  brother,23andme  23andme,weathered  weathered,blizzard  blizzard,meet  meet,north  north,dakota</t>
  </si>
  <si>
    <t>ali,dna  dna,adventure</t>
  </si>
  <si>
    <t>glassdoor's,2019  2019,list  list,people  people,sense  sense,belonging  belonging,mission  mission,feel  feel,bigger  bigger,deeply  deeply,motivating</t>
  </si>
  <si>
    <t>love,diversity  diversity,equality  equality,celebrate  celebrate,#pride</t>
  </si>
  <si>
    <t>husband,father  lost,orphan  orphan,puzzle  puzzle,complete  complete,44  44,husband  father,meddling  meddling,wife  wife,newly  newly,tenacious</t>
  </si>
  <si>
    <t>cat,aunt  aunt,grew  grew,cousins  cousins,siblings  siblings,23andme  23andme,sister  sister,named  named,trish  trish,cat  cat,trish</t>
  </si>
  <si>
    <t>sisters,mindy  mindy,cindy  cindy,connected  connected,23andme  23andme,cindy  cindy,discovered  discovered,father  father,childhood  childhood,friends  friends,birth</t>
  </si>
  <si>
    <t>forbes,list  list,successful  successful,women  women,anne  anne,wojcicki  wojcicki,discusses  discusses,vision  vision,23andme  23andme,people  people,healthier</t>
  </si>
  <si>
    <t>23andme,populations  populations,collaborations  collaborations,program  program,supports  supports,researchers  researchers,understudied  understudied,populations  populations,hope  hope,ultimately  ultimately,improve</t>
  </si>
  <si>
    <t>weeks,23andme  23andme,phone  phone,family  family,connections  connections,rotated  rotated,phone  phone,hit  hit,button  button,accept  accept,connections</t>
  </si>
  <si>
    <t>quila,birth  birth,father  father,bob  bob,23andme  23andme,wife  wife,carol  carol,mom  mom,dad</t>
  </si>
  <si>
    <t>fear,public  public,speaking  speaking,factors  factors,influence  influence,fear  fear,including  including,genetics  genetics,check  check,report  report,learn</t>
  </si>
  <si>
    <t>father's,day  day,father  father,father's  father,23andme  23andme,discovered  discovered,35  35,son  son,contact  contact,single  single,day</t>
  </si>
  <si>
    <t>rachael,23andme  aithful,cknowledge  cknowledge,rusting  rusting,onorable  onorable,mpthy  mpthy,eal  eal,happiest  happiest,day  day,life  life,searching</t>
  </si>
  <si>
    <t>biological,father  connected,biological  father,earlier  earlier,23andme  23andme,happy  happy,welcomed  welcomed,arms  arms,family  family,time  time,spend</t>
  </si>
  <si>
    <t>23andme,customers  customers,dad  dad,celebrate  celebrate,connecting  connecting,biological  biological,fathers  fathers,23andme</t>
  </si>
  <si>
    <t>G1: 23andme day father dna time family amazing genetics genetic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</si>
</sst>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border>
        <left style="thin">
          <color theme="0"/>
        </left>
      </border>
    </dxf>
    <dxf>
      <numFmt numFmtId="178" formatCode="General"/>
      <border>
        <left style="thin">
          <color theme="0"/>
        </left>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77" formatCode="0"/>
      <border>
        <right style="thin">
          <color theme="0"/>
        </right>
      </border>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0"/>
      <tableStyleElement type="headerRow" dxfId="229"/>
    </tableStyle>
    <tableStyle name="NodeXL Table" pivot="0" count="1">
      <tableStyleElement type="headerRow" dxfId="2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310266"/>
        <c:axId val="22356939"/>
      </c:barChart>
      <c:catAx>
        <c:axId val="323102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356939"/>
        <c:crosses val="autoZero"/>
        <c:auto val="1"/>
        <c:lblOffset val="100"/>
        <c:noMultiLvlLbl val="0"/>
      </c:catAx>
      <c:valAx>
        <c:axId val="22356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0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23andMe(23andme) from NodeXL Facebook Fan Page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92"/>
                <c:pt idx="0">
                  <c:v>22-Feb
Feb
2019</c:v>
                </c:pt>
                <c:pt idx="1">
                  <c:v>24-Feb</c:v>
                </c:pt>
                <c:pt idx="2">
                  <c:v>26-Feb</c:v>
                </c:pt>
                <c:pt idx="3">
                  <c:v>27-Feb</c:v>
                </c:pt>
                <c:pt idx="4">
                  <c:v>28-Feb</c:v>
                </c:pt>
                <c:pt idx="5">
                  <c:v>1-Mar
Mar</c:v>
                </c:pt>
                <c:pt idx="6">
                  <c:v>3-Mar</c:v>
                </c:pt>
                <c:pt idx="7">
                  <c:v>5-Mar</c:v>
                </c:pt>
                <c:pt idx="8">
                  <c:v>6-Mar</c:v>
                </c:pt>
                <c:pt idx="9">
                  <c:v>7-Mar</c:v>
                </c:pt>
                <c:pt idx="10">
                  <c:v>8-Mar</c:v>
                </c:pt>
                <c:pt idx="11">
                  <c:v>10-Mar</c:v>
                </c:pt>
                <c:pt idx="12">
                  <c:v>11-Mar</c:v>
                </c:pt>
                <c:pt idx="13">
                  <c:v>12-Mar</c:v>
                </c:pt>
                <c:pt idx="14">
                  <c:v>14-Mar</c:v>
                </c:pt>
                <c:pt idx="15">
                  <c:v>15-Mar</c:v>
                </c:pt>
                <c:pt idx="16">
                  <c:v>16-Mar</c:v>
                </c:pt>
                <c:pt idx="17">
                  <c:v>17-Mar</c:v>
                </c:pt>
                <c:pt idx="18">
                  <c:v>18-Mar</c:v>
                </c:pt>
                <c:pt idx="19">
                  <c:v>19-Mar</c:v>
                </c:pt>
                <c:pt idx="20">
                  <c:v>20-Mar</c:v>
                </c:pt>
                <c:pt idx="21">
                  <c:v>21-Mar</c:v>
                </c:pt>
                <c:pt idx="22">
                  <c:v>23-Mar</c:v>
                </c:pt>
                <c:pt idx="23">
                  <c:v>24-Mar</c:v>
                </c:pt>
                <c:pt idx="24">
                  <c:v>27-Mar</c:v>
                </c:pt>
                <c:pt idx="25">
                  <c:v>28-Mar</c:v>
                </c:pt>
                <c:pt idx="26">
                  <c:v>31-Mar</c:v>
                </c:pt>
                <c:pt idx="27">
                  <c:v>1-Apr
Apr</c:v>
                </c:pt>
                <c:pt idx="28">
                  <c:v>2-Apr</c:v>
                </c:pt>
                <c:pt idx="29">
                  <c:v>3-Apr</c:v>
                </c:pt>
                <c:pt idx="30">
                  <c:v>4-Apr</c:v>
                </c:pt>
                <c:pt idx="31">
                  <c:v>6-Apr</c:v>
                </c:pt>
                <c:pt idx="32">
                  <c:v>7-Apr</c:v>
                </c:pt>
                <c:pt idx="33">
                  <c:v>8-Apr</c:v>
                </c:pt>
                <c:pt idx="34">
                  <c:v>9-Apr</c:v>
                </c:pt>
                <c:pt idx="35">
                  <c:v>10-Apr</c:v>
                </c:pt>
                <c:pt idx="36">
                  <c:v>11-Apr</c:v>
                </c:pt>
                <c:pt idx="37">
                  <c:v>13-Apr</c:v>
                </c:pt>
                <c:pt idx="38">
                  <c:v>14-Apr</c:v>
                </c:pt>
                <c:pt idx="39">
                  <c:v>15-Apr</c:v>
                </c:pt>
                <c:pt idx="40">
                  <c:v>16-Apr</c:v>
                </c:pt>
                <c:pt idx="41">
                  <c:v>17-Apr</c:v>
                </c:pt>
                <c:pt idx="42">
                  <c:v>18-Apr</c:v>
                </c:pt>
                <c:pt idx="43">
                  <c:v>20-Apr</c:v>
                </c:pt>
                <c:pt idx="44">
                  <c:v>21-Apr</c:v>
                </c:pt>
                <c:pt idx="45">
                  <c:v>22-Apr</c:v>
                </c:pt>
                <c:pt idx="46">
                  <c:v>24-Apr</c:v>
                </c:pt>
                <c:pt idx="47">
                  <c:v>25-Apr</c:v>
                </c:pt>
                <c:pt idx="48">
                  <c:v>26-Apr</c:v>
                </c:pt>
                <c:pt idx="49">
                  <c:v>27-Apr</c:v>
                </c:pt>
                <c:pt idx="50">
                  <c:v>28-Apr</c:v>
                </c:pt>
                <c:pt idx="51">
                  <c:v>29-Apr</c:v>
                </c:pt>
                <c:pt idx="52">
                  <c:v>30-Apr</c:v>
                </c:pt>
                <c:pt idx="53">
                  <c:v>1-May
May</c:v>
                </c:pt>
                <c:pt idx="54">
                  <c:v>2-May</c:v>
                </c:pt>
                <c:pt idx="55">
                  <c:v>4-May</c:v>
                </c:pt>
                <c:pt idx="56">
                  <c:v>5-May</c:v>
                </c:pt>
                <c:pt idx="57">
                  <c:v>6-May</c:v>
                </c:pt>
                <c:pt idx="58">
                  <c:v>7-May</c:v>
                </c:pt>
                <c:pt idx="59">
                  <c:v>8-May</c:v>
                </c:pt>
                <c:pt idx="60">
                  <c:v>9-May</c:v>
                </c:pt>
                <c:pt idx="61">
                  <c:v>11-May</c:v>
                </c:pt>
                <c:pt idx="62">
                  <c:v>12-May</c:v>
                </c:pt>
                <c:pt idx="63">
                  <c:v>13-May</c:v>
                </c:pt>
                <c:pt idx="64">
                  <c:v>14-May</c:v>
                </c:pt>
                <c:pt idx="65">
                  <c:v>15-May</c:v>
                </c:pt>
                <c:pt idx="66">
                  <c:v>16-May</c:v>
                </c:pt>
                <c:pt idx="67">
                  <c:v>18-May</c:v>
                </c:pt>
                <c:pt idx="68">
                  <c:v>19-May</c:v>
                </c:pt>
                <c:pt idx="69">
                  <c:v>20-May</c:v>
                </c:pt>
                <c:pt idx="70">
                  <c:v>21-May</c:v>
                </c:pt>
                <c:pt idx="71">
                  <c:v>22-May</c:v>
                </c:pt>
                <c:pt idx="72">
                  <c:v>23-May</c:v>
                </c:pt>
                <c:pt idx="73">
                  <c:v>24-May</c:v>
                </c:pt>
                <c:pt idx="74">
                  <c:v>26-May</c:v>
                </c:pt>
                <c:pt idx="75">
                  <c:v>28-May</c:v>
                </c:pt>
                <c:pt idx="76">
                  <c:v>29-May</c:v>
                </c:pt>
                <c:pt idx="77">
                  <c:v>30-May</c:v>
                </c:pt>
                <c:pt idx="78">
                  <c:v>1-Jun
Jun</c:v>
                </c:pt>
                <c:pt idx="79">
                  <c:v>2-Jun</c:v>
                </c:pt>
                <c:pt idx="80">
                  <c:v>3-Jun</c:v>
                </c:pt>
                <c:pt idx="81">
                  <c:v>4-Jun</c:v>
                </c:pt>
                <c:pt idx="82">
                  <c:v>5-Jun</c:v>
                </c:pt>
                <c:pt idx="83">
                  <c:v>6-Jun</c:v>
                </c:pt>
                <c:pt idx="84">
                  <c:v>8-Jun</c:v>
                </c:pt>
                <c:pt idx="85">
                  <c:v>9-Jun</c:v>
                </c:pt>
                <c:pt idx="86">
                  <c:v>10-Jun</c:v>
                </c:pt>
                <c:pt idx="87">
                  <c:v>11-Jun</c:v>
                </c:pt>
                <c:pt idx="88">
                  <c:v>12-Jun</c:v>
                </c:pt>
                <c:pt idx="89">
                  <c:v>13-Jun</c:v>
                </c:pt>
                <c:pt idx="90">
                  <c:v>15-Jun</c:v>
                </c:pt>
                <c:pt idx="91">
                  <c:v>16-Jun</c:v>
                </c:pt>
              </c:strCache>
            </c:strRef>
          </c:cat>
          <c:val>
            <c:numRef>
              <c:f>'Time Series'!$B$26:$B$124</c:f>
              <c:numCache>
                <c:formatCode>General</c:formatCode>
                <c:ptCount val="92"/>
                <c:pt idx="0">
                  <c:v>2</c:v>
                </c:pt>
                <c:pt idx="1">
                  <c:v>2</c:v>
                </c:pt>
                <c:pt idx="2">
                  <c:v>1</c:v>
                </c:pt>
                <c:pt idx="3">
                  <c:v>1</c:v>
                </c:pt>
                <c:pt idx="4">
                  <c:v>1</c:v>
                </c:pt>
                <c:pt idx="5">
                  <c:v>1</c:v>
                </c:pt>
                <c:pt idx="6">
                  <c:v>2</c:v>
                </c:pt>
                <c:pt idx="7">
                  <c:v>1</c:v>
                </c:pt>
                <c:pt idx="8">
                  <c:v>1</c:v>
                </c:pt>
                <c:pt idx="9">
                  <c:v>1</c:v>
                </c:pt>
                <c:pt idx="10">
                  <c:v>3</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numCache>
            </c:numRef>
          </c:val>
        </c:ser>
        <c:axId val="60806132"/>
        <c:axId val="10384277"/>
      </c:barChart>
      <c:catAx>
        <c:axId val="60806132"/>
        <c:scaling>
          <c:orientation val="minMax"/>
        </c:scaling>
        <c:axPos val="b"/>
        <c:delete val="0"/>
        <c:numFmt formatCode="General" sourceLinked="1"/>
        <c:majorTickMark val="out"/>
        <c:minorTickMark val="none"/>
        <c:tickLblPos val="nextTo"/>
        <c:crossAx val="10384277"/>
        <c:crosses val="autoZero"/>
        <c:auto val="1"/>
        <c:lblOffset val="100"/>
        <c:noMultiLvlLbl val="0"/>
      </c:catAx>
      <c:valAx>
        <c:axId val="10384277"/>
        <c:scaling>
          <c:orientation val="minMax"/>
        </c:scaling>
        <c:axPos val="l"/>
        <c:majorGridlines/>
        <c:delete val="0"/>
        <c:numFmt formatCode="General" sourceLinked="1"/>
        <c:majorTickMark val="out"/>
        <c:minorTickMark val="none"/>
        <c:tickLblPos val="nextTo"/>
        <c:crossAx val="608061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994724"/>
        <c:axId val="66081605"/>
      </c:barChart>
      <c:catAx>
        <c:axId val="669947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081605"/>
        <c:crosses val="autoZero"/>
        <c:auto val="1"/>
        <c:lblOffset val="100"/>
        <c:noMultiLvlLbl val="0"/>
      </c:catAx>
      <c:valAx>
        <c:axId val="66081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94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863534"/>
        <c:axId val="51009759"/>
      </c:barChart>
      <c:catAx>
        <c:axId val="578635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09759"/>
        <c:crosses val="autoZero"/>
        <c:auto val="1"/>
        <c:lblOffset val="100"/>
        <c:noMultiLvlLbl val="0"/>
      </c:catAx>
      <c:valAx>
        <c:axId val="51009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63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434648"/>
        <c:axId val="38149785"/>
      </c:barChart>
      <c:catAx>
        <c:axId val="564346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149785"/>
        <c:crosses val="autoZero"/>
        <c:auto val="1"/>
        <c:lblOffset val="100"/>
        <c:noMultiLvlLbl val="0"/>
      </c:catAx>
      <c:valAx>
        <c:axId val="38149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34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803746"/>
        <c:axId val="3124851"/>
      </c:barChart>
      <c:catAx>
        <c:axId val="78037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4851"/>
        <c:crosses val="autoZero"/>
        <c:auto val="1"/>
        <c:lblOffset val="100"/>
        <c:noMultiLvlLbl val="0"/>
      </c:catAx>
      <c:valAx>
        <c:axId val="3124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3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123660"/>
        <c:axId val="51786349"/>
      </c:barChart>
      <c:catAx>
        <c:axId val="281236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786349"/>
        <c:crosses val="autoZero"/>
        <c:auto val="1"/>
        <c:lblOffset val="100"/>
        <c:noMultiLvlLbl val="0"/>
      </c:catAx>
      <c:valAx>
        <c:axId val="51786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23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423958"/>
        <c:axId val="33944711"/>
      </c:barChart>
      <c:catAx>
        <c:axId val="634239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944711"/>
        <c:crosses val="autoZero"/>
        <c:auto val="1"/>
        <c:lblOffset val="100"/>
        <c:noMultiLvlLbl val="0"/>
      </c:catAx>
      <c:valAx>
        <c:axId val="33944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23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066944"/>
        <c:axId val="65167041"/>
      </c:barChart>
      <c:catAx>
        <c:axId val="370669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167041"/>
        <c:crosses val="autoZero"/>
        <c:auto val="1"/>
        <c:lblOffset val="100"/>
        <c:noMultiLvlLbl val="0"/>
      </c:catAx>
      <c:valAx>
        <c:axId val="65167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66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632458"/>
        <c:axId val="44038939"/>
      </c:barChart>
      <c:catAx>
        <c:axId val="49632458"/>
        <c:scaling>
          <c:orientation val="minMax"/>
        </c:scaling>
        <c:axPos val="b"/>
        <c:delete val="1"/>
        <c:majorTickMark val="out"/>
        <c:minorTickMark val="none"/>
        <c:tickLblPos val="none"/>
        <c:crossAx val="44038939"/>
        <c:crosses val="autoZero"/>
        <c:auto val="1"/>
        <c:lblOffset val="100"/>
        <c:noMultiLvlLbl val="0"/>
      </c:catAx>
      <c:valAx>
        <c:axId val="44038939"/>
        <c:scaling>
          <c:orientation val="minMax"/>
        </c:scaling>
        <c:axPos val="l"/>
        <c:delete val="1"/>
        <c:majorTickMark val="out"/>
        <c:minorTickMark val="none"/>
        <c:tickLblPos val="none"/>
        <c:crossAx val="496324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581025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0" refreshedBy="Space Lab" refreshedVersion="6">
  <cacheSource type="worksheet">
    <worksheetSource ref="A2:AJ102" sheet="Edges"/>
  </cacheSource>
  <cacheFields count="3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Type">
      <sharedItems containsMixedTypes="0" count="0"/>
    </cacheField>
    <cacheField name="Post Content">
      <sharedItems containsBlank="1" containsMixedTypes="0" longText="1" count="0"/>
    </cacheField>
    <cacheField name="Post URL">
      <sharedItems containsMixedTypes="0" count="0"/>
    </cacheField>
    <cacheField name="Time" numFmtId="22">
      <sharedItems containsSemiMixedTypes="0" containsNonDate="0" containsDate="1" containsString="0" containsMixedTypes="0" count="100">
        <d v="2019-02-22T00:05:00.000"/>
        <d v="2019-02-22T16:39:31.000"/>
        <d v="2019-02-24T00:05:00.000"/>
        <d v="2019-02-24T16:05:00.000"/>
        <d v="2019-02-26T00:05:00.000"/>
        <d v="2019-02-27T00:05:00.000"/>
        <d v="2019-02-28T00:05:04.000"/>
        <d v="2019-03-01T01:52:36.000"/>
        <d v="2019-03-03T00:05:00.000"/>
        <d v="2019-03-03T16:05:01.000"/>
        <d v="2019-03-05T00:05:00.000"/>
        <d v="2019-03-06T00:05:02.000"/>
        <d v="2019-03-07T00:05:00.000"/>
        <d v="2019-03-08T00:05:00.000"/>
        <d v="2019-03-08T16:05:00.000"/>
        <d v="2019-03-08T18:16:49.000"/>
        <d v="2019-03-10T00:05:00.000"/>
        <d v="2019-03-10T16:05:00.000"/>
        <d v="2019-03-11T23:05:00.000"/>
        <d v="2019-03-12T23:05:00.000"/>
        <d v="2019-03-14T23:05:00.000"/>
        <d v="2019-03-15T23:05:00.000"/>
        <d v="2019-03-16T23:05:00.000"/>
        <d v="2019-03-17T15:05:00.000"/>
        <d v="2019-03-18T23:05:00.000"/>
        <d v="2019-03-19T23:13:35.000"/>
        <d v="2019-03-20T23:05:01.000"/>
        <d v="2019-03-21T23:05:00.000"/>
        <d v="2019-03-23T15:05:00.000"/>
        <d v="2019-03-24T15:05:00.000"/>
        <d v="2019-03-27T23:05:00.000"/>
        <d v="2019-03-28T23:31:53.000"/>
        <d v="2019-03-31T15:05:01.000"/>
        <d v="2019-04-01T15:20:27.000"/>
        <d v="2019-04-02T23:05:00.000"/>
        <d v="2019-04-03T23:05:00.000"/>
        <d v="2019-04-04T23:05:00.000"/>
        <d v="2019-04-06T23:05:00.000"/>
        <d v="2019-04-07T15:05:00.000"/>
        <d v="2019-04-08T23:05:00.000"/>
        <d v="2019-04-09T23:05:00.000"/>
        <d v="2019-04-10T23:05:00.000"/>
        <d v="2019-04-11T23:05:00.000"/>
        <d v="2019-04-18T22:45:32.000"/>
        <d v="2019-04-13T23:05:00.000"/>
        <d v="2019-04-14T15:05:00.000"/>
        <d v="2019-04-15T23:05:00.000"/>
        <d v="2019-04-16T23:05:00.000"/>
        <d v="2019-04-17T23:05:00.000"/>
        <d v="2019-04-20T23:05:00.000"/>
        <d v="2019-04-21T15:05:00.000"/>
        <d v="2019-04-22T23:05:00.000"/>
        <d v="2019-04-25T23:30:10.000"/>
        <d v="2019-04-24T23:05:00.000"/>
        <d v="2019-04-25T14:42:10.000"/>
        <d v="2019-04-26T01:05:01.000"/>
        <d v="2019-04-27T23:05:00.000"/>
        <d v="2019-04-28T15:05:00.000"/>
        <d v="2019-04-29T22:13:25.000"/>
        <d v="2019-04-30T23:05:00.000"/>
        <d v="2019-05-01T23:05:00.000"/>
        <d v="2019-05-02T23:05:00.000"/>
        <d v="2019-05-04T23:05:00.000"/>
        <d v="2019-05-05T15:05:00.000"/>
        <d v="2019-05-06T23:05:00.000"/>
        <d v="2019-05-07T23:05:00.000"/>
        <d v="2019-05-08T23:05:00.000"/>
        <d v="2019-05-09T23:05:00.000"/>
        <d v="2019-05-11T23:05:00.000"/>
        <d v="2019-05-12T15:05:00.000"/>
        <d v="2019-05-13T22:16:01.000"/>
        <d v="2019-05-14T00:53:16.000"/>
        <d v="2019-05-14T23:05:00.000"/>
        <d v="2019-05-15T23:05:00.000"/>
        <d v="2019-05-16T23:05:00.000"/>
        <d v="2019-05-18T23:05:00.000"/>
        <d v="2019-05-19T15:05:00.000"/>
        <d v="2019-05-20T23:05:00.000"/>
        <d v="2019-05-21T14:48:33.000"/>
        <d v="2019-05-22T23:05:05.000"/>
        <d v="2019-05-23T23:05:00.000"/>
        <d v="2019-05-24T17:00:59.000"/>
        <d v="2019-05-26T15:05:00.000"/>
        <d v="2019-05-28T23:05:00.000"/>
        <d v="2019-05-29T19:45:59.000"/>
        <d v="2019-05-30T23:05:00.000"/>
        <d v="2019-06-01T15:05:00.000"/>
        <d v="2019-06-02T23:05:00.000"/>
        <d v="2019-06-03T23:05:00.000"/>
        <d v="2019-06-04T23:05:00.000"/>
        <d v="2019-06-05T23:05:00.000"/>
        <d v="2019-06-06T23:05:00.000"/>
        <d v="2019-06-08T23:05:00.000"/>
        <d v="2019-06-09T15:05:00.000"/>
        <d v="2019-06-10T23:05:00.000"/>
        <d v="2019-06-11T23:05:00.000"/>
        <d v="2019-06-12T23:05:00.000"/>
        <d v="2019-06-13T23:05:00.000"/>
        <d v="2019-06-15T23:05:00.000"/>
        <d v="2019-06-16T15:05:00.000"/>
      </sharedItems>
      <fieldGroup par="37" base="18">
        <rangePr groupBy="days" autoEnd="1" autoStart="1" startDate="2019-02-22T00:05:00.000" endDate="2019-06-16T15:05:00.000"/>
        <groupItems count="368">
          <s v="&lt;2/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6/2019"/>
        </groupItems>
      </fieldGroup>
    </cacheField>
    <cacheField name="Total Likes">
      <sharedItems containsSemiMixedTypes="0" containsString="0" containsMixedTypes="0" containsNumber="1" containsInteger="1" count="0"/>
    </cacheField>
    <cacheField name="Total Comments">
      <sharedItems containsSemiMixedTypes="0" containsString="0" containsMixedTypes="0" containsNumber="1" containsInteger="1" count="0"/>
    </cacheField>
    <cacheField name="URLs in Post">
      <sharedItems containsBlank="1" containsMixedTypes="0" count="0"/>
    </cacheField>
    <cacheField name="Domains in Post">
      <sharedItems containsBlank="1" containsMixedTypes="0" count="0"/>
    </cacheField>
    <cacheField name="Hashtags in Pos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Keywords Word Count" numFmtId="1">
      <sharedItems containsString="0" containsBlank="1" containsMixedTypes="0" containsNumber="1" containsInteger="1" count="0"/>
    </cacheField>
    <cacheField name="Sentiment List #3: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8">
        <rangePr groupBy="months" autoEnd="1" autoStart="1" startDate="2019-02-22T00:05:00.000" endDate="2019-06-16T15:05:00.000"/>
        <groupItems count="14">
          <s v="&lt;2/22/2019"/>
          <s v="Jan"/>
          <s v="Feb"/>
          <s v="Mar"/>
          <s v="Apr"/>
          <s v="May"/>
          <s v="Jun"/>
          <s v="Jul"/>
          <s v="Aug"/>
          <s v="Sep"/>
          <s v="Oct"/>
          <s v="Nov"/>
          <s v="Dec"/>
          <s v="&gt;6/16/2019"/>
        </groupItems>
      </fieldGroup>
    </cacheField>
    <cacheField name="Years" databaseField="0">
      <sharedItems containsMixedTypes="0" count="0"/>
      <fieldGroup base="18">
        <rangePr groupBy="years" autoEnd="1" autoStart="1" startDate="2019-02-22T00:05:00.000" endDate="2019-06-16T15:05:00.000"/>
        <groupItems count="3">
          <s v="&lt;2/22/2019"/>
          <s v="2019"/>
          <s v="&gt;6/16/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00">
  <r>
    <s v="13372817801_10158178363722802"/>
    <s v="13372817801_10158178363722802"/>
    <m/>
    <m/>
    <m/>
    <m/>
    <m/>
    <m/>
    <m/>
    <m/>
    <s v="No"/>
    <n v="3"/>
    <m/>
    <m/>
    <s v="Post"/>
    <s v="Post"/>
    <s v="Your genetics can provide you with information to help you commit to a healthier you – inspired by your DNA!"/>
    <s v="https://www.facebook.com/13372817801_10158178363722802"/>
    <x v="0"/>
    <n v="95"/>
    <n v="46"/>
    <m/>
    <m/>
    <m/>
    <n v="1"/>
    <s v="1"/>
    <s v="1"/>
    <n v="0"/>
    <n v="0"/>
    <n v="0"/>
    <n v="0"/>
    <n v="0"/>
    <n v="0"/>
    <n v="19"/>
    <n v="100"/>
    <n v="19"/>
  </r>
  <r>
    <s v="13372817801_10158188868922802"/>
    <s v="13372817801_10158188868922802"/>
    <m/>
    <m/>
    <m/>
    <m/>
    <m/>
    <m/>
    <m/>
    <m/>
    <s v="No"/>
    <n v="4"/>
    <m/>
    <m/>
    <s v="Post"/>
    <s v="Post"/>
    <s v="Only 5 days away from RootsTech! 🙌 We’re returning this year with more people, more presentations, and more swag! Find us at booth 1105."/>
    <s v="https://www.facebook.com/13372817801_10158188868922802"/>
    <x v="1"/>
    <n v="45"/>
    <n v="12"/>
    <m/>
    <m/>
    <m/>
    <n v="1"/>
    <s v="1"/>
    <s v="1"/>
    <n v="0"/>
    <n v="0"/>
    <n v="0"/>
    <n v="0"/>
    <n v="0"/>
    <n v="0"/>
    <n v="24"/>
    <n v="100"/>
    <n v="24"/>
  </r>
  <r>
    <s v="13372817801_10158187603042802"/>
    <s v="13372817801_10158187603042802"/>
    <m/>
    <m/>
    <m/>
    <m/>
    <m/>
    <m/>
    <m/>
    <m/>
    <s v="No"/>
    <n v="5"/>
    <m/>
    <m/>
    <s v="Post"/>
    <s v="Post"/>
    <s v="After five years of searching, Emily finally found her sister Cristina! 💕"/>
    <s v="https://www.facebook.com/13372817801_10158187603042802"/>
    <x v="2"/>
    <n v="298"/>
    <n v="40"/>
    <m/>
    <m/>
    <m/>
    <n v="1"/>
    <s v="1"/>
    <s v="1"/>
    <n v="0"/>
    <n v="0"/>
    <n v="0"/>
    <n v="0"/>
    <n v="0"/>
    <n v="0"/>
    <n v="11"/>
    <n v="100"/>
    <n v="11"/>
  </r>
  <r>
    <s v="13372817801_10158187620572802"/>
    <s v="13372817801_10158187620572802"/>
    <m/>
    <m/>
    <m/>
    <m/>
    <m/>
    <m/>
    <m/>
    <m/>
    <s v="No"/>
    <n v="6"/>
    <m/>
    <m/>
    <s v="Post"/>
    <s v="Post"/>
    <s v="&quot;On June 24th 2018 I recieved my 23andme results back._x000a_The DNA showed that Brittney and I are full siblings and that I also have half siblings. _x000a_Today I met two of my brothers!&quot; _x000a__x000a_Your genetic journey brought you to your siblings, Courtney! 💕"/>
    <s v="https://www.facebook.com/13372817801_10158187620572802"/>
    <x v="3"/>
    <n v="212"/>
    <n v="75"/>
    <m/>
    <m/>
    <m/>
    <n v="1"/>
    <s v="1"/>
    <s v="1"/>
    <n v="0"/>
    <n v="0"/>
    <n v="0"/>
    <n v="0"/>
    <n v="0"/>
    <n v="0"/>
    <n v="43"/>
    <n v="100"/>
    <n v="43"/>
  </r>
  <r>
    <s v="13372817801_10158195670797802"/>
    <s v="13372817801_10158195670797802"/>
    <m/>
    <m/>
    <m/>
    <m/>
    <m/>
    <m/>
    <m/>
    <m/>
    <s v="No"/>
    <n v="7"/>
    <m/>
    <m/>
    <s v="Post"/>
    <s v="Post"/>
    <s v="Commit to a healthier you - inspired by your genes with more than 125 genetic reports at 23andme.com."/>
    <s v="https://www.facebook.com/13372817801_10158195670797802"/>
    <x v="4"/>
    <n v="26"/>
    <n v="13"/>
    <m/>
    <m/>
    <m/>
    <n v="1"/>
    <s v="1"/>
    <s v="1"/>
    <n v="0"/>
    <n v="0"/>
    <n v="0"/>
    <n v="0"/>
    <n v="0"/>
    <n v="0"/>
    <n v="18"/>
    <n v="100"/>
    <n v="18"/>
  </r>
  <r>
    <s v="13372817801_10158200113907802"/>
    <s v="13372817801_10158200113907802"/>
    <m/>
    <m/>
    <m/>
    <m/>
    <m/>
    <m/>
    <m/>
    <m/>
    <s v="No"/>
    <n v="8"/>
    <m/>
    <m/>
    <s v="Post"/>
    <s v="Post"/>
    <s v="&quot;I’m a firm believer in the execution of the basics which starts with simply caring about your employees as people.” 23andMe’s VP of People, Mark Lipscomb discusses culture in the run-up to Glassdoor's &quot;Best Places to Work&quot; event!"/>
    <s v="https://www.facebook.com/13372817801_10158200113907802"/>
    <x v="5"/>
    <n v="44"/>
    <n v="7"/>
    <m/>
    <m/>
    <m/>
    <n v="1"/>
    <s v="1"/>
    <s v="1"/>
    <n v="2"/>
    <n v="4.878048780487805"/>
    <n v="0"/>
    <n v="0"/>
    <n v="0"/>
    <n v="0"/>
    <n v="39"/>
    <n v="95.1219512195122"/>
    <n v="41"/>
  </r>
  <r>
    <s v="13372817801_10158202716197802"/>
    <s v="13372817801_10158202716197802"/>
    <m/>
    <m/>
    <m/>
    <m/>
    <m/>
    <m/>
    <m/>
    <m/>
    <s v="No"/>
    <n v="9"/>
    <m/>
    <m/>
    <s v="Post"/>
    <s v="Post"/>
    <s v="We’re ready to go in Salt Lake City at RootsTech! Come check us out starting tonight at Booth 1105!"/>
    <s v="https://www.facebook.com/13372817801_10158202716197802"/>
    <x v="6"/>
    <n v="93"/>
    <n v="28"/>
    <m/>
    <m/>
    <m/>
    <n v="1"/>
    <s v="1"/>
    <s v="1"/>
    <n v="1"/>
    <n v="5"/>
    <n v="0"/>
    <n v="0"/>
    <n v="0"/>
    <n v="0"/>
    <n v="19"/>
    <n v="95"/>
    <n v="20"/>
  </r>
  <r>
    <s v="13372817801_10158206256167802"/>
    <s v="13372817801_10158206256167802"/>
    <m/>
    <m/>
    <m/>
    <m/>
    <m/>
    <m/>
    <m/>
    <m/>
    <s v="No"/>
    <n v="10"/>
    <m/>
    <m/>
    <s v="Post"/>
    <s v="Post"/>
    <s v="Welcome to our RootsTech booth! You can meet your genes and learn even more about you and 23andMe!"/>
    <s v="https://www.facebook.com/13372817801_10158206256167802"/>
    <x v="7"/>
    <n v="108"/>
    <n v="33"/>
    <m/>
    <m/>
    <m/>
    <n v="1"/>
    <s v="1"/>
    <s v="1"/>
    <n v="1"/>
    <n v="5.555555555555555"/>
    <n v="0"/>
    <n v="0"/>
    <n v="0"/>
    <n v="0"/>
    <n v="17"/>
    <n v="94.44444444444444"/>
    <n v="18"/>
  </r>
  <r>
    <s v="13372817801_10158211130037802"/>
    <s v="13372817801_10158211130037802"/>
    <m/>
    <m/>
    <m/>
    <m/>
    <m/>
    <m/>
    <m/>
    <m/>
    <s v="No"/>
    <n v="11"/>
    <m/>
    <m/>
    <s v="Post"/>
    <s v="Post"/>
    <s v="After 74 years, Barbara was reunited with her 10 siblings thanks to 23andMe! 💗"/>
    <s v="https://www.facebook.com/13372817801_10158211130037802"/>
    <x v="8"/>
    <n v="282"/>
    <n v="25"/>
    <m/>
    <m/>
    <m/>
    <n v="1"/>
    <s v="1"/>
    <s v="1"/>
    <n v="0"/>
    <n v="0"/>
    <n v="0"/>
    <n v="0"/>
    <n v="0"/>
    <n v="0"/>
    <n v="13"/>
    <n v="100"/>
    <n v="13"/>
  </r>
  <r>
    <s v="13372817801_10158212512107802"/>
    <s v="13372817801_10158212512107802"/>
    <m/>
    <m/>
    <m/>
    <m/>
    <m/>
    <m/>
    <m/>
    <m/>
    <s v="No"/>
    <n v="12"/>
    <m/>
    <m/>
    <s v="Post"/>
    <s v="Post"/>
    <s v="&quot;I still can’t believe I have a big brother! Never thought after 27 years I would get a new one lol...I’m so happy to call this man my big brother and so very happy he stumbled into my life. _x000a_I look forward to making many many many great memories with you Matt and I love you Bro❤️_x000a_thank you 23andme&quot;_x000a__x000a_Wow Tyler, that's amazing that your genetic journey brought you to your brother!"/>
    <s v="https://www.facebook.com/13372817801_10158212512107802"/>
    <x v="9"/>
    <n v="410"/>
    <n v="66"/>
    <m/>
    <m/>
    <m/>
    <n v="1"/>
    <s v="1"/>
    <s v="1"/>
    <n v="7"/>
    <n v="9.210526315789474"/>
    <n v="1"/>
    <n v="1.3157894736842106"/>
    <n v="0"/>
    <n v="0"/>
    <n v="68"/>
    <n v="89.47368421052632"/>
    <n v="76"/>
  </r>
  <r>
    <s v="13372817801_10158215411172802"/>
    <s v="13372817801_10158215411172802"/>
    <m/>
    <m/>
    <m/>
    <m/>
    <m/>
    <m/>
    <m/>
    <m/>
    <s v="No"/>
    <n v="13"/>
    <m/>
    <m/>
    <s v="Post"/>
    <s v="Post"/>
    <s v="In the largest genetic study on insomnia and using data from 23andMe, scientists discovered hundreds of new associations and showed that this sleep disorder may increase risk for conditions like depression and cardiovascular disease."/>
    <s v="https://www.facebook.com/13372817801_10158215411172802"/>
    <x v="10"/>
    <n v="62"/>
    <n v="12"/>
    <m/>
    <m/>
    <m/>
    <n v="1"/>
    <s v="1"/>
    <s v="1"/>
    <n v="1"/>
    <n v="2.9411764705882355"/>
    <n v="3"/>
    <n v="8.823529411764707"/>
    <n v="0"/>
    <n v="0"/>
    <n v="30"/>
    <n v="88.23529411764706"/>
    <n v="34"/>
  </r>
  <r>
    <s v="13372817801_10158217813057802"/>
    <s v="13372817801_10158217813057802"/>
    <m/>
    <m/>
    <m/>
    <m/>
    <m/>
    <m/>
    <m/>
    <m/>
    <s v="No"/>
    <n v="14"/>
    <m/>
    <m/>
    <s v="Post"/>
    <s v="Post"/>
    <s v="Ready to learn more about DNA? Check out The DNA Download!"/>
    <s v="https://www.facebook.com/13372817801_10158217813057802"/>
    <x v="11"/>
    <n v="29"/>
    <n v="2"/>
    <m/>
    <m/>
    <m/>
    <n v="1"/>
    <s v="1"/>
    <s v="1"/>
    <n v="1"/>
    <n v="9.090909090909092"/>
    <n v="0"/>
    <n v="0"/>
    <n v="0"/>
    <n v="0"/>
    <n v="10"/>
    <n v="90.9090909090909"/>
    <n v="11"/>
  </r>
  <r>
    <s v="13372817801_10158220251002802"/>
    <s v="13372817801_10158220251002802"/>
    <m/>
    <m/>
    <m/>
    <m/>
    <m/>
    <m/>
    <m/>
    <m/>
    <s v="No"/>
    <n v="15"/>
    <m/>
    <m/>
    <s v="Post"/>
    <s v="Post"/>
    <s v="Now you nose! 😉"/>
    <s v="https://www.facebook.com/13372817801_10158220251002802"/>
    <x v="12"/>
    <n v="107"/>
    <n v="35"/>
    <m/>
    <m/>
    <m/>
    <n v="1"/>
    <s v="1"/>
    <s v="1"/>
    <n v="0"/>
    <n v="0"/>
    <n v="0"/>
    <n v="0"/>
    <n v="0"/>
    <n v="0"/>
    <n v="3"/>
    <n v="100"/>
    <n v="3"/>
  </r>
  <r>
    <s v="13372817801_10158215412557802"/>
    <s v="13372817801_10158215412557802"/>
    <m/>
    <m/>
    <m/>
    <m/>
    <m/>
    <m/>
    <m/>
    <m/>
    <s v="No"/>
    <n v="16"/>
    <m/>
    <m/>
    <s v="Post"/>
    <s v="Post"/>
    <s v="Born 15 months apart and adopted from China, sisters Hannah and Julianna found each other thanks to 23andMe. 💗"/>
    <s v="https://www.facebook.com/13372817801_10158215412557802"/>
    <x v="13"/>
    <n v="104"/>
    <n v="5"/>
    <m/>
    <m/>
    <m/>
    <n v="1"/>
    <s v="1"/>
    <s v="1"/>
    <n v="0"/>
    <n v="0"/>
    <n v="0"/>
    <n v="0"/>
    <n v="0"/>
    <n v="0"/>
    <n v="18"/>
    <n v="100"/>
    <n v="18"/>
  </r>
  <r>
    <s v="13372817801_10158225528397802"/>
    <s v="13372817801_10158225528397802"/>
    <m/>
    <m/>
    <m/>
    <m/>
    <m/>
    <m/>
    <m/>
    <m/>
    <s v="No"/>
    <n v="17"/>
    <m/>
    <m/>
    <s v="Post"/>
    <s v="Post"/>
    <s v="Do you have ☘️ in your DNA? If you're a 23andMe customer, let your friends know by going to the app and then &quot;share your ancestry&quot;! 😘☘️"/>
    <s v="https://www.facebook.com/13372817801_10158225528397802"/>
    <x v="14"/>
    <n v="96"/>
    <n v="140"/>
    <m/>
    <m/>
    <m/>
    <n v="1"/>
    <s v="1"/>
    <s v="1"/>
    <n v="0"/>
    <n v="0"/>
    <n v="0"/>
    <n v="0"/>
    <n v="0"/>
    <n v="0"/>
    <n v="25"/>
    <n v="100"/>
    <n v="25"/>
  </r>
  <r>
    <s v="13372817801_10158432793902802"/>
    <s v="13372817801_10158432793902802"/>
    <m/>
    <m/>
    <m/>
    <m/>
    <m/>
    <m/>
    <m/>
    <m/>
    <s v="No"/>
    <n v="18"/>
    <m/>
    <m/>
    <s v="Post"/>
    <s v="Post"/>
    <s v="We’re celebrating International Women's Day by featuring three of the many amazing women at 23andMe - Anne Wojcicki, Joyce Tung and Jacquie Haggarty! Tune in to “23 Minutes with Anne, LIVE!” on March 8th at 10:15am PT as they discuss their careers, what’s made them successful, and the importance of female leadership in the workplace!"/>
    <s v="https://www.facebook.com/13372817801_10158432793902802"/>
    <x v="15"/>
    <n v="70"/>
    <n v="58"/>
    <m/>
    <m/>
    <m/>
    <n v="1"/>
    <s v="1"/>
    <s v="1"/>
    <n v="2"/>
    <n v="3.508771929824561"/>
    <n v="0"/>
    <n v="0"/>
    <n v="0"/>
    <n v="0"/>
    <n v="55"/>
    <n v="96.49122807017544"/>
    <n v="57"/>
  </r>
  <r>
    <s v="13372817801_10158225129922802"/>
    <s v="13372817801_10158225129922802"/>
    <m/>
    <m/>
    <m/>
    <m/>
    <m/>
    <m/>
    <m/>
    <m/>
    <s v="No"/>
    <n v="19"/>
    <m/>
    <m/>
    <s v="Post"/>
    <s v="Post"/>
    <s v="“I believe that one day the research community will offer everyone the opportunity to participate in research.” 23andMe’s VP of Research, Joyce Tung, discusses the need for diversity in genetic research so people of all ethnicities can benefit."/>
    <s v="https://www.facebook.com/13372817801_10158225129922802"/>
    <x v="16"/>
    <n v="87"/>
    <n v="33"/>
    <m/>
    <m/>
    <m/>
    <n v="1"/>
    <s v="1"/>
    <s v="1"/>
    <n v="1"/>
    <n v="2.5641025641025643"/>
    <n v="0"/>
    <n v="0"/>
    <n v="0"/>
    <n v="0"/>
    <n v="38"/>
    <n v="97.43589743589743"/>
    <n v="39"/>
  </r>
  <r>
    <s v="13372817801_10158228471737802"/>
    <s v="13372817801_10158228471737802"/>
    <m/>
    <m/>
    <m/>
    <m/>
    <m/>
    <m/>
    <m/>
    <m/>
    <s v="No"/>
    <n v="20"/>
    <m/>
    <m/>
    <s v="Post"/>
    <s v="Post"/>
    <s v="&quot;Our first St. Patrick’s day after finding out with 23 and me we are mostly [British &amp;] Irish!&quot;_x000a__x000a_We love that you're celebrating your ancestry, Olivia! ☘️💚"/>
    <s v="https://www.facebook.com/13372817801_10158228471737802"/>
    <x v="17"/>
    <n v="118"/>
    <n v="43"/>
    <m/>
    <m/>
    <m/>
    <n v="1"/>
    <s v="1"/>
    <s v="1"/>
    <n v="1"/>
    <n v="3.8461538461538463"/>
    <n v="0"/>
    <n v="0"/>
    <n v="0"/>
    <n v="0"/>
    <n v="25"/>
    <n v="96.15384615384616"/>
    <n v="26"/>
  </r>
  <r>
    <s v="13372817801_10158235553727802"/>
    <s v="13372817801_10158235553727802"/>
    <m/>
    <m/>
    <m/>
    <m/>
    <m/>
    <m/>
    <m/>
    <m/>
    <s v="No"/>
    <n v="21"/>
    <m/>
    <m/>
    <s v="Post"/>
    <s v="Post"/>
    <s v="After meeting through 23andMe, Mike has been the Irish connection for some of his distant relatives, even leading to a mini-reunion in Ireland for his father’s 80th birthday. ☘️🇮🇪"/>
    <s v="https://www.facebook.com/13372817801_10158235553727802"/>
    <x v="18"/>
    <n v="77"/>
    <n v="4"/>
    <m/>
    <m/>
    <m/>
    <n v="1"/>
    <s v="1"/>
    <s v="1"/>
    <n v="1"/>
    <n v="3.3333333333333335"/>
    <n v="0"/>
    <n v="0"/>
    <n v="0"/>
    <n v="0"/>
    <n v="29"/>
    <n v="96.66666666666667"/>
    <n v="30"/>
  </r>
  <r>
    <s v="13372817801_10158238730077802"/>
    <s v="13372817801_10158238730077802"/>
    <m/>
    <m/>
    <m/>
    <m/>
    <m/>
    <m/>
    <m/>
    <m/>
    <s v="No"/>
    <n v="22"/>
    <m/>
    <m/>
    <s v="Post"/>
    <s v="Post"/>
    <s v="Learn more about our new report!"/>
    <s v="https://www.facebook.com/13372817801_10158238730077802"/>
    <x v="19"/>
    <n v="84"/>
    <n v="55"/>
    <m/>
    <m/>
    <m/>
    <n v="1"/>
    <s v="1"/>
    <s v="1"/>
    <n v="0"/>
    <n v="0"/>
    <n v="0"/>
    <n v="0"/>
    <n v="0"/>
    <n v="0"/>
    <n v="6"/>
    <n v="100"/>
    <n v="6"/>
  </r>
  <r>
    <s v="13372817801_10158228537847802"/>
    <s v="13372817801_10158228537847802"/>
    <m/>
    <m/>
    <m/>
    <m/>
    <m/>
    <m/>
    <m/>
    <m/>
    <s v="No"/>
    <n v="23"/>
    <m/>
    <m/>
    <s v="Post"/>
    <s v="Post"/>
    <s v="Can you trace your DNA back to regions in Ireland? This St. Patrick’s Day, find out with 23andMe! Get free shipping on all 23andMe kits through March 17th!"/>
    <s v="https://www.facebook.com/13372817801_10158228537847802"/>
    <x v="20"/>
    <n v="61"/>
    <n v="51"/>
    <m/>
    <m/>
    <m/>
    <n v="1"/>
    <s v="1"/>
    <s v="1"/>
    <n v="1"/>
    <n v="3.4482758620689653"/>
    <n v="0"/>
    <n v="0"/>
    <n v="0"/>
    <n v="0"/>
    <n v="28"/>
    <n v="96.55172413793103"/>
    <n v="29"/>
  </r>
  <r>
    <s v="13372817801_10158228531032802"/>
    <s v="13372817801_10158228531032802"/>
    <m/>
    <m/>
    <m/>
    <m/>
    <m/>
    <m/>
    <m/>
    <m/>
    <s v="No"/>
    <n v="24"/>
    <m/>
    <m/>
    <s v="Post"/>
    <s v="Post"/>
    <s v="The early bird gets the worm! A recent study using 23andMe data found that people that go to sleep and wake up earlier have a greater sense of wellbeing."/>
    <s v="https://www.facebook.com/13372817801_10158228531032802"/>
    <x v="21"/>
    <n v="109"/>
    <n v="26"/>
    <m/>
    <m/>
    <m/>
    <n v="1"/>
    <s v="1"/>
    <s v="1"/>
    <n v="1"/>
    <n v="3.4482758620689653"/>
    <n v="0"/>
    <n v="0"/>
    <n v="0"/>
    <n v="0"/>
    <n v="28"/>
    <n v="96.55172413793103"/>
    <n v="29"/>
  </r>
  <r>
    <s v="13372817801_10158228543702802"/>
    <s v="13372817801_10158228543702802"/>
    <m/>
    <m/>
    <m/>
    <m/>
    <m/>
    <m/>
    <m/>
    <m/>
    <s v="No"/>
    <n v="25"/>
    <m/>
    <m/>
    <s v="Post"/>
    <s v="Post"/>
    <s v="In the largest genetic study on impulsive behaviors, researchers at University of California, San Diego School of Medicine used data from 23andMe and found that the same genes that impact impulsive behavior are also linked to drug use."/>
    <s v="https://www.facebook.com/13372817801_10158228543702802"/>
    <x v="22"/>
    <n v="112"/>
    <n v="25"/>
    <m/>
    <m/>
    <m/>
    <n v="1"/>
    <s v="1"/>
    <s v="1"/>
    <n v="0"/>
    <n v="0"/>
    <n v="2"/>
    <n v="5.2631578947368425"/>
    <n v="0"/>
    <n v="0"/>
    <n v="36"/>
    <n v="94.73684210526316"/>
    <n v="38"/>
  </r>
  <r>
    <s v="13372817801_10158236345627802"/>
    <s v="13372817801_10158236345627802"/>
    <m/>
    <m/>
    <m/>
    <m/>
    <m/>
    <m/>
    <m/>
    <m/>
    <s v="No"/>
    <n v="26"/>
    <m/>
    <m/>
    <s v="Post"/>
    <s v="Post"/>
    <s v="How much Irish is in your DNA? Celebrate it this St. Patrick's Day!"/>
    <s v="https://www.facebook.com/13372817801_10158236345627802"/>
    <x v="23"/>
    <n v="832"/>
    <n v="337"/>
    <m/>
    <m/>
    <m/>
    <n v="1"/>
    <s v="1"/>
    <s v="1"/>
    <n v="1"/>
    <n v="7.6923076923076925"/>
    <n v="0"/>
    <n v="0"/>
    <n v="0"/>
    <n v="0"/>
    <n v="12"/>
    <n v="92.3076923076923"/>
    <n v="13"/>
  </r>
  <r>
    <s v="13372817801_10158228642947802"/>
    <s v="13372817801_10158228642947802"/>
    <m/>
    <m/>
    <m/>
    <m/>
    <m/>
    <m/>
    <m/>
    <m/>
    <s v="No"/>
    <n v="27"/>
    <m/>
    <m/>
    <s v="Post"/>
    <s v="Post"/>
    <s v="&quot;I've had this sibling, and they've been here the whole time.&quot; Siblings Michael and Lindsey connected through 23andMe and discovered they lived only 30 miles away from each other. 💕"/>
    <s v="https://www.facebook.com/13372817801_10158228642947802"/>
    <x v="24"/>
    <n v="200"/>
    <n v="26"/>
    <m/>
    <m/>
    <m/>
    <n v="1"/>
    <s v="1"/>
    <s v="1"/>
    <n v="0"/>
    <n v="0"/>
    <n v="0"/>
    <n v="0"/>
    <n v="0"/>
    <n v="0"/>
    <n v="29"/>
    <n v="100"/>
    <n v="29"/>
  </r>
  <r>
    <s v="13372817801_10158257239742802"/>
    <s v="13372817801_10158257239742802"/>
    <m/>
    <m/>
    <m/>
    <m/>
    <m/>
    <m/>
    <m/>
    <m/>
    <s v="No"/>
    <n v="28"/>
    <m/>
    <m/>
    <s v="Post"/>
    <s v="Post"/>
    <s v="Type 2 diabetes is influenced by genetics, not just lifestyle and weight. Learn more here: https://www.23andme.com/topics/health-predispositions/type-2-diabetes/"/>
    <s v="https://www.facebook.com/13372817801_10158257239742802"/>
    <x v="25"/>
    <n v="43"/>
    <n v="26"/>
    <s v=" https://www.23andme.com/topics/health-predispositions/type-2-diabetes/"/>
    <s v="23andme.com"/>
    <m/>
    <n v="1"/>
    <s v="1"/>
    <s v="1"/>
    <n v="0"/>
    <n v="0"/>
    <n v="0"/>
    <n v="0"/>
    <n v="0"/>
    <n v="0"/>
    <n v="15"/>
    <n v="100"/>
    <n v="15"/>
  </r>
  <r>
    <s v="13372817801_10158228644817802"/>
    <s v="13372817801_10158228644817802"/>
    <m/>
    <m/>
    <m/>
    <m/>
    <m/>
    <m/>
    <m/>
    <m/>
    <s v="No"/>
    <n v="29"/>
    <m/>
    <m/>
    <s v="Post"/>
    <s v="Post"/>
    <s v="Depression affects 1 in 6 people. In a study by the University of Edinburgh, using data from 23andMe, researchers found over 100 genes that are linked to depression."/>
    <s v="https://www.facebook.com/13372817801_10158228644817802"/>
    <x v="26"/>
    <n v="278"/>
    <n v="69"/>
    <m/>
    <m/>
    <m/>
    <n v="1"/>
    <s v="1"/>
    <s v="1"/>
    <n v="0"/>
    <n v="0"/>
    <n v="2"/>
    <n v="7.142857142857143"/>
    <n v="0"/>
    <n v="0"/>
    <n v="26"/>
    <n v="92.85714285714286"/>
    <n v="28"/>
  </r>
  <r>
    <s v="13372817801_10158262018902802"/>
    <s v="13372817801_10158262018902802"/>
    <m/>
    <m/>
    <m/>
    <m/>
    <m/>
    <m/>
    <m/>
    <m/>
    <s v="No"/>
    <n v="30"/>
    <m/>
    <m/>
    <s v="Post"/>
    <s v="Post"/>
    <s v="Has it already been three weeks since RootsTech? Check out what we were up to in Salt Lake City this year!"/>
    <s v="https://www.facebook.com/13372817801_10158262018902802"/>
    <x v="27"/>
    <n v="25"/>
    <n v="9"/>
    <m/>
    <m/>
    <m/>
    <n v="1"/>
    <s v="1"/>
    <s v="1"/>
    <n v="0"/>
    <n v="0"/>
    <n v="0"/>
    <n v="0"/>
    <n v="0"/>
    <n v="0"/>
    <n v="21"/>
    <n v="100"/>
    <n v="21"/>
  </r>
  <r>
    <s v="13372817801_10158264323172802"/>
    <s v="13372817801_10158264323172802"/>
    <m/>
    <m/>
    <m/>
    <m/>
    <m/>
    <m/>
    <m/>
    <m/>
    <s v="No"/>
    <n v="31"/>
    <m/>
    <m/>
    <s v="Post"/>
    <s v="Post"/>
    <s v="In honor of National Puppy Day, we wanted to share some of the 23andMe K9s! ❤️"/>
    <s v="https://www.facebook.com/13372817801_10158264323172802"/>
    <x v="28"/>
    <n v="214"/>
    <n v="37"/>
    <m/>
    <m/>
    <m/>
    <n v="1"/>
    <s v="1"/>
    <s v="1"/>
    <n v="1"/>
    <n v="6.666666666666667"/>
    <n v="0"/>
    <n v="0"/>
    <n v="0"/>
    <n v="0"/>
    <n v="14"/>
    <n v="93.33333333333333"/>
    <n v="15"/>
  </r>
  <r>
    <s v="13372817801_10158234185672802"/>
    <s v="13372817801_10158234185672802"/>
    <m/>
    <m/>
    <m/>
    <m/>
    <m/>
    <m/>
    <m/>
    <m/>
    <s v="No"/>
    <n v="32"/>
    <m/>
    <m/>
    <s v="Post"/>
    <s v="Post"/>
    <s v="&quot;This gift made me cry. My husband got it for me. This is so much more than a fun dna test. This is the answer to the life long question of who I am and where I come from.&quot; _x000a_What an amazing gift! We can’t wait for you to learn more about you, Ashlee!"/>
    <s v="https://www.facebook.com/13372817801_10158234185672802"/>
    <x v="29"/>
    <n v="207"/>
    <n v="102"/>
    <m/>
    <m/>
    <m/>
    <n v="1"/>
    <s v="1"/>
    <s v="1"/>
    <n v="2"/>
    <n v="3.6363636363636362"/>
    <n v="1"/>
    <n v="1.8181818181818181"/>
    <n v="0"/>
    <n v="0"/>
    <n v="52"/>
    <n v="94.54545454545455"/>
    <n v="55"/>
  </r>
  <r>
    <s v="13372817801_10158278207332802"/>
    <s v="13372817801_10158278207332802"/>
    <m/>
    <m/>
    <m/>
    <m/>
    <m/>
    <m/>
    <m/>
    <m/>
    <s v="No"/>
    <n v="33"/>
    <m/>
    <m/>
    <s v="Post"/>
    <s v="Post"/>
    <s v="We’re back for season 2 with our first live Spit podcast featuring Tim McGraw! Listen to groundbreaking conversations around technology, diabetes and advocacy! 🎙️"/>
    <s v="https://www.facebook.com/13372817801_10158278207332802"/>
    <x v="30"/>
    <n v="32"/>
    <n v="0"/>
    <m/>
    <m/>
    <m/>
    <n v="1"/>
    <s v="1"/>
    <s v="1"/>
    <n v="1"/>
    <n v="4.166666666666667"/>
    <n v="0"/>
    <n v="0"/>
    <n v="0"/>
    <n v="0"/>
    <n v="23"/>
    <n v="95.83333333333333"/>
    <n v="24"/>
  </r>
  <r>
    <s v="13372817801_10158281344417802"/>
    <s v="13372817801_10158281344417802"/>
    <m/>
    <m/>
    <m/>
    <m/>
    <m/>
    <m/>
    <m/>
    <m/>
    <s v="No"/>
    <n v="34"/>
    <m/>
    <m/>
    <s v="Post"/>
    <s v="Post"/>
    <s v="Throwback to our work with kindness.org and the Kind Genes billboard! Who will you be kind to today?"/>
    <s v="https://www.facebook.com/13372817801_10158281344417802"/>
    <x v="31"/>
    <n v="18"/>
    <n v="0"/>
    <m/>
    <m/>
    <m/>
    <n v="1"/>
    <s v="1"/>
    <s v="1"/>
    <n v="2"/>
    <n v="10.526315789473685"/>
    <n v="0"/>
    <n v="0"/>
    <n v="0"/>
    <n v="0"/>
    <n v="17"/>
    <n v="89.47368421052632"/>
    <n v="19"/>
  </r>
  <r>
    <s v="13372817801_10158287914767802"/>
    <s v="13372817801_10158287914767802"/>
    <m/>
    <m/>
    <m/>
    <m/>
    <m/>
    <m/>
    <m/>
    <m/>
    <s v="No"/>
    <n v="35"/>
    <m/>
    <m/>
    <s v="Post"/>
    <s v="Post"/>
    <s v="&quot;Finally my hubby got to meet his birth sisters!&quot; _x000a__x000a_That's amazing, Maria! We're so happy you were connected with new family!"/>
    <s v="https://www.facebook.com/13372817801_10158287914767802"/>
    <x v="32"/>
    <n v="121"/>
    <n v="5"/>
    <m/>
    <m/>
    <m/>
    <n v="1"/>
    <s v="1"/>
    <s v="1"/>
    <n v="2"/>
    <n v="9.523809523809524"/>
    <n v="0"/>
    <n v="0"/>
    <n v="0"/>
    <n v="0"/>
    <n v="19"/>
    <n v="90.47619047619048"/>
    <n v="21"/>
  </r>
  <r>
    <s v="13372817801_10158291705567802"/>
    <s v="13372817801_10158291705567802"/>
    <m/>
    <m/>
    <m/>
    <m/>
    <m/>
    <m/>
    <m/>
    <m/>
    <s v="No"/>
    <n v="36"/>
    <m/>
    <m/>
    <s v="Post"/>
    <s v="Post"/>
    <s v="Will your April Fools joke be a success today? That might actually depend on the person's genetics. According to 23andMe data, genetics may influence your sense of humor and ability to get a joke. So good luck to all of the pranksters out there!"/>
    <s v="https://www.facebook.com/13372817801_10158291705567802"/>
    <x v="33"/>
    <n v="29"/>
    <n v="15"/>
    <m/>
    <m/>
    <m/>
    <n v="1"/>
    <s v="1"/>
    <s v="1"/>
    <n v="4"/>
    <n v="9.090909090909092"/>
    <n v="2"/>
    <n v="4.545454545454546"/>
    <n v="0"/>
    <n v="0"/>
    <n v="38"/>
    <n v="86.36363636363636"/>
    <n v="44"/>
  </r>
  <r>
    <s v="13372817801_10158294613347802"/>
    <s v="13372817801_10158294613347802"/>
    <m/>
    <m/>
    <m/>
    <m/>
    <m/>
    <m/>
    <m/>
    <m/>
    <s v="No"/>
    <n v="37"/>
    <m/>
    <m/>
    <s v="Post"/>
    <s v="Post"/>
    <s v="It’s time to get to the root of the problem with your dandruff. Maybe genetics is partly to blame? Find out with our new report!"/>
    <s v="https://www.facebook.com/13372817801_10158294613347802"/>
    <x v="34"/>
    <n v="19"/>
    <n v="3"/>
    <m/>
    <m/>
    <m/>
    <n v="1"/>
    <s v="1"/>
    <s v="1"/>
    <n v="0"/>
    <n v="0"/>
    <n v="2"/>
    <n v="7.6923076923076925"/>
    <n v="0"/>
    <n v="0"/>
    <n v="24"/>
    <n v="92.3076923076923"/>
    <n v="26"/>
  </r>
  <r>
    <s v="13372817801_10158270929622802"/>
    <s v="13372817801_10158270929622802"/>
    <m/>
    <m/>
    <m/>
    <m/>
    <m/>
    <m/>
    <m/>
    <m/>
    <s v="No"/>
    <n v="38"/>
    <m/>
    <m/>
    <s v="Post"/>
    <s v="Post"/>
    <s v="“...This little colorful pie has me so obsessed about life. In a great way. 78% Sub-Saharan African (mostly Nigerian) and 21% European (mainly from the UK). Wish the world would participate...we all have so much more in common than we think.&quot;_x000a_ _x000a_What an amazing ancestry map, Joy!"/>
    <s v="https://www.facebook.com/13372817801_10158270929622802"/>
    <x v="35"/>
    <n v="172"/>
    <n v="91"/>
    <m/>
    <m/>
    <m/>
    <n v="1"/>
    <s v="1"/>
    <s v="1"/>
    <n v="4"/>
    <n v="8.16326530612245"/>
    <n v="0"/>
    <n v="0"/>
    <n v="0"/>
    <n v="0"/>
    <n v="45"/>
    <n v="91.83673469387755"/>
    <n v="49"/>
  </r>
  <r>
    <s v="13372817801_10158300384642802"/>
    <s v="13372817801_10158300384642802"/>
    <m/>
    <m/>
    <m/>
    <m/>
    <m/>
    <m/>
    <m/>
    <m/>
    <s v="No"/>
    <n v="39"/>
    <m/>
    <m/>
    <s v="Post"/>
    <s v="Post"/>
    <s v="Are you more likely to get stretch marks due to your genetics? Find out with our new trait report!"/>
    <s v="https://www.facebook.com/13372817801_10158300384642802"/>
    <x v="36"/>
    <n v="24"/>
    <n v="14"/>
    <m/>
    <m/>
    <m/>
    <n v="1"/>
    <s v="1"/>
    <s v="1"/>
    <n v="0"/>
    <n v="0"/>
    <n v="0"/>
    <n v="0"/>
    <n v="0"/>
    <n v="0"/>
    <n v="19"/>
    <n v="100"/>
    <n v="19"/>
  </r>
  <r>
    <s v="13372817801_10158294617567802"/>
    <s v="13372817801_10158294617567802"/>
    <m/>
    <m/>
    <m/>
    <m/>
    <m/>
    <m/>
    <m/>
    <m/>
    <s v="No"/>
    <n v="40"/>
    <m/>
    <m/>
    <s v="Post"/>
    <s v="Post"/>
    <s v="&quot;The excitement was just overwhelming!&quot; After 40 years of searching, Dennis finally met his older sister Connie. 💗"/>
    <s v="https://www.facebook.com/13372817801_10158294617567802"/>
    <x v="37"/>
    <n v="292"/>
    <n v="51"/>
    <m/>
    <m/>
    <m/>
    <n v="1"/>
    <s v="1"/>
    <s v="1"/>
    <n v="1"/>
    <n v="5.882352941176471"/>
    <n v="1"/>
    <n v="5.882352941176471"/>
    <n v="0"/>
    <n v="0"/>
    <n v="15"/>
    <n v="88.23529411764706"/>
    <n v="17"/>
  </r>
  <r>
    <s v="13372817801_10158306437377802"/>
    <s v="13372817801_10158306437377802"/>
    <m/>
    <m/>
    <m/>
    <m/>
    <m/>
    <m/>
    <m/>
    <m/>
    <s v="No"/>
    <n v="41"/>
    <m/>
    <m/>
    <s v="Post"/>
    <s v="Post"/>
    <s v="&quot;Sometimes life hands you matching eye wrinkles...and a SISTER! 😂🤭 Insta life and friends, meet Brittany! Our lives have been like a movie lately with #23andme...Just over 3 years back the boat I was on in Seneca Lake helped to find Brittany’s wedding bands... something that signifies relationships and family. A few years later... here we are!&quot; _x000a__x000a_What an amazing discovery, Kala...the ring and your sister! 😉💗"/>
    <s v="https://www.facebook.com/13372817801_10158306437377802"/>
    <x v="38"/>
    <n v="181"/>
    <n v="40"/>
    <m/>
    <m/>
    <s v=" #23andme"/>
    <n v="1"/>
    <s v="1"/>
    <s v="1"/>
    <n v="3"/>
    <n v="4.3478260869565215"/>
    <n v="1"/>
    <n v="1.4492753623188406"/>
    <n v="0"/>
    <n v="0"/>
    <n v="65"/>
    <n v="94.20289855072464"/>
    <n v="69"/>
  </r>
  <r>
    <s v="13372817801_10158309052392802"/>
    <s v="13372817801_10158309052392802"/>
    <m/>
    <m/>
    <m/>
    <m/>
    <m/>
    <m/>
    <m/>
    <m/>
    <s v="No"/>
    <n v="42"/>
    <m/>
    <m/>
    <s v="Post"/>
    <s v="Post"/>
    <s v="Now with 1000+ geographic regions - the most comprehensive genetic ancestry breakdown on the market."/>
    <s v="https://www.facebook.com/13372817801_10158309052392802"/>
    <x v="39"/>
    <n v="62"/>
    <n v="47"/>
    <m/>
    <m/>
    <m/>
    <n v="1"/>
    <s v="1"/>
    <s v="1"/>
    <n v="1"/>
    <n v="7.142857142857143"/>
    <n v="1"/>
    <n v="7.142857142857143"/>
    <n v="0"/>
    <n v="0"/>
    <n v="12"/>
    <n v="85.71428571428571"/>
    <n v="14"/>
  </r>
  <r>
    <s v="13372817801_10158309066027802"/>
    <s v="13372817801_10158309066027802"/>
    <m/>
    <m/>
    <m/>
    <m/>
    <m/>
    <m/>
    <m/>
    <m/>
    <s v="No"/>
    <n v="43"/>
    <m/>
    <m/>
    <s v="Post"/>
    <s v="Post"/>
    <s v="Matt was gifted a 23andMe kit for Christmas, and ended up reuniting with his birth mother for the first time last month!"/>
    <s v="https://www.facebook.com/13372817801_10158309066027802"/>
    <x v="40"/>
    <n v="278"/>
    <n v="66"/>
    <m/>
    <m/>
    <m/>
    <n v="1"/>
    <s v="1"/>
    <s v="1"/>
    <n v="1"/>
    <n v="4.545454545454546"/>
    <n v="0"/>
    <n v="0"/>
    <n v="0"/>
    <n v="0"/>
    <n v="21"/>
    <n v="95.45454545454545"/>
    <n v="22"/>
  </r>
  <r>
    <s v="13372817801_10158312531317802"/>
    <s v="13372817801_10158312531317802"/>
    <m/>
    <m/>
    <m/>
    <m/>
    <m/>
    <m/>
    <m/>
    <m/>
    <s v="No"/>
    <n v="44"/>
    <m/>
    <m/>
    <s v="Post"/>
    <s v="Post"/>
    <s v="Is this true for you and your sibling? #NationalSiblingDay"/>
    <s v="https://www.facebook.com/13372817801_10158312531317802"/>
    <x v="41"/>
    <n v="140"/>
    <n v="101"/>
    <m/>
    <m/>
    <s v=" #NationalSiblingDay"/>
    <n v="1"/>
    <s v="1"/>
    <s v="1"/>
    <n v="0"/>
    <n v="0"/>
    <n v="0"/>
    <n v="0"/>
    <n v="0"/>
    <n v="0"/>
    <n v="9"/>
    <n v="100"/>
    <n v="9"/>
  </r>
  <r>
    <s v="13372817801_10158309068222802"/>
    <s v="13372817801_10158309068222802"/>
    <m/>
    <m/>
    <m/>
    <m/>
    <m/>
    <m/>
    <m/>
    <m/>
    <s v="No"/>
    <n v="45"/>
    <m/>
    <m/>
    <s v="Post"/>
    <s v="Post"/>
    <s v="In a new study, 23andMe scientists found that migraines, OCD, and seasonal allergies could be potential flags for Parkinson's disease. These flags are not absolute, but could help lead to earlier diagnosis."/>
    <s v="https://www.facebook.com/13372817801_10158309068222802"/>
    <x v="42"/>
    <n v="118"/>
    <n v="33"/>
    <m/>
    <m/>
    <m/>
    <n v="1"/>
    <s v="1"/>
    <s v="1"/>
    <n v="1"/>
    <n v="3.125"/>
    <n v="1"/>
    <n v="3.125"/>
    <n v="0"/>
    <n v="0"/>
    <n v="30"/>
    <n v="93.75"/>
    <n v="32"/>
  </r>
  <r>
    <s v="13372817801_351316688846831"/>
    <s v="13372817801_351316688846831"/>
    <m/>
    <m/>
    <m/>
    <m/>
    <m/>
    <m/>
    <m/>
    <m/>
    <s v="No"/>
    <n v="46"/>
    <m/>
    <m/>
    <s v="Post"/>
    <s v="Post"/>
    <s v="In honor of Parkinson’s Awareness Month, 23andMe’s CEO Anne Wojcicki will be talking with Karl Heilbron and Paul Cannon in “23 Minutes With Anne, LIVE! Parkinson’s Edition”. Karl is a Statistical Geneticist at 23andMe who leads the charge on our Parkinson’s research. Paul is a Research Program Manager at 23andMe whose own PD diagnosis and vision helped propel him to lead the Parkinson’s Research Community at 23andMe."/>
    <s v="https://www.facebook.com/13372817801_351316688846831"/>
    <x v="43"/>
    <n v="111"/>
    <n v="57"/>
    <m/>
    <m/>
    <m/>
    <n v="1"/>
    <s v="1"/>
    <s v="1"/>
    <n v="4"/>
    <n v="5.555555555555555"/>
    <n v="0"/>
    <n v="0"/>
    <n v="0"/>
    <n v="0"/>
    <n v="68"/>
    <n v="94.44444444444444"/>
    <n v="72"/>
  </r>
  <r>
    <s v="13372817801_10158309079122802"/>
    <s v="13372817801_10158309079122802"/>
    <m/>
    <m/>
    <m/>
    <m/>
    <m/>
    <m/>
    <m/>
    <m/>
    <s v="No"/>
    <n v="47"/>
    <m/>
    <m/>
    <s v="Post"/>
    <s v="Post"/>
    <s v="&quot;Family Strong You Belong.&quot; Read all the shirts Kayla's new found family wore when she met them at the airport for the first time!"/>
    <s v="https://www.facebook.com/13372817801_10158309079122802"/>
    <x v="44"/>
    <n v="164"/>
    <n v="29"/>
    <m/>
    <m/>
    <m/>
    <n v="1"/>
    <s v="1"/>
    <s v="1"/>
    <n v="1"/>
    <n v="4.166666666666667"/>
    <n v="0"/>
    <n v="0"/>
    <n v="0"/>
    <n v="0"/>
    <n v="23"/>
    <n v="95.83333333333333"/>
    <n v="24"/>
  </r>
  <r>
    <s v="13372817801_10158322698782802"/>
    <s v="13372817801_10158322698782802"/>
    <m/>
    <m/>
    <m/>
    <m/>
    <m/>
    <m/>
    <m/>
    <m/>
    <s v="No"/>
    <n v="48"/>
    <m/>
    <m/>
    <s v="Post"/>
    <s v="Post"/>
    <s v="&quot;My new Ohana adds a whole new level of interesting stories to my life and I still can’t believe that we lived within 30-40 minutes away from each other growing up. #23andme and technology is so amazing. Bringing lives together to form Ohana. Having such a great time getting to know everyone. What a beautiful blessing 😊❤️&quot; _x000a__x000a_That's so amazing, Christina! Your genetic journey brought you to your family!"/>
    <s v="https://www.facebook.com/13372817801_10158322698782802"/>
    <x v="45"/>
    <n v="67"/>
    <n v="1"/>
    <m/>
    <m/>
    <s v=" #23andme"/>
    <n v="1"/>
    <s v="1"/>
    <s v="1"/>
    <n v="6"/>
    <n v="8.571428571428571"/>
    <n v="0"/>
    <n v="0"/>
    <n v="0"/>
    <n v="0"/>
    <n v="64"/>
    <n v="91.42857142857143"/>
    <n v="70"/>
  </r>
  <r>
    <s v="13372817801_10158331507737802"/>
    <s v="13372817801_10158331507737802"/>
    <m/>
    <m/>
    <m/>
    <m/>
    <m/>
    <m/>
    <m/>
    <m/>
    <s v="No"/>
    <n v="49"/>
    <m/>
    <m/>
    <s v="Post"/>
    <s v="Post"/>
    <s v="According to McSweeney's, Jon Snow would find out some surprising information from his 23andMe report! 😂"/>
    <s v="https://www.facebook.com/13372817801_10158331507737802"/>
    <x v="46"/>
    <n v="684"/>
    <n v="274"/>
    <m/>
    <m/>
    <m/>
    <n v="1"/>
    <s v="1"/>
    <s v="1"/>
    <n v="0"/>
    <n v="0"/>
    <n v="0"/>
    <n v="0"/>
    <n v="0"/>
    <n v="0"/>
    <n v="15"/>
    <n v="100"/>
    <n v="15"/>
  </r>
  <r>
    <s v="13372817801_10158322989397802"/>
    <s v="13372817801_10158322989397802"/>
    <m/>
    <m/>
    <m/>
    <m/>
    <m/>
    <m/>
    <m/>
    <m/>
    <s v="No"/>
    <n v="50"/>
    <m/>
    <m/>
    <s v="Post"/>
    <s v="Post"/>
    <s v="Good thing there's still milk chocolate and white chocolate for that 1%!"/>
    <s v="https://www.facebook.com/13372817801_10158322989397802"/>
    <x v="47"/>
    <n v="110"/>
    <n v="104"/>
    <m/>
    <m/>
    <m/>
    <n v="1"/>
    <s v="1"/>
    <s v="1"/>
    <n v="1"/>
    <n v="8.333333333333334"/>
    <n v="0"/>
    <n v="0"/>
    <n v="0"/>
    <n v="0"/>
    <n v="11"/>
    <n v="91.66666666666667"/>
    <n v="12"/>
  </r>
  <r>
    <s v="13372817801_10158331521137802"/>
    <s v="13372817801_10158331521137802"/>
    <m/>
    <m/>
    <m/>
    <m/>
    <m/>
    <m/>
    <m/>
    <m/>
    <s v="No"/>
    <n v="51"/>
    <m/>
    <m/>
    <s v="Post"/>
    <s v="Post"/>
    <s v="&quot;YALL. I met my cousin!!!! Casey And she is super cool, and smart, and driven, and didn’t run away when she met us! 😜 Thank you @23andme for this life changing (like, literally) reunion! 💖&quot;_x000a__x000a_We're so excited that your genetic journey brought you to your cousin, Marissa!"/>
    <s v="https://www.facebook.com/13372817801_10158331521137802"/>
    <x v="48"/>
    <n v="150"/>
    <n v="20"/>
    <m/>
    <m/>
    <m/>
    <n v="1"/>
    <s v="1"/>
    <s v="1"/>
    <n v="6"/>
    <n v="12.76595744680851"/>
    <n v="0"/>
    <n v="0"/>
    <n v="0"/>
    <n v="0"/>
    <n v="41"/>
    <n v="87.23404255319149"/>
    <n v="47"/>
  </r>
  <r>
    <s v="13372817801_10158336677077802"/>
    <s v="13372817801_10158336677077802"/>
    <m/>
    <m/>
    <m/>
    <m/>
    <m/>
    <m/>
    <m/>
    <m/>
    <s v="No"/>
    <n v="52"/>
    <m/>
    <m/>
    <s v="Post"/>
    <s v="Post"/>
    <s v="Shauna went from being an only child to having 29 siblings after first connecting with her half brother through 23andMe."/>
    <s v="https://www.facebook.com/13372817801_10158336677077802"/>
    <x v="49"/>
    <n v="763"/>
    <n v="300"/>
    <m/>
    <m/>
    <m/>
    <n v="1"/>
    <s v="1"/>
    <s v="1"/>
    <n v="0"/>
    <n v="0"/>
    <n v="0"/>
    <n v="0"/>
    <n v="0"/>
    <n v="0"/>
    <n v="20"/>
    <n v="100"/>
    <n v="20"/>
  </r>
  <r>
    <s v="13372817801_10158336683782802"/>
    <s v="13372817801_10158336683782802"/>
    <m/>
    <m/>
    <m/>
    <m/>
    <m/>
    <m/>
    <m/>
    <m/>
    <s v="No"/>
    <n v="53"/>
    <m/>
    <m/>
    <s v="Post"/>
    <s v="Post"/>
    <s v="&quot;Everyone, meet my sister Patti, we have been apart for 55 years, that all ended today, we have started a new adventure &amp; hope to continue it for many more years to come. 💕💕💕&quot; _x000a__x000a_That is so exciting, Tina! We hope you enjoy your new adventure with your sister Patti!"/>
    <s v="https://www.facebook.com/13372817801_10158336683782802"/>
    <x v="50"/>
    <n v="276"/>
    <n v="46"/>
    <m/>
    <m/>
    <m/>
    <n v="1"/>
    <s v="1"/>
    <s v="1"/>
    <n v="2"/>
    <n v="4.166666666666667"/>
    <n v="0"/>
    <n v="0"/>
    <n v="0"/>
    <n v="0"/>
    <n v="46"/>
    <n v="95.83333333333333"/>
    <n v="48"/>
  </r>
  <r>
    <s v="13372817801_10158338914727802"/>
    <s v="13372817801_10158338914727802"/>
    <m/>
    <m/>
    <m/>
    <m/>
    <m/>
    <m/>
    <m/>
    <m/>
    <s v="No"/>
    <n v="54"/>
    <m/>
    <m/>
    <s v="Post"/>
    <s v="Post"/>
    <s v="&quot;What if something inside you, something in your DNA, could lead to a cure, would you share it?&quot; Tony was diagnosed with Parkinson's and has opted into research with 23andMe and The Michael J. Fox Foundation for Parkinson's Research in order to help with the development of a potential treatment or cure."/>
    <s v="https://www.facebook.com/13372817801_10158338914727802"/>
    <x v="51"/>
    <n v="149"/>
    <n v="38"/>
    <m/>
    <m/>
    <m/>
    <n v="1"/>
    <s v="1"/>
    <s v="1"/>
    <n v="3"/>
    <n v="5.769230769230769"/>
    <n v="0"/>
    <n v="0"/>
    <n v="0"/>
    <n v="0"/>
    <n v="49"/>
    <n v="94.23076923076923"/>
    <n v="52"/>
  </r>
  <r>
    <s v="13372817801_1000938593441364"/>
    <s v="13372817801_1000938593441364"/>
    <m/>
    <m/>
    <m/>
    <m/>
    <m/>
    <m/>
    <m/>
    <m/>
    <s v="No"/>
    <n v="55"/>
    <m/>
    <m/>
    <s v="Post"/>
    <s v="Post"/>
    <s v="Last year we teamed up with Tribeca to commission 23 filmmakers to create 23 stories powered by DNA. We’re proud that over half of the filmmakers are women. To celebrate, we invited Dyllan McGee, the founder of MAKERS, to host a panel with five of the female filmmakers to learn more about their stories. Hear from Apolla Echino, Emily Abt, Anayansi Prado, Tani Ikeda, and Stephanie Soechtig live in NYC at the premiere of Identity. #tribeca2019"/>
    <s v="https://www.facebook.com/13372817801_1000938593441364"/>
    <x v="52"/>
    <n v="51"/>
    <n v="38"/>
    <m/>
    <m/>
    <s v=" #tribeca2019"/>
    <n v="1"/>
    <s v="1"/>
    <s v="1"/>
    <n v="2"/>
    <n v="2.5974025974025974"/>
    <n v="0"/>
    <n v="0"/>
    <n v="0"/>
    <n v="0"/>
    <n v="75"/>
    <n v="97.40259740259741"/>
    <n v="77"/>
  </r>
  <r>
    <s v="13372817801_10158349141547802"/>
    <s v="13372817801_10158349141547802"/>
    <m/>
    <m/>
    <m/>
    <m/>
    <m/>
    <m/>
    <m/>
    <m/>
    <s v="No"/>
    <n v="56"/>
    <m/>
    <m/>
    <s v="Post"/>
    <s v="Post"/>
    <s v="23 filmmakers. 23 stories. _x000a_Identity premiering tomorrow at #tribeca2019!"/>
    <s v="https://www.facebook.com/13372817801_10158349141547802"/>
    <x v="53"/>
    <n v="19"/>
    <n v="2"/>
    <m/>
    <m/>
    <s v=" #tribeca2019"/>
    <n v="1"/>
    <s v="1"/>
    <s v="1"/>
    <n v="0"/>
    <n v="0"/>
    <n v="0"/>
    <n v="0"/>
    <n v="0"/>
    <n v="0"/>
    <n v="9"/>
    <n v="100"/>
    <n v="9"/>
  </r>
  <r>
    <s v="13372817801_10158358832302802"/>
    <s v="13372817801_10158358832302802"/>
    <m/>
    <m/>
    <m/>
    <m/>
    <m/>
    <m/>
    <m/>
    <m/>
    <s v="No"/>
    <n v="57"/>
    <m/>
    <m/>
    <s v="Post"/>
    <s v="Post"/>
    <s v="In honor of DNA Day, we conducted an annual national survey on peoples' knowledge of DNA. Are you one of the 57% that knew genetic research can help lead to new treatments for diseases?"/>
    <s v="https://www.facebook.com/13372817801_10158358832302802"/>
    <x v="54"/>
    <n v="134"/>
    <n v="47"/>
    <m/>
    <m/>
    <m/>
    <n v="1"/>
    <s v="1"/>
    <s v="1"/>
    <n v="2"/>
    <n v="5.882352941176471"/>
    <n v="0"/>
    <n v="0"/>
    <n v="0"/>
    <n v="0"/>
    <n v="32"/>
    <n v="94.11764705882354"/>
    <n v="34"/>
  </r>
  <r>
    <s v="13372817801_10158357748147802"/>
    <s v="13372817801_10158357748147802"/>
    <m/>
    <m/>
    <m/>
    <m/>
    <m/>
    <m/>
    <m/>
    <m/>
    <s v="No"/>
    <n v="58"/>
    <m/>
    <m/>
    <s v="Post"/>
    <s v="Post"/>
    <s v="Join us and Tribeca in a series of 23 stories told by 23 filmmakers. See them unfold as we discover each unique story. Watch now! https://vimeo.com/identityseries"/>
    <s v="https://www.facebook.com/13372817801_10158357748147802"/>
    <x v="55"/>
    <n v="44"/>
    <n v="6"/>
    <s v=" https://vimeo.com/identityseries"/>
    <s v="vimeo.com"/>
    <m/>
    <n v="1"/>
    <s v="1"/>
    <s v="1"/>
    <n v="0"/>
    <n v="0"/>
    <n v="0"/>
    <n v="0"/>
    <n v="0"/>
    <n v="0"/>
    <n v="25"/>
    <n v="100"/>
    <n v="25"/>
  </r>
  <r>
    <s v="13372817801_10158362808577802"/>
    <s v="13372817801_10158362808577802"/>
    <m/>
    <m/>
    <m/>
    <m/>
    <m/>
    <m/>
    <m/>
    <m/>
    <s v="No"/>
    <n v="59"/>
    <m/>
    <m/>
    <s v="Post"/>
    <s v="Post"/>
    <s v="&quot;Last year, 23 filmmakers set off to document perhaps the most important journeys of all, those of self-discovery, and this week these personal journeys are unveiled as part of Identity.&quot;"/>
    <s v="https://www.facebook.com/13372817801_10158362808577802"/>
    <x v="56"/>
    <n v="60"/>
    <n v="3"/>
    <m/>
    <m/>
    <m/>
    <n v="1"/>
    <s v="1"/>
    <s v="1"/>
    <n v="1"/>
    <n v="3.225806451612903"/>
    <n v="0"/>
    <n v="0"/>
    <n v="0"/>
    <n v="0"/>
    <n v="30"/>
    <n v="96.7741935483871"/>
    <n v="31"/>
  </r>
  <r>
    <s v="13372817801_10158349154872802"/>
    <s v="13372817801_10158349154872802"/>
    <m/>
    <m/>
    <m/>
    <m/>
    <m/>
    <m/>
    <m/>
    <m/>
    <s v="No"/>
    <n v="60"/>
    <m/>
    <m/>
    <s v="Post"/>
    <s v="Post"/>
    <s v="&quot;Last year I found out I had a paternal sister...She came down to visit us all a few weeks ago. It was the craziest thing seeing her in person, and pointing out all of our similarities! The eyes, the nose, the cheekbones.... yep, that’s my sis!&quot; _x000a_We're so happy you gained a sister and a new friend, Ashley. ❤️"/>
    <s v="https://www.facebook.com/13372817801_10158349154872802"/>
    <x v="57"/>
    <n v="489"/>
    <n v="77"/>
    <m/>
    <m/>
    <m/>
    <n v="1"/>
    <s v="1"/>
    <s v="1"/>
    <n v="2"/>
    <n v="3.3333333333333335"/>
    <n v="0"/>
    <n v="0"/>
    <n v="0"/>
    <n v="0"/>
    <n v="58"/>
    <n v="96.66666666666667"/>
    <n v="60"/>
  </r>
  <r>
    <s v="13372817801_10158371652087802"/>
    <s v="13372817801_10158371652087802"/>
    <m/>
    <m/>
    <m/>
    <m/>
    <m/>
    <m/>
    <m/>
    <m/>
    <s v="No"/>
    <n v="61"/>
    <m/>
    <m/>
    <s v="Post"/>
    <s v="Post"/>
    <s v="We are proud to work with The Michael J. Fox Foundation for Parkinson's Research on advancing Parkinson's Disease research through Fox Insight."/>
    <s v="https://www.facebook.com/13372817801_10158371652087802"/>
    <x v="58"/>
    <n v="55"/>
    <n v="0"/>
    <m/>
    <m/>
    <m/>
    <n v="1"/>
    <s v="1"/>
    <s v="1"/>
    <n v="2"/>
    <n v="9.090909090909092"/>
    <n v="0"/>
    <n v="0"/>
    <n v="0"/>
    <n v="0"/>
    <n v="20"/>
    <n v="90.9090909090909"/>
    <n v="22"/>
  </r>
  <r>
    <s v="13372817801_10158349118997802"/>
    <s v="13372817801_10158349118997802"/>
    <m/>
    <m/>
    <m/>
    <m/>
    <m/>
    <m/>
    <m/>
    <m/>
    <s v="No"/>
    <n v="62"/>
    <m/>
    <m/>
    <s v="Post"/>
    <s v="Post"/>
    <s v="Robert always felt a tie to ancient Egypt, even wearing a black and gold Pharaoh headdress. It made more sense after he did 23andMe and found out he shares an ancient paternal lineage with Pharaoh Ramesses III."/>
    <s v="https://www.facebook.com/13372817801_10158349118997802"/>
    <x v="59"/>
    <n v="496"/>
    <n v="336"/>
    <m/>
    <m/>
    <m/>
    <n v="1"/>
    <s v="1"/>
    <s v="1"/>
    <n v="1"/>
    <n v="2.7027027027027026"/>
    <n v="0"/>
    <n v="0"/>
    <n v="0"/>
    <n v="0"/>
    <n v="36"/>
    <n v="97.29729729729729"/>
    <n v="37"/>
  </r>
  <r>
    <s v="13372817801_10158373826072802"/>
    <s v="13372817801_10158373826072802"/>
    <m/>
    <m/>
    <m/>
    <m/>
    <m/>
    <m/>
    <m/>
    <m/>
    <s v="No"/>
    <n v="63"/>
    <m/>
    <m/>
    <s v="Post"/>
    <s v="Post"/>
    <s v="We launched the Fox Insight Data Exploration Network (Fox DEN) with The Michael J. Fox Foundation for Parkinson's Research to bring patient experiences to researchers, amplifying the patient voice in the development of new therapies for Parkinson’s disease."/>
    <s v="https://www.facebook.com/13372817801_10158373826072802"/>
    <x v="60"/>
    <n v="439"/>
    <n v="18"/>
    <m/>
    <m/>
    <m/>
    <n v="1"/>
    <s v="1"/>
    <s v="1"/>
    <n v="2"/>
    <n v="5.128205128205129"/>
    <n v="0"/>
    <n v="0"/>
    <n v="0"/>
    <n v="0"/>
    <n v="37"/>
    <n v="94.87179487179488"/>
    <n v="39"/>
  </r>
  <r>
    <s v="13372817801_10158373927627802"/>
    <s v="13372817801_10158373927627802"/>
    <m/>
    <m/>
    <m/>
    <m/>
    <m/>
    <m/>
    <m/>
    <m/>
    <s v="No"/>
    <n v="64"/>
    <m/>
    <m/>
    <s v="Post"/>
    <s v="Post"/>
    <s v="We ❤️ mom genes! Did you know that if a mom sneezes in bright light, her daughter has 3.5x higher odds and her son has 2.9x higher odds to sneeze in bright light."/>
    <s v="https://www.facebook.com/13372817801_10158373927627802"/>
    <x v="61"/>
    <n v="50"/>
    <n v="18"/>
    <m/>
    <m/>
    <m/>
    <n v="1"/>
    <s v="1"/>
    <s v="1"/>
    <n v="2"/>
    <n v="5.882352941176471"/>
    <n v="0"/>
    <n v="0"/>
    <n v="0"/>
    <n v="0"/>
    <n v="32"/>
    <n v="94.11764705882354"/>
    <n v="34"/>
  </r>
  <r>
    <s v="13372817801_10158349152772802"/>
    <s v="13372817801_10158349152772802"/>
    <m/>
    <m/>
    <m/>
    <m/>
    <m/>
    <m/>
    <m/>
    <m/>
    <s v="No"/>
    <n v="65"/>
    <m/>
    <m/>
    <s v="Post"/>
    <s v="Post"/>
    <s v="Sisters Emily and Christina connected through 23andMe. For one of the happiest days of their lives, they decided to meet at &quot;The Happiest Place on Earth&quot; - Disneyland! 💕"/>
    <s v="https://www.facebook.com/13372817801_10158349152772802"/>
    <x v="62"/>
    <n v="109"/>
    <n v="9"/>
    <m/>
    <m/>
    <m/>
    <n v="1"/>
    <s v="1"/>
    <s v="1"/>
    <n v="0"/>
    <n v="0"/>
    <n v="0"/>
    <n v="0"/>
    <n v="0"/>
    <n v="0"/>
    <n v="27"/>
    <n v="100"/>
    <n v="27"/>
  </r>
  <r>
    <s v="13372817801_10158379679637802"/>
    <s v="13372817801_10158379679637802"/>
    <m/>
    <m/>
    <m/>
    <m/>
    <m/>
    <m/>
    <m/>
    <m/>
    <s v="No"/>
    <n v="66"/>
    <m/>
    <m/>
    <s v="Post"/>
    <s v="Post"/>
    <s v="Celebrate your ancestry this Cinco de Mayo in honor of the Mexican army’s victory over the French in 1862!"/>
    <s v="https://www.facebook.com/13372817801_10158379679637802"/>
    <x v="63"/>
    <n v="299"/>
    <n v="68"/>
    <m/>
    <m/>
    <m/>
    <n v="1"/>
    <s v="1"/>
    <s v="1"/>
    <n v="3"/>
    <n v="15"/>
    <n v="0"/>
    <n v="0"/>
    <n v="0"/>
    <n v="0"/>
    <n v="17"/>
    <n v="85"/>
    <n v="20"/>
  </r>
  <r>
    <s v="13372817801_10158382623962802"/>
    <s v="13372817801_10158382623962802"/>
    <m/>
    <m/>
    <m/>
    <m/>
    <m/>
    <m/>
    <m/>
    <m/>
    <s v="No"/>
    <n v="67"/>
    <m/>
    <m/>
    <s v="Post"/>
    <s v="Post"/>
    <s v="Searching for family in China, Stefanie ended up finding a cousin through 23andMe that only lived 12 miles away from her."/>
    <s v="https://www.facebook.com/13372817801_10158382623962802"/>
    <x v="64"/>
    <n v="262"/>
    <n v="34"/>
    <m/>
    <m/>
    <m/>
    <n v="1"/>
    <s v="1"/>
    <s v="1"/>
    <n v="0"/>
    <n v="0"/>
    <n v="0"/>
    <n v="0"/>
    <n v="0"/>
    <n v="0"/>
    <n v="21"/>
    <n v="100"/>
    <n v="21"/>
  </r>
  <r>
    <s v="13372817801_10158391587742802"/>
    <s v="13372817801_10158391587742802"/>
    <m/>
    <m/>
    <m/>
    <m/>
    <m/>
    <m/>
    <m/>
    <m/>
    <s v="No"/>
    <n v="68"/>
    <m/>
    <m/>
    <s v="Post"/>
    <s v="Post"/>
    <s v="We were ranked #1 in Internet Society's Online Trust Alliance's Healthcare Honor Roll. “Protecting the privacy and security of our customers’ data is at the core of what we do here at 23andMe,” said Ashutosh Agrawal, 23andMe’s Senior Manager for Security &amp; Privacy Compliance."/>
    <s v="https://www.facebook.com/13372817801_10158391587742802"/>
    <x v="65"/>
    <n v="58"/>
    <n v="10"/>
    <m/>
    <m/>
    <m/>
    <n v="1"/>
    <s v="1"/>
    <s v="1"/>
    <n v="2"/>
    <n v="4.545454545454546"/>
    <n v="0"/>
    <n v="0"/>
    <n v="0"/>
    <n v="0"/>
    <n v="42"/>
    <n v="95.45454545454545"/>
    <n v="44"/>
  </r>
  <r>
    <s v="13372817801_10158397684787802"/>
    <s v="13372817801_10158397684787802"/>
    <m/>
    <m/>
    <m/>
    <m/>
    <m/>
    <m/>
    <m/>
    <m/>
    <s v="No"/>
    <n v="69"/>
    <m/>
    <m/>
    <s v="Post"/>
    <s v="Post"/>
    <s v="A whole lot of love got served up at 23andMe's special Mother's Day brunch last week, take a moment and dig into the celebration. 💗"/>
    <s v="https://www.facebook.com/13372817801_10158397684787802"/>
    <x v="66"/>
    <n v="31"/>
    <n v="9"/>
    <m/>
    <m/>
    <m/>
    <n v="1"/>
    <s v="1"/>
    <s v="1"/>
    <n v="2"/>
    <n v="8.333333333333334"/>
    <n v="0"/>
    <n v="0"/>
    <n v="0"/>
    <n v="0"/>
    <n v="22"/>
    <n v="91.66666666666667"/>
    <n v="24"/>
  </r>
  <r>
    <s v="13372817801_10158397157777802"/>
    <s v="13372817801_10158397157777802"/>
    <m/>
    <m/>
    <m/>
    <m/>
    <m/>
    <m/>
    <m/>
    <m/>
    <s v="No"/>
    <n v="70"/>
    <m/>
    <m/>
    <s v="Post"/>
    <s v="Post"/>
    <s v="After a successful IVF procedure resulting in twin boys, Julie donated her remaining embryos. More than twenty years later, Julie’s sister took a 23andMe test and connected with identical twins Sonia and Ava who were a result of that donation. After discovering they were her biological nieces, she connected them with Julie. The entire extended family met for the first time in 2018 and the two moms met for the first time in New York City for their first Mother’s Day celebration with both sets of twins."/>
    <s v="https://www.facebook.com/13372817801_10158397157777802"/>
    <x v="67"/>
    <n v="237"/>
    <n v="29"/>
    <m/>
    <m/>
    <m/>
    <n v="1"/>
    <s v="1"/>
    <s v="1"/>
    <n v="2"/>
    <n v="2.247191011235955"/>
    <n v="0"/>
    <n v="0"/>
    <n v="0"/>
    <n v="0"/>
    <n v="87"/>
    <n v="97.75280898876404"/>
    <n v="89"/>
  </r>
  <r>
    <s v="13372817801_10158391783762802"/>
    <s v="13372817801_10158391783762802"/>
    <m/>
    <m/>
    <m/>
    <m/>
    <m/>
    <m/>
    <m/>
    <m/>
    <s v="No"/>
    <n v="71"/>
    <m/>
    <m/>
    <s v="Post"/>
    <s v="Post"/>
    <s v="“I had a small hope my entire life I would meet her.” After 33 years, Jason met his birth mother Dawn after connecting to his aunt through 23andMe!"/>
    <s v="https://www.facebook.com/13372817801_10158391783762802"/>
    <x v="68"/>
    <n v="279"/>
    <n v="14"/>
    <m/>
    <m/>
    <m/>
    <n v="1"/>
    <s v="1"/>
    <s v="1"/>
    <n v="1"/>
    <n v="3.5714285714285716"/>
    <n v="0"/>
    <n v="0"/>
    <n v="0"/>
    <n v="0"/>
    <n v="27"/>
    <n v="96.42857142857143"/>
    <n v="28"/>
  </r>
  <r>
    <s v="13372817801_10158406822332802"/>
    <s v="13372817801_10158406822332802"/>
    <m/>
    <m/>
    <m/>
    <m/>
    <m/>
    <m/>
    <m/>
    <m/>
    <s v="No"/>
    <n v="72"/>
    <m/>
    <m/>
    <s v="Post"/>
    <s v="Post"/>
    <s v="Four families and one special celebration. 23andMe brought mothers and their biological children together for their first Mother’s Day celebration. Celebrate the connection you share with your mom this Mother’s Day! ❤️"/>
    <s v="https://www.facebook.com/13372817801_10158406822332802"/>
    <x v="69"/>
    <n v="35"/>
    <n v="3"/>
    <m/>
    <m/>
    <m/>
    <n v="1"/>
    <s v="1"/>
    <s v="1"/>
    <n v="3"/>
    <n v="9.090909090909092"/>
    <n v="0"/>
    <n v="0"/>
    <n v="0"/>
    <n v="0"/>
    <n v="30"/>
    <n v="90.9090909090909"/>
    <n v="33"/>
  </r>
  <r>
    <s v="13372817801_2311084492551452"/>
    <s v="13372817801_2311084492551452"/>
    <m/>
    <m/>
    <m/>
    <m/>
    <m/>
    <m/>
    <m/>
    <m/>
    <s v="No"/>
    <n v="73"/>
    <m/>
    <m/>
    <s v="Post"/>
    <s v="Post"/>
    <s v="We ❤️ mom genes! We are celebrating Mother’s Day and family connections with a special guest for this month’s live stream - Anne’s own mom Esther Wojcicki. Tune in to “23 Minutes With Anne, LIVE! Mother’s Day Edition” to hear from Anne and Esther!"/>
    <s v="https://www.facebook.com/13372817801_2311084492551452"/>
    <x v="70"/>
    <n v="66"/>
    <n v="51"/>
    <m/>
    <m/>
    <m/>
    <n v="1"/>
    <s v="1"/>
    <s v="1"/>
    <n v="0"/>
    <n v="0"/>
    <n v="0"/>
    <n v="0"/>
    <n v="0"/>
    <n v="0"/>
    <n v="46"/>
    <n v="100"/>
    <n v="46"/>
  </r>
  <r>
    <s v="13372817801_10158412868462802"/>
    <s v="13372817801_10158412868462802"/>
    <m/>
    <m/>
    <m/>
    <m/>
    <m/>
    <m/>
    <m/>
    <m/>
    <s v="No"/>
    <n v="74"/>
    <m/>
    <m/>
    <s v="Post"/>
    <s v="Post"/>
    <m/>
    <s v="https://www.facebook.com/13372817801_10158412868462802"/>
    <x v="71"/>
    <n v="84"/>
    <n v="62"/>
    <m/>
    <m/>
    <m/>
    <n v="1"/>
    <s v="1"/>
    <s v="1"/>
    <m/>
    <m/>
    <m/>
    <m/>
    <m/>
    <m/>
    <m/>
    <m/>
    <m/>
  </r>
  <r>
    <s v="13372817801_10158411789302802"/>
    <s v="13372817801_10158411789302802"/>
    <m/>
    <m/>
    <m/>
    <m/>
    <m/>
    <m/>
    <m/>
    <m/>
    <s v="No"/>
    <n v="75"/>
    <m/>
    <m/>
    <s v="Post"/>
    <s v="Post"/>
    <s v="Best friends Debra and Suzanne were so close that they felt like family. Come to find out, after taking a 23andMe test, they actually are family!"/>
    <s v="https://www.facebook.com/13372817801_10158411789302802"/>
    <x v="72"/>
    <n v="176"/>
    <n v="40"/>
    <m/>
    <m/>
    <m/>
    <n v="1"/>
    <s v="1"/>
    <s v="1"/>
    <n v="2"/>
    <n v="7.6923076923076925"/>
    <n v="0"/>
    <n v="0"/>
    <n v="0"/>
    <n v="0"/>
    <n v="24"/>
    <n v="92.3076923076923"/>
    <n v="26"/>
  </r>
  <r>
    <s v="13372817801_10158411794807802"/>
    <s v="13372817801_10158411794807802"/>
    <m/>
    <m/>
    <m/>
    <m/>
    <m/>
    <m/>
    <m/>
    <m/>
    <s v="No"/>
    <n v="76"/>
    <m/>
    <m/>
    <s v="Post"/>
    <s v="Post"/>
    <s v="What does your 23andMe report say? We're all ears! 👂"/>
    <s v="https://www.facebook.com/13372817801_10158411794807802"/>
    <x v="73"/>
    <n v="272"/>
    <n v="337"/>
    <m/>
    <m/>
    <m/>
    <n v="1"/>
    <s v="1"/>
    <s v="1"/>
    <n v="0"/>
    <n v="0"/>
    <n v="0"/>
    <n v="0"/>
    <n v="0"/>
    <n v="0"/>
    <n v="9"/>
    <n v="100"/>
    <n v="9"/>
  </r>
  <r>
    <s v="13372817801_10158420150812802"/>
    <s v="13372817801_10158420150812802"/>
    <m/>
    <m/>
    <m/>
    <m/>
    <m/>
    <m/>
    <m/>
    <m/>
    <s v="No"/>
    <n v="77"/>
    <m/>
    <m/>
    <s v="Post"/>
    <s v="Post"/>
    <s v="Is something afoot with your feet? If you have bunions or flat feet, genetics might be partly responsible. Check out our new trait reports to learn more."/>
    <s v="https://www.facebook.com/13372817801_10158420150812802"/>
    <x v="74"/>
    <n v="11"/>
    <n v="14"/>
    <m/>
    <m/>
    <m/>
    <n v="1"/>
    <s v="1"/>
    <s v="1"/>
    <n v="0"/>
    <n v="0"/>
    <n v="0"/>
    <n v="0"/>
    <n v="0"/>
    <n v="0"/>
    <n v="27"/>
    <n v="100"/>
    <n v="27"/>
  </r>
  <r>
    <s v="13372817801_10158411822982802"/>
    <s v="13372817801_10158411822982802"/>
    <m/>
    <m/>
    <m/>
    <m/>
    <m/>
    <m/>
    <m/>
    <m/>
    <s v="No"/>
    <n v="78"/>
    <m/>
    <m/>
    <s v="Post"/>
    <s v="Post"/>
    <s v="After being diagnosed with cancer, Walter decided to take a 23andMe test to learn more about his health. He ended up finding a blessing from his results...his friend of 12 years, Mark, is also his half-brother."/>
    <s v="https://www.facebook.com/13372817801_10158411822982802"/>
    <x v="75"/>
    <n v="208"/>
    <n v="61"/>
    <m/>
    <m/>
    <m/>
    <n v="1"/>
    <s v="1"/>
    <s v="1"/>
    <n v="1"/>
    <n v="2.6315789473684212"/>
    <n v="1"/>
    <n v="2.6315789473684212"/>
    <n v="0"/>
    <n v="0"/>
    <n v="36"/>
    <n v="94.73684210526316"/>
    <n v="38"/>
  </r>
  <r>
    <s v="13372817801_10158411840872802"/>
    <s v="13372817801_10158411840872802"/>
    <m/>
    <m/>
    <m/>
    <m/>
    <m/>
    <m/>
    <m/>
    <m/>
    <s v="No"/>
    <n v="79"/>
    <m/>
    <m/>
    <s v="Post"/>
    <s v="Post"/>
    <s v="&quot;Brought together by 23andMe long lost cousins Alisha Noelle Ford, Carol Frysiek, Viv Jones and Sherri Korsun Scott enjoyed an afternoon getting to know one another.&quot; _x000a_We love that you got to make new family connections, Alisha!"/>
    <s v="https://www.facebook.com/13372817801_10158411840872802"/>
    <x v="76"/>
    <n v="206"/>
    <n v="18"/>
    <m/>
    <m/>
    <m/>
    <n v="1"/>
    <s v="1"/>
    <s v="1"/>
    <n v="2"/>
    <n v="5.405405405405405"/>
    <n v="1"/>
    <n v="2.7027027027027026"/>
    <n v="0"/>
    <n v="0"/>
    <n v="34"/>
    <n v="91.89189189189189"/>
    <n v="37"/>
  </r>
  <r>
    <s v="13372817801_10158424038622802"/>
    <s v="13372817801_10158424038622802"/>
    <m/>
    <m/>
    <m/>
    <m/>
    <m/>
    <m/>
    <m/>
    <m/>
    <s v="No"/>
    <n v="80"/>
    <m/>
    <m/>
    <s v="Post"/>
    <s v="Post"/>
    <s v="For the 5th year in a row, we're one of CNBC's Disruptor 50 companies! 🙌"/>
    <s v="https://www.facebook.com/13372817801_10158424038622802"/>
    <x v="77"/>
    <n v="36"/>
    <n v="7"/>
    <m/>
    <m/>
    <m/>
    <n v="1"/>
    <s v="1"/>
    <s v="1"/>
    <n v="0"/>
    <n v="0"/>
    <n v="0"/>
    <n v="0"/>
    <n v="0"/>
    <n v="0"/>
    <n v="14"/>
    <n v="100"/>
    <n v="14"/>
  </r>
  <r>
    <s v="13372817801_10158435287767802"/>
    <s v="13372817801_10158435287767802"/>
    <m/>
    <m/>
    <m/>
    <m/>
    <m/>
    <m/>
    <m/>
    <m/>
    <s v="No"/>
    <n v="81"/>
    <m/>
    <m/>
    <s v="Post"/>
    <s v="Post"/>
    <s v="Your 23andMe results can now be your travel guide to the world. We teamed up with Airbnb to showcase unique homes and travel experiences, inspired by your genetics."/>
    <s v="https://www.facebook.com/13372817801_10158435287767802"/>
    <x v="78"/>
    <n v="56"/>
    <n v="1"/>
    <m/>
    <m/>
    <m/>
    <n v="1"/>
    <s v="1"/>
    <s v="1"/>
    <n v="0"/>
    <n v="0"/>
    <n v="0"/>
    <n v="0"/>
    <n v="0"/>
    <n v="0"/>
    <n v="28"/>
    <n v="100"/>
    <n v="28"/>
  </r>
  <r>
    <s v="13372817801_10158424046582802"/>
    <s v="13372817801_10158424046582802"/>
    <m/>
    <m/>
    <m/>
    <m/>
    <m/>
    <m/>
    <m/>
    <m/>
    <s v="No"/>
    <n v="82"/>
    <m/>
    <m/>
    <s v="Post"/>
    <s v="Post"/>
    <s v="&quot;Meeting my brother Stephen for the first time, it was like looking at my twin. I literally started crying as soon as I saw him.” Katy discovered her biological father and four other siblings through 23andMe. 💗"/>
    <s v="https://www.facebook.com/13372817801_10158424046582802"/>
    <x v="79"/>
    <n v="182"/>
    <n v="20"/>
    <m/>
    <m/>
    <m/>
    <n v="1"/>
    <s v="1"/>
    <s v="1"/>
    <n v="1"/>
    <n v="2.7777777777777777"/>
    <n v="0"/>
    <n v="0"/>
    <n v="0"/>
    <n v="0"/>
    <n v="35"/>
    <n v="97.22222222222223"/>
    <n v="36"/>
  </r>
  <r>
    <s v="13372817801_10158436004832802"/>
    <s v="13372817801_10158436004832802"/>
    <m/>
    <m/>
    <m/>
    <m/>
    <m/>
    <m/>
    <m/>
    <m/>
    <s v="No"/>
    <n v="83"/>
    <m/>
    <m/>
    <s v="Post"/>
    <s v="Post"/>
    <s v="Luigi Luca Cavalli-Sforza was a populations geneticist who helped pioneer the use of genetics to understand human migration and cultural evolution."/>
    <s v="https://www.facebook.com/13372817801_10158436004832802"/>
    <x v="80"/>
    <n v="64"/>
    <n v="4"/>
    <m/>
    <m/>
    <m/>
    <n v="1"/>
    <s v="1"/>
    <s v="1"/>
    <n v="1"/>
    <n v="4.545454545454546"/>
    <n v="0"/>
    <n v="0"/>
    <n v="0"/>
    <n v="0"/>
    <n v="21"/>
    <n v="95.45454545454545"/>
    <n v="22"/>
  </r>
  <r>
    <s v="13372817801_10158444619087802"/>
    <s v="13372817801_10158444619087802"/>
    <m/>
    <m/>
    <m/>
    <m/>
    <m/>
    <m/>
    <m/>
    <m/>
    <s v="No"/>
    <n v="84"/>
    <m/>
    <m/>
    <s v="Post"/>
    <s v="Post"/>
    <m/>
    <s v="https://www.facebook.com/13372817801_10158444619087802"/>
    <x v="81"/>
    <n v="44"/>
    <n v="49"/>
    <m/>
    <m/>
    <m/>
    <n v="1"/>
    <s v="1"/>
    <s v="1"/>
    <m/>
    <m/>
    <m/>
    <m/>
    <m/>
    <m/>
    <m/>
    <m/>
    <m/>
  </r>
  <r>
    <s v="13372817801_10158424065307802"/>
    <s v="13372817801_10158424065307802"/>
    <m/>
    <m/>
    <m/>
    <m/>
    <m/>
    <m/>
    <m/>
    <m/>
    <s v="No"/>
    <n v="85"/>
    <m/>
    <m/>
    <s v="Post"/>
    <s v="Post"/>
    <s v="&quot;So this happened...I met my 1/2 brother today! ❤️ I’m so thankful we both took 23andMe.&quot;_x000a_That's amazing, Shannon! We're so happy that your DNA journey brought you to your half brother."/>
    <s v="https://www.facebook.com/13372817801_10158424065307802"/>
    <x v="82"/>
    <n v="346"/>
    <n v="39"/>
    <m/>
    <m/>
    <m/>
    <n v="1"/>
    <s v="1"/>
    <s v="1"/>
    <n v="3"/>
    <n v="8.823529411764707"/>
    <n v="0"/>
    <n v="0"/>
    <n v="0"/>
    <n v="0"/>
    <n v="31"/>
    <n v="91.17647058823529"/>
    <n v="34"/>
  </r>
  <r>
    <s v="13372817801_10158445216772802"/>
    <s v="13372817801_10158445216772802"/>
    <m/>
    <m/>
    <m/>
    <m/>
    <m/>
    <m/>
    <m/>
    <m/>
    <s v="No"/>
    <n v="86"/>
    <m/>
    <m/>
    <s v="Post"/>
    <s v="Post"/>
    <s v="Ricki went from thinking she was an only child to having two half-sisters and a half-brother thanks to 23andMe! She even weathered through a blizzard to meet them all in North Dakota for the first time."/>
    <s v="https://www.facebook.com/13372817801_10158445216772802"/>
    <x v="83"/>
    <n v="142"/>
    <n v="16"/>
    <m/>
    <m/>
    <m/>
    <n v="1"/>
    <s v="1"/>
    <s v="1"/>
    <n v="0"/>
    <n v="0"/>
    <n v="0"/>
    <n v="0"/>
    <n v="0"/>
    <n v="0"/>
    <n v="38"/>
    <n v="100"/>
    <n v="38"/>
  </r>
  <r>
    <s v="13372817801_10158459513462802"/>
    <s v="13372817801_10158459513462802"/>
    <m/>
    <m/>
    <m/>
    <m/>
    <m/>
    <m/>
    <m/>
    <m/>
    <s v="No"/>
    <n v="87"/>
    <m/>
    <m/>
    <s v="Post"/>
    <s v="Post"/>
    <s v="Ali’s DNA adventure took her to the UK. Where will yours take you? https://23and.me/airbnb"/>
    <s v="https://www.facebook.com/13372817801_10158459513462802"/>
    <x v="84"/>
    <n v="8"/>
    <n v="1"/>
    <s v=" https://23and.me/airbnb"/>
    <s v="23and.me"/>
    <m/>
    <n v="1"/>
    <s v="1"/>
    <s v="1"/>
    <n v="0"/>
    <n v="0"/>
    <n v="0"/>
    <n v="0"/>
    <n v="0"/>
    <n v="0"/>
    <n v="14"/>
    <n v="100"/>
    <n v="14"/>
  </r>
  <r>
    <s v="13372817801_10158445223277802"/>
    <s v="13372817801_10158445223277802"/>
    <m/>
    <m/>
    <m/>
    <m/>
    <m/>
    <m/>
    <m/>
    <m/>
    <s v="No"/>
    <n v="88"/>
    <m/>
    <m/>
    <s v="Post"/>
    <s v="Post"/>
    <s v="How did we make it on Glassdoor's Best Places to Work in 2019 list? “I think that people have a sense of belonging to the mission, and when you feel like you are a part of something bigger than yourself, it’s deeply motivating,” says Jen Mease, Head of Recruiting at 23andMe."/>
    <s v="https://www.facebook.com/13372817801_10158445223277802"/>
    <x v="85"/>
    <n v="19"/>
    <n v="3"/>
    <m/>
    <m/>
    <m/>
    <n v="1"/>
    <s v="1"/>
    <s v="1"/>
    <n v="3"/>
    <n v="5.769230769230769"/>
    <n v="0"/>
    <n v="0"/>
    <n v="0"/>
    <n v="0"/>
    <n v="49"/>
    <n v="94.23076923076923"/>
    <n v="52"/>
  </r>
  <r>
    <s v="13372817801_10158466072547802"/>
    <s v="13372817801_10158466072547802"/>
    <m/>
    <m/>
    <m/>
    <m/>
    <m/>
    <m/>
    <m/>
    <m/>
    <s v="No"/>
    <n v="89"/>
    <m/>
    <m/>
    <s v="Post"/>
    <s v="Post"/>
    <s v="Love. Diversity. Equality. Today we celebrate #Pride!"/>
    <s v="https://www.facebook.com/13372817801_10158466072547802"/>
    <x v="86"/>
    <n v="90"/>
    <n v="25"/>
    <m/>
    <m/>
    <s v=" #Pride"/>
    <n v="1"/>
    <s v="1"/>
    <s v="1"/>
    <n v="3"/>
    <n v="42.857142857142854"/>
    <n v="0"/>
    <n v="0"/>
    <n v="0"/>
    <n v="0"/>
    <n v="4"/>
    <n v="57.142857142857146"/>
    <n v="7"/>
  </r>
  <r>
    <s v="13372817801_10158445241387802"/>
    <s v="13372817801_10158445241387802"/>
    <m/>
    <m/>
    <m/>
    <m/>
    <m/>
    <m/>
    <m/>
    <m/>
    <s v="No"/>
    <n v="90"/>
    <m/>
    <m/>
    <s v="Post"/>
    <s v="Post"/>
    <s v="&quot;No longer lost.. No longer an orphan.. the puzzle complete._x000a_44 years later.. my husband, and his father... Thanks to a meddling wife (yours truly😎), a newly found tenacious cousin, and modern technology.. we were able to find the amazing man, that is my husband’s father...and my father in-law!!!!&quot;_x000a_What an amazing story of discovery. Thanks for sharing, Anila!"/>
    <s v="https://www.facebook.com/13372817801_10158445241387802"/>
    <x v="87"/>
    <n v="605"/>
    <n v="69"/>
    <m/>
    <m/>
    <m/>
    <n v="1"/>
    <s v="1"/>
    <s v="1"/>
    <n v="4"/>
    <n v="6.451612903225806"/>
    <n v="2"/>
    <n v="3.225806451612903"/>
    <n v="0"/>
    <n v="0"/>
    <n v="56"/>
    <n v="90.3225806451613"/>
    <n v="62"/>
  </r>
  <r>
    <s v="13372817801_10158445237757802"/>
    <s v="13372817801_10158445237757802"/>
    <m/>
    <m/>
    <m/>
    <m/>
    <m/>
    <m/>
    <m/>
    <m/>
    <s v="No"/>
    <n v="91"/>
    <m/>
    <m/>
    <s v="Post"/>
    <s v="Post"/>
    <s v="Cat was adopted by her aunt and grew up with her cousins as her siblings. Thanks to 23andMe, she found out that she actually also has a half-sister named Trish. Cat and Trish now talk almost everyday!"/>
    <s v="https://www.facebook.com/13372817801_10158445237757802"/>
    <x v="88"/>
    <n v="96"/>
    <n v="4"/>
    <m/>
    <m/>
    <m/>
    <n v="1"/>
    <s v="1"/>
    <s v="1"/>
    <n v="0"/>
    <n v="0"/>
    <n v="0"/>
    <n v="0"/>
    <n v="0"/>
    <n v="0"/>
    <n v="38"/>
    <n v="100"/>
    <n v="38"/>
  </r>
  <r>
    <s v="13372817801_10158445236257802"/>
    <s v="13372817801_10158445236257802"/>
    <m/>
    <m/>
    <m/>
    <m/>
    <m/>
    <m/>
    <m/>
    <m/>
    <s v="No"/>
    <n v="92"/>
    <m/>
    <m/>
    <s v="Post"/>
    <s v="Post"/>
    <s v="The science of &quot;hangry&quot;!"/>
    <s v="https://www.facebook.com/13372817801_10158445236257802"/>
    <x v="89"/>
    <n v="262"/>
    <n v="125"/>
    <m/>
    <m/>
    <m/>
    <n v="1"/>
    <s v="1"/>
    <s v="1"/>
    <n v="0"/>
    <n v="0"/>
    <n v="0"/>
    <n v="0"/>
    <n v="0"/>
    <n v="0"/>
    <n v="4"/>
    <n v="100"/>
    <n v="4"/>
  </r>
  <r>
    <s v="13372817801_10158462746282802"/>
    <s v="13372817801_10158462746282802"/>
    <m/>
    <m/>
    <m/>
    <m/>
    <m/>
    <m/>
    <m/>
    <m/>
    <s v="No"/>
    <n v="93"/>
    <m/>
    <m/>
    <s v="Post"/>
    <s v="Post"/>
    <s v="Half-sisters Mindy and Cindy connected through 23andMe. Then, Cindy discovered that her adopted father was childhood friends with her birth father. What a small world!"/>
    <s v="https://www.facebook.com/13372817801_10158462746282802"/>
    <x v="90"/>
    <n v="60"/>
    <n v="1"/>
    <m/>
    <m/>
    <m/>
    <n v="1"/>
    <s v="1"/>
    <s v="1"/>
    <n v="0"/>
    <n v="0"/>
    <n v="0"/>
    <n v="0"/>
    <n v="0"/>
    <n v="0"/>
    <n v="26"/>
    <n v="100"/>
    <n v="26"/>
  </r>
  <r>
    <s v="13372817801_10158483680707802"/>
    <s v="13372817801_10158483680707802"/>
    <m/>
    <m/>
    <m/>
    <m/>
    <m/>
    <m/>
    <m/>
    <m/>
    <s v="No"/>
    <n v="94"/>
    <m/>
    <m/>
    <s v="Post"/>
    <s v="Post"/>
    <s v="On Forbes list as one of the most successful self-made women, Anne Wojcicki discusses her vision for 23andMe to help make people healthier."/>
    <s v="https://www.facebook.com/13372817801_10158483680707802"/>
    <x v="91"/>
    <n v="93"/>
    <n v="12"/>
    <m/>
    <m/>
    <m/>
    <n v="1"/>
    <s v="1"/>
    <s v="1"/>
    <n v="1"/>
    <n v="4.166666666666667"/>
    <n v="0"/>
    <n v="0"/>
    <n v="0"/>
    <n v="0"/>
    <n v="23"/>
    <n v="95.83333333333333"/>
    <n v="24"/>
  </r>
  <r>
    <s v="13372817801_10158465062442802"/>
    <s v="13372817801_10158465062442802"/>
    <m/>
    <m/>
    <m/>
    <m/>
    <m/>
    <m/>
    <m/>
    <m/>
    <s v="No"/>
    <n v="95"/>
    <m/>
    <m/>
    <s v="Post"/>
    <s v="Post"/>
    <s v="23andMe’s Populations Collaborations Program supports researchers working with understudied populations. &quot;We hope this ultimately will help improve our understanding of the richness of human genetic diversity and expand the benefits of genetics research to all populations,” said Anjali Shastri, Ph.D., a 23andMe Research Project Manager."/>
    <s v="https://www.facebook.com/13372817801_10158465062442802"/>
    <x v="92"/>
    <n v="29"/>
    <n v="2"/>
    <m/>
    <m/>
    <m/>
    <n v="1"/>
    <s v="1"/>
    <s v="1"/>
    <n v="4"/>
    <n v="8.51063829787234"/>
    <n v="0"/>
    <n v="0"/>
    <n v="0"/>
    <n v="0"/>
    <n v="43"/>
    <n v="91.48936170212765"/>
    <n v="47"/>
  </r>
  <r>
    <s v="13372817801_10158480953727802"/>
    <s v="13372817801_10158480953727802"/>
    <m/>
    <m/>
    <m/>
    <m/>
    <m/>
    <m/>
    <m/>
    <m/>
    <s v="No"/>
    <n v="96"/>
    <m/>
    <m/>
    <s v="Post"/>
    <s v="Post"/>
    <s v="&quot;5 weeks ago I did my 23andMe test...I was on my phone and went to family/connections and nothing. I went back in and rotated my phone and saw I had to hit a button to accept connections... 💥Immediately Dan Murphy is your father. I was floored...Last night we met in person for the first time. It was amazing and I am so lucky to have found him. I look forward to what the future brings and I am so lucky. Timing has been everything in this journey. I get a lot of my traits from him...height, blue eyes, personality and love of the ocean to name a few.&quot;_x000a__x000a_We're so happy that your DNA journey brought you to your father, Sarah!"/>
    <s v="https://www.facebook.com/13372817801_10158480953727802"/>
    <x v="93"/>
    <n v="675"/>
    <n v="83"/>
    <m/>
    <m/>
    <m/>
    <n v="1"/>
    <s v="1"/>
    <s v="1"/>
    <n v="5"/>
    <n v="4"/>
    <n v="1"/>
    <n v="0.8"/>
    <n v="0"/>
    <n v="0"/>
    <n v="119"/>
    <n v="95.2"/>
    <n v="125"/>
  </r>
  <r>
    <s v="13372817801_10158486603927802"/>
    <s v="13372817801_10158486603927802"/>
    <m/>
    <m/>
    <m/>
    <m/>
    <m/>
    <m/>
    <m/>
    <m/>
    <s v="No"/>
    <n v="97"/>
    <m/>
    <m/>
    <s v="Post"/>
    <s v="Post"/>
    <s v="Quila found her birth father Bob through 23andMe. She's since come to know him and his wife Carol as &quot;mom and dad.&quot; 💗"/>
    <s v="https://www.facebook.com/13372817801_10158486603927802"/>
    <x v="94"/>
    <n v="191"/>
    <n v="18"/>
    <m/>
    <m/>
    <m/>
    <n v="1"/>
    <s v="1"/>
    <s v="1"/>
    <n v="0"/>
    <n v="0"/>
    <n v="0"/>
    <n v="0"/>
    <n v="0"/>
    <n v="0"/>
    <n v="22"/>
    <n v="100"/>
    <n v="22"/>
  </r>
  <r>
    <s v="13372817801_10158498178132802"/>
    <s v="13372817801_10158498178132802"/>
    <m/>
    <m/>
    <m/>
    <m/>
    <m/>
    <m/>
    <m/>
    <m/>
    <s v="No"/>
    <n v="98"/>
    <m/>
    <m/>
    <s v="Post"/>
    <s v="Post"/>
    <s v="Do you have a fear of public speaking? Many factors may influence this fear, including your genetics. Check out our new report to learn more."/>
    <s v="https://www.facebook.com/13372817801_10158498178132802"/>
    <x v="95"/>
    <n v="18"/>
    <n v="7"/>
    <m/>
    <m/>
    <m/>
    <n v="1"/>
    <s v="1"/>
    <s v="1"/>
    <n v="0"/>
    <n v="0"/>
    <n v="2"/>
    <n v="8"/>
    <n v="0"/>
    <n v="0"/>
    <n v="23"/>
    <n v="92"/>
    <n v="25"/>
  </r>
  <r>
    <s v="13372817801_10158486605512802"/>
    <s v="13372817801_10158486605512802"/>
    <m/>
    <m/>
    <m/>
    <m/>
    <m/>
    <m/>
    <m/>
    <m/>
    <s v="No"/>
    <n v="99"/>
    <m/>
    <m/>
    <s v="Post"/>
    <s v="Post"/>
    <s v="“This will be the second Father's Day I am having without my father, but it's the first Father's Day for me as a father. Through 23andMe, I recently discovered that I have a 35 year old son. _x000a_We've been in contact every single day since we found out and we have already been able to spend some time together. I always thought I would have been a good father. Now I see what I have missed for the last 35 years and what I get to look forward to for the rest of my life.” - Tony Thune, Found his son Steven through 23andMe"/>
    <s v="https://www.facebook.com/13372817801_10158486605512802"/>
    <x v="96"/>
    <n v="326"/>
    <n v="67"/>
    <m/>
    <m/>
    <m/>
    <n v="1"/>
    <s v="1"/>
    <s v="1"/>
    <n v="1"/>
    <n v="0.970873786407767"/>
    <n v="1"/>
    <n v="0.970873786407767"/>
    <n v="0"/>
    <n v="0"/>
    <n v="101"/>
    <n v="98.05825242718447"/>
    <n v="103"/>
  </r>
  <r>
    <s v="13372817801_10158498655152802"/>
    <s v="13372817801_10158498655152802"/>
    <m/>
    <m/>
    <m/>
    <m/>
    <m/>
    <m/>
    <m/>
    <m/>
    <s v="No"/>
    <n v="100"/>
    <m/>
    <m/>
    <s v="Post"/>
    <s v="Post"/>
    <s v="&quot;(F)aithful (A)cknowledge (T)rusting (H)onorable (E)mpthy (R)eal_x000a_This was the happiest day of my life, after searching 30 years for my baby Rachael._x000a_Thanks to 23andMe I was united with Rachael and got to hold her in my arms for the first time and see her smile. I’m overwhelmed with joy! Thanks for giving me my baby.&quot; - Milton Wiley, Found his daughter Rachael through 23andMe"/>
    <s v="https://www.facebook.com/13372817801_10158498655152802"/>
    <x v="97"/>
    <n v="152"/>
    <n v="19"/>
    <m/>
    <m/>
    <m/>
    <n v="1"/>
    <s v="1"/>
    <s v="1"/>
    <n v="2"/>
    <n v="2.816901408450704"/>
    <n v="1"/>
    <n v="1.408450704225352"/>
    <n v="0"/>
    <n v="0"/>
    <n v="68"/>
    <n v="95.77464788732394"/>
    <n v="71"/>
  </r>
  <r>
    <s v="13372817801_10158486607987802"/>
    <s v="13372817801_10158486607987802"/>
    <m/>
    <m/>
    <m/>
    <m/>
    <m/>
    <m/>
    <m/>
    <m/>
    <s v="No"/>
    <n v="101"/>
    <m/>
    <m/>
    <s v="Post"/>
    <s v="Post"/>
    <s v="“I connected with my biological father earlier this year through 23andMe and was so happy to be welcomed with open arms by him and my new found family. For the first time, I’ll get to spend Father’s Day with both my dads! It’s been a long time dream to be able to do this and I couldn’t be happier.” - Chris Haley, Found his biological father through 23andMe"/>
    <s v="https://www.facebook.com/13372817801_10158486607987802"/>
    <x v="98"/>
    <n v="387"/>
    <n v="55"/>
    <m/>
    <m/>
    <m/>
    <n v="1"/>
    <s v="1"/>
    <s v="1"/>
    <n v="2"/>
    <n v="2.816901408450704"/>
    <n v="0"/>
    <n v="0"/>
    <n v="0"/>
    <n v="0"/>
    <n v="69"/>
    <n v="97.1830985915493"/>
    <n v="71"/>
  </r>
  <r>
    <s v="13372817801_10158498650327802"/>
    <s v="13372817801_10158498650327802"/>
    <m/>
    <m/>
    <m/>
    <m/>
    <m/>
    <m/>
    <m/>
    <m/>
    <s v="No"/>
    <n v="102"/>
    <m/>
    <m/>
    <s v="Post"/>
    <s v="Post"/>
    <s v="Five 23andMe customers have another dad to celebrate today after each connecting with their biological fathers thanks to 23andMe. 💙"/>
    <s v="https://www.facebook.com/13372817801_10158498650327802"/>
    <x v="99"/>
    <n v="124"/>
    <n v="46"/>
    <m/>
    <m/>
    <m/>
    <n v="1"/>
    <s v="1"/>
    <s v="1"/>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4" firstHeaderRow="1" firstDataRow="1" firstDataCol="1"/>
  <pivotFields count="3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37"/>
    <field x="36"/>
    <field x="18"/>
  </rowFields>
  <rowItems count="99">
    <i>
      <x v="1"/>
    </i>
    <i r="1">
      <x v="2"/>
    </i>
    <i r="2">
      <x v="53"/>
    </i>
    <i r="2">
      <x v="55"/>
    </i>
    <i r="2">
      <x v="57"/>
    </i>
    <i r="2">
      <x v="58"/>
    </i>
    <i r="2">
      <x v="59"/>
    </i>
    <i r="1">
      <x v="3"/>
    </i>
    <i r="2">
      <x v="61"/>
    </i>
    <i r="2">
      <x v="63"/>
    </i>
    <i r="2">
      <x v="65"/>
    </i>
    <i r="2">
      <x v="66"/>
    </i>
    <i r="2">
      <x v="67"/>
    </i>
    <i r="2">
      <x v="68"/>
    </i>
    <i r="2">
      <x v="70"/>
    </i>
    <i r="2">
      <x v="71"/>
    </i>
    <i r="2">
      <x v="72"/>
    </i>
    <i r="2">
      <x v="74"/>
    </i>
    <i r="2">
      <x v="75"/>
    </i>
    <i r="2">
      <x v="76"/>
    </i>
    <i r="2">
      <x v="77"/>
    </i>
    <i r="2">
      <x v="78"/>
    </i>
    <i r="2">
      <x v="79"/>
    </i>
    <i r="2">
      <x v="80"/>
    </i>
    <i r="2">
      <x v="81"/>
    </i>
    <i r="2">
      <x v="83"/>
    </i>
    <i r="2">
      <x v="84"/>
    </i>
    <i r="2">
      <x v="87"/>
    </i>
    <i r="2">
      <x v="88"/>
    </i>
    <i r="2">
      <x v="91"/>
    </i>
    <i r="1">
      <x v="4"/>
    </i>
    <i r="2">
      <x v="92"/>
    </i>
    <i r="2">
      <x v="93"/>
    </i>
    <i r="2">
      <x v="94"/>
    </i>
    <i r="2">
      <x v="95"/>
    </i>
    <i r="2">
      <x v="97"/>
    </i>
    <i r="2">
      <x v="98"/>
    </i>
    <i r="2">
      <x v="99"/>
    </i>
    <i r="2">
      <x v="100"/>
    </i>
    <i r="2">
      <x v="101"/>
    </i>
    <i r="2">
      <x v="102"/>
    </i>
    <i r="2">
      <x v="104"/>
    </i>
    <i r="2">
      <x v="105"/>
    </i>
    <i r="2">
      <x v="106"/>
    </i>
    <i r="2">
      <x v="107"/>
    </i>
    <i r="2">
      <x v="108"/>
    </i>
    <i r="2">
      <x v="109"/>
    </i>
    <i r="2">
      <x v="111"/>
    </i>
    <i r="2">
      <x v="112"/>
    </i>
    <i r="2">
      <x v="113"/>
    </i>
    <i r="2">
      <x v="115"/>
    </i>
    <i r="2">
      <x v="116"/>
    </i>
    <i r="2">
      <x v="117"/>
    </i>
    <i r="2">
      <x v="118"/>
    </i>
    <i r="2">
      <x v="119"/>
    </i>
    <i r="2">
      <x v="120"/>
    </i>
    <i r="2">
      <x v="121"/>
    </i>
    <i r="1">
      <x v="5"/>
    </i>
    <i r="2">
      <x v="122"/>
    </i>
    <i r="2">
      <x v="123"/>
    </i>
    <i r="2">
      <x v="125"/>
    </i>
    <i r="2">
      <x v="126"/>
    </i>
    <i r="2">
      <x v="127"/>
    </i>
    <i r="2">
      <x v="128"/>
    </i>
    <i r="2">
      <x v="129"/>
    </i>
    <i r="2">
      <x v="130"/>
    </i>
    <i r="2">
      <x v="132"/>
    </i>
    <i r="2">
      <x v="133"/>
    </i>
    <i r="2">
      <x v="134"/>
    </i>
    <i r="2">
      <x v="135"/>
    </i>
    <i r="2">
      <x v="136"/>
    </i>
    <i r="2">
      <x v="137"/>
    </i>
    <i r="2">
      <x v="139"/>
    </i>
    <i r="2">
      <x v="140"/>
    </i>
    <i r="2">
      <x v="141"/>
    </i>
    <i r="2">
      <x v="142"/>
    </i>
    <i r="2">
      <x v="143"/>
    </i>
    <i r="2">
      <x v="144"/>
    </i>
    <i r="2">
      <x v="145"/>
    </i>
    <i r="2">
      <x v="147"/>
    </i>
    <i r="2">
      <x v="149"/>
    </i>
    <i r="2">
      <x v="150"/>
    </i>
    <i r="2">
      <x v="151"/>
    </i>
    <i r="1">
      <x v="6"/>
    </i>
    <i r="2">
      <x v="153"/>
    </i>
    <i r="2">
      <x v="154"/>
    </i>
    <i r="2">
      <x v="155"/>
    </i>
    <i r="2">
      <x v="156"/>
    </i>
    <i r="2">
      <x v="157"/>
    </i>
    <i r="2">
      <x v="158"/>
    </i>
    <i r="2">
      <x v="160"/>
    </i>
    <i r="2">
      <x v="161"/>
    </i>
    <i r="2">
      <x v="162"/>
    </i>
    <i r="2">
      <x v="163"/>
    </i>
    <i r="2">
      <x v="164"/>
    </i>
    <i r="2">
      <x v="165"/>
    </i>
    <i r="2">
      <x v="167"/>
    </i>
    <i r="2">
      <x v="168"/>
    </i>
    <i t="grand">
      <x/>
    </i>
  </rowItems>
  <colItems count="1">
    <i/>
  </colItems>
  <dataFields count="1">
    <dataField name="Count of Time" fld="18"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J102" totalsRowShown="0" headerRowDxfId="227" dataDxfId="226">
  <autoFilter ref="A2:AJ102"/>
  <tableColumns count="36">
    <tableColumn id="1" name="Vertex 1" dataDxfId="178"/>
    <tableColumn id="2" name="Vertex 2" dataDxfId="176"/>
    <tableColumn id="3" name="Color" dataDxfId="177"/>
    <tableColumn id="4" name="Width" dataDxfId="225"/>
    <tableColumn id="11" name="Style" dataDxfId="224"/>
    <tableColumn id="5" name="Opacity" dataDxfId="223"/>
    <tableColumn id="6" name="Visibility" dataDxfId="222"/>
    <tableColumn id="10" name="Label" dataDxfId="221"/>
    <tableColumn id="12" name="Label Text Color" dataDxfId="220"/>
    <tableColumn id="13" name="Label Font Size" dataDxfId="219"/>
    <tableColumn id="14" name="Reciprocated?" dataDxfId="72"/>
    <tableColumn id="7" name="ID" dataDxfId="218"/>
    <tableColumn id="9" name="Dynamic Filter" dataDxfId="217"/>
    <tableColumn id="8" name="Add Your Own Columns Here" dataDxfId="175"/>
    <tableColumn id="15" name="Relationship" dataDxfId="174"/>
    <tableColumn id="16" name="Type" dataDxfId="173"/>
    <tableColumn id="17" name="Post Content" dataDxfId="172"/>
    <tableColumn id="18" name="Post URL" dataDxfId="171"/>
    <tableColumn id="19" name="Time" dataDxfId="170"/>
    <tableColumn id="20" name="Total Likes" dataDxfId="169"/>
    <tableColumn id="21" name="Total Comments" dataDxfId="168"/>
    <tableColumn id="22" name="URLs in Post" dataDxfId="167"/>
    <tableColumn id="23" name="Domains in Post" dataDxfId="166"/>
    <tableColumn id="24" name="Hashtags in Post" dataDxfId="165"/>
    <tableColumn id="25" name="Edge Weight"/>
    <tableColumn id="26" name="Vertex 1 Group" dataDxfId="129">
      <calculatedColumnFormula>REPLACE(INDEX(GroupVertices[Group], MATCH(Edges[[#This Row],[Vertex 1]],GroupVertices[Vertex],0)),1,1,"")</calculatedColumnFormula>
    </tableColumn>
    <tableColumn id="27" name="Vertex 2 Group" dataDxfId="98">
      <calculatedColumnFormula>REPLACE(INDEX(GroupVertices[Group], MATCH(Edges[[#This Row],[Vertex 2]],GroupVertices[Vertex],0)),1,1,"")</calculatedColumnFormula>
    </tableColumn>
    <tableColumn id="28" name="Sentiment List #1: Positive Word Count" dataDxfId="97"/>
    <tableColumn id="29" name="Sentiment List #1: Positive Word Percentage (%)" dataDxfId="96"/>
    <tableColumn id="30" name="Sentiment List #2: Negative Word Count" dataDxfId="95"/>
    <tableColumn id="31" name="Sentiment List #2: Negative Word Percentage (%)" dataDxfId="94"/>
    <tableColumn id="32" name="Sentiment List #3: Keywords Word Count" dataDxfId="93"/>
    <tableColumn id="33" name="Sentiment List #3: Keywords Word Percentage (%)" dataDxfId="92"/>
    <tableColumn id="34" name="Non-categorized Word Count" dataDxfId="91"/>
    <tableColumn id="35" name="Non-categorized Word Percentage (%)" dataDxfId="90"/>
    <tableColumn id="36" name="Edge Content Word Count" dataDxfId="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28" dataDxfId="127">
  <autoFilter ref="A2:C3"/>
  <tableColumns count="3">
    <tableColumn id="1" name="Group 1" dataDxfId="122"/>
    <tableColumn id="2" name="Group 2" dataDxfId="121"/>
    <tableColumn id="3" name="Edges" dataDxfId="120"/>
  </tableColumns>
  <tableStyleInfo name="NodeXL Table" showFirstColumn="0" showLastColumn="0" showRowStripes="1" showColumnStripes="0"/>
</table>
</file>

<file path=xl/tables/table12.xml><?xml version="1.0" encoding="utf-8"?>
<table xmlns="http://schemas.openxmlformats.org/spreadsheetml/2006/main" id="11" name="Words" displayName="Words" ref="A1:G438" totalsRowShown="0" headerRowDxfId="126" dataDxfId="125">
  <autoFilter ref="A1:G438"/>
  <tableColumns count="7">
    <tableColumn id="1" name="Word" dataDxfId="117"/>
    <tableColumn id="2" name="Count" dataDxfId="116"/>
    <tableColumn id="3" name="Salience" dataDxfId="115"/>
    <tableColumn id="4" name="Group" dataDxfId="114"/>
    <tableColumn id="5" name="Word on Sentiment List #1: Positive" dataDxfId="113"/>
    <tableColumn id="6" name="Word on Sentiment List #2: Negative" dataDxfId="112"/>
    <tableColumn id="7" name="Word on Sentiment List #3: Keywords" dataDxfId="111"/>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11" totalsRowShown="0" headerRowDxfId="124" dataDxfId="123">
  <autoFilter ref="A1:L111"/>
  <tableColumns count="12">
    <tableColumn id="1" name="Word 1" dataDxfId="110"/>
    <tableColumn id="2" name="Word 2" dataDxfId="109"/>
    <tableColumn id="3" name="Count" dataDxfId="108"/>
    <tableColumn id="4" name="Salience" dataDxfId="107"/>
    <tableColumn id="5" name="Mutual Information" dataDxfId="106"/>
    <tableColumn id="6" name="Group" dataDxfId="105"/>
    <tableColumn id="7" name="Word1 on Sentiment List #1: Positive" dataDxfId="104"/>
    <tableColumn id="8" name="Word1 on Sentiment List #2: Negative" dataDxfId="103"/>
    <tableColumn id="9" name="Word1 on Sentiment List #3: Keywords" dataDxfId="102"/>
    <tableColumn id="10" name="Word2 on Sentiment List #1: Positive" dataDxfId="101"/>
    <tableColumn id="11" name="Word2 on Sentiment List #2: Negative" dataDxfId="100"/>
    <tableColumn id="12" name="Word2 on Sentiment List #3: Keywords" dataDxfId="99"/>
  </tableColumns>
  <tableStyleInfo name="NodeXL Table" showFirstColumn="0" showLastColumn="0" showRowStripes="1" showColumnStripes="0"/>
</table>
</file>

<file path=xl/tables/table14.xml><?xml version="1.0" encoding="utf-8"?>
<table xmlns="http://schemas.openxmlformats.org/spreadsheetml/2006/main" id="19" name="NetworkTopItems_1" displayName="NetworkTopItems_1" ref="A1:D4" totalsRowShown="0" headerRowDxfId="46" dataDxfId="45">
  <autoFilter ref="A1:D4"/>
  <tableColumns count="4">
    <tableColumn id="1" name="Top URLs in Post in Entire Graph" dataDxfId="44"/>
    <tableColumn id="2" name="Entire Graph Count" dataDxfId="43"/>
    <tableColumn id="3" name="Top URLs in Post in G1" dataDxfId="42"/>
    <tableColumn id="4" name="G1 Count" dataDxfId="41"/>
  </tableColumns>
  <tableStyleInfo name="NodeXL Table" showFirstColumn="0" showLastColumn="0" showRowStripes="1" showColumnStripes="0"/>
</table>
</file>

<file path=xl/tables/table15.xml><?xml version="1.0" encoding="utf-8"?>
<table xmlns="http://schemas.openxmlformats.org/spreadsheetml/2006/main" id="20" name="NetworkTopItems_2" displayName="NetworkTopItems_2" ref="A7:D10" totalsRowShown="0" headerRowDxfId="39" dataDxfId="38">
  <autoFilter ref="A7:D10"/>
  <tableColumns count="4">
    <tableColumn id="1" name="Top Domains in Post in Entire Graph" dataDxfId="37"/>
    <tableColumn id="2" name="Entire Graph Count" dataDxfId="36"/>
    <tableColumn id="3" name="Top Domains in Post in G1" dataDxfId="35"/>
    <tableColumn id="4" name="G1 Count" dataDxfId="34"/>
  </tableColumns>
  <tableStyleInfo name="NodeXL Table" showFirstColumn="0" showLastColumn="0" showRowStripes="1" showColumnStripes="0"/>
</table>
</file>

<file path=xl/tables/table16.xml><?xml version="1.0" encoding="utf-8"?>
<table xmlns="http://schemas.openxmlformats.org/spreadsheetml/2006/main" id="21" name="NetworkTopItems_3" displayName="NetworkTopItems_3" ref="A13:D17" totalsRowShown="0" headerRowDxfId="32" dataDxfId="31">
  <autoFilter ref="A13:D17"/>
  <tableColumns count="4">
    <tableColumn id="1" name="Top Hashtags in Post in Entire Graph" dataDxfId="30"/>
    <tableColumn id="2" name="Entire Graph Count" dataDxfId="29"/>
    <tableColumn id="3" name="Top Hashtags in Post in G1" dataDxfId="28"/>
    <tableColumn id="4" name="G1 Count" dataDxfId="27"/>
  </tableColumns>
  <tableStyleInfo name="NodeXL Table" showFirstColumn="0" showLastColumn="0" showRowStripes="1" showColumnStripes="0"/>
</table>
</file>

<file path=xl/tables/table17.xml><?xml version="1.0" encoding="utf-8"?>
<table xmlns="http://schemas.openxmlformats.org/spreadsheetml/2006/main" id="22" name="NetworkTopItems_4" displayName="NetworkTopItems_4" ref="A20:D30" totalsRowShown="0" headerRowDxfId="25" dataDxfId="24">
  <autoFilter ref="A20:D30"/>
  <tableColumns count="4">
    <tableColumn id="1" name="Top Words in Post Content in Entire Graph" dataDxfId="23"/>
    <tableColumn id="2" name="Entire Graph Count" dataDxfId="22"/>
    <tableColumn id="3" name="Top Words in Post Content in G1" dataDxfId="21"/>
    <tableColumn id="4" name="G1 Count" dataDxfId="20"/>
  </tableColumns>
  <tableStyleInfo name="NodeXL Table" showFirstColumn="0" showLastColumn="0" showRowStripes="1" showColumnStripes="0"/>
</table>
</file>

<file path=xl/tables/table18.xml><?xml version="1.0" encoding="utf-8"?>
<table xmlns="http://schemas.openxmlformats.org/spreadsheetml/2006/main" id="23" name="NetworkTopItems_5" displayName="NetworkTopItems_5" ref="A33:D43" totalsRowShown="0" headerRowDxfId="18" dataDxfId="17">
  <autoFilter ref="A33:D43"/>
  <tableColumns count="4">
    <tableColumn id="1" name="Top Word Pairs in Post Content in Entire Graph" dataDxfId="16"/>
    <tableColumn id="2" name="Entire Graph Count" dataDxfId="15"/>
    <tableColumn id="3" name="Top Word Pairs in Post Content in G1" dataDxfId="14"/>
    <tableColumn id="4" name="G1 Count" dataDxfId="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P102" totalsRowShown="0" headerRowDxfId="216" dataDxfId="215">
  <autoFilter ref="A2:BP102"/>
  <tableColumns count="68">
    <tableColumn id="1" name="Vertex" dataDxfId="214"/>
    <tableColumn id="2" name="Color" dataDxfId="213"/>
    <tableColumn id="5" name="Shape" dataDxfId="212"/>
    <tableColumn id="6" name="Size" dataDxfId="211"/>
    <tableColumn id="4" name="Opacity" dataDxfId="162"/>
    <tableColumn id="7" name="Image File" dataDxfId="161"/>
    <tableColumn id="3" name="Visibility" dataDxfId="156"/>
    <tableColumn id="10" name="Label" dataDxfId="154"/>
    <tableColumn id="16" name="Label Fill Color" dataDxfId="155"/>
    <tableColumn id="9" name="Label Position" dataDxfId="159"/>
    <tableColumn id="8" name="Tooltip" dataDxfId="157"/>
    <tableColumn id="18" name="Layout Order" dataDxfId="158"/>
    <tableColumn id="13" name="X" dataDxfId="210"/>
    <tableColumn id="14" name="Y" dataDxfId="209"/>
    <tableColumn id="12" name="Locked?" dataDxfId="208"/>
    <tableColumn id="19" name="Polar R" dataDxfId="207"/>
    <tableColumn id="20" name="Polar Angle" dataDxfId="206"/>
    <tableColumn id="21" name="Degree" dataDxfId="55"/>
    <tableColumn id="22" name="In-Degree" dataDxfId="54"/>
    <tableColumn id="23" name="Out-Degree" dataDxfId="51"/>
    <tableColumn id="24" name="Betweenness Centrality" dataDxfId="50"/>
    <tableColumn id="25" name="Closeness Centrality" dataDxfId="49"/>
    <tableColumn id="26" name="Eigenvector Centrality" dataDxfId="47"/>
    <tableColumn id="15" name="PageRank" dataDxfId="48"/>
    <tableColumn id="27" name="Clustering Coefficient" dataDxfId="52"/>
    <tableColumn id="29" name="Reciprocated Vertex Pair Ratio" dataDxfId="53"/>
    <tableColumn id="11" name="ID" dataDxfId="205"/>
    <tableColumn id="28" name="Dynamic Filter" dataDxfId="204"/>
    <tableColumn id="17" name="Add Your Own Columns Here" dataDxfId="164"/>
    <tableColumn id="30" name="Custom Menu Item Text" dataDxfId="163"/>
    <tableColumn id="31" name="Custom Menu Item Action" dataDxfId="160"/>
    <tableColumn id="32" name="Content" dataDxfId="153"/>
    <tableColumn id="33" name="Vertex Type" dataDxfId="152"/>
    <tableColumn id="34" name="Post Type" dataDxfId="151"/>
    <tableColumn id="35" name="Author" dataDxfId="150"/>
    <tableColumn id="36" name="Post Date" dataDxfId="149"/>
    <tableColumn id="37" name="Image" dataDxfId="148"/>
    <tableColumn id="38" name="Post URL" dataDxfId="147"/>
    <tableColumn id="39" name="Total Likes" dataDxfId="146"/>
    <tableColumn id="40" name="Total Comments" dataDxfId="145"/>
    <tableColumn id="41" name="Total Shares" dataDxfId="144"/>
    <tableColumn id="42" name="Attachment Description" dataDxfId="143"/>
    <tableColumn id="43" name="Attachment Title" dataDxfId="142"/>
    <tableColumn id="44" name="Attachment Type" dataDxfId="141"/>
    <tableColumn id="45" name="Attachment URL" dataDxfId="140"/>
    <tableColumn id="46" name="Parent ID" dataDxfId="139"/>
    <tableColumn id="47" name="Comment Date" dataDxfId="138"/>
    <tableColumn id="48" name="Comment URL" dataDxfId="130"/>
    <tableColumn id="49" name="Vertex Group" dataDxfId="88">
      <calculatedColumnFormula>REPLACE(INDEX(GroupVertices[Group], MATCH(Vertices[[#This Row],[Vertex]],GroupVertices[Vertex],0)),1,1,"")</calculatedColumnFormula>
    </tableColumn>
    <tableColumn id="50" name="Sentiment List #1: Positive Word Count" dataDxfId="87"/>
    <tableColumn id="51" name="Sentiment List #1: Positive Word Percentage (%)" dataDxfId="86"/>
    <tableColumn id="52" name="Sentiment List #2: Negative Word Count" dataDxfId="85"/>
    <tableColumn id="53" name="Sentiment List #2: Negative Word Percentage (%)" dataDxfId="84"/>
    <tableColumn id="54" name="Sentiment List #3: Keywords Word Count" dataDxfId="83"/>
    <tableColumn id="55" name="Sentiment List #3: Keywords Word Percentage (%)" dataDxfId="82"/>
    <tableColumn id="56" name="Non-categorized Word Count" dataDxfId="81"/>
    <tableColumn id="57" name="Non-categorized Word Percentage (%)" dataDxfId="80"/>
    <tableColumn id="58" name="Vertex Content Word Count" dataDxfId="10"/>
    <tableColumn id="59" name="URLs in Post by Count" dataDxfId="9"/>
    <tableColumn id="60" name="URLs in Post by Salience" dataDxfId="8"/>
    <tableColumn id="61" name="Domains in Post by Count" dataDxfId="7"/>
    <tableColumn id="62" name="Domains in Post by Salience" dataDxfId="6"/>
    <tableColumn id="63" name="Hashtags in Post by Count" dataDxfId="5"/>
    <tableColumn id="64" name="Hashtags in Post by Salience" dataDxfId="4"/>
    <tableColumn id="65" name="Top Words in Post Content by Count" dataDxfId="3"/>
    <tableColumn id="66" name="Top Words in Post Content by Salience" dataDxfId="2"/>
    <tableColumn id="67" name="Top Word Pairs in Post Content by Count" dataDxfId="1"/>
    <tableColumn id="68" name="Top Word Pairs in Post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L3" totalsRowShown="0" headerRowDxfId="203">
  <autoFilter ref="A2:AL3"/>
  <tableColumns count="38">
    <tableColumn id="1" name="Group" dataDxfId="137"/>
    <tableColumn id="2" name="Vertex Color" dataDxfId="136"/>
    <tableColumn id="3" name="Vertex Shape" dataDxfId="134"/>
    <tableColumn id="22" name="Visibility" dataDxfId="135"/>
    <tableColumn id="4" name="Collapsed?"/>
    <tableColumn id="18" name="Label" dataDxfId="202"/>
    <tableColumn id="20" name="Collapsed X"/>
    <tableColumn id="21" name="Collapsed Y"/>
    <tableColumn id="6" name="ID" dataDxfId="201"/>
    <tableColumn id="19" name="Collapsed Properties" dataDxfId="71"/>
    <tableColumn id="5" name="Vertices" dataDxfId="70"/>
    <tableColumn id="7" name="Unique Edges" dataDxfId="69"/>
    <tableColumn id="8" name="Edges With Duplicates" dataDxfId="68"/>
    <tableColumn id="9" name="Total Edges" dataDxfId="67"/>
    <tableColumn id="10" name="Self-Loops" dataDxfId="66"/>
    <tableColumn id="24" name="Reciprocated Vertex Pair Ratio" dataDxfId="65"/>
    <tableColumn id="25" name="Reciprocated Edge Ratio" dataDxfId="64"/>
    <tableColumn id="11" name="Connected Components" dataDxfId="63"/>
    <tableColumn id="12" name="Single-Vertex Connected Components" dataDxfId="62"/>
    <tableColumn id="13" name="Maximum Vertices in a Connected Component" dataDxfId="61"/>
    <tableColumn id="14" name="Maximum Edges in a Connected Component" dataDxfId="60"/>
    <tableColumn id="15" name="Maximum Geodesic Distance (Diameter)" dataDxfId="59"/>
    <tableColumn id="16" name="Average Geodesic Distance" dataDxfId="58"/>
    <tableColumn id="17" name="Graph Density" dataDxfId="56"/>
    <tableColumn id="23" name="Sentiment List #1: Positive Word Count" dataDxfId="57"/>
    <tableColumn id="26" name="Sentiment List #1: Positive Word Percentage (%)" dataDxfId="79"/>
    <tableColumn id="27" name="Sentiment List #2: Negative Word Count" dataDxfId="78"/>
    <tableColumn id="28" name="Sentiment List #2: Negative Word Percentage (%)" dataDxfId="77"/>
    <tableColumn id="29" name="Sentiment List #3: Keywords Word Count" dataDxfId="76"/>
    <tableColumn id="30" name="Sentiment List #3: Keywords Word Percentage (%)" dataDxfId="75"/>
    <tableColumn id="31" name="Non-categorized Word Count" dataDxfId="74"/>
    <tableColumn id="32" name="Non-categorized Word Percentage (%)" dataDxfId="73"/>
    <tableColumn id="33" name="Group Content Word Count" dataDxfId="40"/>
    <tableColumn id="34" name="Top URLs in Post" dataDxfId="33"/>
    <tableColumn id="35" name="Top Domains in Post" dataDxfId="26"/>
    <tableColumn id="36" name="Top Hashtags in Post" dataDxfId="19"/>
    <tableColumn id="37" name="Top Words in Post Content" dataDxfId="12"/>
    <tableColumn id="38" name="Top Word Pairs in Post Cont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200" dataDxfId="199">
  <autoFilter ref="A1:C101"/>
  <tableColumns count="3">
    <tableColumn id="1" name="Group" dataDxfId="133"/>
    <tableColumn id="2" name="Vertex" dataDxfId="132"/>
    <tableColumn id="3" name="Vertex ID" dataDxfId="13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19"/>
    <tableColumn id="2" name="Value" dataDxfId="11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8"/>
    <tableColumn id="2" name="Degree Frequency" dataDxfId="197">
      <calculatedColumnFormula>COUNTIF(Vertices[Degree], "&gt;= " &amp; D2) - COUNTIF(Vertices[Degree], "&gt;=" &amp; D3)</calculatedColumnFormula>
    </tableColumn>
    <tableColumn id="3" name="In-Degree Bin" dataDxfId="196"/>
    <tableColumn id="4" name="In-Degree Frequency" dataDxfId="195">
      <calculatedColumnFormula>COUNTIF(Vertices[In-Degree], "&gt;= " &amp; F2) - COUNTIF(Vertices[In-Degree], "&gt;=" &amp; F3)</calculatedColumnFormula>
    </tableColumn>
    <tableColumn id="5" name="Out-Degree Bin" dataDxfId="194"/>
    <tableColumn id="6" name="Out-Degree Frequency" dataDxfId="193">
      <calculatedColumnFormula>COUNTIF(Vertices[Out-Degree], "&gt;= " &amp; H2) - COUNTIF(Vertices[Out-Degree], "&gt;=" &amp; H3)</calculatedColumnFormula>
    </tableColumn>
    <tableColumn id="7" name="Betweenness Centrality Bin" dataDxfId="192"/>
    <tableColumn id="8" name="Betweenness Centrality Frequency" dataDxfId="191">
      <calculatedColumnFormula>COUNTIF(Vertices[Betweenness Centrality], "&gt;= " &amp; J2) - COUNTIF(Vertices[Betweenness Centrality], "&gt;=" &amp; J3)</calculatedColumnFormula>
    </tableColumn>
    <tableColumn id="9" name="Closeness Centrality Bin" dataDxfId="190"/>
    <tableColumn id="10" name="Closeness Centrality Frequency" dataDxfId="189">
      <calculatedColumnFormula>COUNTIF(Vertices[Closeness Centrality], "&gt;= " &amp; L2) - COUNTIF(Vertices[Closeness Centrality], "&gt;=" &amp; L3)</calculatedColumnFormula>
    </tableColumn>
    <tableColumn id="11" name="Eigenvector Centrality Bin" dataDxfId="188"/>
    <tableColumn id="12" name="Eigenvector Centrality Frequency" dataDxfId="187">
      <calculatedColumnFormula>COUNTIF(Vertices[Eigenvector Centrality], "&gt;= " &amp; N2) - COUNTIF(Vertices[Eigenvector Centrality], "&gt;=" &amp; N3)</calculatedColumnFormula>
    </tableColumn>
    <tableColumn id="18" name="PageRank Bin" dataDxfId="186"/>
    <tableColumn id="17" name="PageRank Frequency" dataDxfId="185">
      <calculatedColumnFormula>COUNTIF(Vertices[Eigenvector Centrality], "&gt;= " &amp; P2) - COUNTIF(Vertices[Eigenvector Centrality], "&gt;=" &amp; P3)</calculatedColumnFormula>
    </tableColumn>
    <tableColumn id="13" name="Clustering Coefficient Bin" dataDxfId="184"/>
    <tableColumn id="14" name="Clustering Coefficient Frequency" dataDxfId="183">
      <calculatedColumnFormula>COUNTIF(Vertices[Clustering Coefficient], "&gt;= " &amp; R2) - COUNTIF(Vertices[Clustering Coefficient], "&gt;=" &amp; R3)</calculatedColumnFormula>
    </tableColumn>
    <tableColumn id="15" name="Dynamic Filter Bin" dataDxfId="182"/>
    <tableColumn id="16" name="Dynamic Filter Frequency" dataDxfId="1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4" totalsRowShown="0" headerRowDxfId="180">
  <autoFilter ref="J1:K2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13372817801_10158178363722802" TargetMode="External" /><Relationship Id="rId2" Type="http://schemas.openxmlformats.org/officeDocument/2006/relationships/hyperlink" Target="https://www.facebook.com/13372817801_10158188868922802" TargetMode="External" /><Relationship Id="rId3" Type="http://schemas.openxmlformats.org/officeDocument/2006/relationships/hyperlink" Target="https://www.facebook.com/13372817801_10158187603042802" TargetMode="External" /><Relationship Id="rId4" Type="http://schemas.openxmlformats.org/officeDocument/2006/relationships/hyperlink" Target="https://www.facebook.com/13372817801_10158187620572802" TargetMode="External" /><Relationship Id="rId5" Type="http://schemas.openxmlformats.org/officeDocument/2006/relationships/hyperlink" Target="https://www.facebook.com/13372817801_10158195670797802" TargetMode="External" /><Relationship Id="rId6" Type="http://schemas.openxmlformats.org/officeDocument/2006/relationships/hyperlink" Target="https://www.facebook.com/13372817801_10158200113907802" TargetMode="External" /><Relationship Id="rId7" Type="http://schemas.openxmlformats.org/officeDocument/2006/relationships/hyperlink" Target="https://www.facebook.com/13372817801_10158202716197802" TargetMode="External" /><Relationship Id="rId8" Type="http://schemas.openxmlformats.org/officeDocument/2006/relationships/hyperlink" Target="https://www.facebook.com/13372817801_10158206256167802" TargetMode="External" /><Relationship Id="rId9" Type="http://schemas.openxmlformats.org/officeDocument/2006/relationships/hyperlink" Target="https://www.facebook.com/13372817801_10158211130037802" TargetMode="External" /><Relationship Id="rId10" Type="http://schemas.openxmlformats.org/officeDocument/2006/relationships/hyperlink" Target="https://www.facebook.com/13372817801_10158212512107802" TargetMode="External" /><Relationship Id="rId11" Type="http://schemas.openxmlformats.org/officeDocument/2006/relationships/hyperlink" Target="https://www.facebook.com/13372817801_10158215411172802" TargetMode="External" /><Relationship Id="rId12" Type="http://schemas.openxmlformats.org/officeDocument/2006/relationships/hyperlink" Target="https://www.facebook.com/13372817801_10158217813057802" TargetMode="External" /><Relationship Id="rId13" Type="http://schemas.openxmlformats.org/officeDocument/2006/relationships/hyperlink" Target="https://www.facebook.com/13372817801_10158220251002802" TargetMode="External" /><Relationship Id="rId14" Type="http://schemas.openxmlformats.org/officeDocument/2006/relationships/hyperlink" Target="https://www.facebook.com/13372817801_10158215412557802" TargetMode="External" /><Relationship Id="rId15" Type="http://schemas.openxmlformats.org/officeDocument/2006/relationships/hyperlink" Target="https://www.facebook.com/13372817801_10158225528397802" TargetMode="External" /><Relationship Id="rId16" Type="http://schemas.openxmlformats.org/officeDocument/2006/relationships/hyperlink" Target="https://www.facebook.com/13372817801_10158432793902802" TargetMode="External" /><Relationship Id="rId17" Type="http://schemas.openxmlformats.org/officeDocument/2006/relationships/hyperlink" Target="https://www.facebook.com/13372817801_10158225129922802" TargetMode="External" /><Relationship Id="rId18" Type="http://schemas.openxmlformats.org/officeDocument/2006/relationships/hyperlink" Target="https://www.facebook.com/13372817801_10158228471737802" TargetMode="External" /><Relationship Id="rId19" Type="http://schemas.openxmlformats.org/officeDocument/2006/relationships/hyperlink" Target="https://www.facebook.com/13372817801_10158235553727802" TargetMode="External" /><Relationship Id="rId20" Type="http://schemas.openxmlformats.org/officeDocument/2006/relationships/hyperlink" Target="https://www.facebook.com/13372817801_10158238730077802" TargetMode="External" /><Relationship Id="rId21" Type="http://schemas.openxmlformats.org/officeDocument/2006/relationships/hyperlink" Target="https://www.facebook.com/13372817801_10158228537847802" TargetMode="External" /><Relationship Id="rId22" Type="http://schemas.openxmlformats.org/officeDocument/2006/relationships/hyperlink" Target="https://www.facebook.com/13372817801_10158228531032802" TargetMode="External" /><Relationship Id="rId23" Type="http://schemas.openxmlformats.org/officeDocument/2006/relationships/hyperlink" Target="https://www.facebook.com/13372817801_10158228543702802" TargetMode="External" /><Relationship Id="rId24" Type="http://schemas.openxmlformats.org/officeDocument/2006/relationships/hyperlink" Target="https://www.facebook.com/13372817801_10158236345627802" TargetMode="External" /><Relationship Id="rId25" Type="http://schemas.openxmlformats.org/officeDocument/2006/relationships/hyperlink" Target="https://www.facebook.com/13372817801_10158228642947802" TargetMode="External" /><Relationship Id="rId26" Type="http://schemas.openxmlformats.org/officeDocument/2006/relationships/hyperlink" Target="https://www.facebook.com/13372817801_10158257239742802" TargetMode="External" /><Relationship Id="rId27" Type="http://schemas.openxmlformats.org/officeDocument/2006/relationships/hyperlink" Target="https://www.facebook.com/13372817801_10158228644817802" TargetMode="External" /><Relationship Id="rId28" Type="http://schemas.openxmlformats.org/officeDocument/2006/relationships/hyperlink" Target="https://www.facebook.com/13372817801_10158262018902802" TargetMode="External" /><Relationship Id="rId29" Type="http://schemas.openxmlformats.org/officeDocument/2006/relationships/hyperlink" Target="https://www.facebook.com/13372817801_10158264323172802" TargetMode="External" /><Relationship Id="rId30" Type="http://schemas.openxmlformats.org/officeDocument/2006/relationships/hyperlink" Target="https://www.facebook.com/13372817801_10158234185672802" TargetMode="External" /><Relationship Id="rId31" Type="http://schemas.openxmlformats.org/officeDocument/2006/relationships/hyperlink" Target="https://www.facebook.com/13372817801_10158278207332802" TargetMode="External" /><Relationship Id="rId32" Type="http://schemas.openxmlformats.org/officeDocument/2006/relationships/hyperlink" Target="https://www.facebook.com/13372817801_10158281344417802" TargetMode="External" /><Relationship Id="rId33" Type="http://schemas.openxmlformats.org/officeDocument/2006/relationships/hyperlink" Target="https://www.facebook.com/13372817801_10158287914767802" TargetMode="External" /><Relationship Id="rId34" Type="http://schemas.openxmlformats.org/officeDocument/2006/relationships/hyperlink" Target="https://www.facebook.com/13372817801_10158291705567802" TargetMode="External" /><Relationship Id="rId35" Type="http://schemas.openxmlformats.org/officeDocument/2006/relationships/hyperlink" Target="https://www.facebook.com/13372817801_10158294613347802" TargetMode="External" /><Relationship Id="rId36" Type="http://schemas.openxmlformats.org/officeDocument/2006/relationships/hyperlink" Target="https://www.facebook.com/13372817801_10158270929622802" TargetMode="External" /><Relationship Id="rId37" Type="http://schemas.openxmlformats.org/officeDocument/2006/relationships/hyperlink" Target="https://www.facebook.com/13372817801_10158300384642802" TargetMode="External" /><Relationship Id="rId38" Type="http://schemas.openxmlformats.org/officeDocument/2006/relationships/hyperlink" Target="https://www.facebook.com/13372817801_10158294617567802" TargetMode="External" /><Relationship Id="rId39" Type="http://schemas.openxmlformats.org/officeDocument/2006/relationships/hyperlink" Target="https://www.facebook.com/13372817801_10158306437377802" TargetMode="External" /><Relationship Id="rId40" Type="http://schemas.openxmlformats.org/officeDocument/2006/relationships/hyperlink" Target="https://www.facebook.com/13372817801_10158309052392802" TargetMode="External" /><Relationship Id="rId41" Type="http://schemas.openxmlformats.org/officeDocument/2006/relationships/hyperlink" Target="https://www.facebook.com/13372817801_10158309066027802" TargetMode="External" /><Relationship Id="rId42" Type="http://schemas.openxmlformats.org/officeDocument/2006/relationships/hyperlink" Target="https://www.facebook.com/13372817801_10158312531317802" TargetMode="External" /><Relationship Id="rId43" Type="http://schemas.openxmlformats.org/officeDocument/2006/relationships/hyperlink" Target="https://www.facebook.com/13372817801_10158309068222802" TargetMode="External" /><Relationship Id="rId44" Type="http://schemas.openxmlformats.org/officeDocument/2006/relationships/hyperlink" Target="https://www.facebook.com/13372817801_351316688846831" TargetMode="External" /><Relationship Id="rId45" Type="http://schemas.openxmlformats.org/officeDocument/2006/relationships/hyperlink" Target="https://www.facebook.com/13372817801_10158309079122802" TargetMode="External" /><Relationship Id="rId46" Type="http://schemas.openxmlformats.org/officeDocument/2006/relationships/hyperlink" Target="https://www.facebook.com/13372817801_10158322698782802" TargetMode="External" /><Relationship Id="rId47" Type="http://schemas.openxmlformats.org/officeDocument/2006/relationships/hyperlink" Target="https://www.facebook.com/13372817801_10158331507737802" TargetMode="External" /><Relationship Id="rId48" Type="http://schemas.openxmlformats.org/officeDocument/2006/relationships/hyperlink" Target="https://www.facebook.com/13372817801_10158322989397802" TargetMode="External" /><Relationship Id="rId49" Type="http://schemas.openxmlformats.org/officeDocument/2006/relationships/hyperlink" Target="https://www.facebook.com/13372817801_10158331521137802" TargetMode="External" /><Relationship Id="rId50" Type="http://schemas.openxmlformats.org/officeDocument/2006/relationships/hyperlink" Target="https://www.facebook.com/13372817801_10158336677077802" TargetMode="External" /><Relationship Id="rId51" Type="http://schemas.openxmlformats.org/officeDocument/2006/relationships/hyperlink" Target="https://www.facebook.com/13372817801_10158336683782802" TargetMode="External" /><Relationship Id="rId52" Type="http://schemas.openxmlformats.org/officeDocument/2006/relationships/hyperlink" Target="https://www.facebook.com/13372817801_10158338914727802" TargetMode="External" /><Relationship Id="rId53" Type="http://schemas.openxmlformats.org/officeDocument/2006/relationships/hyperlink" Target="https://www.facebook.com/13372817801_1000938593441364" TargetMode="External" /><Relationship Id="rId54" Type="http://schemas.openxmlformats.org/officeDocument/2006/relationships/hyperlink" Target="https://www.facebook.com/13372817801_10158349141547802" TargetMode="External" /><Relationship Id="rId55" Type="http://schemas.openxmlformats.org/officeDocument/2006/relationships/hyperlink" Target="https://www.facebook.com/13372817801_10158358832302802" TargetMode="External" /><Relationship Id="rId56" Type="http://schemas.openxmlformats.org/officeDocument/2006/relationships/hyperlink" Target="https://www.facebook.com/13372817801_10158357748147802" TargetMode="External" /><Relationship Id="rId57" Type="http://schemas.openxmlformats.org/officeDocument/2006/relationships/hyperlink" Target="https://www.facebook.com/13372817801_10158362808577802" TargetMode="External" /><Relationship Id="rId58" Type="http://schemas.openxmlformats.org/officeDocument/2006/relationships/hyperlink" Target="https://www.facebook.com/13372817801_10158349154872802" TargetMode="External" /><Relationship Id="rId59" Type="http://schemas.openxmlformats.org/officeDocument/2006/relationships/hyperlink" Target="https://www.facebook.com/13372817801_10158371652087802" TargetMode="External" /><Relationship Id="rId60" Type="http://schemas.openxmlformats.org/officeDocument/2006/relationships/hyperlink" Target="https://www.facebook.com/13372817801_10158349118997802" TargetMode="External" /><Relationship Id="rId61" Type="http://schemas.openxmlformats.org/officeDocument/2006/relationships/hyperlink" Target="https://www.facebook.com/13372817801_10158373826072802" TargetMode="External" /><Relationship Id="rId62" Type="http://schemas.openxmlformats.org/officeDocument/2006/relationships/hyperlink" Target="https://www.facebook.com/13372817801_10158373927627802" TargetMode="External" /><Relationship Id="rId63" Type="http://schemas.openxmlformats.org/officeDocument/2006/relationships/hyperlink" Target="https://www.facebook.com/13372817801_10158349152772802" TargetMode="External" /><Relationship Id="rId64" Type="http://schemas.openxmlformats.org/officeDocument/2006/relationships/hyperlink" Target="https://www.facebook.com/13372817801_10158379679637802" TargetMode="External" /><Relationship Id="rId65" Type="http://schemas.openxmlformats.org/officeDocument/2006/relationships/hyperlink" Target="https://www.facebook.com/13372817801_10158382623962802" TargetMode="External" /><Relationship Id="rId66" Type="http://schemas.openxmlformats.org/officeDocument/2006/relationships/hyperlink" Target="https://www.facebook.com/13372817801_10158391587742802" TargetMode="External" /><Relationship Id="rId67" Type="http://schemas.openxmlformats.org/officeDocument/2006/relationships/hyperlink" Target="https://www.facebook.com/13372817801_10158397684787802" TargetMode="External" /><Relationship Id="rId68" Type="http://schemas.openxmlformats.org/officeDocument/2006/relationships/hyperlink" Target="https://www.facebook.com/13372817801_10158397157777802" TargetMode="External" /><Relationship Id="rId69" Type="http://schemas.openxmlformats.org/officeDocument/2006/relationships/hyperlink" Target="https://www.facebook.com/13372817801_10158391783762802" TargetMode="External" /><Relationship Id="rId70" Type="http://schemas.openxmlformats.org/officeDocument/2006/relationships/hyperlink" Target="https://www.facebook.com/13372817801_10158406822332802" TargetMode="External" /><Relationship Id="rId71" Type="http://schemas.openxmlformats.org/officeDocument/2006/relationships/hyperlink" Target="https://www.facebook.com/13372817801_2311084492551452" TargetMode="External" /><Relationship Id="rId72" Type="http://schemas.openxmlformats.org/officeDocument/2006/relationships/hyperlink" Target="https://www.facebook.com/13372817801_10158412868462802" TargetMode="External" /><Relationship Id="rId73" Type="http://schemas.openxmlformats.org/officeDocument/2006/relationships/hyperlink" Target="https://www.facebook.com/13372817801_10158411789302802" TargetMode="External" /><Relationship Id="rId74" Type="http://schemas.openxmlformats.org/officeDocument/2006/relationships/hyperlink" Target="https://www.facebook.com/13372817801_10158411794807802" TargetMode="External" /><Relationship Id="rId75" Type="http://schemas.openxmlformats.org/officeDocument/2006/relationships/hyperlink" Target="https://www.facebook.com/13372817801_10158420150812802" TargetMode="External" /><Relationship Id="rId76" Type="http://schemas.openxmlformats.org/officeDocument/2006/relationships/hyperlink" Target="https://www.facebook.com/13372817801_10158411822982802" TargetMode="External" /><Relationship Id="rId77" Type="http://schemas.openxmlformats.org/officeDocument/2006/relationships/hyperlink" Target="https://www.facebook.com/13372817801_10158411840872802" TargetMode="External" /><Relationship Id="rId78" Type="http://schemas.openxmlformats.org/officeDocument/2006/relationships/hyperlink" Target="https://www.facebook.com/13372817801_10158424038622802" TargetMode="External" /><Relationship Id="rId79" Type="http://schemas.openxmlformats.org/officeDocument/2006/relationships/hyperlink" Target="https://www.facebook.com/13372817801_10158435287767802" TargetMode="External" /><Relationship Id="rId80" Type="http://schemas.openxmlformats.org/officeDocument/2006/relationships/hyperlink" Target="https://www.facebook.com/13372817801_10158424046582802" TargetMode="External" /><Relationship Id="rId81" Type="http://schemas.openxmlformats.org/officeDocument/2006/relationships/hyperlink" Target="https://www.facebook.com/13372817801_10158436004832802" TargetMode="External" /><Relationship Id="rId82" Type="http://schemas.openxmlformats.org/officeDocument/2006/relationships/hyperlink" Target="https://www.facebook.com/13372817801_10158444619087802" TargetMode="External" /><Relationship Id="rId83" Type="http://schemas.openxmlformats.org/officeDocument/2006/relationships/hyperlink" Target="https://www.facebook.com/13372817801_10158424065307802" TargetMode="External" /><Relationship Id="rId84" Type="http://schemas.openxmlformats.org/officeDocument/2006/relationships/hyperlink" Target="https://www.facebook.com/13372817801_10158445216772802" TargetMode="External" /><Relationship Id="rId85" Type="http://schemas.openxmlformats.org/officeDocument/2006/relationships/hyperlink" Target="https://www.facebook.com/13372817801_10158459513462802" TargetMode="External" /><Relationship Id="rId86" Type="http://schemas.openxmlformats.org/officeDocument/2006/relationships/hyperlink" Target="https://www.facebook.com/13372817801_10158445223277802" TargetMode="External" /><Relationship Id="rId87" Type="http://schemas.openxmlformats.org/officeDocument/2006/relationships/hyperlink" Target="https://www.facebook.com/13372817801_10158466072547802" TargetMode="External" /><Relationship Id="rId88" Type="http://schemas.openxmlformats.org/officeDocument/2006/relationships/hyperlink" Target="https://www.facebook.com/13372817801_10158445241387802" TargetMode="External" /><Relationship Id="rId89" Type="http://schemas.openxmlformats.org/officeDocument/2006/relationships/hyperlink" Target="https://www.facebook.com/13372817801_10158445237757802" TargetMode="External" /><Relationship Id="rId90" Type="http://schemas.openxmlformats.org/officeDocument/2006/relationships/hyperlink" Target="https://www.facebook.com/13372817801_10158445236257802" TargetMode="External" /><Relationship Id="rId91" Type="http://schemas.openxmlformats.org/officeDocument/2006/relationships/hyperlink" Target="https://www.facebook.com/13372817801_10158462746282802" TargetMode="External" /><Relationship Id="rId92" Type="http://schemas.openxmlformats.org/officeDocument/2006/relationships/hyperlink" Target="https://www.facebook.com/13372817801_10158483680707802" TargetMode="External" /><Relationship Id="rId93" Type="http://schemas.openxmlformats.org/officeDocument/2006/relationships/hyperlink" Target="https://www.facebook.com/13372817801_10158465062442802" TargetMode="External" /><Relationship Id="rId94" Type="http://schemas.openxmlformats.org/officeDocument/2006/relationships/hyperlink" Target="https://www.facebook.com/13372817801_10158480953727802" TargetMode="External" /><Relationship Id="rId95" Type="http://schemas.openxmlformats.org/officeDocument/2006/relationships/hyperlink" Target="https://www.facebook.com/13372817801_10158486603927802" TargetMode="External" /><Relationship Id="rId96" Type="http://schemas.openxmlformats.org/officeDocument/2006/relationships/hyperlink" Target="https://www.facebook.com/13372817801_10158498178132802" TargetMode="External" /><Relationship Id="rId97" Type="http://schemas.openxmlformats.org/officeDocument/2006/relationships/hyperlink" Target="https://www.facebook.com/13372817801_10158486605512802" TargetMode="External" /><Relationship Id="rId98" Type="http://schemas.openxmlformats.org/officeDocument/2006/relationships/hyperlink" Target="https://www.facebook.com/13372817801_10158498655152802" TargetMode="External" /><Relationship Id="rId99" Type="http://schemas.openxmlformats.org/officeDocument/2006/relationships/hyperlink" Target="https://www.facebook.com/13372817801_10158486607987802" TargetMode="External" /><Relationship Id="rId100" Type="http://schemas.openxmlformats.org/officeDocument/2006/relationships/hyperlink" Target="https://www.facebook.com/13372817801_10158498650327802" TargetMode="External" /><Relationship Id="rId101" Type="http://schemas.openxmlformats.org/officeDocument/2006/relationships/comments" Target="../comments1.xml" /><Relationship Id="rId102" Type="http://schemas.openxmlformats.org/officeDocument/2006/relationships/vmlDrawing" Target="../drawings/vmlDrawing1.vml" /><Relationship Id="rId103" Type="http://schemas.openxmlformats.org/officeDocument/2006/relationships/table" Target="../tables/table1.xml" /><Relationship Id="rId10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23and.me/airbnb" TargetMode="External" /><Relationship Id="rId2" Type="http://schemas.openxmlformats.org/officeDocument/2006/relationships/hyperlink" Target="https://vimeo.com/identityseries" TargetMode="External" /><Relationship Id="rId3" Type="http://schemas.openxmlformats.org/officeDocument/2006/relationships/hyperlink" Target="https://www.23andme.com/topics/health-predispositions/type-2-diabetes/" TargetMode="External" /><Relationship Id="rId4" Type="http://schemas.openxmlformats.org/officeDocument/2006/relationships/hyperlink" Target="https://www.23andme.com/topics/health-predispositions/type-2-diabetes/" TargetMode="External" /><Relationship Id="rId5" Type="http://schemas.openxmlformats.org/officeDocument/2006/relationships/hyperlink" Target="https://vimeo.com/identityseries" TargetMode="External" /><Relationship Id="rId6" Type="http://schemas.openxmlformats.org/officeDocument/2006/relationships/hyperlink" Target="https://23and.me/airbnb" TargetMode="Externa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3372817801_10158178363722802" TargetMode="External" /><Relationship Id="rId2" Type="http://schemas.openxmlformats.org/officeDocument/2006/relationships/hyperlink" Target="https://www.facebook.com/13372817801_10158188868922802" TargetMode="External" /><Relationship Id="rId3" Type="http://schemas.openxmlformats.org/officeDocument/2006/relationships/hyperlink" Target="https://www.facebook.com/13372817801_10158187603042802" TargetMode="External" /><Relationship Id="rId4" Type="http://schemas.openxmlformats.org/officeDocument/2006/relationships/hyperlink" Target="https://www.facebook.com/13372817801_10158187620572802" TargetMode="External" /><Relationship Id="rId5" Type="http://schemas.openxmlformats.org/officeDocument/2006/relationships/hyperlink" Target="https://www.facebook.com/13372817801_10158195670797802" TargetMode="External" /><Relationship Id="rId6" Type="http://schemas.openxmlformats.org/officeDocument/2006/relationships/hyperlink" Target="https://www.facebook.com/13372817801_10158200113907802" TargetMode="External" /><Relationship Id="rId7" Type="http://schemas.openxmlformats.org/officeDocument/2006/relationships/hyperlink" Target="https://www.facebook.com/13372817801_10158202716197802" TargetMode="External" /><Relationship Id="rId8" Type="http://schemas.openxmlformats.org/officeDocument/2006/relationships/hyperlink" Target="https://www.facebook.com/13372817801_10158206256167802" TargetMode="External" /><Relationship Id="rId9" Type="http://schemas.openxmlformats.org/officeDocument/2006/relationships/hyperlink" Target="https://www.facebook.com/13372817801_10158211130037802" TargetMode="External" /><Relationship Id="rId10" Type="http://schemas.openxmlformats.org/officeDocument/2006/relationships/hyperlink" Target="https://www.facebook.com/13372817801_10158212512107802" TargetMode="External" /><Relationship Id="rId11" Type="http://schemas.openxmlformats.org/officeDocument/2006/relationships/hyperlink" Target="https://www.facebook.com/13372817801_10158215411172802" TargetMode="External" /><Relationship Id="rId12" Type="http://schemas.openxmlformats.org/officeDocument/2006/relationships/hyperlink" Target="https://www.facebook.com/13372817801_10158217813057802" TargetMode="External" /><Relationship Id="rId13" Type="http://schemas.openxmlformats.org/officeDocument/2006/relationships/hyperlink" Target="https://www.facebook.com/13372817801_10158220251002802" TargetMode="External" /><Relationship Id="rId14" Type="http://schemas.openxmlformats.org/officeDocument/2006/relationships/hyperlink" Target="https://www.facebook.com/13372817801_10158215412557802" TargetMode="External" /><Relationship Id="rId15" Type="http://schemas.openxmlformats.org/officeDocument/2006/relationships/hyperlink" Target="https://www.facebook.com/13372817801_10158225528397802" TargetMode="External" /><Relationship Id="rId16" Type="http://schemas.openxmlformats.org/officeDocument/2006/relationships/hyperlink" Target="https://www.facebook.com/13372817801_10158432793902802" TargetMode="External" /><Relationship Id="rId17" Type="http://schemas.openxmlformats.org/officeDocument/2006/relationships/hyperlink" Target="https://www.facebook.com/13372817801_10158225129922802" TargetMode="External" /><Relationship Id="rId18" Type="http://schemas.openxmlformats.org/officeDocument/2006/relationships/hyperlink" Target="https://www.facebook.com/13372817801_10158228471737802" TargetMode="External" /><Relationship Id="rId19" Type="http://schemas.openxmlformats.org/officeDocument/2006/relationships/hyperlink" Target="https://www.facebook.com/13372817801_10158235553727802" TargetMode="External" /><Relationship Id="rId20" Type="http://schemas.openxmlformats.org/officeDocument/2006/relationships/hyperlink" Target="https://www.facebook.com/13372817801_10158238730077802" TargetMode="External" /><Relationship Id="rId21" Type="http://schemas.openxmlformats.org/officeDocument/2006/relationships/hyperlink" Target="https://www.facebook.com/13372817801_10158228537847802" TargetMode="External" /><Relationship Id="rId22" Type="http://schemas.openxmlformats.org/officeDocument/2006/relationships/hyperlink" Target="https://www.facebook.com/13372817801_10158228531032802" TargetMode="External" /><Relationship Id="rId23" Type="http://schemas.openxmlformats.org/officeDocument/2006/relationships/hyperlink" Target="https://www.facebook.com/13372817801_10158228543702802" TargetMode="External" /><Relationship Id="rId24" Type="http://schemas.openxmlformats.org/officeDocument/2006/relationships/hyperlink" Target="https://www.facebook.com/13372817801_10158236345627802" TargetMode="External" /><Relationship Id="rId25" Type="http://schemas.openxmlformats.org/officeDocument/2006/relationships/hyperlink" Target="https://www.facebook.com/13372817801_10158228642947802" TargetMode="External" /><Relationship Id="rId26" Type="http://schemas.openxmlformats.org/officeDocument/2006/relationships/hyperlink" Target="https://www.facebook.com/13372817801_10158257239742802" TargetMode="External" /><Relationship Id="rId27" Type="http://schemas.openxmlformats.org/officeDocument/2006/relationships/hyperlink" Target="https://www.facebook.com/13372817801_10158228644817802" TargetMode="External" /><Relationship Id="rId28" Type="http://schemas.openxmlformats.org/officeDocument/2006/relationships/hyperlink" Target="https://www.facebook.com/13372817801_10158262018902802" TargetMode="External" /><Relationship Id="rId29" Type="http://schemas.openxmlformats.org/officeDocument/2006/relationships/hyperlink" Target="https://www.facebook.com/13372817801_10158264323172802" TargetMode="External" /><Relationship Id="rId30" Type="http://schemas.openxmlformats.org/officeDocument/2006/relationships/hyperlink" Target="https://www.facebook.com/13372817801_10158234185672802" TargetMode="External" /><Relationship Id="rId31" Type="http://schemas.openxmlformats.org/officeDocument/2006/relationships/hyperlink" Target="https://www.facebook.com/13372817801_10158278207332802" TargetMode="External" /><Relationship Id="rId32" Type="http://schemas.openxmlformats.org/officeDocument/2006/relationships/hyperlink" Target="https://www.facebook.com/13372817801_10158281344417802" TargetMode="External" /><Relationship Id="rId33" Type="http://schemas.openxmlformats.org/officeDocument/2006/relationships/hyperlink" Target="https://www.facebook.com/13372817801_10158287914767802" TargetMode="External" /><Relationship Id="rId34" Type="http://schemas.openxmlformats.org/officeDocument/2006/relationships/hyperlink" Target="https://www.facebook.com/13372817801_10158291705567802" TargetMode="External" /><Relationship Id="rId35" Type="http://schemas.openxmlformats.org/officeDocument/2006/relationships/hyperlink" Target="https://www.facebook.com/13372817801_10158294613347802" TargetMode="External" /><Relationship Id="rId36" Type="http://schemas.openxmlformats.org/officeDocument/2006/relationships/hyperlink" Target="https://www.facebook.com/13372817801_10158270929622802" TargetMode="External" /><Relationship Id="rId37" Type="http://schemas.openxmlformats.org/officeDocument/2006/relationships/hyperlink" Target="https://www.facebook.com/13372817801_10158300384642802" TargetMode="External" /><Relationship Id="rId38" Type="http://schemas.openxmlformats.org/officeDocument/2006/relationships/hyperlink" Target="https://www.facebook.com/13372817801_10158294617567802" TargetMode="External" /><Relationship Id="rId39" Type="http://schemas.openxmlformats.org/officeDocument/2006/relationships/hyperlink" Target="https://www.facebook.com/13372817801_10158306437377802" TargetMode="External" /><Relationship Id="rId40" Type="http://schemas.openxmlformats.org/officeDocument/2006/relationships/hyperlink" Target="https://www.facebook.com/13372817801_10158309052392802" TargetMode="External" /><Relationship Id="rId41" Type="http://schemas.openxmlformats.org/officeDocument/2006/relationships/hyperlink" Target="https://www.facebook.com/13372817801_10158309066027802" TargetMode="External" /><Relationship Id="rId42" Type="http://schemas.openxmlformats.org/officeDocument/2006/relationships/hyperlink" Target="https://www.facebook.com/13372817801_10158312531317802" TargetMode="External" /><Relationship Id="rId43" Type="http://schemas.openxmlformats.org/officeDocument/2006/relationships/hyperlink" Target="https://www.facebook.com/13372817801_10158309068222802" TargetMode="External" /><Relationship Id="rId44" Type="http://schemas.openxmlformats.org/officeDocument/2006/relationships/hyperlink" Target="https://www.facebook.com/13372817801_351316688846831" TargetMode="External" /><Relationship Id="rId45" Type="http://schemas.openxmlformats.org/officeDocument/2006/relationships/hyperlink" Target="https://www.facebook.com/13372817801_10158309079122802" TargetMode="External" /><Relationship Id="rId46" Type="http://schemas.openxmlformats.org/officeDocument/2006/relationships/hyperlink" Target="https://www.facebook.com/13372817801_10158322698782802" TargetMode="External" /><Relationship Id="rId47" Type="http://schemas.openxmlformats.org/officeDocument/2006/relationships/hyperlink" Target="https://www.facebook.com/13372817801_10158331507737802" TargetMode="External" /><Relationship Id="rId48" Type="http://schemas.openxmlformats.org/officeDocument/2006/relationships/hyperlink" Target="https://www.facebook.com/13372817801_10158322989397802" TargetMode="External" /><Relationship Id="rId49" Type="http://schemas.openxmlformats.org/officeDocument/2006/relationships/hyperlink" Target="https://www.facebook.com/13372817801_10158331521137802" TargetMode="External" /><Relationship Id="rId50" Type="http://schemas.openxmlformats.org/officeDocument/2006/relationships/hyperlink" Target="https://www.facebook.com/13372817801_10158336677077802" TargetMode="External" /><Relationship Id="rId51" Type="http://schemas.openxmlformats.org/officeDocument/2006/relationships/hyperlink" Target="https://www.facebook.com/13372817801_10158336683782802" TargetMode="External" /><Relationship Id="rId52" Type="http://schemas.openxmlformats.org/officeDocument/2006/relationships/hyperlink" Target="https://www.facebook.com/13372817801_10158338914727802" TargetMode="External" /><Relationship Id="rId53" Type="http://schemas.openxmlformats.org/officeDocument/2006/relationships/hyperlink" Target="https://www.facebook.com/13372817801_1000938593441364" TargetMode="External" /><Relationship Id="rId54" Type="http://schemas.openxmlformats.org/officeDocument/2006/relationships/hyperlink" Target="https://www.facebook.com/13372817801_10158349141547802" TargetMode="External" /><Relationship Id="rId55" Type="http://schemas.openxmlformats.org/officeDocument/2006/relationships/hyperlink" Target="https://www.facebook.com/13372817801_10158358832302802" TargetMode="External" /><Relationship Id="rId56" Type="http://schemas.openxmlformats.org/officeDocument/2006/relationships/hyperlink" Target="https://www.facebook.com/13372817801_10158357748147802" TargetMode="External" /><Relationship Id="rId57" Type="http://schemas.openxmlformats.org/officeDocument/2006/relationships/hyperlink" Target="https://www.facebook.com/13372817801_10158362808577802" TargetMode="External" /><Relationship Id="rId58" Type="http://schemas.openxmlformats.org/officeDocument/2006/relationships/hyperlink" Target="https://www.facebook.com/13372817801_10158349154872802" TargetMode="External" /><Relationship Id="rId59" Type="http://schemas.openxmlformats.org/officeDocument/2006/relationships/hyperlink" Target="https://www.facebook.com/13372817801_10158371652087802" TargetMode="External" /><Relationship Id="rId60" Type="http://schemas.openxmlformats.org/officeDocument/2006/relationships/hyperlink" Target="https://www.facebook.com/13372817801_10158349118997802" TargetMode="External" /><Relationship Id="rId61" Type="http://schemas.openxmlformats.org/officeDocument/2006/relationships/hyperlink" Target="https://www.facebook.com/13372817801_10158373826072802" TargetMode="External" /><Relationship Id="rId62" Type="http://schemas.openxmlformats.org/officeDocument/2006/relationships/hyperlink" Target="https://www.facebook.com/13372817801_10158373927627802" TargetMode="External" /><Relationship Id="rId63" Type="http://schemas.openxmlformats.org/officeDocument/2006/relationships/hyperlink" Target="https://www.facebook.com/13372817801_10158349152772802" TargetMode="External" /><Relationship Id="rId64" Type="http://schemas.openxmlformats.org/officeDocument/2006/relationships/hyperlink" Target="https://www.facebook.com/13372817801_10158379679637802" TargetMode="External" /><Relationship Id="rId65" Type="http://schemas.openxmlformats.org/officeDocument/2006/relationships/hyperlink" Target="https://www.facebook.com/13372817801_10158382623962802" TargetMode="External" /><Relationship Id="rId66" Type="http://schemas.openxmlformats.org/officeDocument/2006/relationships/hyperlink" Target="https://www.facebook.com/13372817801_10158391587742802" TargetMode="External" /><Relationship Id="rId67" Type="http://schemas.openxmlformats.org/officeDocument/2006/relationships/hyperlink" Target="https://www.facebook.com/13372817801_10158397684787802" TargetMode="External" /><Relationship Id="rId68" Type="http://schemas.openxmlformats.org/officeDocument/2006/relationships/hyperlink" Target="https://www.facebook.com/13372817801_10158397157777802" TargetMode="External" /><Relationship Id="rId69" Type="http://schemas.openxmlformats.org/officeDocument/2006/relationships/hyperlink" Target="https://www.facebook.com/13372817801_10158391783762802" TargetMode="External" /><Relationship Id="rId70" Type="http://schemas.openxmlformats.org/officeDocument/2006/relationships/hyperlink" Target="https://www.facebook.com/13372817801_10158406822332802" TargetMode="External" /><Relationship Id="rId71" Type="http://schemas.openxmlformats.org/officeDocument/2006/relationships/hyperlink" Target="https://www.facebook.com/13372817801_2311084492551452" TargetMode="External" /><Relationship Id="rId72" Type="http://schemas.openxmlformats.org/officeDocument/2006/relationships/hyperlink" Target="https://www.facebook.com/13372817801_10158412868462802" TargetMode="External" /><Relationship Id="rId73" Type="http://schemas.openxmlformats.org/officeDocument/2006/relationships/hyperlink" Target="https://www.facebook.com/13372817801_10158411789302802" TargetMode="External" /><Relationship Id="rId74" Type="http://schemas.openxmlformats.org/officeDocument/2006/relationships/hyperlink" Target="https://www.facebook.com/13372817801_10158411794807802" TargetMode="External" /><Relationship Id="rId75" Type="http://schemas.openxmlformats.org/officeDocument/2006/relationships/hyperlink" Target="https://www.facebook.com/13372817801_10158420150812802" TargetMode="External" /><Relationship Id="rId76" Type="http://schemas.openxmlformats.org/officeDocument/2006/relationships/hyperlink" Target="https://www.facebook.com/13372817801_10158411822982802" TargetMode="External" /><Relationship Id="rId77" Type="http://schemas.openxmlformats.org/officeDocument/2006/relationships/hyperlink" Target="https://www.facebook.com/13372817801_10158411840872802" TargetMode="External" /><Relationship Id="rId78" Type="http://schemas.openxmlformats.org/officeDocument/2006/relationships/hyperlink" Target="https://www.facebook.com/13372817801_10158424038622802" TargetMode="External" /><Relationship Id="rId79" Type="http://schemas.openxmlformats.org/officeDocument/2006/relationships/hyperlink" Target="https://www.facebook.com/13372817801_10158435287767802" TargetMode="External" /><Relationship Id="rId80" Type="http://schemas.openxmlformats.org/officeDocument/2006/relationships/hyperlink" Target="https://www.facebook.com/13372817801_10158424046582802" TargetMode="External" /><Relationship Id="rId81" Type="http://schemas.openxmlformats.org/officeDocument/2006/relationships/hyperlink" Target="https://www.facebook.com/13372817801_10158436004832802" TargetMode="External" /><Relationship Id="rId82" Type="http://schemas.openxmlformats.org/officeDocument/2006/relationships/hyperlink" Target="https://www.facebook.com/13372817801_10158444619087802" TargetMode="External" /><Relationship Id="rId83" Type="http://schemas.openxmlformats.org/officeDocument/2006/relationships/hyperlink" Target="https://www.facebook.com/13372817801_10158424065307802" TargetMode="External" /><Relationship Id="rId84" Type="http://schemas.openxmlformats.org/officeDocument/2006/relationships/hyperlink" Target="https://www.facebook.com/13372817801_10158445216772802" TargetMode="External" /><Relationship Id="rId85" Type="http://schemas.openxmlformats.org/officeDocument/2006/relationships/hyperlink" Target="https://www.facebook.com/13372817801_10158459513462802" TargetMode="External" /><Relationship Id="rId86" Type="http://schemas.openxmlformats.org/officeDocument/2006/relationships/hyperlink" Target="https://www.facebook.com/13372817801_10158445223277802" TargetMode="External" /><Relationship Id="rId87" Type="http://schemas.openxmlformats.org/officeDocument/2006/relationships/hyperlink" Target="https://www.facebook.com/13372817801_10158466072547802" TargetMode="External" /><Relationship Id="rId88" Type="http://schemas.openxmlformats.org/officeDocument/2006/relationships/hyperlink" Target="https://www.facebook.com/13372817801_10158445241387802" TargetMode="External" /><Relationship Id="rId89" Type="http://schemas.openxmlformats.org/officeDocument/2006/relationships/hyperlink" Target="https://www.facebook.com/13372817801_10158445237757802" TargetMode="External" /><Relationship Id="rId90" Type="http://schemas.openxmlformats.org/officeDocument/2006/relationships/hyperlink" Target="https://www.facebook.com/13372817801_10158445236257802" TargetMode="External" /><Relationship Id="rId91" Type="http://schemas.openxmlformats.org/officeDocument/2006/relationships/hyperlink" Target="https://www.facebook.com/13372817801_10158462746282802" TargetMode="External" /><Relationship Id="rId92" Type="http://schemas.openxmlformats.org/officeDocument/2006/relationships/hyperlink" Target="https://www.facebook.com/13372817801_10158483680707802" TargetMode="External" /><Relationship Id="rId93" Type="http://schemas.openxmlformats.org/officeDocument/2006/relationships/hyperlink" Target="https://www.facebook.com/13372817801_10158465062442802" TargetMode="External" /><Relationship Id="rId94" Type="http://schemas.openxmlformats.org/officeDocument/2006/relationships/hyperlink" Target="https://www.facebook.com/13372817801_10158480953727802" TargetMode="External" /><Relationship Id="rId95" Type="http://schemas.openxmlformats.org/officeDocument/2006/relationships/hyperlink" Target="https://www.facebook.com/13372817801_10158486603927802" TargetMode="External" /><Relationship Id="rId96" Type="http://schemas.openxmlformats.org/officeDocument/2006/relationships/hyperlink" Target="https://www.facebook.com/13372817801_10158498178132802" TargetMode="External" /><Relationship Id="rId97" Type="http://schemas.openxmlformats.org/officeDocument/2006/relationships/hyperlink" Target="https://www.facebook.com/13372817801_10158486605512802" TargetMode="External" /><Relationship Id="rId98" Type="http://schemas.openxmlformats.org/officeDocument/2006/relationships/hyperlink" Target="https://www.facebook.com/13372817801_10158498655152802" TargetMode="External" /><Relationship Id="rId99" Type="http://schemas.openxmlformats.org/officeDocument/2006/relationships/hyperlink" Target="https://www.facebook.com/13372817801_10158486607987802" TargetMode="External" /><Relationship Id="rId100" Type="http://schemas.openxmlformats.org/officeDocument/2006/relationships/hyperlink" Target="https://www.facebook.com/13372817801_10158498650327802" TargetMode="External" /><Relationship Id="rId101" Type="http://schemas.openxmlformats.org/officeDocument/2006/relationships/hyperlink" Target="https://external.xx.fbcdn.net/safe_image.php?d=AQDJd3zp6KDa4p7H&amp;w=130&amp;h=130&amp;url=https%3A%2F%2Fmedia.allure.com%2Fphotos%2F5c3d12e99e683d482e5d562c%2F16%3A9%2Fw_1280%2Cc_limit%2F0219-is-it-your-genes.jpg&amp;cfs=1&amp;_nc_hash=AQC-QsEesg4lkrTQ" TargetMode="External" /><Relationship Id="rId102" Type="http://schemas.openxmlformats.org/officeDocument/2006/relationships/hyperlink" Target="https://external.xx.fbcdn.net/safe_image.php?d=AQCyYfZ43PUfRztT&amp;w=130&amp;h=130&amp;url=https%3A%2F%2Fblog.23andme.com%2Fwp-content%2Fuploads%2F2019%2F02%2F2019-02-20-e1550710822368.jpg&amp;cfs=1&amp;_nc_hash=AQAeqMI-gCMIl574" TargetMode="External" /><Relationship Id="rId103" Type="http://schemas.openxmlformats.org/officeDocument/2006/relationships/hyperlink" Target="https://external.xx.fbcdn.net/safe_image.php?d=AQBkkI6mSSX8kwA1&amp;w=130&amp;h=130&amp;url=https%3A%2F%2Fcdns.abclocal.go.com%2Fcontent%2Fkabc%2Fimages%2Fcms%2Fautomation%2Fvod%2F012419-kabc-long-lost-sisters-miracle-img.jpg&amp;cfs=1&amp;sx=261&amp;sy=0&amp;sw=720&amp;sh=720&amp;_nc_hash=AQBu22JUbfr1GmBe" TargetMode="External" /><Relationship Id="rId104" Type="http://schemas.openxmlformats.org/officeDocument/2006/relationships/hyperlink" Target="https://scontent.xx.fbcdn.net/v/t1.0-0/p130x130/52695031_10158187619702802_659640735384993792_n.jpg?_nc_cat=102&amp;_nc_oc=AQmSgWW682ToAswBkKjyhCZMtfz_CwjPrSDkjst3Zm8eg1kFtO8W4_5UIQbfsxeJIjSNH1a0q4FVmPjz2hbo_r7H&amp;_nc_ht=scontent.xx&amp;oh=ea30d3b688cdebdb245e5f6a339f5e3b&amp;oe=5D835286" TargetMode="External" /><Relationship Id="rId105" Type="http://schemas.openxmlformats.org/officeDocument/2006/relationships/hyperlink" Target="https://scontent.xx.fbcdn.net/v/t15.5256-10/s130x130/52769811_512328592626543_3628911477202616320_n.jpg?_nc_cat=103&amp;_nc_oc=AQlrB0ib5V7n8TS59DZIitMapGlfTL03RXu87SKk1XRTJlYsPJi2xJ8nU4pmJRuefd0USLaXz5XX1BOhGs_JofKU&amp;_nc_ht=scontent.xx&amp;oh=f8cf3bc19f1f1ac7413a45fe59d688a2&amp;oe=5D878E2A" TargetMode="External" /><Relationship Id="rId106" Type="http://schemas.openxmlformats.org/officeDocument/2006/relationships/hyperlink" Target="https://external.xx.fbcdn.net/safe_image.php?d=AQDf_fvdDQsiG1ma&amp;w=130&amp;h=130&amp;url=https%3A%2F%2Fmedia.licdn.com%2Fmedia%2Fgcrc%2Fdms%2Fimage%2FC5612AQFV776km7mXoQ%2Farticle-cover_image-shrink_720_1280%2F0%3Fe%3D1556755200%26v%3Dbeta%26t%3DRcwtaPZ_p8w8u03OmAZwmN4Rwd4s_dL4hIXPcCo55C0&amp;cfs=1&amp;sx=114&amp;sy=0&amp;sw=720&amp;sh=720&amp;_nc_hash=AQC96UZ9VMhZkF_v" TargetMode="External" /><Relationship Id="rId107" Type="http://schemas.openxmlformats.org/officeDocument/2006/relationships/hyperlink" Target="https://scontent.xx.fbcdn.net/v/t1.0-0/s130x130/52934091_10158202714552802_1009097571148234752_n.jpg?_nc_cat=106&amp;_nc_oc=AQlVt_60fqDvmBEPxHdHOv0Z6bwyr7hTt2QvRrEIUSMIxXjIKA9tRlk-rX7oFh5_VjmaiAhGayLINSaAGWvpOH-O&amp;_nc_ht=scontent.xx&amp;oh=1fd0c44d3e48486d5d253b7111dba9bf&amp;oe=5D90E03D" TargetMode="External" /><Relationship Id="rId108" Type="http://schemas.openxmlformats.org/officeDocument/2006/relationships/hyperlink" Target="https://scontent.xx.fbcdn.net/v/t1.0-0/s130x130/52842352_10158206254272802_8455233736013774848_n.jpg?_nc_cat=104&amp;_nc_oc=AQlGOQeyshs45Ue1fl8U5TgUCZzpD-hW85QFI8rmeBsPgQ-p6MtH02m55cHyJWW8tHTraxJIcyqdmIRezw_IN7NZ&amp;_nc_ht=scontent.xx&amp;oh=1a8a37ba763fa04df89f587857311c2f&amp;oe=5D890D4C" TargetMode="External" /><Relationship Id="rId109" Type="http://schemas.openxmlformats.org/officeDocument/2006/relationships/hyperlink" Target="https://external.xx.fbcdn.net/safe_image.php?d=AQBqt5wF8SL4OO9O&amp;w=130&amp;h=130&amp;url=https%3A%2F%2Fcirca.brightspotcdn.com%2Fdims4%2Fdefault%2F2d7bf65%2F2147483647%2Fstrip%2Ftrue%2Fcrop%2F315x315%2B198%2B0%2Fresize%2F1200x1200%21%2Fquality%2F90%2F%3Furl%3Dhttp%253A%252F%252Fcirca.brightspotcdn.com%252F64%252F39%252F28185c5b4b7592e14d5764a1a732%252Fscreen-shot-2019-02-05-at-11.19.19%2520AM.png&amp;cfs=1&amp;_nc_hash=AQBDwYuLOe-_kLul" TargetMode="External" /><Relationship Id="rId110" Type="http://schemas.openxmlformats.org/officeDocument/2006/relationships/hyperlink" Target="https://scontent.xx.fbcdn.net/v/t1.0-0/p130x130/53062446_10158212511582802_197333028328964096_n.jpg?_nc_cat=107&amp;_nc_oc=AQnP3OtpsYQEp53Wvrqs5-Kwx28X-ej52DXFIgxihzta8Fmp14U2GZdsAPLUUBIC2DSAziKzr1TuSz8ZJt7Da2kX&amp;_nc_ht=scontent.xx&amp;oh=7ad6d502c62484768cd9be4fd223c5cc&amp;oe=5D8D482F" TargetMode="External" /><Relationship Id="rId111" Type="http://schemas.openxmlformats.org/officeDocument/2006/relationships/hyperlink" Target="https://external.xx.fbcdn.net/safe_image.php?d=AQDvF8lZTz1aZS97&amp;w=130&amp;h=130&amp;url=https%3A%2F%2Fwww.sciencemag.org%2Fsites%2Fdefault%2Ffiles%2Fstyles%2Farticle_main_large%2Fpublic%2Finsomnia_16x9.jpg%3Fitok%3DTq6FmiLF&amp;cfs=1&amp;sx=68&amp;sy=0&amp;sw=720&amp;sh=720&amp;_nc_hash=AQDspl56rz3lixtV" TargetMode="External" /><Relationship Id="rId112" Type="http://schemas.openxmlformats.org/officeDocument/2006/relationships/hyperlink" Target="https://external.xx.fbcdn.net/safe_image.php?d=AQCuC-125yIo9JwW&amp;w=130&amp;h=130&amp;url=https%3A%2F%2Fi.ytimg.com%2Fvi%2F4VasmqSnodA%2Fmaxresdefault.jpg&amp;cfs=1&amp;sx=268&amp;sy=0&amp;sw=720&amp;sh=720&amp;_nc_hash=AQBNfFZ68pT4huYr" TargetMode="External" /><Relationship Id="rId113" Type="http://schemas.openxmlformats.org/officeDocument/2006/relationships/hyperlink" Target="https://scontent.xx.fbcdn.net/v/t1.0-0/p130x130/53140392_10158220250687802_2364126153507078144_n.jpg?_nc_cat=100&amp;_nc_oc=AQm8yCUoLBhEsgjcvI5uqAXsl9oes4J-1tlr2xrb-HrCHK8QuNSfqCKX9q66pIAP9NJmJ_U4iDh1uj7ohWMng-m5&amp;_nc_ht=scontent.xx&amp;oh=4218cae3d285e9ef107b10f230a03e2a&amp;oe=5D88609D" TargetMode="External" /><Relationship Id="rId114" Type="http://schemas.openxmlformats.org/officeDocument/2006/relationships/hyperlink" Target="https://external.xx.fbcdn.net/safe_image.php?d=AQAKICHU4uW0T0HK&amp;w=130&amp;h=130&amp;url=https%3A%2F%2Fmedia1.popsugar-assets.com%2Ffiles%2Fthumbor%2FQ42TbhD9rnG95EAAk5iytg_Rhxk%2Ffit-in%2F1200x630%2Ffilters%3Aformat_auto-%21%21-%3Astrip_icc-%21%21-%3Afill-%21white%21-%2F2019%2F01%2F30%2F977%2Fn%2F24155406%2F448e50ac5c5224cf286111.39481555_.jpg&amp;cfs=1&amp;sx=311&amp;sy=0&amp;sw=630&amp;sh=630&amp;_nc_hash=AQAFgN9qkiYDGWK8" TargetMode="External" /><Relationship Id="rId115" Type="http://schemas.openxmlformats.org/officeDocument/2006/relationships/hyperlink" Target="https://scontent.xx.fbcdn.net/v/t1.0-0/p130x130/53395693_10158225524452802_3377606584162058240_n.jpg?_nc_cat=100&amp;_nc_oc=AQkUxaWdBN7UNloAZLkfI3M65opSi0P-g0SRqGvdzMxC0gEEc6U-AGkuEeU0KrpDKJNKOR3ncFeqW0eSgdT190dy&amp;_nc_ht=scontent.xx&amp;oh=ccf17abf0a827fad61441cec444ee55b&amp;oe=5DC17CC5" TargetMode="External" /><Relationship Id="rId116" Type="http://schemas.openxmlformats.org/officeDocument/2006/relationships/hyperlink" Target="https://scontent.xx.fbcdn.net/v/t15.5256-10/s130x130/59755608_439835840148256_5773903004788850688_n.jpg?_nc_cat=100&amp;_nc_oc=AQmICb1lHx_dggGn7xeowK0yvJ9Zc4gXEzLDFSmoOIaAtcbYC7ZvYwZ76Y7Czn5K3LQ30bmUjZi7-udmkhUrQD_J&amp;_nc_ht=scontent.xx&amp;oh=a8c3616ca833cc0a0727f6f5f6015cfd&amp;oe=5D8FCE75" TargetMode="External" /><Relationship Id="rId117" Type="http://schemas.openxmlformats.org/officeDocument/2006/relationships/hyperlink" Target="https://external.xx.fbcdn.net/safe_image.php?d=AQDXDW5OHbUWQtD0&amp;w=130&amp;h=130&amp;url=https%3A%2F%2Fwww.statnews.com%2Fwp-content%2Fuploads%2F2019%2F02%2FAdobeStock_207350168-0-00-00-00-1024x576.jpg&amp;cfs=1&amp;_nc_hash=AQCnmywnp637XW71" TargetMode="External" /><Relationship Id="rId118" Type="http://schemas.openxmlformats.org/officeDocument/2006/relationships/hyperlink" Target="https://scontent.xx.fbcdn.net/v/t1.0-0/p130x130/53544475_10158228470082802_8421086138965426176_n.jpg?_nc_cat=106&amp;_nc_oc=AQmpPPdQD5mnRFZ3Sy3s4iNilyRHbTbQDIJJD2FqWZE3A4iuUTRK13vulVSKb-E0cNV3GtHbEL7_Iqt0v5syEWRF&amp;_nc_ht=scontent.xx&amp;oh=aca17c23e6a874a31caa63041337d650&amp;oe=5D7A2667" TargetMode="External" /><Relationship Id="rId119" Type="http://schemas.openxmlformats.org/officeDocument/2006/relationships/hyperlink" Target="https://external.xx.fbcdn.net/safe_image.php?d=AQAstnx9nUDsxZZJ&amp;w=130&amp;h=130&amp;url=https%3A%2F%2Fblog.23andme.com%2Fwp-content%2Fuploads%2F2019%2F03%2FFarragher_9_Roms_Press_Photo-300x225.jpg&amp;cfs=1&amp;_nc_hash=AQAzTwl2HXk9kLW1" TargetMode="External" /><Relationship Id="rId120" Type="http://schemas.openxmlformats.org/officeDocument/2006/relationships/hyperlink" Target="https://external.xx.fbcdn.net/safe_image.php?d=AQC8vP9gYs0S8XIf&amp;w=130&amp;h=130&amp;url=https%3A%2F%2Ffm.cnbc.com%2Fapplications%2Fcnbc.com%2Fresources%2Fimg%2Feditorial%2F2018%2F04%2F19%2F105143094-GettyImages-854491752.1910x1000.jpg&amp;cfs=1&amp;_nc_hash=AQBmp30kSqaugt2u" TargetMode="External" /><Relationship Id="rId121" Type="http://schemas.openxmlformats.org/officeDocument/2006/relationships/hyperlink" Target="https://scontent.xx.fbcdn.net/v/t15.5256-10/s130x130/52801068_397620997721637_1867768091757248512_n.jpg?_nc_cat=100&amp;_nc_oc=AQkSDIkRR4Px3bqpezJHVhobeJr9cKI_tiwsPLGU1Fz9zCgeCu9QPpx3492LllFYEMBXz-ci5Mzv3xUdZMiKM41Y&amp;_nc_ht=scontent.xx&amp;oh=803fa24f9e4f945064ea87545e181d22&amp;oe=5D8D9963" TargetMode="External" /><Relationship Id="rId122" Type="http://schemas.openxmlformats.org/officeDocument/2006/relationships/hyperlink" Target="https://external.xx.fbcdn.net/safe_image.php?d=AQCuVbCrfxVwFhh4&amp;w=130&amp;h=130&amp;url=https%3A%2F%2Fblog.23andme.com%2Fwp-content%2Fuploads%2F2017%2F10%2FiStock-640228980.jpg&amp;cfs=1&amp;_nc_hash=AQB8rV8z2AfH95oZ" TargetMode="External" /><Relationship Id="rId123" Type="http://schemas.openxmlformats.org/officeDocument/2006/relationships/hyperlink" Target="https://external.xx.fbcdn.net/safe_image.php?d=AQAQDuFvAyGZ5N0W&amp;w=130&amp;h=130&amp;url=https%3A%2F%2Fblog.23andme.com%2Fwp-content%2Fuploads%2F2017%2F12%2FData-Viz.jpg&amp;cfs=1&amp;_nc_hash=AQCZcpOxi46_f70c" TargetMode="External" /><Relationship Id="rId124" Type="http://schemas.openxmlformats.org/officeDocument/2006/relationships/hyperlink" Target="https://scontent.xx.fbcdn.net/v/t1.0-0/p130x130/53748209_10158236344932802_5280145103355117568_n.jpg?_nc_cat=108&amp;_nc_oc=AQm_Ukwy8G5tV0ugCWAgYX0qAVibBl12ZJB3iUHs5iNLXG1p709SNIRktlMtVChDJjouWeBedG_BTPhEKWWDNJvi&amp;_nc_ht=scontent.xx&amp;oh=8c69ca98175f619af78060e5b11e0878&amp;oe=5D7A2ED6" TargetMode="External" /><Relationship Id="rId125" Type="http://schemas.openxmlformats.org/officeDocument/2006/relationships/hyperlink" Target="https://external.xx.fbcdn.net/safe_image.php?d=AQDSJulyKv7jp1at&amp;w=130&amp;h=130&amp;url=https%3A%2F%2Fktvn.images.worldnow.com%2Fimages%2F18099969_G.jpg%3FlastEditedDate%3D1549663379000&amp;cfs=1&amp;sx=182&amp;sy=0&amp;sw=559&amp;sh=559&amp;_nc_hash=AQAyAo7QzPrQGcRi" TargetMode="External" /><Relationship Id="rId126" Type="http://schemas.openxmlformats.org/officeDocument/2006/relationships/hyperlink" Target="https://scontent.xx.fbcdn.net/v/t1.0-0/p130x130/54379895_10158257238912802_2366986438517456896_n.png?_nc_cat=101&amp;_nc_oc=AQm6cjYoH9oy7YkHAvkOWSosI_UqtotLb2uKqfFF8u2OVT3tU_2E6bWL9eLuRHmVaNHsap5ducPbmUhARpWFNIBe&amp;_nc_ht=scontent.xx&amp;oh=5bf3a54f8980fac9f793d662e3e6068a&amp;oe=5D906B3E" TargetMode="External" /><Relationship Id="rId127" Type="http://schemas.openxmlformats.org/officeDocument/2006/relationships/hyperlink" Target="https://external.xx.fbcdn.net/safe_image.php?w=130&amp;h=130&amp;url=https%3A%2F%2Fichef.bbci.co.uk%2Fnews%2F1024%2Fbranded_news%2F107C7%2Fproduction%2F_105472576_depression_kma_0402_1830rs_frame_1343.jpg&amp;cfs=1&amp;_nc_hash=AQCXD_2Mj_U9XR7o" TargetMode="External" /><Relationship Id="rId128" Type="http://schemas.openxmlformats.org/officeDocument/2006/relationships/hyperlink" Target="https://scontent.xx.fbcdn.net/v/t15.5256-10/s130x130/53503982_1311187442368716_8196900816188080128_n.jpg?_nc_cat=109&amp;_nc_oc=AQkiIi3yD0XbJYlEn12qhOlLmq_lqFRcliAcJ2l8l6zdm5F16LQt_GhelC_EfpX-XViLUPAgwhXmoysjfAsEJZ1u&amp;_nc_ht=scontent.xx&amp;oh=f70404b2a6243b7ead4867944484b3a7&amp;oe=5D908456" TargetMode="External" /><Relationship Id="rId129" Type="http://schemas.openxmlformats.org/officeDocument/2006/relationships/hyperlink" Target="https://scontent.xx.fbcdn.net/v/t1.0-0/s130x130/55549725_10158264322532802_2393531664279011328_n.jpg?_nc_cat=109&amp;_nc_oc=AQk57NfDxumDN0X4wZgYFyhKABGmYIWaWBJ8f_1-Dc81Ijmo38dGzjnmZ4knvW9_TRZzHSkUxpQhdR6ZZfrDI568&amp;_nc_ht=scontent.xx&amp;oh=ca4f313279d487e3b73eac47f7147f45&amp;oe=5D94CD86" TargetMode="External" /><Relationship Id="rId130" Type="http://schemas.openxmlformats.org/officeDocument/2006/relationships/hyperlink" Target="https://scontent.xx.fbcdn.net/v/t1.0-0/p130x130/54519683_10158234184302802_919123808797851648_n.jpg?_nc_cat=109&amp;_nc_oc=AQntdxv57FCza4M8b-nlUHW4E7xf7OkBynnSosdekvLt2lSCEVBRLPTdh-oN1XX4r-cl_hHacO8nvjyyYURmvlMW&amp;_nc_ht=scontent.xx&amp;oh=edd3a075c6fb826d10b802f11656128a&amp;oe=5D86209D" TargetMode="External" /><Relationship Id="rId131" Type="http://schemas.openxmlformats.org/officeDocument/2006/relationships/hyperlink" Target="https://scontent.xx.fbcdn.net/v/t39.2147-6/c19.0.130.130a/p130x130/56219271_339729090014872_2509234033079091200_n.jpg?_nc_cat=100&amp;_nc_oc=AQnpKBpNsoJ14CNrC7g9YLuUDn_PJL_o97gIka9GG0K3KpJAXHEbtAYPVAEP9pwbTV2-1S2mUiMT_k2RtGohsETE&amp;_nc_ht=scontent.xx&amp;oh=3c148f92b7c174c48db9db0053caca81&amp;oe=5DC74C02" TargetMode="External" /><Relationship Id="rId132" Type="http://schemas.openxmlformats.org/officeDocument/2006/relationships/hyperlink" Target="https://scontent.xx.fbcdn.net/v/t15.5256-10/s130x130/54604348_2201740190079944_6798666116961927168_n.jpg?_nc_cat=105&amp;_nc_oc=AQkTzIJqkPGVrhMx4BlAzjf2CqR_BZ1dvnusSvesTDnchUrS8VUw_UkJirwpv_kf5RkxvCm4ois_m-DK4V92_MX-&amp;_nc_ht=scontent.xx&amp;oh=e01daccc70950fc0d08e23c19bbd18bd&amp;oe=5D8C449B" TargetMode="External" /><Relationship Id="rId133" Type="http://schemas.openxmlformats.org/officeDocument/2006/relationships/hyperlink" Target="https://scontent.xx.fbcdn.net/v/t1.0-0/p130x130/56281463_10158287914247802_7864283147033116672_n.jpg?_nc_cat=102&amp;_nc_oc=AQlS6XGtRPzJbTOzmQoILIUU1b3uMhvCB4JYSCs1on_-VgYF3b-qQwyPuHFTAWAbZhLviv68NiloLdEeehpaZvMK&amp;_nc_ht=scontent.xx&amp;oh=ab2a3a51e9f74f8bcfdc5f80d1296090&amp;oe=5D95D444" TargetMode="External" /><Relationship Id="rId134" Type="http://schemas.openxmlformats.org/officeDocument/2006/relationships/hyperlink" Target="https://external.xx.fbcdn.net/safe_image.php?d=AQAdQlmPlj1xo23m&amp;w=130&amp;h=130&amp;url=https%3A%2F%2Fblog.23andme.com%2Fwp-content%2Fuploads%2F2019%2F03%2FLaughing-Image.jpg&amp;cfs=1&amp;_nc_hash=AQCQpcHg_cagBML6" TargetMode="External" /><Relationship Id="rId135" Type="http://schemas.openxmlformats.org/officeDocument/2006/relationships/hyperlink" Target="https://external.xx.fbcdn.net/safe_image.php?d=AQD_m9IctALKO_vm&amp;w=130&amp;h=130&amp;url=https%3A%2F%2Fblog.23andme.com%2Fwp-content%2Fuploads%2F2019%2F03%2FWS-Dandruff.png&amp;cfs=1&amp;_nc_hash=AQDtWPY2Xwad045C" TargetMode="External" /><Relationship Id="rId136" Type="http://schemas.openxmlformats.org/officeDocument/2006/relationships/hyperlink" Target="https://scontent.xx.fbcdn.net/v/t1.0-0/s130x130/55783810_10158270928232802_6238452933881495552_n.png?_nc_cat=103&amp;_nc_oc=AQm9iRU6kl-zzrGeNZzrARd3CaXe6vxkKrhqi_uRKUClFMwqYwQ5UNnFpcOK7RO_5VmY_aeb6xYUZWW8MguVXceD&amp;_nc_ht=scontent.xx&amp;oh=7d4e331b5a925659cc1dcc323d9a7035&amp;oe=5D8AD3C8" TargetMode="External" /><Relationship Id="rId137" Type="http://schemas.openxmlformats.org/officeDocument/2006/relationships/hyperlink" Target="https://external.xx.fbcdn.net/safe_image.php?d=AQCEOUQaSetPl-vw&amp;w=130&amp;h=130&amp;url=https%3A%2F%2Fblog.23andme.com%2Fwp-content%2Fuploads%2F2019%2F03%2FWS-Stretch-Marks.png&amp;cfs=1&amp;_nc_hash=AQC-H_R_Wj-W8tiB" TargetMode="External" /><Relationship Id="rId138" Type="http://schemas.openxmlformats.org/officeDocument/2006/relationships/hyperlink" Target="https://external.xx.fbcdn.net/safe_image.php?d=AQAt08tE2TBG_u_k&amp;w=130&amp;h=130&amp;url=https%3A%2F%2Fwww.nydailynews.com%2Fresizer%2F8BhfAJsP3LLebYV9c3DyOIgQJig%3D%2F1200x0%2Farc-anglerfish-arc2-prod-tronc.s3.amazonaws.com%2Fpublic%2F7AKIAGKPKNGYFMY7LYRLFTZATY.jpg&amp;cfs=1&amp;_nc_hash=AQCjooQvCEszLWXL" TargetMode="External" /><Relationship Id="rId139" Type="http://schemas.openxmlformats.org/officeDocument/2006/relationships/hyperlink" Target="https://scontent.xx.fbcdn.net/v/t1.0-0/p130x130/56629330_10158306435612802_82685993123053568_n.jpg?_nc_cat=104&amp;_nc_oc=AQl8J5xgVsml0W3R1BZfRBWeRR1QZcbuEpgJmTC27dpB9SnCafOu7Sh6RM9PYBFgeXWrAcr7OPI85eOzmV7CKbpW&amp;_nc_ht=scontent.xx&amp;oh=7bcfd2ae3d4be7268698a5f09f31ef29&amp;oe=5D7A6528" TargetMode="External" /><Relationship Id="rId140" Type="http://schemas.openxmlformats.org/officeDocument/2006/relationships/hyperlink" Target="https://scontent.xx.fbcdn.net/v/t15.5256-10/s130x130/55802557_463453514228498_8311280416665370624_n.jpg?_nc_cat=106&amp;_nc_oc=AQnEMwQJkngc_zAcxiJgn3yrOi5SxkxA6-p22hvb7JY0acNNOwVkrLjHFoM9Zsw1ry9t0JLCbeh_eI4la7aFaqaW&amp;_nc_ht=scontent.xx&amp;oh=3fa7404f467e15c3413927ad815afc23&amp;oe=5D7F554B" TargetMode="External" /><Relationship Id="rId141" Type="http://schemas.openxmlformats.org/officeDocument/2006/relationships/hyperlink" Target="https://external.xx.fbcdn.net/safe_image.php?d=AQDAmHEXWm6GZl3j&amp;w=130&amp;h=130&amp;url=https%3A%2F%2Fmedia.counton2.com%2Fnxs-wcbdtv-media-us-east-1%2Fphoto%2F2019%2F03%2F01%2FSon_renunites_with_birth_mother_9_75565061_ver1.0_1280_720.jpg&amp;cfs=1&amp;sx=388&amp;sy=0&amp;sw=720&amp;sh=720&amp;_nc_hash=AQCyYsYN8j3YtF69" TargetMode="External" /><Relationship Id="rId142" Type="http://schemas.openxmlformats.org/officeDocument/2006/relationships/hyperlink" Target="https://scontent.xx.fbcdn.net/v/t1.0-0/p130x130/56902434_10158312529867802_1080250950016303104_n.png?_nc_cat=102&amp;_nc_oc=AQmL1DNWpuQglCZ-R0ePBRnbLoI34nWqvm4PIOa6DgCrroujAb35OWxL6kwwKVRLngzC7L5aHPKvzFyY96_2TBBU&amp;_nc_ht=scontent.xx&amp;oh=cbcd8ac672d678486b5d165dacce1421&amp;oe=5D8251AF" TargetMode="External" /><Relationship Id="rId143" Type="http://schemas.openxmlformats.org/officeDocument/2006/relationships/hyperlink" Target="https://external.xx.fbcdn.net/safe_image.php?d=AQBRum620zeT_YMG&amp;w=130&amp;h=130&amp;url=https%3A%2F%2Fblog.23andme.com%2Fwp-content%2Fuploads%2F2015%2F06%2FBrain-Logo.jpg&amp;cfs=1&amp;_nc_hash=AQDORMq1ajelgvCY" TargetMode="External" /><Relationship Id="rId144" Type="http://schemas.openxmlformats.org/officeDocument/2006/relationships/hyperlink" Target="https://scontent.xx.fbcdn.net/v/t15.5256-10/s130x130/57216806_354038428574657_8134298695731511296_n.jpg?_nc_cat=107&amp;_nc_oc=AQmg9ZQ0F1LrDajx4rrGawHj50d7xewpG4YA2mVQtW-13SeaLAbWhIIoflqLHVFpCOU-W5XkM1qmIi_nixhf2u8L&amp;_nc_ht=scontent.xx&amp;oh=adae73e4f7daf1e07e700a68e3f0332d&amp;oe=5DC3AFB4" TargetMode="External" /><Relationship Id="rId145" Type="http://schemas.openxmlformats.org/officeDocument/2006/relationships/hyperlink" Target="https://external.xx.fbcdn.net/safe_image.php?d=AQDqnhuR9j_kJ-YO&amp;w=130&amp;h=130&amp;url=http%3A%2F%2Fstatic-26.sinclairstoryline.com%2Fresources%2Fmedia%2F3bae82e9-d72e-4711-b127-ae5db9f9b798-large16x9_kristencomestoalabama.jpg%3F1551495348323&amp;cfs=1&amp;sx=325&amp;sy=0&amp;sw=555&amp;sh=555&amp;_nc_hash=AQB31YxTKUSzyTu6" TargetMode="External" /><Relationship Id="rId146" Type="http://schemas.openxmlformats.org/officeDocument/2006/relationships/hyperlink" Target="https://scontent.xx.fbcdn.net/v/t1.0-0/p130x130/56985479_10158322697817802_3780840507870019584_n.jpg?_nc_cat=104&amp;_nc_oc=AQnl2ghHSHaj727vXmp5ZdatwmWBlKNL1ht4VrcMknhXT7zGkDvpk8QzISjUffMPUk5MjtqYgxxnRYkAaY-h1u3Y&amp;_nc_ht=scontent.xx&amp;oh=e4145f271931db8c0ebd3053e829002d&amp;oe=5D9595E7" TargetMode="External" /><Relationship Id="rId147" Type="http://schemas.openxmlformats.org/officeDocument/2006/relationships/hyperlink" Target="https://external.xx.fbcdn.net/safe_image.php?d=AQCftT1prbkhNjpP&amp;w=130&amp;h=130&amp;url=http%3A%2F%2Fd3thpuk46eyjbu.cloudfront.net%2Fuploads%2Fproduction%2F12591%2F1554810214%2Foriginal%2Fjonsnow23andme.gif&amp;cfs=1&amp;_nc_hash=AQAYGnOz1a3bY_cU" TargetMode="External" /><Relationship Id="rId148" Type="http://schemas.openxmlformats.org/officeDocument/2006/relationships/hyperlink" Target="https://scontent.xx.fbcdn.net/v/t1.0-0/p130x130/56990385_10158322988547802_909941894568476672_n.jpg?_nc_cat=102&amp;_nc_oc=AQmsmk7sWiSawvAJyWsWT7yxIPq_Qro1HlnMR0UNLmuY2ei_izp3FuvzuMLIUNIxt9RYBZ41h5i4ChbDDNw2xf3Y&amp;_nc_ht=scontent.xx&amp;oh=f358292e7e8502bcb1963dd86e56841d&amp;oe=5D7B2203" TargetMode="External" /><Relationship Id="rId149" Type="http://schemas.openxmlformats.org/officeDocument/2006/relationships/hyperlink" Target="https://scontent.xx.fbcdn.net/v/t1.0-0/p130x130/57421969_10158331520287802_724427095819681792_n.jpg?_nc_cat=111&amp;_nc_oc=AQlkOY1FTbC5b7D_U8SU6a_wUEIU3e9pfNMBLX8mplaZGrGoXJo1HJzwEHW9mwEzX3rXHKafKKfFdD2t7Swvxjiv&amp;_nc_ht=scontent.xx&amp;oh=3d8e3eb659e7870a6728b2c2e7049adb&amp;oe=5D81D0B7" TargetMode="External" /><Relationship Id="rId150" Type="http://schemas.openxmlformats.org/officeDocument/2006/relationships/hyperlink" Target="https://external.xx.fbcdn.net/safe_image.php?d=AQAiPaLCuJDOON6e&amp;w=130&amp;h=130&amp;url=https%3A%2F%2Fwww.gannett-cdn.com%2Fpresto%2F2019%2F04%2F05%2FUSAT%2F9925cef8-7e1e-4dec-9029-08bf3cca139d-Sibs.jpg%3Fcrop%3D852%2C479%2Cx1%2Cy51%26width%3D3200%26height%3D1680%26fit%3Dbounds&amp;cfs=1&amp;sx=407&amp;sy=0&amp;sw=1680&amp;sh=1680&amp;_nc_hash=AQAhUmwWkZtRfpxK" TargetMode="External" /><Relationship Id="rId151" Type="http://schemas.openxmlformats.org/officeDocument/2006/relationships/hyperlink" Target="https://scontent.xx.fbcdn.net/v/t1.0-0/p130x130/57393862_10158336681642802_5074174698225401856_n.jpg?_nc_cat=104&amp;_nc_oc=AQkyvleoq61FkYjvXgfelhsVS_4mvcOa7OX5SjQU3RHSsS8FMAdOhyB0i8ko3mKKdsSYKfBrEfdzXemXeSKAYGRm&amp;_nc_ht=scontent.xx&amp;oh=74db80cb9b5f8a822ed9ad084361bbd0&amp;oe=5D84A50E" TargetMode="External" /><Relationship Id="rId152" Type="http://schemas.openxmlformats.org/officeDocument/2006/relationships/hyperlink" Target="https://external.xx.fbcdn.net/safe_image.php?d=AQD_7WoUAlPRNnbF&amp;w=130&amp;h=130&amp;url=https%3A%2F%2Fblog.23andme.com%2Fwp-content%2Fuploads%2F2019%2F04%2FTony-Wide.png&amp;cfs=1&amp;sx=251&amp;sy=0&amp;sw=586&amp;sh=586&amp;_nc_hash=AQBflfsOLAU40GVX" TargetMode="External" /><Relationship Id="rId153" Type="http://schemas.openxmlformats.org/officeDocument/2006/relationships/hyperlink" Target="https://scontent.xx.fbcdn.net/v/t15.5256-10/s130x130/57021192_1002331979968692_1084258661309612032_n.jpg?_nc_cat=101&amp;_nc_oc=AQkfCSeuWQvjz--XoTJxqsza6fmwSZRfgFTpGkN5eqT-w-M9X_TMKaCzXRz2ln0zWaPi-O5oGMDCKT2bHQLmtq4c&amp;_nc_ht=scontent.xx&amp;oh=8a1750feaca19942a6015bec680f2b3e&amp;oe=5D8C1E3A" TargetMode="External" /><Relationship Id="rId154" Type="http://schemas.openxmlformats.org/officeDocument/2006/relationships/hyperlink" Target="https://scontent.xx.fbcdn.net/v/t15.5256-10/s130x130/56669835_818704801819706_6142961843657768960_n.jpg?_nc_cat=110&amp;_nc_oc=AQm3GUbyb8uWkDNb00gxurVkZYU4UYqkhkPidGEmz-oazPiy9JZwAtRKVkcrJZvON8tzXVcjznR7eyHoXMUqzySG&amp;_nc_ht=scontent.xx&amp;oh=17f60f573377826ac5dbe2618f82c9c0&amp;oe=5D906C8F" TargetMode="External" /><Relationship Id="rId155" Type="http://schemas.openxmlformats.org/officeDocument/2006/relationships/hyperlink" Target="https://external.xx.fbcdn.net/safe_image.php?d=AQCuQ5msjWbF-fVC&amp;w=130&amp;h=130&amp;url=https%3A%2F%2Fblog.23andme.com%2Fwp-content%2Fuploads%2F2018%2F04%2FHappy-DNA-Day.jpg&amp;cfs=1&amp;_nc_hash=AQCZ8UGbTG9xyeeG" TargetMode="External" /><Relationship Id="rId156" Type="http://schemas.openxmlformats.org/officeDocument/2006/relationships/hyperlink" Target="https://scontent.xx.fbcdn.net/v/t15.5256-10/s130x130/56944913_780481172335750_5925238346421895168_n.jpg?_nc_cat=101&amp;_nc_oc=AQnVyEg_a58pyDPJiLcSpYIvpphNi__AbordHMdgox1iK_vx1MdrYpqlurICEqXcVUdtQpPh_XYpfFGlo-jO-ivx&amp;_nc_ht=scontent.xx&amp;oh=855340e4db01456b826ae43f4c0fb172&amp;oe=5D7B86B7" TargetMode="External" /><Relationship Id="rId157" Type="http://schemas.openxmlformats.org/officeDocument/2006/relationships/hyperlink" Target="https://external.xx.fbcdn.net/safe_image.php?d=AQAdzvQd-3m-ws3k&amp;w=130&amp;h=130&amp;url=https%3A%2F%2Fblog.23andme.com%2Fwp-content%2Fuploads%2F2019%2F04%2FTribeca-23andMe-Static-1080x1080.png&amp;cfs=1&amp;_nc_hash=AQA3uT21VWTxZ720" TargetMode="External" /><Relationship Id="rId158" Type="http://schemas.openxmlformats.org/officeDocument/2006/relationships/hyperlink" Target="https://scontent.xx.fbcdn.net/v/t1.0-0/p130x130/57541737_10158349154182802_760841529362219008_n.jpg?_nc_cat=101&amp;_nc_oc=AQmjJCNnvdPIXoxRcARzSUtdFuDG5k8JkczedLgva9TeUXlEgwKh7eFY3uUwdnhRSy8dQOwremEfCqcebWZ2zkjP&amp;_nc_ht=scontent.xx&amp;oh=640516d2cc3eee03f2e60648d3105727&amp;oe=5D8AA4AC" TargetMode="External" /><Relationship Id="rId159" Type="http://schemas.openxmlformats.org/officeDocument/2006/relationships/hyperlink" Target="https://scontent.xx.fbcdn.net/v/t15.5256-10/s130x130/58423336_648377755587978_6432380925023092736_n.jpg?_nc_cat=101&amp;_nc_oc=AQlcWanWH1--cMW3Y90LYjGjsuqpiuDj_t-3u1o3VseH7Aea5osvudEpEPfut00zIqkcgw571N1o6zd8oEF5uFHT&amp;_nc_ht=scontent.xx&amp;oh=d97608bf2c380264c4c30a8bc581cb75&amp;oe=5D94DCEE" TargetMode="External" /><Relationship Id="rId160" Type="http://schemas.openxmlformats.org/officeDocument/2006/relationships/hyperlink" Target="https://external.xx.fbcdn.net/safe_image.php?d=AQAg2fSu-MDnhIbW&amp;w=130&amp;h=130&amp;url=https%3A%2F%2Fbloximages.newyork1.vip.townnews.com%2Fpostandcourier.com%2Fcontent%2Ftncms%2Fassets%2Fv3%2Feditorial%2Ff%2Fe5%2Ffe55b094-45d6-11e9-bcd5-eff00431131a%2F5c89765ac1e44.image.jpg%3Fresize%3D840%252C630&amp;cfs=1&amp;_nc_hash=AQA1jQa2ZMRSx3oi" TargetMode="External" /><Relationship Id="rId161" Type="http://schemas.openxmlformats.org/officeDocument/2006/relationships/hyperlink" Target="https://external.xx.fbcdn.net/safe_image.php?d=AQA5ISUzAZKqeghB&amp;w=130&amp;h=130&amp;url=https%3A%2F%2Ffortunedotcom.files.wordpress.com%2F2019%2F04%2Fmichael-j-fox-23andme-parkinsons-e1556568696259.jpg&amp;cfs=1&amp;sx=659&amp;sy=0&amp;sw=2599&amp;sh=2599&amp;_nc_hash=AQA8M-ZWvfKeGYbK" TargetMode="External" /><Relationship Id="rId162" Type="http://schemas.openxmlformats.org/officeDocument/2006/relationships/hyperlink" Target="https://external.xx.fbcdn.net/safe_image.php?d=AQBf9_eHcF_b9rsj&amp;w=130&amp;h=130&amp;url=https%3A%2F%2Fblog.23andme.com%2Fwp-content%2Fuploads%2F2019%2F04%2FWe-Love-Mom-Genes.png&amp;cfs=1&amp;_nc_hash=AQBF43IQsHgbrGlg" TargetMode="External" /><Relationship Id="rId163" Type="http://schemas.openxmlformats.org/officeDocument/2006/relationships/hyperlink" Target="https://external.xx.fbcdn.net/safe_image.php?d=AQB9SrCwHYwAhDXv&amp;w=130&amp;h=130&amp;url=https%3A%2F%2Fcdn.abcotvs.com%2Fdip%2Fimages%2F5182617_dna-reunion0311.jpg%3Fw%3D1600&amp;cfs=1&amp;_nc_hash=AQBwBGhtv2Q5SpuO" TargetMode="External" /><Relationship Id="rId164" Type="http://schemas.openxmlformats.org/officeDocument/2006/relationships/hyperlink" Target="https://scontent.xx.fbcdn.net/v/t1.0-0/p130x130/59410794_10158379675632802_5898945669032312832_n.jpg?_nc_cat=110&amp;_nc_oc=AQnz4Ws6zLCE0_hnC7OC0-rcu70TBNbMQw2InUPSwbORSJazN2bryPmC-KMWF-vYjocIp7NSVyN-wnspnTqJNI8e&amp;_nc_ht=scontent.xx&amp;oh=96d8ee3f808c6fc71829dd741b5dd829&amp;oe=5D8B3558" TargetMode="External" /><Relationship Id="rId165" Type="http://schemas.openxmlformats.org/officeDocument/2006/relationships/hyperlink" Target="https://external.xx.fbcdn.net/safe_image.php?d=AQDw4mS99v0a7tON&amp;w=130&amp;h=130&amp;url=https%3A%2F%2Fwww.philly.com%2Fresizer%2Fm1-EE0zxmhTGZJwPZgFD75yPOXg%3D%2F1200x0%2Fcenter%2Fmiddle%2Fwww.philly.com%2Fresizer%2FUfOe5y_c64rBtdnpG7ZICEQlFQU%3D%2F1200x0%2Fcenter%2Fmiddle%2Farc-anglerfish-arc2-prod-pmn.s3.amazonaws.com%2Fpublic%2FGMWHHWFMRJD7DOUK5PZ4VPPQJU.jpg&amp;cfs=1&amp;sx=195&amp;sy=0&amp;sw=848&amp;sh=848&amp;_nc_hash=AQBjPt-hK-U5fgPI" TargetMode="External" /><Relationship Id="rId166" Type="http://schemas.openxmlformats.org/officeDocument/2006/relationships/hyperlink" Target="https://external.xx.fbcdn.net/safe_image.php?d=AQBid0XLxQ3AtdJV&amp;w=130&amp;h=130&amp;url=https%3A%2F%2Fblog.23andme.com%2Fwp-content%2Fuploads%2F2019%2F04%2Fota_honor_roll_2018.jpg&amp;cfs=1&amp;_nc_hash=AQCLB5HA5gHxkhSd" TargetMode="External" /><Relationship Id="rId167" Type="http://schemas.openxmlformats.org/officeDocument/2006/relationships/hyperlink" Target="https://external.xx.fbcdn.net/safe_image.php?d=AQD7nu6ofy8l9cbP&amp;w=130&amp;h=130&amp;url=https%3A%2F%2Fblog.23andme.com%2Fwp-content%2Fuploads%2F2019%2F05%2F2019-05-08.jpg&amp;cfs=1&amp;_nc_hash=AQAYR79UOM4V2ENo" TargetMode="External" /><Relationship Id="rId168" Type="http://schemas.openxmlformats.org/officeDocument/2006/relationships/hyperlink" Target="https://scontent.xx.fbcdn.net/v/t1.0-0/s130x130/60341669_10158397157062802_5610030541949632512_n.jpg?_nc_cat=105&amp;_nc_oc=AQnnIiEMmSDmuHegRBRQcNhTNW1GXxPeGHwttqYDDmLrldhQ_jK6gOTqFM_g9wlKyaqhhPvNrIqj99_RhH-DIdJi&amp;_nc_ht=scontent.xx&amp;oh=4b1365d544740880f365c1766e435eb1&amp;oe=5D8F8E69" TargetMode="External" /><Relationship Id="rId169" Type="http://schemas.openxmlformats.org/officeDocument/2006/relationships/hyperlink" Target="https://external.xx.fbcdn.net/safe_image.php?d=AQBoTDkDrW5bZpiu&amp;w=130&amp;h=130&amp;url=https%3A%2F%2Fwww.pe.com%2Fwp-content%2Fuploads%2F2019%2F04%2FPicture-of-Dawn-and-Jason-1.jpg%3Fw%3D1024%26h%3D768&amp;cfs=1&amp;sx=102&amp;sy=0&amp;sw=768&amp;sh=768&amp;_nc_hash=AQAVqwOyehNO1gr5" TargetMode="External" /><Relationship Id="rId170" Type="http://schemas.openxmlformats.org/officeDocument/2006/relationships/hyperlink" Target="https://scontent.xx.fbcdn.net/v/t15.5256-10/s130x130/59918478_2748747905198804_3868070262859628544_n.jpg?_nc_cat=105&amp;_nc_oc=AQl9zRjXWis4r_jFHLiLkJTB4aiuUNL0GZ_p1-rBNV7Feg8cYH7EYI3dZyKSp9GE5P-ndYBx_yhbSSkCOyOYgSGL&amp;_nc_ht=scontent.xx&amp;oh=9e4b603d054e4bd18c76794345ee7960&amp;oe=5D7A0B74" TargetMode="External" /><Relationship Id="rId171" Type="http://schemas.openxmlformats.org/officeDocument/2006/relationships/hyperlink" Target="https://scontent.xx.fbcdn.net/v/t15.5256-10/s130x130/59586330_2316242688702299_4882161364849655808_n.jpg?_nc_cat=100&amp;_nc_oc=AQlqLK2AzL-0YxoTiBZaciX5EAipumO6z2vHRWf-241aVWvPKMoXpEYvpup2ckNM6CQ_3M1t8WUsgRbNE-9j9QSA&amp;_nc_ht=scontent.xx&amp;oh=f34c37799a94aa6469187dccd7693fbb&amp;oe=5D8E691C" TargetMode="External" /><Relationship Id="rId172" Type="http://schemas.openxmlformats.org/officeDocument/2006/relationships/hyperlink" Target="https://scontent.xx.fbcdn.net/v/t1.0-0/s130x130/51119270_10158127233892802_3504938178211479552_n.jpg?_nc_cat=110&amp;_nc_oc=AQlK3jkMRrh02U2yRVUkttxiEh9S_3l7iMzPLxPCW6c4q_uuK6l7PT38xtYAcS-3ipSdQwYCevhA5VdooUVaFKWK&amp;_nc_ht=scontent.xx&amp;oh=6c6f4d40346117632a5136d480b5685e&amp;oe=5D85834A" TargetMode="External" /><Relationship Id="rId173" Type="http://schemas.openxmlformats.org/officeDocument/2006/relationships/hyperlink" Target="https://external.xx.fbcdn.net/safe_image.php?w=130&amp;h=130&amp;url=http%3A%2F%2Flocaltvktvi.files.wordpress.com%2F2019%2F03%2Fpromo376630273.jpg%3Fquality%3D85%26strip%3Dall%26w%3D1200&amp;cfs=1&amp;sx=468&amp;sy=0&amp;sw=675&amp;sh=675&amp;_nc_hash=AQCLEZtIJG2K3cTz" TargetMode="External" /><Relationship Id="rId174" Type="http://schemas.openxmlformats.org/officeDocument/2006/relationships/hyperlink" Target="https://scontent.xx.fbcdn.net/v/t1.0-0/p130x130/59887952_10158411794522802_3014202086918193152_n.jpg?_nc_cat=111&amp;_nc_oc=AQn2hd3DJtA6n5jkz6b82CXOVxx2PM4Bhkvg8KE6t0kjdCegB-gKLIjox__tENjFM9l81s_f79RtpGHgePIT5ZO7&amp;_nc_ht=scontent.xx&amp;oh=3ddf590801969347f1009c010ea00bc4&amp;oe=5D929D5E" TargetMode="External" /><Relationship Id="rId175" Type="http://schemas.openxmlformats.org/officeDocument/2006/relationships/hyperlink" Target="https://external.xx.fbcdn.net/safe_image.php?d=AQDQBtNzlAHKP44x&amp;w=130&amp;h=130&amp;url=https%3A%2F%2Fblog.23andme.com%2Fwp-content%2Fuploads%2F2019%2F05%2FMini-Report-Drop2-50-1024x536.png&amp;cfs=1&amp;_nc_hash=AQDfGFMcHcNB4rYf" TargetMode="External" /><Relationship Id="rId176" Type="http://schemas.openxmlformats.org/officeDocument/2006/relationships/hyperlink" Target="https://external.xx.fbcdn.net/safe_image.php?d=AQDsE_rt37P2xvJM&amp;w=130&amp;h=130&amp;url=https%3A%2F%2Fmedia13.s-nbcnews.com%2Fj%2FMSNBC%2FComponents%2FVideo%2F201904%2Ftdy_parents_9a_upside_190417_1920x1080.social_share_1200x630_center.jpg&amp;cfs=1&amp;sx=570&amp;sy=0&amp;sw=630&amp;sh=630&amp;_nc_hash=AQCsWgbMfBNEs-dq" TargetMode="External" /><Relationship Id="rId177" Type="http://schemas.openxmlformats.org/officeDocument/2006/relationships/hyperlink" Target="https://scontent.xx.fbcdn.net/v/t1.0-0/p130x130/60552639_10158411840382802_7903844966969901056_n.jpg?_nc_cat=109&amp;_nc_oc=AQne7FEJAlaA2jpqVDEj58PPlcrkC3SArosY8-qmYShvJAnxDKqjEQNs4nAOFZU0DwV77jWPhnbBuitS9yrxcGJ7&amp;_nc_ht=scontent.xx&amp;oh=4d3fe0656621d2db50e1adf2805c5090&amp;oe=5D85B3FF" TargetMode="External" /><Relationship Id="rId178" Type="http://schemas.openxmlformats.org/officeDocument/2006/relationships/hyperlink" Target="https://external.xx.fbcdn.net/safe_image.php?d=AQAdKCtdtHax8LFq&amp;w=130&amp;h=130&amp;url=https%3A%2F%2Ffm.cnbc.com%2Fapplications%2Fcnbc.com%2Fresources%2Fimg%2Feditorial%2F2019%2F05%2F13%2F105863910-155779749981423andme_big_withouttext.1910x1000.jpg&amp;cfs=1&amp;_nc_hash=AQCCL-BQ5y32xTso" TargetMode="External" /><Relationship Id="rId179" Type="http://schemas.openxmlformats.org/officeDocument/2006/relationships/hyperlink" Target="https://external.xx.fbcdn.net/safe_image.php?d=AQCa25YmFe1wyY1q&amp;w=130&amp;h=130&amp;url=https%3A%2F%2Fblog.23andme.com%2Fwp-content%2Fuploads%2F2019%2F05%2FFB-SocialEmbed1200x628-Nologo.png&amp;cfs=1&amp;_nc_hash=AQAZGgMfhRR-wNDb" TargetMode="External" /><Relationship Id="rId180" Type="http://schemas.openxmlformats.org/officeDocument/2006/relationships/hyperlink" Target="https://external.xx.fbcdn.net/safe_image.php?d=AQAb3i6KWIG3padq&amp;w=130&amp;h=130&amp;url=https%3A%2F%2Fs.yimg.com%2Fuu%2Fapi%2Fres%2F1.2%2FqFWosiMGgR_4JkJdlpoIwg--%7EB%2FaD0xNTk0O3c9MjgyNjtzbT0xO2FwcGlkPXl0YWNoeW9u%2Fhttp%3A%2F%2Fmedia.zenfs.com%2Fen%2Fhomerun%2Ffeed_manager_auto_publish_494%2F819a77ec2e1f6575c9c43ee47ade6123&amp;cfs=1&amp;sx=687&amp;sy=0&amp;sw=1594&amp;sh=1594&amp;_nc_hash=AQAj1B53S5vsSw-_" TargetMode="External" /><Relationship Id="rId181" Type="http://schemas.openxmlformats.org/officeDocument/2006/relationships/hyperlink" Target="https://external.xx.fbcdn.net/safe_image.php?d=AQBAG4OaBtCGplUJ&amp;w=130&amp;h=130&amp;url=https%3A%2F%2Fblog.23andme.com%2Fwp-content%2Fuploads%2F2019%2F04%2FCavalli.png&amp;cfs=1&amp;sx=0&amp;sy=0&amp;sw=313&amp;sh=313&amp;_nc_hash=AQCCEag8BScA2gnd" TargetMode="External" /><Relationship Id="rId182" Type="http://schemas.openxmlformats.org/officeDocument/2006/relationships/hyperlink" Target="https://scontent.xx.fbcdn.net/v/t1.0-0/s130x130/61052969_10158444618927802_8911038055129808896_n.jpg?_nc_cat=100&amp;_nc_oc=AQnkQfiY4alkjEDTpRwmDtzvtSzFSxpiZoCbbX4TwBhBu6qyRI_49BwNmpxcQuWRa47BALBUHCcA7W4NaVjn9upn&amp;_nc_ht=scontent.xx&amp;oh=4622dc4c0d1c56e452eec83f5ba0c628&amp;oe=5D8AC109" TargetMode="External" /><Relationship Id="rId183" Type="http://schemas.openxmlformats.org/officeDocument/2006/relationships/hyperlink" Target="https://scontent.xx.fbcdn.net/v/t1.0-0/p130x130/60554685_10158424064352802_7256452602139770880_n.jpg?_nc_cat=103&amp;_nc_oc=AQmG_3tjpa4yOmjisphIapdkTajDZdF6wC0zFug-e4tHP9YauPmkP8XaL-PItV8y4HP9jIrJEJ386LL1T_FWNiT2&amp;_nc_ht=scontent.xx&amp;oh=113a63c93b3b4bf2b0447556a0c46386&amp;oe=5DC3EFC2" TargetMode="External" /><Relationship Id="rId184" Type="http://schemas.openxmlformats.org/officeDocument/2006/relationships/hyperlink" Target="https://external.xx.fbcdn.net/safe_image.php?d=AQDOblc-NyhGMq7F&amp;w=130&amp;h=130&amp;url=https%3A%2F%2Fwww.theledger.com%2Fstoryimage%2FLK%2F20190413%2FNEWS%2F190418550%2FAR%2F0%2FAR-190418550.jpg&amp;cfs=1&amp;sx=0&amp;sy=385&amp;sw=3568&amp;sh=3568&amp;_nc_hash=AQBJiIU82sHl645o" TargetMode="External" /><Relationship Id="rId185" Type="http://schemas.openxmlformats.org/officeDocument/2006/relationships/hyperlink" Target="https://scontent.xx.fbcdn.net/v/t15.5256-10/p130x130/60360902_2186422634774498_407619085317177344_n.jpg?_nc_cat=101&amp;_nc_oc=AQlurRCCjLUmfq7JS6pC-2B06447Emfes8qu_t3YYo6qYopw6R3Enxy89H1BiZApy_tlgCRDhqQDxh0vBdBWPzkM&amp;_nc_ht=scontent.xx&amp;oh=75f8d95a16fa686e23c0bb94041fdb25&amp;oe=5D966C93" TargetMode="External" /><Relationship Id="rId186" Type="http://schemas.openxmlformats.org/officeDocument/2006/relationships/hyperlink" Target="https://external.xx.fbcdn.net/safe_image.php?d=AQD6vt0OrmdvFfKH&amp;w=130&amp;h=130&amp;url=https%3A%2F%2Fwww.ttec.com%2Fsites%2Fdefault%2Ffiles%2Frubicon_main_393.jpg&amp;cfs=1&amp;_nc_hash=AQBSZ446hPaguIOs" TargetMode="External" /><Relationship Id="rId187" Type="http://schemas.openxmlformats.org/officeDocument/2006/relationships/hyperlink" Target="https://scontent.xx.fbcdn.net/v/t15.5256-10/s130x130/60577491_2230732910589761_8900732341232599040_n.jpg?_nc_cat=107&amp;_nc_oc=AQmtnJRbPd2-73Isrg6XNt0gklNsG13HbZ1mEONLtQaOkVGT7yB-b-pbbQymBOpm-Peb1rRwRroCz1J6AgNSMKBs&amp;_nc_ht=scontent.xx&amp;oh=ce3457cfb95a4ebf94ec7954803cce2a&amp;oe=5D871009" TargetMode="External" /><Relationship Id="rId188" Type="http://schemas.openxmlformats.org/officeDocument/2006/relationships/hyperlink" Target="https://scontent.xx.fbcdn.net/v/t1.0-0/p130x130/60912659_10158445240257802_896986520857083904_n.jpg?_nc_cat=102&amp;_nc_oc=AQkUHBZcSQautMeNmh0fLGjiS4LeQPW0e_bIvyD7kI8FsHjJt6VVwOGvwoLDqQQnn9_xgrROrAu3x-ocb-jo0iR8&amp;_nc_ht=scontent.xx&amp;oh=77b399df38346a8e684106f3da7acfd7&amp;oe=5D882184" TargetMode="External" /><Relationship Id="rId189" Type="http://schemas.openxmlformats.org/officeDocument/2006/relationships/hyperlink" Target="https://external.xx.fbcdn.net/safe_image.php?d=AQB97JCUj1LYillJ&amp;w=130&amp;h=130&amp;url=https%3A%2F%2Fmedia.graytvinc.com%2Fimages%2Flonglost%2Bsister.jpg&amp;cfs=1&amp;sx=0&amp;sy=0&amp;sw=720&amp;sh=720&amp;_nc_hash=AQAkmYf7l3yn_yhQ" TargetMode="External" /><Relationship Id="rId190" Type="http://schemas.openxmlformats.org/officeDocument/2006/relationships/hyperlink" Target="https://scontent.xx.fbcdn.net/v/t1.0-0/p130x130/60767802_10158445235797802_7053161088371654656_n.jpg?_nc_cat=109&amp;_nc_oc=AQl7Z_yHgDKzQshbVpoZZn-n3PzUhYYYXl0bu1TCJu52aG-QmXna1wYCBs05ey8FGAduesXFnCrAOkB5dM2LkUBf&amp;_nc_ht=scontent.xx&amp;oh=41bc4ed46f3001b42f31a2957b721056&amp;oe=5DC2651B" TargetMode="External" /><Relationship Id="rId191" Type="http://schemas.openxmlformats.org/officeDocument/2006/relationships/hyperlink" Target="https://external.xx.fbcdn.net/safe_image.php?d=AQCghg90owDBnBb4&amp;w=130&amp;h=130&amp;url=https%3A%2F%2Fblog.23andme.com%2Fwp-content%2Fuploads%2F2019%2F04%2Fmindy-Cindy-wide.jpg&amp;cfs=1&amp;sx=109&amp;sy=0&amp;sw=212&amp;sh=212&amp;_nc_hash=AQDwbnbZhJngjytV" TargetMode="External" /><Relationship Id="rId192" Type="http://schemas.openxmlformats.org/officeDocument/2006/relationships/hyperlink" Target="https://external.xx.fbcdn.net/safe_image.php?d=AQAVkenEopZbmOWt&amp;w=130&amp;h=130&amp;url=https%3A%2F%2Fthumbor.forbes.com%2Fthumbor%2F600x315%2Fhttps%253A%252F%252Fspecials-images.forbesimg.com%252Fimageserve%252F5cf6d9a49736330008ab0d0f%252F960x0.jpg%253FcropX1%253D28%2526cropX2%253D2742%2526cropY1%253D166%2526cropY2%253D1693&amp;cfs=1&amp;_nc_hash=AQCAVPHAxIQr-nM9" TargetMode="External" /><Relationship Id="rId193" Type="http://schemas.openxmlformats.org/officeDocument/2006/relationships/hyperlink" Target="https://external.xx.fbcdn.net/safe_image.php?d=AQDXz5osqMU_t_nv&amp;w=130&amp;h=130&amp;url=https%3A%2F%2Fblog.23andme.com%2Fwp-content%2Fuploads%2F2019%2F05%2FiStock-91697992.jpg&amp;cfs=1&amp;_nc_hash=AQBlJ3WDeeOSesrO" TargetMode="External" /><Relationship Id="rId194" Type="http://schemas.openxmlformats.org/officeDocument/2006/relationships/hyperlink" Target="https://scontent.xx.fbcdn.net/v/t1.0-0/p130x130/61924184_10158480953392802_6090997292041502720_n.jpg?_nc_cat=104&amp;_nc_oc=AQmglGxwgTplw34F66wOjuNKkVE2AUbrzO08Q5PM-DrzVxfCkyROkyOp-baHYJF_1gHcYx2Ef98BUh236ZmSKhJY&amp;_nc_ht=scontent.xx&amp;oh=02211c3cfd3ad60a597b5eb4fa21e626&amp;oe=5D7F8511" TargetMode="External" /><Relationship Id="rId195" Type="http://schemas.openxmlformats.org/officeDocument/2006/relationships/hyperlink" Target="https://external.xx.fbcdn.net/safe_image.php?d=AQCPVUAEfqVlYtSL&amp;w=130&amp;h=130&amp;url=https%3A%2F%2Fwww.hawaiinewsnow.com%2Fresizer%2F5jl7Xtod6jTFqsnajaHtXPrOSDI%3D%2F1200x0%2Farc-anglerfish-arc2-prod-raycom.s3.amazonaws.com%2Fpublic%2FRTPBWGFM7BFVDE76JAIBGBRKCQ.PNG&amp;cfs=1&amp;_nc_hash=AQC9C_MJI7oZGzO0" TargetMode="External" /><Relationship Id="rId196" Type="http://schemas.openxmlformats.org/officeDocument/2006/relationships/hyperlink" Target="https://external.xx.fbcdn.net/safe_image.php?d=AQDvFs1-2gVJSjk3&amp;w=130&amp;h=130&amp;url=https%3A%2F%2Fblog.23andme.com%2Fwp-content%2Fuploads%2F2019%2F06%2FPublicSpeaking-62-1024x536.png&amp;cfs=1&amp;_nc_hash=AQDFg53rneelwcdf" TargetMode="External" /><Relationship Id="rId197" Type="http://schemas.openxmlformats.org/officeDocument/2006/relationships/hyperlink" Target="https://scontent.xx.fbcdn.net/v/t1.0-0/p130x130/62169387_10158486604982802_1338094458318618624_n.jpg?_nc_cat=105&amp;_nc_oc=AQlj2pixai4fuJuhVIac4yyBmMQ3L_oTyGAxtQNZdto_yw3gXUv1OKcy6Or736X9uRoeT2GgldQ1xLUw7NHnxG-C&amp;_nc_ht=scontent.xx&amp;oh=c1e2f3abee2ca535782af945dd35b197&amp;oe=5D975470" TargetMode="External" /><Relationship Id="rId198" Type="http://schemas.openxmlformats.org/officeDocument/2006/relationships/hyperlink" Target="https://scontent.xx.fbcdn.net/v/t1.0-0/p130x130/62256083_10158498652187802_8637927003242102784_n.jpg?_nc_cat=108&amp;_nc_oc=AQm8mgsfbGV2HuvY-lRwCcqwuEl6WRrK4QgZxhUvCWTUdD7KTnPsKyz4HlgUxT9HCEt5HiyKMbZuvS1WbxTu9bnk&amp;_nc_ht=scontent.xx&amp;oh=14a59b1aee6d65adcf719032207d37ec&amp;oe=5D95ADEB" TargetMode="External" /><Relationship Id="rId199" Type="http://schemas.openxmlformats.org/officeDocument/2006/relationships/hyperlink" Target="https://scontent.xx.fbcdn.net/v/t1.0-0/p130x130/62433239_10158486607117802_6868452579538370560_n.jpg?_nc_cat=105&amp;_nc_oc=AQm9ytR7vOAOT7Z63f45pGIjxCoP_NABtkicshqr6ISid9pZ_z0C31psd9x4NzjR3aBs38vO6wOGHJJjOzE35qJS&amp;_nc_ht=scontent.xx&amp;oh=e38d495328ea16610ad5508b237bf2ee&amp;oe=5D98742D" TargetMode="External" /><Relationship Id="rId200" Type="http://schemas.openxmlformats.org/officeDocument/2006/relationships/hyperlink" Target="https://external.xx.fbcdn.net/safe_image.php?d=AQAjxjzGwv5ykFrb&amp;w=130&amp;h=130&amp;url=https%3A%2F%2Fs.yimg.com%2Fuu%2Fapi%2Fres%2F1.2%2FI9RUKy_WCZ48PN04WOitpA--%7EB%2FaD0xNDM4O3c9MTA4MDtzbT0xO2FwcGlkPXl0YWNoeW9u%2Fhttp%3A%2F%2Fmedia.zenfs.com%2Fen-US%2Fhomerun%2Fparents_articles_5%2Ffc3ae2e2eac8a517d1afd98f1c5c09b9&amp;cfs=1&amp;sx=0&amp;sy=333&amp;sw=1080&amp;sh=1080&amp;_nc_hash=AQCePWnW3_c7T6Hs" TargetMode="External" /><Relationship Id="rId201" Type="http://schemas.openxmlformats.org/officeDocument/2006/relationships/hyperlink" Target="https://external.xx.fbcdn.net/safe_image.php?d=AQDJd3zp6KDa4p7H&amp;w=130&amp;h=130&amp;url=https%3A%2F%2Fmedia.allure.com%2Fphotos%2F5c3d12e99e683d482e5d562c%2F16%3A9%2Fw_1280%2Cc_limit%2F0219-is-it-your-genes.jpg&amp;cfs=1&amp;_nc_hash=AQC-QsEesg4lkrTQ" TargetMode="External" /><Relationship Id="rId202" Type="http://schemas.openxmlformats.org/officeDocument/2006/relationships/hyperlink" Target="https://external.xx.fbcdn.net/safe_image.php?d=AQCyYfZ43PUfRztT&amp;w=130&amp;h=130&amp;url=https%3A%2F%2Fblog.23andme.com%2Fwp-content%2Fuploads%2F2019%2F02%2F2019-02-20-e1550710822368.jpg&amp;cfs=1&amp;_nc_hash=AQAeqMI-gCMIl574" TargetMode="External" /><Relationship Id="rId203" Type="http://schemas.openxmlformats.org/officeDocument/2006/relationships/hyperlink" Target="https://external.xx.fbcdn.net/safe_image.php?d=AQBkkI6mSSX8kwA1&amp;w=130&amp;h=130&amp;url=https%3A%2F%2Fcdns.abclocal.go.com%2Fcontent%2Fkabc%2Fimages%2Fcms%2Fautomation%2Fvod%2F012419-kabc-long-lost-sisters-miracle-img.jpg&amp;cfs=1&amp;sx=261&amp;sy=0&amp;sw=720&amp;sh=720&amp;_nc_hash=AQBu22JUbfr1GmBe" TargetMode="External" /><Relationship Id="rId204" Type="http://schemas.openxmlformats.org/officeDocument/2006/relationships/hyperlink" Target="https://scontent.xx.fbcdn.net/v/t1.0-0/p130x130/52695031_10158187619702802_659640735384993792_n.jpg?_nc_cat=102&amp;_nc_oc=AQmSgWW682ToAswBkKjyhCZMtfz_CwjPrSDkjst3Zm8eg1kFtO8W4_5UIQbfsxeJIjSNH1a0q4FVmPjz2hbo_r7H&amp;_nc_ht=scontent.xx&amp;oh=ea30d3b688cdebdb245e5f6a339f5e3b&amp;oe=5D835286" TargetMode="External" /><Relationship Id="rId205" Type="http://schemas.openxmlformats.org/officeDocument/2006/relationships/hyperlink" Target="https://scontent.xx.fbcdn.net/v/t15.5256-10/s130x130/52769811_512328592626543_3628911477202616320_n.jpg?_nc_cat=103&amp;_nc_oc=AQlrB0ib5V7n8TS59DZIitMapGlfTL03RXu87SKk1XRTJlYsPJi2xJ8nU4pmJRuefd0USLaXz5XX1BOhGs_JofKU&amp;_nc_ht=scontent.xx&amp;oh=f8cf3bc19f1f1ac7413a45fe59d688a2&amp;oe=5D878E2A" TargetMode="External" /><Relationship Id="rId206" Type="http://schemas.openxmlformats.org/officeDocument/2006/relationships/hyperlink" Target="https://external.xx.fbcdn.net/safe_image.php?d=AQDf_fvdDQsiG1ma&amp;w=130&amp;h=130&amp;url=https%3A%2F%2Fmedia.licdn.com%2Fmedia%2Fgcrc%2Fdms%2Fimage%2FC5612AQFV776km7mXoQ%2Farticle-cover_image-shrink_720_1280%2F0%3Fe%3D1556755200%26v%3Dbeta%26t%3DRcwtaPZ_p8w8u03OmAZwmN4Rwd4s_dL4hIXPcCo55C0&amp;cfs=1&amp;sx=114&amp;sy=0&amp;sw=720&amp;sh=720&amp;_nc_hash=AQC96UZ9VMhZkF_v" TargetMode="External" /><Relationship Id="rId207" Type="http://schemas.openxmlformats.org/officeDocument/2006/relationships/hyperlink" Target="https://scontent.xx.fbcdn.net/v/t1.0-0/s130x130/52934091_10158202714552802_1009097571148234752_n.jpg?_nc_cat=106&amp;_nc_oc=AQlVt_60fqDvmBEPxHdHOv0Z6bwyr7hTt2QvRrEIUSMIxXjIKA9tRlk-rX7oFh5_VjmaiAhGayLINSaAGWvpOH-O&amp;_nc_ht=scontent.xx&amp;oh=1fd0c44d3e48486d5d253b7111dba9bf&amp;oe=5D90E03D" TargetMode="External" /><Relationship Id="rId208" Type="http://schemas.openxmlformats.org/officeDocument/2006/relationships/hyperlink" Target="https://scontent.xx.fbcdn.net/v/t1.0-0/s130x130/52842352_10158206254272802_8455233736013774848_n.jpg?_nc_cat=104&amp;_nc_oc=AQlGOQeyshs45Ue1fl8U5TgUCZzpD-hW85QFI8rmeBsPgQ-p6MtH02m55cHyJWW8tHTraxJIcyqdmIRezw_IN7NZ&amp;_nc_ht=scontent.xx&amp;oh=1a8a37ba763fa04df89f587857311c2f&amp;oe=5D890D4C" TargetMode="External" /><Relationship Id="rId209" Type="http://schemas.openxmlformats.org/officeDocument/2006/relationships/hyperlink" Target="https://external.xx.fbcdn.net/safe_image.php?d=AQBqt5wF8SL4OO9O&amp;w=130&amp;h=130&amp;url=https%3A%2F%2Fcirca.brightspotcdn.com%2Fdims4%2Fdefault%2F2d7bf65%2F2147483647%2Fstrip%2Ftrue%2Fcrop%2F315x315%2B198%2B0%2Fresize%2F1200x1200%21%2Fquality%2F90%2F%3Furl%3Dhttp%253A%252F%252Fcirca.brightspotcdn.com%252F64%252F39%252F28185c5b4b7592e14d5764a1a732%252Fscreen-shot-2019-02-05-at-11.19.19%2520AM.png&amp;cfs=1&amp;_nc_hash=AQBDwYuLOe-_kLul" TargetMode="External" /><Relationship Id="rId210" Type="http://schemas.openxmlformats.org/officeDocument/2006/relationships/hyperlink" Target="https://scontent.xx.fbcdn.net/v/t1.0-0/p130x130/53062446_10158212511582802_197333028328964096_n.jpg?_nc_cat=107&amp;_nc_oc=AQnP3OtpsYQEp53Wvrqs5-Kwx28X-ej52DXFIgxihzta8Fmp14U2GZdsAPLUUBIC2DSAziKzr1TuSz8ZJt7Da2kX&amp;_nc_ht=scontent.xx&amp;oh=7ad6d502c62484768cd9be4fd223c5cc&amp;oe=5D8D482F" TargetMode="External" /><Relationship Id="rId211" Type="http://schemas.openxmlformats.org/officeDocument/2006/relationships/hyperlink" Target="https://external.xx.fbcdn.net/safe_image.php?d=AQDvF8lZTz1aZS97&amp;w=130&amp;h=130&amp;url=https%3A%2F%2Fwww.sciencemag.org%2Fsites%2Fdefault%2Ffiles%2Fstyles%2Farticle_main_large%2Fpublic%2Finsomnia_16x9.jpg%3Fitok%3DTq6FmiLF&amp;cfs=1&amp;sx=68&amp;sy=0&amp;sw=720&amp;sh=720&amp;_nc_hash=AQDspl56rz3lixtV" TargetMode="External" /><Relationship Id="rId212" Type="http://schemas.openxmlformats.org/officeDocument/2006/relationships/hyperlink" Target="https://external.xx.fbcdn.net/safe_image.php?d=AQCuC-125yIo9JwW&amp;w=130&amp;h=130&amp;url=https%3A%2F%2Fi.ytimg.com%2Fvi%2F4VasmqSnodA%2Fmaxresdefault.jpg&amp;cfs=1&amp;sx=268&amp;sy=0&amp;sw=720&amp;sh=720&amp;_nc_hash=AQBNfFZ68pT4huYr" TargetMode="External" /><Relationship Id="rId213" Type="http://schemas.openxmlformats.org/officeDocument/2006/relationships/hyperlink" Target="https://scontent.xx.fbcdn.net/v/t1.0-0/p130x130/53140392_10158220250687802_2364126153507078144_n.jpg?_nc_cat=100&amp;_nc_oc=AQm8yCUoLBhEsgjcvI5uqAXsl9oes4J-1tlr2xrb-HrCHK8QuNSfqCKX9q66pIAP9NJmJ_U4iDh1uj7ohWMng-m5&amp;_nc_ht=scontent.xx&amp;oh=4218cae3d285e9ef107b10f230a03e2a&amp;oe=5D88609D" TargetMode="External" /><Relationship Id="rId214" Type="http://schemas.openxmlformats.org/officeDocument/2006/relationships/hyperlink" Target="https://external.xx.fbcdn.net/safe_image.php?d=AQAKICHU4uW0T0HK&amp;w=130&amp;h=130&amp;url=https%3A%2F%2Fmedia1.popsugar-assets.com%2Ffiles%2Fthumbor%2FQ42TbhD9rnG95EAAk5iytg_Rhxk%2Ffit-in%2F1200x630%2Ffilters%3Aformat_auto-%21%21-%3Astrip_icc-%21%21-%3Afill-%21white%21-%2F2019%2F01%2F30%2F977%2Fn%2F24155406%2F448e50ac5c5224cf286111.39481555_.jpg&amp;cfs=1&amp;sx=311&amp;sy=0&amp;sw=630&amp;sh=630&amp;_nc_hash=AQAFgN9qkiYDGWK8" TargetMode="External" /><Relationship Id="rId215" Type="http://schemas.openxmlformats.org/officeDocument/2006/relationships/hyperlink" Target="https://scontent.xx.fbcdn.net/v/t1.0-0/p130x130/53395693_10158225524452802_3377606584162058240_n.jpg?_nc_cat=100&amp;_nc_oc=AQkUxaWdBN7UNloAZLkfI3M65opSi0P-g0SRqGvdzMxC0gEEc6U-AGkuEeU0KrpDKJNKOR3ncFeqW0eSgdT190dy&amp;_nc_ht=scontent.xx&amp;oh=ccf17abf0a827fad61441cec444ee55b&amp;oe=5DC17CC5" TargetMode="External" /><Relationship Id="rId216" Type="http://schemas.openxmlformats.org/officeDocument/2006/relationships/hyperlink" Target="https://scontent.xx.fbcdn.net/v/t15.5256-10/s130x130/59755608_439835840148256_5773903004788850688_n.jpg?_nc_cat=100&amp;_nc_oc=AQmICb1lHx_dggGn7xeowK0yvJ9Zc4gXEzLDFSmoOIaAtcbYC7ZvYwZ76Y7Czn5K3LQ30bmUjZi7-udmkhUrQD_J&amp;_nc_ht=scontent.xx&amp;oh=a8c3616ca833cc0a0727f6f5f6015cfd&amp;oe=5D8FCE75" TargetMode="External" /><Relationship Id="rId217" Type="http://schemas.openxmlformats.org/officeDocument/2006/relationships/hyperlink" Target="https://external.xx.fbcdn.net/safe_image.php?d=AQDXDW5OHbUWQtD0&amp;w=130&amp;h=130&amp;url=https%3A%2F%2Fwww.statnews.com%2Fwp-content%2Fuploads%2F2019%2F02%2FAdobeStock_207350168-0-00-00-00-1024x576.jpg&amp;cfs=1&amp;_nc_hash=AQCnmywnp637XW71" TargetMode="External" /><Relationship Id="rId218" Type="http://schemas.openxmlformats.org/officeDocument/2006/relationships/hyperlink" Target="https://scontent.xx.fbcdn.net/v/t1.0-0/p130x130/53544475_10158228470082802_8421086138965426176_n.jpg?_nc_cat=106&amp;_nc_oc=AQmpPPdQD5mnRFZ3Sy3s4iNilyRHbTbQDIJJD2FqWZE3A4iuUTRK13vulVSKb-E0cNV3GtHbEL7_Iqt0v5syEWRF&amp;_nc_ht=scontent.xx&amp;oh=aca17c23e6a874a31caa63041337d650&amp;oe=5D7A2667" TargetMode="External" /><Relationship Id="rId219" Type="http://schemas.openxmlformats.org/officeDocument/2006/relationships/hyperlink" Target="https://external.xx.fbcdn.net/safe_image.php?d=AQAstnx9nUDsxZZJ&amp;w=130&amp;h=130&amp;url=https%3A%2F%2Fblog.23andme.com%2Fwp-content%2Fuploads%2F2019%2F03%2FFarragher_9_Roms_Press_Photo-300x225.jpg&amp;cfs=1&amp;_nc_hash=AQAzTwl2HXk9kLW1" TargetMode="External" /><Relationship Id="rId220" Type="http://schemas.openxmlformats.org/officeDocument/2006/relationships/hyperlink" Target="https://external.xx.fbcdn.net/safe_image.php?d=AQC8vP9gYs0S8XIf&amp;w=130&amp;h=130&amp;url=https%3A%2F%2Ffm.cnbc.com%2Fapplications%2Fcnbc.com%2Fresources%2Fimg%2Feditorial%2F2018%2F04%2F19%2F105143094-GettyImages-854491752.1910x1000.jpg&amp;cfs=1&amp;_nc_hash=AQBmp30kSqaugt2u" TargetMode="External" /><Relationship Id="rId221" Type="http://schemas.openxmlformats.org/officeDocument/2006/relationships/hyperlink" Target="https://scontent.xx.fbcdn.net/v/t15.5256-10/s130x130/52801068_397620997721637_1867768091757248512_n.jpg?_nc_cat=100&amp;_nc_oc=AQkSDIkRR4Px3bqpezJHVhobeJr9cKI_tiwsPLGU1Fz9zCgeCu9QPpx3492LllFYEMBXz-ci5Mzv3xUdZMiKM41Y&amp;_nc_ht=scontent.xx&amp;oh=803fa24f9e4f945064ea87545e181d22&amp;oe=5D8D9963" TargetMode="External" /><Relationship Id="rId222" Type="http://schemas.openxmlformats.org/officeDocument/2006/relationships/hyperlink" Target="https://external.xx.fbcdn.net/safe_image.php?d=AQCuVbCrfxVwFhh4&amp;w=130&amp;h=130&amp;url=https%3A%2F%2Fblog.23andme.com%2Fwp-content%2Fuploads%2F2017%2F10%2FiStock-640228980.jpg&amp;cfs=1&amp;_nc_hash=AQB8rV8z2AfH95oZ" TargetMode="External" /><Relationship Id="rId223" Type="http://schemas.openxmlformats.org/officeDocument/2006/relationships/hyperlink" Target="https://external.xx.fbcdn.net/safe_image.php?d=AQAQDuFvAyGZ5N0W&amp;w=130&amp;h=130&amp;url=https%3A%2F%2Fblog.23andme.com%2Fwp-content%2Fuploads%2F2017%2F12%2FData-Viz.jpg&amp;cfs=1&amp;_nc_hash=AQCZcpOxi46_f70c" TargetMode="External" /><Relationship Id="rId224" Type="http://schemas.openxmlformats.org/officeDocument/2006/relationships/hyperlink" Target="https://scontent.xx.fbcdn.net/v/t1.0-0/p130x130/53748209_10158236344932802_5280145103355117568_n.jpg?_nc_cat=108&amp;_nc_oc=AQm_Ukwy8G5tV0ugCWAgYX0qAVibBl12ZJB3iUHs5iNLXG1p709SNIRktlMtVChDJjouWeBedG_BTPhEKWWDNJvi&amp;_nc_ht=scontent.xx&amp;oh=8c69ca98175f619af78060e5b11e0878&amp;oe=5D7A2ED6" TargetMode="External" /><Relationship Id="rId225" Type="http://schemas.openxmlformats.org/officeDocument/2006/relationships/hyperlink" Target="https://external.xx.fbcdn.net/safe_image.php?d=AQDSJulyKv7jp1at&amp;w=130&amp;h=130&amp;url=https%3A%2F%2Fktvn.images.worldnow.com%2Fimages%2F18099969_G.jpg%3FlastEditedDate%3D1549663379000&amp;cfs=1&amp;sx=182&amp;sy=0&amp;sw=559&amp;sh=559&amp;_nc_hash=AQAyAo7QzPrQGcRi" TargetMode="External" /><Relationship Id="rId226" Type="http://schemas.openxmlformats.org/officeDocument/2006/relationships/hyperlink" Target="https://scontent.xx.fbcdn.net/v/t1.0-0/p130x130/54379895_10158257238912802_2366986438517456896_n.png?_nc_cat=101&amp;_nc_oc=AQm6cjYoH9oy7YkHAvkOWSosI_UqtotLb2uKqfFF8u2OVT3tU_2E6bWL9eLuRHmVaNHsap5ducPbmUhARpWFNIBe&amp;_nc_ht=scontent.xx&amp;oh=5bf3a54f8980fac9f793d662e3e6068a&amp;oe=5D906B3E" TargetMode="External" /><Relationship Id="rId227" Type="http://schemas.openxmlformats.org/officeDocument/2006/relationships/hyperlink" Target="https://external.xx.fbcdn.net/safe_image.php?w=130&amp;h=130&amp;url=https%3A%2F%2Fichef.bbci.co.uk%2Fnews%2F1024%2Fbranded_news%2F107C7%2Fproduction%2F_105472576_depression_kma_0402_1830rs_frame_1343.jpg&amp;cfs=1&amp;_nc_hash=AQCXD_2Mj_U9XR7o" TargetMode="External" /><Relationship Id="rId228" Type="http://schemas.openxmlformats.org/officeDocument/2006/relationships/hyperlink" Target="https://scontent.xx.fbcdn.net/v/t15.5256-10/s130x130/53503982_1311187442368716_8196900816188080128_n.jpg?_nc_cat=109&amp;_nc_oc=AQkiIi3yD0XbJYlEn12qhOlLmq_lqFRcliAcJ2l8l6zdm5F16LQt_GhelC_EfpX-XViLUPAgwhXmoysjfAsEJZ1u&amp;_nc_ht=scontent.xx&amp;oh=f70404b2a6243b7ead4867944484b3a7&amp;oe=5D908456" TargetMode="External" /><Relationship Id="rId229" Type="http://schemas.openxmlformats.org/officeDocument/2006/relationships/hyperlink" Target="https://scontent.xx.fbcdn.net/v/t1.0-0/s130x130/55549725_10158264322532802_2393531664279011328_n.jpg?_nc_cat=109&amp;_nc_oc=AQk57NfDxumDN0X4wZgYFyhKABGmYIWaWBJ8f_1-Dc81Ijmo38dGzjnmZ4knvW9_TRZzHSkUxpQhdR6ZZfrDI568&amp;_nc_ht=scontent.xx&amp;oh=ca4f313279d487e3b73eac47f7147f45&amp;oe=5D94CD86" TargetMode="External" /><Relationship Id="rId230" Type="http://schemas.openxmlformats.org/officeDocument/2006/relationships/hyperlink" Target="https://scontent.xx.fbcdn.net/v/t1.0-0/p130x130/54519683_10158234184302802_919123808797851648_n.jpg?_nc_cat=109&amp;_nc_oc=AQntdxv57FCza4M8b-nlUHW4E7xf7OkBynnSosdekvLt2lSCEVBRLPTdh-oN1XX4r-cl_hHacO8nvjyyYURmvlMW&amp;_nc_ht=scontent.xx&amp;oh=edd3a075c6fb826d10b802f11656128a&amp;oe=5D86209D" TargetMode="External" /><Relationship Id="rId231" Type="http://schemas.openxmlformats.org/officeDocument/2006/relationships/hyperlink" Target="https://scontent.xx.fbcdn.net/v/t39.2147-6/c19.0.130.130a/p130x130/56219271_339729090014872_2509234033079091200_n.jpg?_nc_cat=100&amp;_nc_oc=AQnpKBpNsoJ14CNrC7g9YLuUDn_PJL_o97gIka9GG0K3KpJAXHEbtAYPVAEP9pwbTV2-1S2mUiMT_k2RtGohsETE&amp;_nc_ht=scontent.xx&amp;oh=3c148f92b7c174c48db9db0053caca81&amp;oe=5DC74C02" TargetMode="External" /><Relationship Id="rId232" Type="http://schemas.openxmlformats.org/officeDocument/2006/relationships/hyperlink" Target="https://scontent.xx.fbcdn.net/v/t15.5256-10/s130x130/54604348_2201740190079944_6798666116961927168_n.jpg?_nc_cat=105&amp;_nc_oc=AQkTzIJqkPGVrhMx4BlAzjf2CqR_BZ1dvnusSvesTDnchUrS8VUw_UkJirwpv_kf5RkxvCm4ois_m-DK4V92_MX-&amp;_nc_ht=scontent.xx&amp;oh=e01daccc70950fc0d08e23c19bbd18bd&amp;oe=5D8C449B" TargetMode="External" /><Relationship Id="rId233" Type="http://schemas.openxmlformats.org/officeDocument/2006/relationships/hyperlink" Target="https://scontent.xx.fbcdn.net/v/t1.0-0/p130x130/56281463_10158287914247802_7864283147033116672_n.jpg?_nc_cat=102&amp;_nc_oc=AQlS6XGtRPzJbTOzmQoILIUU1b3uMhvCB4JYSCs1on_-VgYF3b-qQwyPuHFTAWAbZhLviv68NiloLdEeehpaZvMK&amp;_nc_ht=scontent.xx&amp;oh=ab2a3a51e9f74f8bcfdc5f80d1296090&amp;oe=5D95D444" TargetMode="External" /><Relationship Id="rId234" Type="http://schemas.openxmlformats.org/officeDocument/2006/relationships/hyperlink" Target="https://external.xx.fbcdn.net/safe_image.php?d=AQAdQlmPlj1xo23m&amp;w=130&amp;h=130&amp;url=https%3A%2F%2Fblog.23andme.com%2Fwp-content%2Fuploads%2F2019%2F03%2FLaughing-Image.jpg&amp;cfs=1&amp;_nc_hash=AQCQpcHg_cagBML6" TargetMode="External" /><Relationship Id="rId235" Type="http://schemas.openxmlformats.org/officeDocument/2006/relationships/hyperlink" Target="https://external.xx.fbcdn.net/safe_image.php?d=AQD_m9IctALKO_vm&amp;w=130&amp;h=130&amp;url=https%3A%2F%2Fblog.23andme.com%2Fwp-content%2Fuploads%2F2019%2F03%2FWS-Dandruff.png&amp;cfs=1&amp;_nc_hash=AQDtWPY2Xwad045C" TargetMode="External" /><Relationship Id="rId236" Type="http://schemas.openxmlformats.org/officeDocument/2006/relationships/hyperlink" Target="https://scontent.xx.fbcdn.net/v/t1.0-0/s130x130/55783810_10158270928232802_6238452933881495552_n.png?_nc_cat=103&amp;_nc_oc=AQm9iRU6kl-zzrGeNZzrARd3CaXe6vxkKrhqi_uRKUClFMwqYwQ5UNnFpcOK7RO_5VmY_aeb6xYUZWW8MguVXceD&amp;_nc_ht=scontent.xx&amp;oh=7d4e331b5a925659cc1dcc323d9a7035&amp;oe=5D8AD3C8" TargetMode="External" /><Relationship Id="rId237" Type="http://schemas.openxmlformats.org/officeDocument/2006/relationships/hyperlink" Target="https://external.xx.fbcdn.net/safe_image.php?d=AQCEOUQaSetPl-vw&amp;w=130&amp;h=130&amp;url=https%3A%2F%2Fblog.23andme.com%2Fwp-content%2Fuploads%2F2019%2F03%2FWS-Stretch-Marks.png&amp;cfs=1&amp;_nc_hash=AQC-H_R_Wj-W8tiB" TargetMode="External" /><Relationship Id="rId238" Type="http://schemas.openxmlformats.org/officeDocument/2006/relationships/hyperlink" Target="https://external.xx.fbcdn.net/safe_image.php?d=AQAt08tE2TBG_u_k&amp;w=130&amp;h=130&amp;url=https%3A%2F%2Fwww.nydailynews.com%2Fresizer%2F8BhfAJsP3LLebYV9c3DyOIgQJig%3D%2F1200x0%2Farc-anglerfish-arc2-prod-tronc.s3.amazonaws.com%2Fpublic%2F7AKIAGKPKNGYFMY7LYRLFTZATY.jpg&amp;cfs=1&amp;_nc_hash=AQCjooQvCEszLWXL" TargetMode="External" /><Relationship Id="rId239" Type="http://schemas.openxmlformats.org/officeDocument/2006/relationships/hyperlink" Target="https://scontent.xx.fbcdn.net/v/t1.0-0/p130x130/56629330_10158306435612802_82685993123053568_n.jpg?_nc_cat=104&amp;_nc_oc=AQl8J5xgVsml0W3R1BZfRBWeRR1QZcbuEpgJmTC27dpB9SnCafOu7Sh6RM9PYBFgeXWrAcr7OPI85eOzmV7CKbpW&amp;_nc_ht=scontent.xx&amp;oh=7bcfd2ae3d4be7268698a5f09f31ef29&amp;oe=5D7A6528" TargetMode="External" /><Relationship Id="rId240" Type="http://schemas.openxmlformats.org/officeDocument/2006/relationships/hyperlink" Target="https://scontent.xx.fbcdn.net/v/t15.5256-10/s130x130/55802557_463453514228498_8311280416665370624_n.jpg?_nc_cat=106&amp;_nc_oc=AQnEMwQJkngc_zAcxiJgn3yrOi5SxkxA6-p22hvb7JY0acNNOwVkrLjHFoM9Zsw1ry9t0JLCbeh_eI4la7aFaqaW&amp;_nc_ht=scontent.xx&amp;oh=3fa7404f467e15c3413927ad815afc23&amp;oe=5D7F554B" TargetMode="External" /><Relationship Id="rId241" Type="http://schemas.openxmlformats.org/officeDocument/2006/relationships/hyperlink" Target="https://external.xx.fbcdn.net/safe_image.php?d=AQDAmHEXWm6GZl3j&amp;w=130&amp;h=130&amp;url=https%3A%2F%2Fmedia.counton2.com%2Fnxs-wcbdtv-media-us-east-1%2Fphoto%2F2019%2F03%2F01%2FSon_renunites_with_birth_mother_9_75565061_ver1.0_1280_720.jpg&amp;cfs=1&amp;sx=388&amp;sy=0&amp;sw=720&amp;sh=720&amp;_nc_hash=AQCyYsYN8j3YtF69" TargetMode="External" /><Relationship Id="rId242" Type="http://schemas.openxmlformats.org/officeDocument/2006/relationships/hyperlink" Target="https://scontent.xx.fbcdn.net/v/t1.0-0/p130x130/56902434_10158312529867802_1080250950016303104_n.png?_nc_cat=102&amp;_nc_oc=AQmL1DNWpuQglCZ-R0ePBRnbLoI34nWqvm4PIOa6DgCrroujAb35OWxL6kwwKVRLngzC7L5aHPKvzFyY96_2TBBU&amp;_nc_ht=scontent.xx&amp;oh=cbcd8ac672d678486b5d165dacce1421&amp;oe=5D8251AF" TargetMode="External" /><Relationship Id="rId243" Type="http://schemas.openxmlformats.org/officeDocument/2006/relationships/hyperlink" Target="https://external.xx.fbcdn.net/safe_image.php?d=AQBRum620zeT_YMG&amp;w=130&amp;h=130&amp;url=https%3A%2F%2Fblog.23andme.com%2Fwp-content%2Fuploads%2F2015%2F06%2FBrain-Logo.jpg&amp;cfs=1&amp;_nc_hash=AQDORMq1ajelgvCY" TargetMode="External" /><Relationship Id="rId244" Type="http://schemas.openxmlformats.org/officeDocument/2006/relationships/hyperlink" Target="https://scontent.xx.fbcdn.net/v/t15.5256-10/s130x130/57216806_354038428574657_8134298695731511296_n.jpg?_nc_cat=107&amp;_nc_oc=AQmg9ZQ0F1LrDajx4rrGawHj50d7xewpG4YA2mVQtW-13SeaLAbWhIIoflqLHVFpCOU-W5XkM1qmIi_nixhf2u8L&amp;_nc_ht=scontent.xx&amp;oh=adae73e4f7daf1e07e700a68e3f0332d&amp;oe=5DC3AFB4" TargetMode="External" /><Relationship Id="rId245" Type="http://schemas.openxmlformats.org/officeDocument/2006/relationships/hyperlink" Target="https://external.xx.fbcdn.net/safe_image.php?d=AQDqnhuR9j_kJ-YO&amp;w=130&amp;h=130&amp;url=http%3A%2F%2Fstatic-26.sinclairstoryline.com%2Fresources%2Fmedia%2F3bae82e9-d72e-4711-b127-ae5db9f9b798-large16x9_kristencomestoalabama.jpg%3F1551495348323&amp;cfs=1&amp;sx=325&amp;sy=0&amp;sw=555&amp;sh=555&amp;_nc_hash=AQB31YxTKUSzyTu6" TargetMode="External" /><Relationship Id="rId246" Type="http://schemas.openxmlformats.org/officeDocument/2006/relationships/hyperlink" Target="https://scontent.xx.fbcdn.net/v/t1.0-0/p130x130/56985479_10158322697817802_3780840507870019584_n.jpg?_nc_cat=104&amp;_nc_oc=AQnl2ghHSHaj727vXmp5ZdatwmWBlKNL1ht4VrcMknhXT7zGkDvpk8QzISjUffMPUk5MjtqYgxxnRYkAaY-h1u3Y&amp;_nc_ht=scontent.xx&amp;oh=e4145f271931db8c0ebd3053e829002d&amp;oe=5D9595E7" TargetMode="External" /><Relationship Id="rId247" Type="http://schemas.openxmlformats.org/officeDocument/2006/relationships/hyperlink" Target="https://external.xx.fbcdn.net/safe_image.php?d=AQCftT1prbkhNjpP&amp;w=130&amp;h=130&amp;url=http%3A%2F%2Fd3thpuk46eyjbu.cloudfront.net%2Fuploads%2Fproduction%2F12591%2F1554810214%2Foriginal%2Fjonsnow23andme.gif&amp;cfs=1&amp;_nc_hash=AQAYGnOz1a3bY_cU" TargetMode="External" /><Relationship Id="rId248" Type="http://schemas.openxmlformats.org/officeDocument/2006/relationships/hyperlink" Target="https://scontent.xx.fbcdn.net/v/t1.0-0/p130x130/56990385_10158322988547802_909941894568476672_n.jpg?_nc_cat=102&amp;_nc_oc=AQmsmk7sWiSawvAJyWsWT7yxIPq_Qro1HlnMR0UNLmuY2ei_izp3FuvzuMLIUNIxt9RYBZ41h5i4ChbDDNw2xf3Y&amp;_nc_ht=scontent.xx&amp;oh=f358292e7e8502bcb1963dd86e56841d&amp;oe=5D7B2203" TargetMode="External" /><Relationship Id="rId249" Type="http://schemas.openxmlformats.org/officeDocument/2006/relationships/hyperlink" Target="https://scontent.xx.fbcdn.net/v/t1.0-0/p130x130/57421969_10158331520287802_724427095819681792_n.jpg?_nc_cat=111&amp;_nc_oc=AQlkOY1FTbC5b7D_U8SU6a_wUEIU3e9pfNMBLX8mplaZGrGoXJo1HJzwEHW9mwEzX3rXHKafKKfFdD2t7Swvxjiv&amp;_nc_ht=scontent.xx&amp;oh=3d8e3eb659e7870a6728b2c2e7049adb&amp;oe=5D81D0B7" TargetMode="External" /><Relationship Id="rId250" Type="http://schemas.openxmlformats.org/officeDocument/2006/relationships/hyperlink" Target="https://external.xx.fbcdn.net/safe_image.php?d=AQAiPaLCuJDOON6e&amp;w=130&amp;h=130&amp;url=https%3A%2F%2Fwww.gannett-cdn.com%2Fpresto%2F2019%2F04%2F05%2FUSAT%2F9925cef8-7e1e-4dec-9029-08bf3cca139d-Sibs.jpg%3Fcrop%3D852%2C479%2Cx1%2Cy51%26width%3D3200%26height%3D1680%26fit%3Dbounds&amp;cfs=1&amp;sx=407&amp;sy=0&amp;sw=1680&amp;sh=1680&amp;_nc_hash=AQAhUmwWkZtRfpxK" TargetMode="External" /><Relationship Id="rId251" Type="http://schemas.openxmlformats.org/officeDocument/2006/relationships/hyperlink" Target="https://scontent.xx.fbcdn.net/v/t1.0-0/p130x130/57393862_10158336681642802_5074174698225401856_n.jpg?_nc_cat=104&amp;_nc_oc=AQkyvleoq61FkYjvXgfelhsVS_4mvcOa7OX5SjQU3RHSsS8FMAdOhyB0i8ko3mKKdsSYKfBrEfdzXemXeSKAYGRm&amp;_nc_ht=scontent.xx&amp;oh=74db80cb9b5f8a822ed9ad084361bbd0&amp;oe=5D84A50E" TargetMode="External" /><Relationship Id="rId252" Type="http://schemas.openxmlformats.org/officeDocument/2006/relationships/hyperlink" Target="https://external.xx.fbcdn.net/safe_image.php?d=AQD_7WoUAlPRNnbF&amp;w=130&amp;h=130&amp;url=https%3A%2F%2Fblog.23andme.com%2Fwp-content%2Fuploads%2F2019%2F04%2FTony-Wide.png&amp;cfs=1&amp;sx=251&amp;sy=0&amp;sw=586&amp;sh=586&amp;_nc_hash=AQBflfsOLAU40GVX" TargetMode="External" /><Relationship Id="rId253" Type="http://schemas.openxmlformats.org/officeDocument/2006/relationships/hyperlink" Target="https://scontent.xx.fbcdn.net/v/t15.5256-10/s130x130/57021192_1002331979968692_1084258661309612032_n.jpg?_nc_cat=101&amp;_nc_oc=AQkfCSeuWQvjz--XoTJxqsza6fmwSZRfgFTpGkN5eqT-w-M9X_TMKaCzXRz2ln0zWaPi-O5oGMDCKT2bHQLmtq4c&amp;_nc_ht=scontent.xx&amp;oh=8a1750feaca19942a6015bec680f2b3e&amp;oe=5D8C1E3A" TargetMode="External" /><Relationship Id="rId254" Type="http://schemas.openxmlformats.org/officeDocument/2006/relationships/hyperlink" Target="https://scontent.xx.fbcdn.net/v/t15.5256-10/s130x130/56669835_818704801819706_6142961843657768960_n.jpg?_nc_cat=110&amp;_nc_oc=AQm3GUbyb8uWkDNb00gxurVkZYU4UYqkhkPidGEmz-oazPiy9JZwAtRKVkcrJZvON8tzXVcjznR7eyHoXMUqzySG&amp;_nc_ht=scontent.xx&amp;oh=17f60f573377826ac5dbe2618f82c9c0&amp;oe=5D906C8F" TargetMode="External" /><Relationship Id="rId255" Type="http://schemas.openxmlformats.org/officeDocument/2006/relationships/hyperlink" Target="https://external.xx.fbcdn.net/safe_image.php?d=AQCuQ5msjWbF-fVC&amp;w=130&amp;h=130&amp;url=https%3A%2F%2Fblog.23andme.com%2Fwp-content%2Fuploads%2F2018%2F04%2FHappy-DNA-Day.jpg&amp;cfs=1&amp;_nc_hash=AQCZ8UGbTG9xyeeG" TargetMode="External" /><Relationship Id="rId256" Type="http://schemas.openxmlformats.org/officeDocument/2006/relationships/hyperlink" Target="https://scontent.xx.fbcdn.net/v/t15.5256-10/s130x130/56944913_780481172335750_5925238346421895168_n.jpg?_nc_cat=101&amp;_nc_oc=AQnVyEg_a58pyDPJiLcSpYIvpphNi__AbordHMdgox1iK_vx1MdrYpqlurICEqXcVUdtQpPh_XYpfFGlo-jO-ivx&amp;_nc_ht=scontent.xx&amp;oh=855340e4db01456b826ae43f4c0fb172&amp;oe=5D7B86B7" TargetMode="External" /><Relationship Id="rId257" Type="http://schemas.openxmlformats.org/officeDocument/2006/relationships/hyperlink" Target="https://external.xx.fbcdn.net/safe_image.php?d=AQAdzvQd-3m-ws3k&amp;w=130&amp;h=130&amp;url=https%3A%2F%2Fblog.23andme.com%2Fwp-content%2Fuploads%2F2019%2F04%2FTribeca-23andMe-Static-1080x1080.png&amp;cfs=1&amp;_nc_hash=AQA3uT21VWTxZ720" TargetMode="External" /><Relationship Id="rId258" Type="http://schemas.openxmlformats.org/officeDocument/2006/relationships/hyperlink" Target="https://scontent.xx.fbcdn.net/v/t1.0-0/p130x130/57541737_10158349154182802_760841529362219008_n.jpg?_nc_cat=101&amp;_nc_oc=AQmjJCNnvdPIXoxRcARzSUtdFuDG5k8JkczedLgva9TeUXlEgwKh7eFY3uUwdnhRSy8dQOwremEfCqcebWZ2zkjP&amp;_nc_ht=scontent.xx&amp;oh=640516d2cc3eee03f2e60648d3105727&amp;oe=5D8AA4AC" TargetMode="External" /><Relationship Id="rId259" Type="http://schemas.openxmlformats.org/officeDocument/2006/relationships/hyperlink" Target="https://scontent.xx.fbcdn.net/v/t15.5256-10/s130x130/58423336_648377755587978_6432380925023092736_n.jpg?_nc_cat=101&amp;_nc_oc=AQlcWanWH1--cMW3Y90LYjGjsuqpiuDj_t-3u1o3VseH7Aea5osvudEpEPfut00zIqkcgw571N1o6zd8oEF5uFHT&amp;_nc_ht=scontent.xx&amp;oh=d97608bf2c380264c4c30a8bc581cb75&amp;oe=5D94DCEE" TargetMode="External" /><Relationship Id="rId260" Type="http://schemas.openxmlformats.org/officeDocument/2006/relationships/hyperlink" Target="https://external.xx.fbcdn.net/safe_image.php?d=AQAg2fSu-MDnhIbW&amp;w=130&amp;h=130&amp;url=https%3A%2F%2Fbloximages.newyork1.vip.townnews.com%2Fpostandcourier.com%2Fcontent%2Ftncms%2Fassets%2Fv3%2Feditorial%2Ff%2Fe5%2Ffe55b094-45d6-11e9-bcd5-eff00431131a%2F5c89765ac1e44.image.jpg%3Fresize%3D840%252C630&amp;cfs=1&amp;_nc_hash=AQA1jQa2ZMRSx3oi" TargetMode="External" /><Relationship Id="rId261" Type="http://schemas.openxmlformats.org/officeDocument/2006/relationships/hyperlink" Target="https://external.xx.fbcdn.net/safe_image.php?d=AQA5ISUzAZKqeghB&amp;w=130&amp;h=130&amp;url=https%3A%2F%2Ffortunedotcom.files.wordpress.com%2F2019%2F04%2Fmichael-j-fox-23andme-parkinsons-e1556568696259.jpg&amp;cfs=1&amp;sx=659&amp;sy=0&amp;sw=2599&amp;sh=2599&amp;_nc_hash=AQA8M-ZWvfKeGYbK" TargetMode="External" /><Relationship Id="rId262" Type="http://schemas.openxmlformats.org/officeDocument/2006/relationships/hyperlink" Target="https://external.xx.fbcdn.net/safe_image.php?d=AQBf9_eHcF_b9rsj&amp;w=130&amp;h=130&amp;url=https%3A%2F%2Fblog.23andme.com%2Fwp-content%2Fuploads%2F2019%2F04%2FWe-Love-Mom-Genes.png&amp;cfs=1&amp;_nc_hash=AQBF43IQsHgbrGlg" TargetMode="External" /><Relationship Id="rId263" Type="http://schemas.openxmlformats.org/officeDocument/2006/relationships/hyperlink" Target="https://external.xx.fbcdn.net/safe_image.php?d=AQB9SrCwHYwAhDXv&amp;w=130&amp;h=130&amp;url=https%3A%2F%2Fcdn.abcotvs.com%2Fdip%2Fimages%2F5182617_dna-reunion0311.jpg%3Fw%3D1600&amp;cfs=1&amp;_nc_hash=AQBwBGhtv2Q5SpuO" TargetMode="External" /><Relationship Id="rId264" Type="http://schemas.openxmlformats.org/officeDocument/2006/relationships/hyperlink" Target="https://scontent.xx.fbcdn.net/v/t1.0-0/p130x130/59410794_10158379675632802_5898945669032312832_n.jpg?_nc_cat=110&amp;_nc_oc=AQnz4Ws6zLCE0_hnC7OC0-rcu70TBNbMQw2InUPSwbORSJazN2bryPmC-KMWF-vYjocIp7NSVyN-wnspnTqJNI8e&amp;_nc_ht=scontent.xx&amp;oh=96d8ee3f808c6fc71829dd741b5dd829&amp;oe=5D8B3558" TargetMode="External" /><Relationship Id="rId265" Type="http://schemas.openxmlformats.org/officeDocument/2006/relationships/hyperlink" Target="https://external.xx.fbcdn.net/safe_image.php?d=AQDw4mS99v0a7tON&amp;w=130&amp;h=130&amp;url=https%3A%2F%2Fwww.philly.com%2Fresizer%2Fm1-EE0zxmhTGZJwPZgFD75yPOXg%3D%2F1200x0%2Fcenter%2Fmiddle%2Fwww.philly.com%2Fresizer%2FUfOe5y_c64rBtdnpG7ZICEQlFQU%3D%2F1200x0%2Fcenter%2Fmiddle%2Farc-anglerfish-arc2-prod-pmn.s3.amazonaws.com%2Fpublic%2FGMWHHWFMRJD7DOUK5PZ4VPPQJU.jpg&amp;cfs=1&amp;sx=195&amp;sy=0&amp;sw=848&amp;sh=848&amp;_nc_hash=AQBjPt-hK-U5fgPI" TargetMode="External" /><Relationship Id="rId266" Type="http://schemas.openxmlformats.org/officeDocument/2006/relationships/hyperlink" Target="https://external.xx.fbcdn.net/safe_image.php?d=AQBid0XLxQ3AtdJV&amp;w=130&amp;h=130&amp;url=https%3A%2F%2Fblog.23andme.com%2Fwp-content%2Fuploads%2F2019%2F04%2Fota_honor_roll_2018.jpg&amp;cfs=1&amp;_nc_hash=AQCLB5HA5gHxkhSd" TargetMode="External" /><Relationship Id="rId267" Type="http://schemas.openxmlformats.org/officeDocument/2006/relationships/hyperlink" Target="https://external.xx.fbcdn.net/safe_image.php?d=AQD7nu6ofy8l9cbP&amp;w=130&amp;h=130&amp;url=https%3A%2F%2Fblog.23andme.com%2Fwp-content%2Fuploads%2F2019%2F05%2F2019-05-08.jpg&amp;cfs=1&amp;_nc_hash=AQAYR79UOM4V2ENo" TargetMode="External" /><Relationship Id="rId268" Type="http://schemas.openxmlformats.org/officeDocument/2006/relationships/hyperlink" Target="https://scontent.xx.fbcdn.net/v/t1.0-0/s130x130/60341669_10158397157062802_5610030541949632512_n.jpg?_nc_cat=105&amp;_nc_oc=AQnnIiEMmSDmuHegRBRQcNhTNW1GXxPeGHwttqYDDmLrldhQ_jK6gOTqFM_g9wlKyaqhhPvNrIqj99_RhH-DIdJi&amp;_nc_ht=scontent.xx&amp;oh=4b1365d544740880f365c1766e435eb1&amp;oe=5D8F8E69" TargetMode="External" /><Relationship Id="rId269" Type="http://schemas.openxmlformats.org/officeDocument/2006/relationships/hyperlink" Target="https://external.xx.fbcdn.net/safe_image.php?d=AQBoTDkDrW5bZpiu&amp;w=130&amp;h=130&amp;url=https%3A%2F%2Fwww.pe.com%2Fwp-content%2Fuploads%2F2019%2F04%2FPicture-of-Dawn-and-Jason-1.jpg%3Fw%3D1024%26h%3D768&amp;cfs=1&amp;sx=102&amp;sy=0&amp;sw=768&amp;sh=768&amp;_nc_hash=AQAVqwOyehNO1gr5" TargetMode="External" /><Relationship Id="rId270" Type="http://schemas.openxmlformats.org/officeDocument/2006/relationships/hyperlink" Target="https://scontent.xx.fbcdn.net/v/t15.5256-10/s130x130/59918478_2748747905198804_3868070262859628544_n.jpg?_nc_cat=105&amp;_nc_oc=AQl9zRjXWis4r_jFHLiLkJTB4aiuUNL0GZ_p1-rBNV7Feg8cYH7EYI3dZyKSp9GE5P-ndYBx_yhbSSkCOyOYgSGL&amp;_nc_ht=scontent.xx&amp;oh=9e4b603d054e4bd18c76794345ee7960&amp;oe=5D7A0B74" TargetMode="External" /><Relationship Id="rId271" Type="http://schemas.openxmlformats.org/officeDocument/2006/relationships/hyperlink" Target="https://scontent.xx.fbcdn.net/v/t15.5256-10/s130x130/59586330_2316242688702299_4882161364849655808_n.jpg?_nc_cat=100&amp;_nc_oc=AQlqLK2AzL-0YxoTiBZaciX5EAipumO6z2vHRWf-241aVWvPKMoXpEYvpup2ckNM6CQ_3M1t8WUsgRbNE-9j9QSA&amp;_nc_ht=scontent.xx&amp;oh=f34c37799a94aa6469187dccd7693fbb&amp;oe=5D8E691C" TargetMode="External" /><Relationship Id="rId272" Type="http://schemas.openxmlformats.org/officeDocument/2006/relationships/hyperlink" Target="https://scontent.xx.fbcdn.net/v/t1.0-0/s130x130/51119270_10158127233892802_3504938178211479552_n.jpg?_nc_cat=110&amp;_nc_oc=AQlK3jkMRrh02U2yRVUkttxiEh9S_3l7iMzPLxPCW6c4q_uuK6l7PT38xtYAcS-3ipSdQwYCevhA5VdooUVaFKWK&amp;_nc_ht=scontent.xx&amp;oh=6c6f4d40346117632a5136d480b5685e&amp;oe=5D85834A" TargetMode="External" /><Relationship Id="rId273" Type="http://schemas.openxmlformats.org/officeDocument/2006/relationships/hyperlink" Target="https://external.xx.fbcdn.net/safe_image.php?w=130&amp;h=130&amp;url=http%3A%2F%2Flocaltvktvi.files.wordpress.com%2F2019%2F03%2Fpromo376630273.jpg%3Fquality%3D85%26strip%3Dall%26w%3D1200&amp;cfs=1&amp;sx=468&amp;sy=0&amp;sw=675&amp;sh=675&amp;_nc_hash=AQCLEZtIJG2K3cTz" TargetMode="External" /><Relationship Id="rId274" Type="http://schemas.openxmlformats.org/officeDocument/2006/relationships/hyperlink" Target="https://scontent.xx.fbcdn.net/v/t1.0-0/p130x130/59887952_10158411794522802_3014202086918193152_n.jpg?_nc_cat=111&amp;_nc_oc=AQn2hd3DJtA6n5jkz6b82CXOVxx2PM4Bhkvg8KE6t0kjdCegB-gKLIjox__tENjFM9l81s_f79RtpGHgePIT5ZO7&amp;_nc_ht=scontent.xx&amp;oh=3ddf590801969347f1009c010ea00bc4&amp;oe=5D929D5E" TargetMode="External" /><Relationship Id="rId275" Type="http://schemas.openxmlformats.org/officeDocument/2006/relationships/hyperlink" Target="https://external.xx.fbcdn.net/safe_image.php?d=AQDQBtNzlAHKP44x&amp;w=130&amp;h=130&amp;url=https%3A%2F%2Fblog.23andme.com%2Fwp-content%2Fuploads%2F2019%2F05%2FMini-Report-Drop2-50-1024x536.png&amp;cfs=1&amp;_nc_hash=AQDfGFMcHcNB4rYf" TargetMode="External" /><Relationship Id="rId276" Type="http://schemas.openxmlformats.org/officeDocument/2006/relationships/hyperlink" Target="https://external.xx.fbcdn.net/safe_image.php?d=AQDsE_rt37P2xvJM&amp;w=130&amp;h=130&amp;url=https%3A%2F%2Fmedia13.s-nbcnews.com%2Fj%2FMSNBC%2FComponents%2FVideo%2F201904%2Ftdy_parents_9a_upside_190417_1920x1080.social_share_1200x630_center.jpg&amp;cfs=1&amp;sx=570&amp;sy=0&amp;sw=630&amp;sh=630&amp;_nc_hash=AQCsWgbMfBNEs-dq" TargetMode="External" /><Relationship Id="rId277" Type="http://schemas.openxmlformats.org/officeDocument/2006/relationships/hyperlink" Target="https://scontent.xx.fbcdn.net/v/t1.0-0/p130x130/60552639_10158411840382802_7903844966969901056_n.jpg?_nc_cat=109&amp;_nc_oc=AQne7FEJAlaA2jpqVDEj58PPlcrkC3SArosY8-qmYShvJAnxDKqjEQNs4nAOFZU0DwV77jWPhnbBuitS9yrxcGJ7&amp;_nc_ht=scontent.xx&amp;oh=4d3fe0656621d2db50e1adf2805c5090&amp;oe=5D85B3FF" TargetMode="External" /><Relationship Id="rId278" Type="http://schemas.openxmlformats.org/officeDocument/2006/relationships/hyperlink" Target="https://external.xx.fbcdn.net/safe_image.php?d=AQAdKCtdtHax8LFq&amp;w=130&amp;h=130&amp;url=https%3A%2F%2Ffm.cnbc.com%2Fapplications%2Fcnbc.com%2Fresources%2Fimg%2Feditorial%2F2019%2F05%2F13%2F105863910-155779749981423andme_big_withouttext.1910x1000.jpg&amp;cfs=1&amp;_nc_hash=AQCCL-BQ5y32xTso" TargetMode="External" /><Relationship Id="rId279" Type="http://schemas.openxmlformats.org/officeDocument/2006/relationships/hyperlink" Target="https://external.xx.fbcdn.net/safe_image.php?d=AQCa25YmFe1wyY1q&amp;w=130&amp;h=130&amp;url=https%3A%2F%2Fblog.23andme.com%2Fwp-content%2Fuploads%2F2019%2F05%2FFB-SocialEmbed1200x628-Nologo.png&amp;cfs=1&amp;_nc_hash=AQAZGgMfhRR-wNDb" TargetMode="External" /><Relationship Id="rId280" Type="http://schemas.openxmlformats.org/officeDocument/2006/relationships/hyperlink" Target="https://external.xx.fbcdn.net/safe_image.php?d=AQAb3i6KWIG3padq&amp;w=130&amp;h=130&amp;url=https%3A%2F%2Fs.yimg.com%2Fuu%2Fapi%2Fres%2F1.2%2FqFWosiMGgR_4JkJdlpoIwg--%7EB%2FaD0xNTk0O3c9MjgyNjtzbT0xO2FwcGlkPXl0YWNoeW9u%2Fhttp%3A%2F%2Fmedia.zenfs.com%2Fen%2Fhomerun%2Ffeed_manager_auto_publish_494%2F819a77ec2e1f6575c9c43ee47ade6123&amp;cfs=1&amp;sx=687&amp;sy=0&amp;sw=1594&amp;sh=1594&amp;_nc_hash=AQAj1B53S5vsSw-_" TargetMode="External" /><Relationship Id="rId281" Type="http://schemas.openxmlformats.org/officeDocument/2006/relationships/hyperlink" Target="https://external.xx.fbcdn.net/safe_image.php?d=AQBAG4OaBtCGplUJ&amp;w=130&amp;h=130&amp;url=https%3A%2F%2Fblog.23andme.com%2Fwp-content%2Fuploads%2F2019%2F04%2FCavalli.png&amp;cfs=1&amp;sx=0&amp;sy=0&amp;sw=313&amp;sh=313&amp;_nc_hash=AQCCEag8BScA2gnd" TargetMode="External" /><Relationship Id="rId282" Type="http://schemas.openxmlformats.org/officeDocument/2006/relationships/hyperlink" Target="https://scontent.xx.fbcdn.net/v/t1.0-0/s130x130/61052969_10158444618927802_8911038055129808896_n.jpg?_nc_cat=100&amp;_nc_oc=AQnkQfiY4alkjEDTpRwmDtzvtSzFSxpiZoCbbX4TwBhBu6qyRI_49BwNmpxcQuWRa47BALBUHCcA7W4NaVjn9upn&amp;_nc_ht=scontent.xx&amp;oh=4622dc4c0d1c56e452eec83f5ba0c628&amp;oe=5D8AC109" TargetMode="External" /><Relationship Id="rId283" Type="http://schemas.openxmlformats.org/officeDocument/2006/relationships/hyperlink" Target="https://scontent.xx.fbcdn.net/v/t1.0-0/p130x130/60554685_10158424064352802_7256452602139770880_n.jpg?_nc_cat=103&amp;_nc_oc=AQmG_3tjpa4yOmjisphIapdkTajDZdF6wC0zFug-e4tHP9YauPmkP8XaL-PItV8y4HP9jIrJEJ386LL1T_FWNiT2&amp;_nc_ht=scontent.xx&amp;oh=113a63c93b3b4bf2b0447556a0c46386&amp;oe=5DC3EFC2" TargetMode="External" /><Relationship Id="rId284" Type="http://schemas.openxmlformats.org/officeDocument/2006/relationships/hyperlink" Target="https://external.xx.fbcdn.net/safe_image.php?d=AQDOblc-NyhGMq7F&amp;w=130&amp;h=130&amp;url=https%3A%2F%2Fwww.theledger.com%2Fstoryimage%2FLK%2F20190413%2FNEWS%2F190418550%2FAR%2F0%2FAR-190418550.jpg&amp;cfs=1&amp;sx=0&amp;sy=385&amp;sw=3568&amp;sh=3568&amp;_nc_hash=AQBJiIU82sHl645o" TargetMode="External" /><Relationship Id="rId285" Type="http://schemas.openxmlformats.org/officeDocument/2006/relationships/hyperlink" Target="https://scontent.xx.fbcdn.net/v/t15.5256-10/p130x130/60360902_2186422634774498_407619085317177344_n.jpg?_nc_cat=101&amp;_nc_oc=AQlurRCCjLUmfq7JS6pC-2B06447Emfes8qu_t3YYo6qYopw6R3Enxy89H1BiZApy_tlgCRDhqQDxh0vBdBWPzkM&amp;_nc_ht=scontent.xx&amp;oh=75f8d95a16fa686e23c0bb94041fdb25&amp;oe=5D966C93" TargetMode="External" /><Relationship Id="rId286" Type="http://schemas.openxmlformats.org/officeDocument/2006/relationships/hyperlink" Target="https://external.xx.fbcdn.net/safe_image.php?d=AQD6vt0OrmdvFfKH&amp;w=130&amp;h=130&amp;url=https%3A%2F%2Fwww.ttec.com%2Fsites%2Fdefault%2Ffiles%2Frubicon_main_393.jpg&amp;cfs=1&amp;_nc_hash=AQBSZ446hPaguIOs" TargetMode="External" /><Relationship Id="rId287" Type="http://schemas.openxmlformats.org/officeDocument/2006/relationships/hyperlink" Target="https://scontent.xx.fbcdn.net/v/t15.5256-10/s130x130/60577491_2230732910589761_8900732341232599040_n.jpg?_nc_cat=107&amp;_nc_oc=AQmtnJRbPd2-73Isrg6XNt0gklNsG13HbZ1mEONLtQaOkVGT7yB-b-pbbQymBOpm-Peb1rRwRroCz1J6AgNSMKBs&amp;_nc_ht=scontent.xx&amp;oh=ce3457cfb95a4ebf94ec7954803cce2a&amp;oe=5D871009" TargetMode="External" /><Relationship Id="rId288" Type="http://schemas.openxmlformats.org/officeDocument/2006/relationships/hyperlink" Target="https://scontent.xx.fbcdn.net/v/t1.0-0/p130x130/60912659_10158445240257802_896986520857083904_n.jpg?_nc_cat=102&amp;_nc_oc=AQkUHBZcSQautMeNmh0fLGjiS4LeQPW0e_bIvyD7kI8FsHjJt6VVwOGvwoLDqQQnn9_xgrROrAu3x-ocb-jo0iR8&amp;_nc_ht=scontent.xx&amp;oh=77b399df38346a8e684106f3da7acfd7&amp;oe=5D882184" TargetMode="External" /><Relationship Id="rId289" Type="http://schemas.openxmlformats.org/officeDocument/2006/relationships/hyperlink" Target="https://external.xx.fbcdn.net/safe_image.php?d=AQB97JCUj1LYillJ&amp;w=130&amp;h=130&amp;url=https%3A%2F%2Fmedia.graytvinc.com%2Fimages%2Flonglost%2Bsister.jpg&amp;cfs=1&amp;sx=0&amp;sy=0&amp;sw=720&amp;sh=720&amp;_nc_hash=AQAkmYf7l3yn_yhQ" TargetMode="External" /><Relationship Id="rId290" Type="http://schemas.openxmlformats.org/officeDocument/2006/relationships/hyperlink" Target="https://scontent.xx.fbcdn.net/v/t1.0-0/p130x130/60767802_10158445235797802_7053161088371654656_n.jpg?_nc_cat=109&amp;_nc_oc=AQl7Z_yHgDKzQshbVpoZZn-n3PzUhYYYXl0bu1TCJu52aG-QmXna1wYCBs05ey8FGAduesXFnCrAOkB5dM2LkUBf&amp;_nc_ht=scontent.xx&amp;oh=41bc4ed46f3001b42f31a2957b721056&amp;oe=5DC2651B" TargetMode="External" /><Relationship Id="rId291" Type="http://schemas.openxmlformats.org/officeDocument/2006/relationships/hyperlink" Target="https://external.xx.fbcdn.net/safe_image.php?d=AQCghg90owDBnBb4&amp;w=130&amp;h=130&amp;url=https%3A%2F%2Fblog.23andme.com%2Fwp-content%2Fuploads%2F2019%2F04%2Fmindy-Cindy-wide.jpg&amp;cfs=1&amp;sx=109&amp;sy=0&amp;sw=212&amp;sh=212&amp;_nc_hash=AQDwbnbZhJngjytV" TargetMode="External" /><Relationship Id="rId292" Type="http://schemas.openxmlformats.org/officeDocument/2006/relationships/hyperlink" Target="https://external.xx.fbcdn.net/safe_image.php?d=AQAVkenEopZbmOWt&amp;w=130&amp;h=130&amp;url=https%3A%2F%2Fthumbor.forbes.com%2Fthumbor%2F600x315%2Fhttps%253A%252F%252Fspecials-images.forbesimg.com%252Fimageserve%252F5cf6d9a49736330008ab0d0f%252F960x0.jpg%253FcropX1%253D28%2526cropX2%253D2742%2526cropY1%253D166%2526cropY2%253D1693&amp;cfs=1&amp;_nc_hash=AQCAVPHAxIQr-nM9" TargetMode="External" /><Relationship Id="rId293" Type="http://schemas.openxmlformats.org/officeDocument/2006/relationships/hyperlink" Target="https://external.xx.fbcdn.net/safe_image.php?d=AQDXz5osqMU_t_nv&amp;w=130&amp;h=130&amp;url=https%3A%2F%2Fblog.23andme.com%2Fwp-content%2Fuploads%2F2019%2F05%2FiStock-91697992.jpg&amp;cfs=1&amp;_nc_hash=AQBlJ3WDeeOSesrO" TargetMode="External" /><Relationship Id="rId294" Type="http://schemas.openxmlformats.org/officeDocument/2006/relationships/hyperlink" Target="https://scontent.xx.fbcdn.net/v/t1.0-0/p130x130/61924184_10158480953392802_6090997292041502720_n.jpg?_nc_cat=104&amp;_nc_oc=AQmglGxwgTplw34F66wOjuNKkVE2AUbrzO08Q5PM-DrzVxfCkyROkyOp-baHYJF_1gHcYx2Ef98BUh236ZmSKhJY&amp;_nc_ht=scontent.xx&amp;oh=02211c3cfd3ad60a597b5eb4fa21e626&amp;oe=5D7F8511" TargetMode="External" /><Relationship Id="rId295" Type="http://schemas.openxmlformats.org/officeDocument/2006/relationships/hyperlink" Target="https://external.xx.fbcdn.net/safe_image.php?d=AQCPVUAEfqVlYtSL&amp;w=130&amp;h=130&amp;url=https%3A%2F%2Fwww.hawaiinewsnow.com%2Fresizer%2F5jl7Xtod6jTFqsnajaHtXPrOSDI%3D%2F1200x0%2Farc-anglerfish-arc2-prod-raycom.s3.amazonaws.com%2Fpublic%2FRTPBWGFM7BFVDE76JAIBGBRKCQ.PNG&amp;cfs=1&amp;_nc_hash=AQC9C_MJI7oZGzO0" TargetMode="External" /><Relationship Id="rId296" Type="http://schemas.openxmlformats.org/officeDocument/2006/relationships/hyperlink" Target="https://external.xx.fbcdn.net/safe_image.php?d=AQDvFs1-2gVJSjk3&amp;w=130&amp;h=130&amp;url=https%3A%2F%2Fblog.23andme.com%2Fwp-content%2Fuploads%2F2019%2F06%2FPublicSpeaking-62-1024x536.png&amp;cfs=1&amp;_nc_hash=AQDFg53rneelwcdf" TargetMode="External" /><Relationship Id="rId297" Type="http://schemas.openxmlformats.org/officeDocument/2006/relationships/hyperlink" Target="https://scontent.xx.fbcdn.net/v/t1.0-0/p130x130/62169387_10158486604982802_1338094458318618624_n.jpg?_nc_cat=105&amp;_nc_oc=AQlj2pixai4fuJuhVIac4yyBmMQ3L_oTyGAxtQNZdto_yw3gXUv1OKcy6Or736X9uRoeT2GgldQ1xLUw7NHnxG-C&amp;_nc_ht=scontent.xx&amp;oh=c1e2f3abee2ca535782af945dd35b197&amp;oe=5D975470" TargetMode="External" /><Relationship Id="rId298" Type="http://schemas.openxmlformats.org/officeDocument/2006/relationships/hyperlink" Target="https://scontent.xx.fbcdn.net/v/t1.0-0/p130x130/62256083_10158498652187802_8637927003242102784_n.jpg?_nc_cat=108&amp;_nc_oc=AQm8mgsfbGV2HuvY-lRwCcqwuEl6WRrK4QgZxhUvCWTUdD7KTnPsKyz4HlgUxT9HCEt5HiyKMbZuvS1WbxTu9bnk&amp;_nc_ht=scontent.xx&amp;oh=14a59b1aee6d65adcf719032207d37ec&amp;oe=5D95ADEB" TargetMode="External" /><Relationship Id="rId299" Type="http://schemas.openxmlformats.org/officeDocument/2006/relationships/hyperlink" Target="https://scontent.xx.fbcdn.net/v/t1.0-0/p130x130/62433239_10158486607117802_6868452579538370560_n.jpg?_nc_cat=105&amp;_nc_oc=AQm9ytR7vOAOT7Z63f45pGIjxCoP_NABtkicshqr6ISid9pZ_z0C31psd9x4NzjR3aBs38vO6wOGHJJjOzE35qJS&amp;_nc_ht=scontent.xx&amp;oh=e38d495328ea16610ad5508b237bf2ee&amp;oe=5D98742D" TargetMode="External" /><Relationship Id="rId300" Type="http://schemas.openxmlformats.org/officeDocument/2006/relationships/hyperlink" Target="https://external.xx.fbcdn.net/safe_image.php?d=AQAjxjzGwv5ykFrb&amp;w=130&amp;h=130&amp;url=https%3A%2F%2Fs.yimg.com%2Fuu%2Fapi%2Fres%2F1.2%2FI9RUKy_WCZ48PN04WOitpA--%7EB%2FaD0xNDM4O3c9MTA4MDtzbT0xO2FwcGlkPXl0YWNoeW9u%2Fhttp%3A%2F%2Fmedia.zenfs.com%2Fen-US%2Fhomerun%2Fparents_articles_5%2Ffc3ae2e2eac8a517d1afd98f1c5c09b9&amp;cfs=1&amp;sx=0&amp;sy=333&amp;sw=1080&amp;sh=1080&amp;_nc_hash=AQCePWnW3_c7T6Hs" TargetMode="External" /><Relationship Id="rId301" Type="http://schemas.openxmlformats.org/officeDocument/2006/relationships/hyperlink" Target="https://www.facebook.com/13372817801_10158178363722802" TargetMode="External" /><Relationship Id="rId302" Type="http://schemas.openxmlformats.org/officeDocument/2006/relationships/hyperlink" Target="https://www.facebook.com/13372817801_10158188868922802" TargetMode="External" /><Relationship Id="rId303" Type="http://schemas.openxmlformats.org/officeDocument/2006/relationships/hyperlink" Target="https://www.facebook.com/13372817801_10158187603042802" TargetMode="External" /><Relationship Id="rId304" Type="http://schemas.openxmlformats.org/officeDocument/2006/relationships/hyperlink" Target="https://www.facebook.com/13372817801_10158187620572802" TargetMode="External" /><Relationship Id="rId305" Type="http://schemas.openxmlformats.org/officeDocument/2006/relationships/hyperlink" Target="https://www.facebook.com/13372817801_10158195670797802" TargetMode="External" /><Relationship Id="rId306" Type="http://schemas.openxmlformats.org/officeDocument/2006/relationships/hyperlink" Target="https://www.facebook.com/13372817801_10158200113907802" TargetMode="External" /><Relationship Id="rId307" Type="http://schemas.openxmlformats.org/officeDocument/2006/relationships/hyperlink" Target="https://www.facebook.com/13372817801_10158202716197802" TargetMode="External" /><Relationship Id="rId308" Type="http://schemas.openxmlformats.org/officeDocument/2006/relationships/hyperlink" Target="https://www.facebook.com/13372817801_10158206256167802" TargetMode="External" /><Relationship Id="rId309" Type="http://schemas.openxmlformats.org/officeDocument/2006/relationships/hyperlink" Target="https://www.facebook.com/13372817801_10158211130037802" TargetMode="External" /><Relationship Id="rId310" Type="http://schemas.openxmlformats.org/officeDocument/2006/relationships/hyperlink" Target="https://www.facebook.com/13372817801_10158212512107802" TargetMode="External" /><Relationship Id="rId311" Type="http://schemas.openxmlformats.org/officeDocument/2006/relationships/hyperlink" Target="https://www.facebook.com/13372817801_10158215411172802" TargetMode="External" /><Relationship Id="rId312" Type="http://schemas.openxmlformats.org/officeDocument/2006/relationships/hyperlink" Target="https://www.facebook.com/13372817801_10158217813057802" TargetMode="External" /><Relationship Id="rId313" Type="http://schemas.openxmlformats.org/officeDocument/2006/relationships/hyperlink" Target="https://www.facebook.com/13372817801_10158220251002802" TargetMode="External" /><Relationship Id="rId314" Type="http://schemas.openxmlformats.org/officeDocument/2006/relationships/hyperlink" Target="https://www.facebook.com/13372817801_10158215412557802" TargetMode="External" /><Relationship Id="rId315" Type="http://schemas.openxmlformats.org/officeDocument/2006/relationships/hyperlink" Target="https://www.facebook.com/13372817801_10158225528397802" TargetMode="External" /><Relationship Id="rId316" Type="http://schemas.openxmlformats.org/officeDocument/2006/relationships/hyperlink" Target="https://www.facebook.com/13372817801_10158432793902802" TargetMode="External" /><Relationship Id="rId317" Type="http://schemas.openxmlformats.org/officeDocument/2006/relationships/hyperlink" Target="https://www.facebook.com/13372817801_10158225129922802" TargetMode="External" /><Relationship Id="rId318" Type="http://schemas.openxmlformats.org/officeDocument/2006/relationships/hyperlink" Target="https://www.facebook.com/13372817801_10158228471737802" TargetMode="External" /><Relationship Id="rId319" Type="http://schemas.openxmlformats.org/officeDocument/2006/relationships/hyperlink" Target="https://www.facebook.com/13372817801_10158235553727802" TargetMode="External" /><Relationship Id="rId320" Type="http://schemas.openxmlformats.org/officeDocument/2006/relationships/hyperlink" Target="https://www.facebook.com/13372817801_10158238730077802" TargetMode="External" /><Relationship Id="rId321" Type="http://schemas.openxmlformats.org/officeDocument/2006/relationships/hyperlink" Target="https://www.facebook.com/13372817801_10158228537847802" TargetMode="External" /><Relationship Id="rId322" Type="http://schemas.openxmlformats.org/officeDocument/2006/relationships/hyperlink" Target="https://www.facebook.com/13372817801_10158228531032802" TargetMode="External" /><Relationship Id="rId323" Type="http://schemas.openxmlformats.org/officeDocument/2006/relationships/hyperlink" Target="https://www.facebook.com/13372817801_10158228543702802" TargetMode="External" /><Relationship Id="rId324" Type="http://schemas.openxmlformats.org/officeDocument/2006/relationships/hyperlink" Target="https://www.facebook.com/13372817801_10158236345627802" TargetMode="External" /><Relationship Id="rId325" Type="http://schemas.openxmlformats.org/officeDocument/2006/relationships/hyperlink" Target="https://www.facebook.com/13372817801_10158228642947802" TargetMode="External" /><Relationship Id="rId326" Type="http://schemas.openxmlformats.org/officeDocument/2006/relationships/hyperlink" Target="https://www.facebook.com/13372817801_10158257239742802" TargetMode="External" /><Relationship Id="rId327" Type="http://schemas.openxmlformats.org/officeDocument/2006/relationships/hyperlink" Target="https://www.facebook.com/13372817801_10158228644817802" TargetMode="External" /><Relationship Id="rId328" Type="http://schemas.openxmlformats.org/officeDocument/2006/relationships/hyperlink" Target="https://www.facebook.com/13372817801_10158262018902802" TargetMode="External" /><Relationship Id="rId329" Type="http://schemas.openxmlformats.org/officeDocument/2006/relationships/hyperlink" Target="https://www.facebook.com/13372817801_10158264323172802" TargetMode="External" /><Relationship Id="rId330" Type="http://schemas.openxmlformats.org/officeDocument/2006/relationships/hyperlink" Target="https://www.facebook.com/13372817801_10158234185672802" TargetMode="External" /><Relationship Id="rId331" Type="http://schemas.openxmlformats.org/officeDocument/2006/relationships/hyperlink" Target="https://www.facebook.com/13372817801_10158278207332802" TargetMode="External" /><Relationship Id="rId332" Type="http://schemas.openxmlformats.org/officeDocument/2006/relationships/hyperlink" Target="https://www.facebook.com/13372817801_10158281344417802" TargetMode="External" /><Relationship Id="rId333" Type="http://schemas.openxmlformats.org/officeDocument/2006/relationships/hyperlink" Target="https://www.facebook.com/13372817801_10158287914767802" TargetMode="External" /><Relationship Id="rId334" Type="http://schemas.openxmlformats.org/officeDocument/2006/relationships/hyperlink" Target="https://www.facebook.com/13372817801_10158291705567802" TargetMode="External" /><Relationship Id="rId335" Type="http://schemas.openxmlformats.org/officeDocument/2006/relationships/hyperlink" Target="https://www.facebook.com/13372817801_10158294613347802" TargetMode="External" /><Relationship Id="rId336" Type="http://schemas.openxmlformats.org/officeDocument/2006/relationships/hyperlink" Target="https://www.facebook.com/13372817801_10158270929622802" TargetMode="External" /><Relationship Id="rId337" Type="http://schemas.openxmlformats.org/officeDocument/2006/relationships/hyperlink" Target="https://www.facebook.com/13372817801_10158300384642802" TargetMode="External" /><Relationship Id="rId338" Type="http://schemas.openxmlformats.org/officeDocument/2006/relationships/hyperlink" Target="https://www.facebook.com/13372817801_10158294617567802" TargetMode="External" /><Relationship Id="rId339" Type="http://schemas.openxmlformats.org/officeDocument/2006/relationships/hyperlink" Target="https://www.facebook.com/13372817801_10158306437377802" TargetMode="External" /><Relationship Id="rId340" Type="http://schemas.openxmlformats.org/officeDocument/2006/relationships/hyperlink" Target="https://www.facebook.com/13372817801_10158309052392802" TargetMode="External" /><Relationship Id="rId341" Type="http://schemas.openxmlformats.org/officeDocument/2006/relationships/hyperlink" Target="https://www.facebook.com/13372817801_10158309066027802" TargetMode="External" /><Relationship Id="rId342" Type="http://schemas.openxmlformats.org/officeDocument/2006/relationships/hyperlink" Target="https://www.facebook.com/13372817801_10158312531317802" TargetMode="External" /><Relationship Id="rId343" Type="http://schemas.openxmlformats.org/officeDocument/2006/relationships/hyperlink" Target="https://www.facebook.com/13372817801_10158309068222802" TargetMode="External" /><Relationship Id="rId344" Type="http://schemas.openxmlformats.org/officeDocument/2006/relationships/hyperlink" Target="https://www.facebook.com/13372817801_351316688846831" TargetMode="External" /><Relationship Id="rId345" Type="http://schemas.openxmlformats.org/officeDocument/2006/relationships/hyperlink" Target="https://www.facebook.com/13372817801_10158309079122802" TargetMode="External" /><Relationship Id="rId346" Type="http://schemas.openxmlformats.org/officeDocument/2006/relationships/hyperlink" Target="https://www.facebook.com/13372817801_10158322698782802" TargetMode="External" /><Relationship Id="rId347" Type="http://schemas.openxmlformats.org/officeDocument/2006/relationships/hyperlink" Target="https://www.facebook.com/13372817801_10158331507737802" TargetMode="External" /><Relationship Id="rId348" Type="http://schemas.openxmlformats.org/officeDocument/2006/relationships/hyperlink" Target="https://www.facebook.com/13372817801_10158322989397802" TargetMode="External" /><Relationship Id="rId349" Type="http://schemas.openxmlformats.org/officeDocument/2006/relationships/hyperlink" Target="https://www.facebook.com/13372817801_10158331521137802" TargetMode="External" /><Relationship Id="rId350" Type="http://schemas.openxmlformats.org/officeDocument/2006/relationships/hyperlink" Target="https://www.facebook.com/13372817801_10158336677077802" TargetMode="External" /><Relationship Id="rId351" Type="http://schemas.openxmlformats.org/officeDocument/2006/relationships/hyperlink" Target="https://www.facebook.com/13372817801_10158336683782802" TargetMode="External" /><Relationship Id="rId352" Type="http://schemas.openxmlformats.org/officeDocument/2006/relationships/hyperlink" Target="https://www.facebook.com/13372817801_10158338914727802" TargetMode="External" /><Relationship Id="rId353" Type="http://schemas.openxmlformats.org/officeDocument/2006/relationships/hyperlink" Target="https://www.facebook.com/13372817801_1000938593441364" TargetMode="External" /><Relationship Id="rId354" Type="http://schemas.openxmlformats.org/officeDocument/2006/relationships/hyperlink" Target="https://www.facebook.com/13372817801_10158349141547802" TargetMode="External" /><Relationship Id="rId355" Type="http://schemas.openxmlformats.org/officeDocument/2006/relationships/hyperlink" Target="https://www.facebook.com/13372817801_10158358832302802" TargetMode="External" /><Relationship Id="rId356" Type="http://schemas.openxmlformats.org/officeDocument/2006/relationships/hyperlink" Target="https://www.facebook.com/13372817801_10158357748147802" TargetMode="External" /><Relationship Id="rId357" Type="http://schemas.openxmlformats.org/officeDocument/2006/relationships/hyperlink" Target="https://www.facebook.com/13372817801_10158362808577802" TargetMode="External" /><Relationship Id="rId358" Type="http://schemas.openxmlformats.org/officeDocument/2006/relationships/hyperlink" Target="https://www.facebook.com/13372817801_10158349154872802" TargetMode="External" /><Relationship Id="rId359" Type="http://schemas.openxmlformats.org/officeDocument/2006/relationships/hyperlink" Target="https://www.facebook.com/13372817801_10158371652087802" TargetMode="External" /><Relationship Id="rId360" Type="http://schemas.openxmlformats.org/officeDocument/2006/relationships/hyperlink" Target="https://www.facebook.com/13372817801_10158349118997802" TargetMode="External" /><Relationship Id="rId361" Type="http://schemas.openxmlformats.org/officeDocument/2006/relationships/hyperlink" Target="https://www.facebook.com/13372817801_10158373826072802" TargetMode="External" /><Relationship Id="rId362" Type="http://schemas.openxmlformats.org/officeDocument/2006/relationships/hyperlink" Target="https://www.facebook.com/13372817801_10158373927627802" TargetMode="External" /><Relationship Id="rId363" Type="http://schemas.openxmlformats.org/officeDocument/2006/relationships/hyperlink" Target="https://www.facebook.com/13372817801_10158349152772802" TargetMode="External" /><Relationship Id="rId364" Type="http://schemas.openxmlformats.org/officeDocument/2006/relationships/hyperlink" Target="https://www.facebook.com/13372817801_10158379679637802" TargetMode="External" /><Relationship Id="rId365" Type="http://schemas.openxmlformats.org/officeDocument/2006/relationships/hyperlink" Target="https://www.facebook.com/13372817801_10158382623962802" TargetMode="External" /><Relationship Id="rId366" Type="http://schemas.openxmlformats.org/officeDocument/2006/relationships/hyperlink" Target="https://www.facebook.com/13372817801_10158391587742802" TargetMode="External" /><Relationship Id="rId367" Type="http://schemas.openxmlformats.org/officeDocument/2006/relationships/hyperlink" Target="https://www.facebook.com/13372817801_10158397684787802" TargetMode="External" /><Relationship Id="rId368" Type="http://schemas.openxmlformats.org/officeDocument/2006/relationships/hyperlink" Target="https://www.facebook.com/13372817801_10158397157777802" TargetMode="External" /><Relationship Id="rId369" Type="http://schemas.openxmlformats.org/officeDocument/2006/relationships/hyperlink" Target="https://www.facebook.com/13372817801_10158391783762802" TargetMode="External" /><Relationship Id="rId370" Type="http://schemas.openxmlformats.org/officeDocument/2006/relationships/hyperlink" Target="https://www.facebook.com/13372817801_10158406822332802" TargetMode="External" /><Relationship Id="rId371" Type="http://schemas.openxmlformats.org/officeDocument/2006/relationships/hyperlink" Target="https://www.facebook.com/13372817801_2311084492551452" TargetMode="External" /><Relationship Id="rId372" Type="http://schemas.openxmlformats.org/officeDocument/2006/relationships/hyperlink" Target="https://www.facebook.com/13372817801_10158412868462802" TargetMode="External" /><Relationship Id="rId373" Type="http://schemas.openxmlformats.org/officeDocument/2006/relationships/hyperlink" Target="https://www.facebook.com/13372817801_10158411789302802" TargetMode="External" /><Relationship Id="rId374" Type="http://schemas.openxmlformats.org/officeDocument/2006/relationships/hyperlink" Target="https://www.facebook.com/13372817801_10158411794807802" TargetMode="External" /><Relationship Id="rId375" Type="http://schemas.openxmlformats.org/officeDocument/2006/relationships/hyperlink" Target="https://www.facebook.com/13372817801_10158420150812802" TargetMode="External" /><Relationship Id="rId376" Type="http://schemas.openxmlformats.org/officeDocument/2006/relationships/hyperlink" Target="https://www.facebook.com/13372817801_10158411822982802" TargetMode="External" /><Relationship Id="rId377" Type="http://schemas.openxmlformats.org/officeDocument/2006/relationships/hyperlink" Target="https://www.facebook.com/13372817801_10158411840872802" TargetMode="External" /><Relationship Id="rId378" Type="http://schemas.openxmlformats.org/officeDocument/2006/relationships/hyperlink" Target="https://www.facebook.com/13372817801_10158424038622802" TargetMode="External" /><Relationship Id="rId379" Type="http://schemas.openxmlformats.org/officeDocument/2006/relationships/hyperlink" Target="https://www.facebook.com/13372817801_10158435287767802" TargetMode="External" /><Relationship Id="rId380" Type="http://schemas.openxmlformats.org/officeDocument/2006/relationships/hyperlink" Target="https://www.facebook.com/13372817801_10158424046582802" TargetMode="External" /><Relationship Id="rId381" Type="http://schemas.openxmlformats.org/officeDocument/2006/relationships/hyperlink" Target="https://www.facebook.com/13372817801_10158436004832802" TargetMode="External" /><Relationship Id="rId382" Type="http://schemas.openxmlformats.org/officeDocument/2006/relationships/hyperlink" Target="https://www.facebook.com/13372817801_10158444619087802" TargetMode="External" /><Relationship Id="rId383" Type="http://schemas.openxmlformats.org/officeDocument/2006/relationships/hyperlink" Target="https://www.facebook.com/13372817801_10158424065307802" TargetMode="External" /><Relationship Id="rId384" Type="http://schemas.openxmlformats.org/officeDocument/2006/relationships/hyperlink" Target="https://www.facebook.com/13372817801_10158445216772802" TargetMode="External" /><Relationship Id="rId385" Type="http://schemas.openxmlformats.org/officeDocument/2006/relationships/hyperlink" Target="https://www.facebook.com/13372817801_10158459513462802" TargetMode="External" /><Relationship Id="rId386" Type="http://schemas.openxmlformats.org/officeDocument/2006/relationships/hyperlink" Target="https://www.facebook.com/13372817801_10158445223277802" TargetMode="External" /><Relationship Id="rId387" Type="http://schemas.openxmlformats.org/officeDocument/2006/relationships/hyperlink" Target="https://www.facebook.com/13372817801_10158466072547802" TargetMode="External" /><Relationship Id="rId388" Type="http://schemas.openxmlformats.org/officeDocument/2006/relationships/hyperlink" Target="https://www.facebook.com/13372817801_10158445241387802" TargetMode="External" /><Relationship Id="rId389" Type="http://schemas.openxmlformats.org/officeDocument/2006/relationships/hyperlink" Target="https://www.facebook.com/13372817801_10158445237757802" TargetMode="External" /><Relationship Id="rId390" Type="http://schemas.openxmlformats.org/officeDocument/2006/relationships/hyperlink" Target="https://www.facebook.com/13372817801_10158445236257802" TargetMode="External" /><Relationship Id="rId391" Type="http://schemas.openxmlformats.org/officeDocument/2006/relationships/hyperlink" Target="https://www.facebook.com/13372817801_10158462746282802" TargetMode="External" /><Relationship Id="rId392" Type="http://schemas.openxmlformats.org/officeDocument/2006/relationships/hyperlink" Target="https://www.facebook.com/13372817801_10158483680707802" TargetMode="External" /><Relationship Id="rId393" Type="http://schemas.openxmlformats.org/officeDocument/2006/relationships/hyperlink" Target="https://www.facebook.com/13372817801_10158465062442802" TargetMode="External" /><Relationship Id="rId394" Type="http://schemas.openxmlformats.org/officeDocument/2006/relationships/hyperlink" Target="https://www.facebook.com/13372817801_10158480953727802" TargetMode="External" /><Relationship Id="rId395" Type="http://schemas.openxmlformats.org/officeDocument/2006/relationships/hyperlink" Target="https://www.facebook.com/13372817801_10158486603927802" TargetMode="External" /><Relationship Id="rId396" Type="http://schemas.openxmlformats.org/officeDocument/2006/relationships/hyperlink" Target="https://www.facebook.com/13372817801_10158498178132802" TargetMode="External" /><Relationship Id="rId397" Type="http://schemas.openxmlformats.org/officeDocument/2006/relationships/hyperlink" Target="https://www.facebook.com/13372817801_10158486605512802" TargetMode="External" /><Relationship Id="rId398" Type="http://schemas.openxmlformats.org/officeDocument/2006/relationships/hyperlink" Target="https://www.facebook.com/13372817801_10158498655152802" TargetMode="External" /><Relationship Id="rId399" Type="http://schemas.openxmlformats.org/officeDocument/2006/relationships/hyperlink" Target="https://www.facebook.com/13372817801_10158486607987802" TargetMode="External" /><Relationship Id="rId400" Type="http://schemas.openxmlformats.org/officeDocument/2006/relationships/hyperlink" Target="https://www.facebook.com/13372817801_10158498650327802" TargetMode="External" /><Relationship Id="rId401" Type="http://schemas.openxmlformats.org/officeDocument/2006/relationships/comments" Target="../comments2.xml" /><Relationship Id="rId402" Type="http://schemas.openxmlformats.org/officeDocument/2006/relationships/vmlDrawing" Target="../drawings/vmlDrawing2.vml" /><Relationship Id="rId403" Type="http://schemas.openxmlformats.org/officeDocument/2006/relationships/table" Target="../tables/table2.xml" /><Relationship Id="rId40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0.421875" style="0" bestFit="1" customWidth="1"/>
    <col min="18" max="18" width="10.8515625" style="0" bestFit="1" customWidth="1"/>
    <col min="19" max="20" width="7.7109375" style="0" bestFit="1" customWidth="1"/>
    <col min="21" max="21" width="12.8515625" style="0" bestFit="1" customWidth="1"/>
    <col min="22" max="22" width="9.57421875" style="0" bestFit="1" customWidth="1"/>
    <col min="23" max="23" width="13.140625" style="0" bestFit="1" customWidth="1"/>
    <col min="24" max="24" width="13.28125" style="0" bestFit="1" customWidth="1"/>
    <col min="25" max="25" width="14.421875" style="0" customWidth="1"/>
    <col min="26" max="27" width="11.140625" style="0" bestFit="1" customWidth="1"/>
    <col min="28" max="28" width="21.7109375" style="0" bestFit="1" customWidth="1"/>
    <col min="29" max="29" width="27.421875" style="0" bestFit="1" customWidth="1"/>
    <col min="30" max="30" width="22.57421875" style="0" bestFit="1" customWidth="1"/>
    <col min="31" max="31" width="28.421875" style="0" bestFit="1" customWidth="1"/>
    <col min="32" max="32" width="23.28125" style="0" bestFit="1" customWidth="1"/>
    <col min="33" max="33" width="29.140625" style="0" bestFit="1" customWidth="1"/>
    <col min="34" max="34" width="18.57421875" style="0" bestFit="1" customWidth="1"/>
    <col min="35" max="35" width="22.28125" style="0" bestFit="1" customWidth="1"/>
    <col min="36" max="36" width="15.7109375" style="0" bestFit="1" customWidth="1"/>
  </cols>
  <sheetData>
    <row r="1" spans="3:14" ht="15">
      <c r="C1" s="18" t="s">
        <v>39</v>
      </c>
      <c r="D1" s="19"/>
      <c r="E1" s="19"/>
      <c r="F1" s="19"/>
      <c r="G1" s="18"/>
      <c r="H1" s="16" t="s">
        <v>43</v>
      </c>
      <c r="I1" s="65"/>
      <c r="J1" s="65"/>
      <c r="K1" s="35" t="s">
        <v>42</v>
      </c>
      <c r="L1" s="20" t="s">
        <v>40</v>
      </c>
      <c r="M1" s="20"/>
      <c r="N1" s="17" t="s">
        <v>41</v>
      </c>
    </row>
    <row r="2" spans="1:3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t="s">
        <v>631</v>
      </c>
      <c r="Z2" s="13" t="s">
        <v>635</v>
      </c>
      <c r="AA2" s="13" t="s">
        <v>636</v>
      </c>
      <c r="AB2" s="68" t="s">
        <v>883</v>
      </c>
      <c r="AC2" s="68" t="s">
        <v>884</v>
      </c>
      <c r="AD2" s="68" t="s">
        <v>885</v>
      </c>
      <c r="AE2" s="68" t="s">
        <v>886</v>
      </c>
      <c r="AF2" s="68" t="s">
        <v>887</v>
      </c>
      <c r="AG2" s="68" t="s">
        <v>888</v>
      </c>
      <c r="AH2" s="68" t="s">
        <v>889</v>
      </c>
      <c r="AI2" s="68" t="s">
        <v>890</v>
      </c>
      <c r="AJ2" s="68" t="s">
        <v>891</v>
      </c>
    </row>
    <row r="3" spans="1:36" ht="15" customHeight="1">
      <c r="A3" s="85" t="s">
        <v>203</v>
      </c>
      <c r="B3" s="85" t="s">
        <v>203</v>
      </c>
      <c r="C3" s="53"/>
      <c r="D3" s="54"/>
      <c r="E3" s="66"/>
      <c r="F3" s="55"/>
      <c r="G3" s="53"/>
      <c r="H3" s="57"/>
      <c r="I3" s="56"/>
      <c r="J3" s="56"/>
      <c r="K3" s="36" t="s">
        <v>65</v>
      </c>
      <c r="L3" s="62">
        <v>3</v>
      </c>
      <c r="M3" s="62"/>
      <c r="N3" s="63"/>
      <c r="O3" s="86" t="s">
        <v>303</v>
      </c>
      <c r="P3" s="86" t="s">
        <v>303</v>
      </c>
      <c r="Q3" s="86" t="s">
        <v>304</v>
      </c>
      <c r="R3" s="88" t="s">
        <v>402</v>
      </c>
      <c r="S3" s="90">
        <v>43518.00347222222</v>
      </c>
      <c r="T3" s="86">
        <v>95</v>
      </c>
      <c r="U3" s="86">
        <v>46</v>
      </c>
      <c r="V3" s="86"/>
      <c r="W3" s="86"/>
      <c r="X3" s="86"/>
      <c r="Y3">
        <v>1</v>
      </c>
      <c r="Z3" s="86" t="str">
        <f>REPLACE(INDEX(GroupVertices[Group],MATCH(Edges[[#This Row],[Vertex 1]],GroupVertices[Vertex],0)),1,1,"")</f>
        <v>1</v>
      </c>
      <c r="AA3" s="86" t="str">
        <f>REPLACE(INDEX(GroupVertices[Group],MATCH(Edges[[#This Row],[Vertex 2]],GroupVertices[Vertex],0)),1,1,"")</f>
        <v>1</v>
      </c>
      <c r="AB3" s="51">
        <v>0</v>
      </c>
      <c r="AC3" s="52">
        <v>0</v>
      </c>
      <c r="AD3" s="51">
        <v>0</v>
      </c>
      <c r="AE3" s="52">
        <v>0</v>
      </c>
      <c r="AF3" s="51">
        <v>0</v>
      </c>
      <c r="AG3" s="52">
        <v>0</v>
      </c>
      <c r="AH3" s="51">
        <v>19</v>
      </c>
      <c r="AI3" s="52">
        <v>100</v>
      </c>
      <c r="AJ3" s="51">
        <v>19</v>
      </c>
    </row>
    <row r="4" spans="1:36" ht="15" customHeight="1">
      <c r="A4" s="85" t="s">
        <v>204</v>
      </c>
      <c r="B4" s="85" t="s">
        <v>204</v>
      </c>
      <c r="C4" s="53"/>
      <c r="D4" s="54"/>
      <c r="E4" s="66"/>
      <c r="F4" s="55"/>
      <c r="G4" s="53"/>
      <c r="H4" s="57"/>
      <c r="I4" s="56"/>
      <c r="J4" s="56"/>
      <c r="K4" s="36" t="s">
        <v>65</v>
      </c>
      <c r="L4" s="84">
        <v>4</v>
      </c>
      <c r="M4" s="84"/>
      <c r="N4" s="63"/>
      <c r="O4" s="87" t="s">
        <v>303</v>
      </c>
      <c r="P4" s="87" t="s">
        <v>303</v>
      </c>
      <c r="Q4" s="87" t="s">
        <v>305</v>
      </c>
      <c r="R4" s="89" t="s">
        <v>403</v>
      </c>
      <c r="S4" s="91">
        <v>43518.6941087963</v>
      </c>
      <c r="T4" s="87">
        <v>45</v>
      </c>
      <c r="U4" s="87">
        <v>12</v>
      </c>
      <c r="V4" s="87"/>
      <c r="W4" s="87"/>
      <c r="X4" s="87"/>
      <c r="Y4">
        <v>1</v>
      </c>
      <c r="Z4" s="86" t="str">
        <f>REPLACE(INDEX(GroupVertices[Group],MATCH(Edges[[#This Row],[Vertex 1]],GroupVertices[Vertex],0)),1,1,"")</f>
        <v>1</v>
      </c>
      <c r="AA4" s="86" t="str">
        <f>REPLACE(INDEX(GroupVertices[Group],MATCH(Edges[[#This Row],[Vertex 2]],GroupVertices[Vertex],0)),1,1,"")</f>
        <v>1</v>
      </c>
      <c r="AB4" s="51">
        <v>0</v>
      </c>
      <c r="AC4" s="52">
        <v>0</v>
      </c>
      <c r="AD4" s="51">
        <v>0</v>
      </c>
      <c r="AE4" s="52">
        <v>0</v>
      </c>
      <c r="AF4" s="51">
        <v>0</v>
      </c>
      <c r="AG4" s="52">
        <v>0</v>
      </c>
      <c r="AH4" s="51">
        <v>24</v>
      </c>
      <c r="AI4" s="52">
        <v>100</v>
      </c>
      <c r="AJ4" s="51">
        <v>24</v>
      </c>
    </row>
    <row r="5" spans="1:36" ht="15">
      <c r="A5" s="85" t="s">
        <v>205</v>
      </c>
      <c r="B5" s="85" t="s">
        <v>205</v>
      </c>
      <c r="C5" s="53"/>
      <c r="D5" s="54"/>
      <c r="E5" s="66"/>
      <c r="F5" s="55"/>
      <c r="G5" s="53"/>
      <c r="H5" s="57"/>
      <c r="I5" s="56"/>
      <c r="J5" s="56"/>
      <c r="K5" s="36" t="s">
        <v>65</v>
      </c>
      <c r="L5" s="84">
        <v>5</v>
      </c>
      <c r="M5" s="84"/>
      <c r="N5" s="63"/>
      <c r="O5" s="87" t="s">
        <v>303</v>
      </c>
      <c r="P5" s="87" t="s">
        <v>303</v>
      </c>
      <c r="Q5" s="87" t="s">
        <v>306</v>
      </c>
      <c r="R5" s="89" t="s">
        <v>404</v>
      </c>
      <c r="S5" s="91">
        <v>43520.00347222222</v>
      </c>
      <c r="T5" s="87">
        <v>298</v>
      </c>
      <c r="U5" s="87">
        <v>40</v>
      </c>
      <c r="V5" s="87"/>
      <c r="W5" s="87"/>
      <c r="X5" s="87"/>
      <c r="Y5">
        <v>1</v>
      </c>
      <c r="Z5" s="86" t="str">
        <f>REPLACE(INDEX(GroupVertices[Group],MATCH(Edges[[#This Row],[Vertex 1]],GroupVertices[Vertex],0)),1,1,"")</f>
        <v>1</v>
      </c>
      <c r="AA5" s="86" t="str">
        <f>REPLACE(INDEX(GroupVertices[Group],MATCH(Edges[[#This Row],[Vertex 2]],GroupVertices[Vertex],0)),1,1,"")</f>
        <v>1</v>
      </c>
      <c r="AB5" s="51">
        <v>0</v>
      </c>
      <c r="AC5" s="52">
        <v>0</v>
      </c>
      <c r="AD5" s="51">
        <v>0</v>
      </c>
      <c r="AE5" s="52">
        <v>0</v>
      </c>
      <c r="AF5" s="51">
        <v>0</v>
      </c>
      <c r="AG5" s="52">
        <v>0</v>
      </c>
      <c r="AH5" s="51">
        <v>11</v>
      </c>
      <c r="AI5" s="52">
        <v>100</v>
      </c>
      <c r="AJ5" s="51">
        <v>11</v>
      </c>
    </row>
    <row r="6" spans="1:36" ht="15">
      <c r="A6" s="85" t="s">
        <v>206</v>
      </c>
      <c r="B6" s="85" t="s">
        <v>206</v>
      </c>
      <c r="C6" s="53"/>
      <c r="D6" s="54"/>
      <c r="E6" s="66"/>
      <c r="F6" s="55"/>
      <c r="G6" s="53"/>
      <c r="H6" s="57"/>
      <c r="I6" s="56"/>
      <c r="J6" s="56"/>
      <c r="K6" s="36" t="s">
        <v>65</v>
      </c>
      <c r="L6" s="84">
        <v>6</v>
      </c>
      <c r="M6" s="84"/>
      <c r="N6" s="63"/>
      <c r="O6" s="87" t="s">
        <v>303</v>
      </c>
      <c r="P6" s="87" t="s">
        <v>303</v>
      </c>
      <c r="Q6" s="87" t="s">
        <v>307</v>
      </c>
      <c r="R6" s="89" t="s">
        <v>405</v>
      </c>
      <c r="S6" s="91">
        <v>43520.67013888889</v>
      </c>
      <c r="T6" s="87">
        <v>212</v>
      </c>
      <c r="U6" s="87">
        <v>75</v>
      </c>
      <c r="V6" s="87"/>
      <c r="W6" s="87"/>
      <c r="X6" s="87"/>
      <c r="Y6">
        <v>1</v>
      </c>
      <c r="Z6" s="86" t="str">
        <f>REPLACE(INDEX(GroupVertices[Group],MATCH(Edges[[#This Row],[Vertex 1]],GroupVertices[Vertex],0)),1,1,"")</f>
        <v>1</v>
      </c>
      <c r="AA6" s="86" t="str">
        <f>REPLACE(INDEX(GroupVertices[Group],MATCH(Edges[[#This Row],[Vertex 2]],GroupVertices[Vertex],0)),1,1,"")</f>
        <v>1</v>
      </c>
      <c r="AB6" s="51">
        <v>0</v>
      </c>
      <c r="AC6" s="52">
        <v>0</v>
      </c>
      <c r="AD6" s="51">
        <v>0</v>
      </c>
      <c r="AE6" s="52">
        <v>0</v>
      </c>
      <c r="AF6" s="51">
        <v>0</v>
      </c>
      <c r="AG6" s="52">
        <v>0</v>
      </c>
      <c r="AH6" s="51">
        <v>43</v>
      </c>
      <c r="AI6" s="52">
        <v>100</v>
      </c>
      <c r="AJ6" s="51">
        <v>43</v>
      </c>
    </row>
    <row r="7" spans="1:36" ht="15">
      <c r="A7" s="85" t="s">
        <v>207</v>
      </c>
      <c r="B7" s="85" t="s">
        <v>207</v>
      </c>
      <c r="C7" s="53"/>
      <c r="D7" s="54"/>
      <c r="E7" s="66"/>
      <c r="F7" s="55"/>
      <c r="G7" s="53"/>
      <c r="H7" s="57"/>
      <c r="I7" s="56"/>
      <c r="J7" s="56"/>
      <c r="K7" s="36" t="s">
        <v>65</v>
      </c>
      <c r="L7" s="84">
        <v>7</v>
      </c>
      <c r="M7" s="84"/>
      <c r="N7" s="63"/>
      <c r="O7" s="87" t="s">
        <v>303</v>
      </c>
      <c r="P7" s="87" t="s">
        <v>303</v>
      </c>
      <c r="Q7" s="87" t="s">
        <v>308</v>
      </c>
      <c r="R7" s="89" t="s">
        <v>406</v>
      </c>
      <c r="S7" s="91">
        <v>43522.00347222222</v>
      </c>
      <c r="T7" s="87">
        <v>26</v>
      </c>
      <c r="U7" s="87">
        <v>13</v>
      </c>
      <c r="V7" s="87"/>
      <c r="W7" s="87"/>
      <c r="X7" s="87"/>
      <c r="Y7">
        <v>1</v>
      </c>
      <c r="Z7" s="86" t="str">
        <f>REPLACE(INDEX(GroupVertices[Group],MATCH(Edges[[#This Row],[Vertex 1]],GroupVertices[Vertex],0)),1,1,"")</f>
        <v>1</v>
      </c>
      <c r="AA7" s="86" t="str">
        <f>REPLACE(INDEX(GroupVertices[Group],MATCH(Edges[[#This Row],[Vertex 2]],GroupVertices[Vertex],0)),1,1,"")</f>
        <v>1</v>
      </c>
      <c r="AB7" s="51">
        <v>0</v>
      </c>
      <c r="AC7" s="52">
        <v>0</v>
      </c>
      <c r="AD7" s="51">
        <v>0</v>
      </c>
      <c r="AE7" s="52">
        <v>0</v>
      </c>
      <c r="AF7" s="51">
        <v>0</v>
      </c>
      <c r="AG7" s="52">
        <v>0</v>
      </c>
      <c r="AH7" s="51">
        <v>18</v>
      </c>
      <c r="AI7" s="52">
        <v>100</v>
      </c>
      <c r="AJ7" s="51">
        <v>18</v>
      </c>
    </row>
    <row r="8" spans="1:36" ht="15">
      <c r="A8" s="85" t="s">
        <v>208</v>
      </c>
      <c r="B8" s="85" t="s">
        <v>208</v>
      </c>
      <c r="C8" s="53"/>
      <c r="D8" s="54"/>
      <c r="E8" s="66"/>
      <c r="F8" s="55"/>
      <c r="G8" s="53"/>
      <c r="H8" s="57"/>
      <c r="I8" s="56"/>
      <c r="J8" s="56"/>
      <c r="K8" s="36" t="s">
        <v>65</v>
      </c>
      <c r="L8" s="84">
        <v>8</v>
      </c>
      <c r="M8" s="84"/>
      <c r="N8" s="63"/>
      <c r="O8" s="87" t="s">
        <v>303</v>
      </c>
      <c r="P8" s="87" t="s">
        <v>303</v>
      </c>
      <c r="Q8" s="87" t="s">
        <v>309</v>
      </c>
      <c r="R8" s="89" t="s">
        <v>407</v>
      </c>
      <c r="S8" s="91">
        <v>43523.00347222222</v>
      </c>
      <c r="T8" s="87">
        <v>44</v>
      </c>
      <c r="U8" s="87">
        <v>7</v>
      </c>
      <c r="V8" s="87"/>
      <c r="W8" s="87"/>
      <c r="X8" s="87"/>
      <c r="Y8">
        <v>1</v>
      </c>
      <c r="Z8" s="86" t="str">
        <f>REPLACE(INDEX(GroupVertices[Group],MATCH(Edges[[#This Row],[Vertex 1]],GroupVertices[Vertex],0)),1,1,"")</f>
        <v>1</v>
      </c>
      <c r="AA8" s="86" t="str">
        <f>REPLACE(INDEX(GroupVertices[Group],MATCH(Edges[[#This Row],[Vertex 2]],GroupVertices[Vertex],0)),1,1,"")</f>
        <v>1</v>
      </c>
      <c r="AB8" s="51">
        <v>2</v>
      </c>
      <c r="AC8" s="52">
        <v>4.878048780487805</v>
      </c>
      <c r="AD8" s="51">
        <v>0</v>
      </c>
      <c r="AE8" s="52">
        <v>0</v>
      </c>
      <c r="AF8" s="51">
        <v>0</v>
      </c>
      <c r="AG8" s="52">
        <v>0</v>
      </c>
      <c r="AH8" s="51">
        <v>39</v>
      </c>
      <c r="AI8" s="52">
        <v>95.1219512195122</v>
      </c>
      <c r="AJ8" s="51">
        <v>41</v>
      </c>
    </row>
    <row r="9" spans="1:36" ht="15">
      <c r="A9" s="85" t="s">
        <v>209</v>
      </c>
      <c r="B9" s="85" t="s">
        <v>209</v>
      </c>
      <c r="C9" s="53"/>
      <c r="D9" s="54"/>
      <c r="E9" s="66"/>
      <c r="F9" s="55"/>
      <c r="G9" s="53"/>
      <c r="H9" s="57"/>
      <c r="I9" s="56"/>
      <c r="J9" s="56"/>
      <c r="K9" s="36" t="s">
        <v>65</v>
      </c>
      <c r="L9" s="84">
        <v>9</v>
      </c>
      <c r="M9" s="84"/>
      <c r="N9" s="63"/>
      <c r="O9" s="87" t="s">
        <v>303</v>
      </c>
      <c r="P9" s="87" t="s">
        <v>303</v>
      </c>
      <c r="Q9" s="87" t="s">
        <v>310</v>
      </c>
      <c r="R9" s="89" t="s">
        <v>408</v>
      </c>
      <c r="S9" s="91">
        <v>43524.00351851852</v>
      </c>
      <c r="T9" s="87">
        <v>93</v>
      </c>
      <c r="U9" s="87">
        <v>28</v>
      </c>
      <c r="V9" s="87"/>
      <c r="W9" s="87"/>
      <c r="X9" s="87"/>
      <c r="Y9">
        <v>1</v>
      </c>
      <c r="Z9" s="86" t="str">
        <f>REPLACE(INDEX(GroupVertices[Group],MATCH(Edges[[#This Row],[Vertex 1]],GroupVertices[Vertex],0)),1,1,"")</f>
        <v>1</v>
      </c>
      <c r="AA9" s="86" t="str">
        <f>REPLACE(INDEX(GroupVertices[Group],MATCH(Edges[[#This Row],[Vertex 2]],GroupVertices[Vertex],0)),1,1,"")</f>
        <v>1</v>
      </c>
      <c r="AB9" s="51">
        <v>1</v>
      </c>
      <c r="AC9" s="52">
        <v>5</v>
      </c>
      <c r="AD9" s="51">
        <v>0</v>
      </c>
      <c r="AE9" s="52">
        <v>0</v>
      </c>
      <c r="AF9" s="51">
        <v>0</v>
      </c>
      <c r="AG9" s="52">
        <v>0</v>
      </c>
      <c r="AH9" s="51">
        <v>19</v>
      </c>
      <c r="AI9" s="52">
        <v>95</v>
      </c>
      <c r="AJ9" s="51">
        <v>20</v>
      </c>
    </row>
    <row r="10" spans="1:36" ht="15">
      <c r="A10" s="85" t="s">
        <v>210</v>
      </c>
      <c r="B10" s="85" t="s">
        <v>210</v>
      </c>
      <c r="C10" s="53"/>
      <c r="D10" s="54"/>
      <c r="E10" s="66"/>
      <c r="F10" s="55"/>
      <c r="G10" s="53"/>
      <c r="H10" s="57"/>
      <c r="I10" s="56"/>
      <c r="J10" s="56"/>
      <c r="K10" s="36" t="s">
        <v>65</v>
      </c>
      <c r="L10" s="84">
        <v>10</v>
      </c>
      <c r="M10" s="84"/>
      <c r="N10" s="63"/>
      <c r="O10" s="87" t="s">
        <v>303</v>
      </c>
      <c r="P10" s="87" t="s">
        <v>303</v>
      </c>
      <c r="Q10" s="87" t="s">
        <v>311</v>
      </c>
      <c r="R10" s="89" t="s">
        <v>409</v>
      </c>
      <c r="S10" s="91">
        <v>43525.078194444446</v>
      </c>
      <c r="T10" s="87">
        <v>108</v>
      </c>
      <c r="U10" s="87">
        <v>33</v>
      </c>
      <c r="V10" s="87"/>
      <c r="W10" s="87"/>
      <c r="X10" s="87"/>
      <c r="Y10">
        <v>1</v>
      </c>
      <c r="Z10" s="86" t="str">
        <f>REPLACE(INDEX(GroupVertices[Group],MATCH(Edges[[#This Row],[Vertex 1]],GroupVertices[Vertex],0)),1,1,"")</f>
        <v>1</v>
      </c>
      <c r="AA10" s="86" t="str">
        <f>REPLACE(INDEX(GroupVertices[Group],MATCH(Edges[[#This Row],[Vertex 2]],GroupVertices[Vertex],0)),1,1,"")</f>
        <v>1</v>
      </c>
      <c r="AB10" s="51">
        <v>1</v>
      </c>
      <c r="AC10" s="52">
        <v>5.555555555555555</v>
      </c>
      <c r="AD10" s="51">
        <v>0</v>
      </c>
      <c r="AE10" s="52">
        <v>0</v>
      </c>
      <c r="AF10" s="51">
        <v>0</v>
      </c>
      <c r="AG10" s="52">
        <v>0</v>
      </c>
      <c r="AH10" s="51">
        <v>17</v>
      </c>
      <c r="AI10" s="52">
        <v>94.44444444444444</v>
      </c>
      <c r="AJ10" s="51">
        <v>18</v>
      </c>
    </row>
    <row r="11" spans="1:36" ht="15">
      <c r="A11" s="85" t="s">
        <v>211</v>
      </c>
      <c r="B11" s="85" t="s">
        <v>211</v>
      </c>
      <c r="C11" s="53"/>
      <c r="D11" s="54"/>
      <c r="E11" s="66"/>
      <c r="F11" s="55"/>
      <c r="G11" s="53"/>
      <c r="H11" s="57"/>
      <c r="I11" s="56"/>
      <c r="J11" s="56"/>
      <c r="K11" s="36" t="s">
        <v>65</v>
      </c>
      <c r="L11" s="84">
        <v>11</v>
      </c>
      <c r="M11" s="84"/>
      <c r="N11" s="63"/>
      <c r="O11" s="87" t="s">
        <v>303</v>
      </c>
      <c r="P11" s="87" t="s">
        <v>303</v>
      </c>
      <c r="Q11" s="87" t="s">
        <v>312</v>
      </c>
      <c r="R11" s="89" t="s">
        <v>410</v>
      </c>
      <c r="S11" s="91">
        <v>43527.00347222222</v>
      </c>
      <c r="T11" s="87">
        <v>282</v>
      </c>
      <c r="U11" s="87">
        <v>25</v>
      </c>
      <c r="V11" s="87"/>
      <c r="W11" s="87"/>
      <c r="X11" s="87"/>
      <c r="Y11">
        <v>1</v>
      </c>
      <c r="Z11" s="86" t="str">
        <f>REPLACE(INDEX(GroupVertices[Group],MATCH(Edges[[#This Row],[Vertex 1]],GroupVertices[Vertex],0)),1,1,"")</f>
        <v>1</v>
      </c>
      <c r="AA11" s="86" t="str">
        <f>REPLACE(INDEX(GroupVertices[Group],MATCH(Edges[[#This Row],[Vertex 2]],GroupVertices[Vertex],0)),1,1,"")</f>
        <v>1</v>
      </c>
      <c r="AB11" s="51">
        <v>0</v>
      </c>
      <c r="AC11" s="52">
        <v>0</v>
      </c>
      <c r="AD11" s="51">
        <v>0</v>
      </c>
      <c r="AE11" s="52">
        <v>0</v>
      </c>
      <c r="AF11" s="51">
        <v>0</v>
      </c>
      <c r="AG11" s="52">
        <v>0</v>
      </c>
      <c r="AH11" s="51">
        <v>13</v>
      </c>
      <c r="AI11" s="52">
        <v>100</v>
      </c>
      <c r="AJ11" s="51">
        <v>13</v>
      </c>
    </row>
    <row r="12" spans="1:36" ht="15">
      <c r="A12" s="85" t="s">
        <v>212</v>
      </c>
      <c r="B12" s="85" t="s">
        <v>212</v>
      </c>
      <c r="C12" s="53"/>
      <c r="D12" s="54"/>
      <c r="E12" s="66"/>
      <c r="F12" s="55"/>
      <c r="G12" s="53"/>
      <c r="H12" s="57"/>
      <c r="I12" s="56"/>
      <c r="J12" s="56"/>
      <c r="K12" s="36" t="s">
        <v>65</v>
      </c>
      <c r="L12" s="84">
        <v>12</v>
      </c>
      <c r="M12" s="84"/>
      <c r="N12" s="63"/>
      <c r="O12" s="87" t="s">
        <v>303</v>
      </c>
      <c r="P12" s="87" t="s">
        <v>303</v>
      </c>
      <c r="Q12" s="87" t="s">
        <v>313</v>
      </c>
      <c r="R12" s="89" t="s">
        <v>411</v>
      </c>
      <c r="S12" s="91">
        <v>43527.67015046296</v>
      </c>
      <c r="T12" s="87">
        <v>410</v>
      </c>
      <c r="U12" s="87">
        <v>66</v>
      </c>
      <c r="V12" s="87"/>
      <c r="W12" s="87"/>
      <c r="X12" s="87"/>
      <c r="Y12">
        <v>1</v>
      </c>
      <c r="Z12" s="86" t="str">
        <f>REPLACE(INDEX(GroupVertices[Group],MATCH(Edges[[#This Row],[Vertex 1]],GroupVertices[Vertex],0)),1,1,"")</f>
        <v>1</v>
      </c>
      <c r="AA12" s="86" t="str">
        <f>REPLACE(INDEX(GroupVertices[Group],MATCH(Edges[[#This Row],[Vertex 2]],GroupVertices[Vertex],0)),1,1,"")</f>
        <v>1</v>
      </c>
      <c r="AB12" s="51">
        <v>7</v>
      </c>
      <c r="AC12" s="52">
        <v>9.210526315789474</v>
      </c>
      <c r="AD12" s="51">
        <v>1</v>
      </c>
      <c r="AE12" s="52">
        <v>1.3157894736842106</v>
      </c>
      <c r="AF12" s="51">
        <v>0</v>
      </c>
      <c r="AG12" s="52">
        <v>0</v>
      </c>
      <c r="AH12" s="51">
        <v>68</v>
      </c>
      <c r="AI12" s="52">
        <v>89.47368421052632</v>
      </c>
      <c r="AJ12" s="51">
        <v>76</v>
      </c>
    </row>
    <row r="13" spans="1:36" ht="15">
      <c r="A13" s="85" t="s">
        <v>213</v>
      </c>
      <c r="B13" s="85" t="s">
        <v>213</v>
      </c>
      <c r="C13" s="53"/>
      <c r="D13" s="54"/>
      <c r="E13" s="66"/>
      <c r="F13" s="55"/>
      <c r="G13" s="53"/>
      <c r="H13" s="57"/>
      <c r="I13" s="56"/>
      <c r="J13" s="56"/>
      <c r="K13" s="36" t="s">
        <v>65</v>
      </c>
      <c r="L13" s="84">
        <v>13</v>
      </c>
      <c r="M13" s="84"/>
      <c r="N13" s="63"/>
      <c r="O13" s="87" t="s">
        <v>303</v>
      </c>
      <c r="P13" s="87" t="s">
        <v>303</v>
      </c>
      <c r="Q13" s="87" t="s">
        <v>314</v>
      </c>
      <c r="R13" s="89" t="s">
        <v>412</v>
      </c>
      <c r="S13" s="91">
        <v>43529.00347222222</v>
      </c>
      <c r="T13" s="87">
        <v>62</v>
      </c>
      <c r="U13" s="87">
        <v>12</v>
      </c>
      <c r="V13" s="87"/>
      <c r="W13" s="87"/>
      <c r="X13" s="87"/>
      <c r="Y13">
        <v>1</v>
      </c>
      <c r="Z13" s="86" t="str">
        <f>REPLACE(INDEX(GroupVertices[Group],MATCH(Edges[[#This Row],[Vertex 1]],GroupVertices[Vertex],0)),1,1,"")</f>
        <v>1</v>
      </c>
      <c r="AA13" s="86" t="str">
        <f>REPLACE(INDEX(GroupVertices[Group],MATCH(Edges[[#This Row],[Vertex 2]],GroupVertices[Vertex],0)),1,1,"")</f>
        <v>1</v>
      </c>
      <c r="AB13" s="51">
        <v>1</v>
      </c>
      <c r="AC13" s="52">
        <v>2.9411764705882355</v>
      </c>
      <c r="AD13" s="51">
        <v>3</v>
      </c>
      <c r="AE13" s="52">
        <v>8.823529411764707</v>
      </c>
      <c r="AF13" s="51">
        <v>0</v>
      </c>
      <c r="AG13" s="52">
        <v>0</v>
      </c>
      <c r="AH13" s="51">
        <v>30</v>
      </c>
      <c r="AI13" s="52">
        <v>88.23529411764706</v>
      </c>
      <c r="AJ13" s="51">
        <v>34</v>
      </c>
    </row>
    <row r="14" spans="1:36" ht="15">
      <c r="A14" s="85" t="s">
        <v>214</v>
      </c>
      <c r="B14" s="85" t="s">
        <v>214</v>
      </c>
      <c r="C14" s="53"/>
      <c r="D14" s="54"/>
      <c r="E14" s="66"/>
      <c r="F14" s="55"/>
      <c r="G14" s="53"/>
      <c r="H14" s="57"/>
      <c r="I14" s="56"/>
      <c r="J14" s="56"/>
      <c r="K14" s="36" t="s">
        <v>65</v>
      </c>
      <c r="L14" s="84">
        <v>14</v>
      </c>
      <c r="M14" s="84"/>
      <c r="N14" s="63"/>
      <c r="O14" s="87" t="s">
        <v>303</v>
      </c>
      <c r="P14" s="87" t="s">
        <v>303</v>
      </c>
      <c r="Q14" s="87" t="s">
        <v>315</v>
      </c>
      <c r="R14" s="89" t="s">
        <v>413</v>
      </c>
      <c r="S14" s="91">
        <v>43530.00349537037</v>
      </c>
      <c r="T14" s="87">
        <v>29</v>
      </c>
      <c r="U14" s="87">
        <v>2</v>
      </c>
      <c r="V14" s="87"/>
      <c r="W14" s="87"/>
      <c r="X14" s="87"/>
      <c r="Y14">
        <v>1</v>
      </c>
      <c r="Z14" s="86" t="str">
        <f>REPLACE(INDEX(GroupVertices[Group],MATCH(Edges[[#This Row],[Vertex 1]],GroupVertices[Vertex],0)),1,1,"")</f>
        <v>1</v>
      </c>
      <c r="AA14" s="86" t="str">
        <f>REPLACE(INDEX(GroupVertices[Group],MATCH(Edges[[#This Row],[Vertex 2]],GroupVertices[Vertex],0)),1,1,"")</f>
        <v>1</v>
      </c>
      <c r="AB14" s="51">
        <v>1</v>
      </c>
      <c r="AC14" s="52">
        <v>9.090909090909092</v>
      </c>
      <c r="AD14" s="51">
        <v>0</v>
      </c>
      <c r="AE14" s="52">
        <v>0</v>
      </c>
      <c r="AF14" s="51">
        <v>0</v>
      </c>
      <c r="AG14" s="52">
        <v>0</v>
      </c>
      <c r="AH14" s="51">
        <v>10</v>
      </c>
      <c r="AI14" s="52">
        <v>90.9090909090909</v>
      </c>
      <c r="AJ14" s="51">
        <v>11</v>
      </c>
    </row>
    <row r="15" spans="1:36" ht="15">
      <c r="A15" s="85" t="s">
        <v>215</v>
      </c>
      <c r="B15" s="85" t="s">
        <v>215</v>
      </c>
      <c r="C15" s="53"/>
      <c r="D15" s="54"/>
      <c r="E15" s="66"/>
      <c r="F15" s="55"/>
      <c r="G15" s="53"/>
      <c r="H15" s="57"/>
      <c r="I15" s="56"/>
      <c r="J15" s="56"/>
      <c r="K15" s="36" t="s">
        <v>65</v>
      </c>
      <c r="L15" s="84">
        <v>15</v>
      </c>
      <c r="M15" s="84"/>
      <c r="N15" s="63"/>
      <c r="O15" s="87" t="s">
        <v>303</v>
      </c>
      <c r="P15" s="87" t="s">
        <v>303</v>
      </c>
      <c r="Q15" s="87" t="s">
        <v>316</v>
      </c>
      <c r="R15" s="89" t="s">
        <v>414</v>
      </c>
      <c r="S15" s="91">
        <v>43531.00347222222</v>
      </c>
      <c r="T15" s="87">
        <v>107</v>
      </c>
      <c r="U15" s="87">
        <v>35</v>
      </c>
      <c r="V15" s="87"/>
      <c r="W15" s="87"/>
      <c r="X15" s="87"/>
      <c r="Y15">
        <v>1</v>
      </c>
      <c r="Z15" s="86" t="str">
        <f>REPLACE(INDEX(GroupVertices[Group],MATCH(Edges[[#This Row],[Vertex 1]],GroupVertices[Vertex],0)),1,1,"")</f>
        <v>1</v>
      </c>
      <c r="AA15" s="86" t="str">
        <f>REPLACE(INDEX(GroupVertices[Group],MATCH(Edges[[#This Row],[Vertex 2]],GroupVertices[Vertex],0)),1,1,"")</f>
        <v>1</v>
      </c>
      <c r="AB15" s="51">
        <v>0</v>
      </c>
      <c r="AC15" s="52">
        <v>0</v>
      </c>
      <c r="AD15" s="51">
        <v>0</v>
      </c>
      <c r="AE15" s="52">
        <v>0</v>
      </c>
      <c r="AF15" s="51">
        <v>0</v>
      </c>
      <c r="AG15" s="52">
        <v>0</v>
      </c>
      <c r="AH15" s="51">
        <v>3</v>
      </c>
      <c r="AI15" s="52">
        <v>100</v>
      </c>
      <c r="AJ15" s="51">
        <v>3</v>
      </c>
    </row>
    <row r="16" spans="1:36" ht="15">
      <c r="A16" s="85" t="s">
        <v>216</v>
      </c>
      <c r="B16" s="85" t="s">
        <v>216</v>
      </c>
      <c r="C16" s="53"/>
      <c r="D16" s="54"/>
      <c r="E16" s="66"/>
      <c r="F16" s="55"/>
      <c r="G16" s="53"/>
      <c r="H16" s="57"/>
      <c r="I16" s="56"/>
      <c r="J16" s="56"/>
      <c r="K16" s="36" t="s">
        <v>65</v>
      </c>
      <c r="L16" s="84">
        <v>16</v>
      </c>
      <c r="M16" s="84"/>
      <c r="N16" s="63"/>
      <c r="O16" s="87" t="s">
        <v>303</v>
      </c>
      <c r="P16" s="87" t="s">
        <v>303</v>
      </c>
      <c r="Q16" s="87" t="s">
        <v>317</v>
      </c>
      <c r="R16" s="89" t="s">
        <v>415</v>
      </c>
      <c r="S16" s="91">
        <v>43532.00347222222</v>
      </c>
      <c r="T16" s="87">
        <v>104</v>
      </c>
      <c r="U16" s="87">
        <v>5</v>
      </c>
      <c r="V16" s="87"/>
      <c r="W16" s="87"/>
      <c r="X16" s="87"/>
      <c r="Y16">
        <v>1</v>
      </c>
      <c r="Z16" s="86" t="str">
        <f>REPLACE(INDEX(GroupVertices[Group],MATCH(Edges[[#This Row],[Vertex 1]],GroupVertices[Vertex],0)),1,1,"")</f>
        <v>1</v>
      </c>
      <c r="AA16" s="86" t="str">
        <f>REPLACE(INDEX(GroupVertices[Group],MATCH(Edges[[#This Row],[Vertex 2]],GroupVertices[Vertex],0)),1,1,"")</f>
        <v>1</v>
      </c>
      <c r="AB16" s="51">
        <v>0</v>
      </c>
      <c r="AC16" s="52">
        <v>0</v>
      </c>
      <c r="AD16" s="51">
        <v>0</v>
      </c>
      <c r="AE16" s="52">
        <v>0</v>
      </c>
      <c r="AF16" s="51">
        <v>0</v>
      </c>
      <c r="AG16" s="52">
        <v>0</v>
      </c>
      <c r="AH16" s="51">
        <v>18</v>
      </c>
      <c r="AI16" s="52">
        <v>100</v>
      </c>
      <c r="AJ16" s="51">
        <v>18</v>
      </c>
    </row>
    <row r="17" spans="1:36" ht="15">
      <c r="A17" s="85" t="s">
        <v>217</v>
      </c>
      <c r="B17" s="85" t="s">
        <v>217</v>
      </c>
      <c r="C17" s="53"/>
      <c r="D17" s="54"/>
      <c r="E17" s="66"/>
      <c r="F17" s="55"/>
      <c r="G17" s="53"/>
      <c r="H17" s="57"/>
      <c r="I17" s="56"/>
      <c r="J17" s="56"/>
      <c r="K17" s="36" t="s">
        <v>65</v>
      </c>
      <c r="L17" s="84">
        <v>17</v>
      </c>
      <c r="M17" s="84"/>
      <c r="N17" s="63"/>
      <c r="O17" s="87" t="s">
        <v>303</v>
      </c>
      <c r="P17" s="87" t="s">
        <v>303</v>
      </c>
      <c r="Q17" s="87" t="s">
        <v>318</v>
      </c>
      <c r="R17" s="89" t="s">
        <v>416</v>
      </c>
      <c r="S17" s="91">
        <v>43532.67013888889</v>
      </c>
      <c r="T17" s="87">
        <v>96</v>
      </c>
      <c r="U17" s="87">
        <v>140</v>
      </c>
      <c r="V17" s="87"/>
      <c r="W17" s="87"/>
      <c r="X17" s="87"/>
      <c r="Y17">
        <v>1</v>
      </c>
      <c r="Z17" s="86" t="str">
        <f>REPLACE(INDEX(GroupVertices[Group],MATCH(Edges[[#This Row],[Vertex 1]],GroupVertices[Vertex],0)),1,1,"")</f>
        <v>1</v>
      </c>
      <c r="AA17" s="86" t="str">
        <f>REPLACE(INDEX(GroupVertices[Group],MATCH(Edges[[#This Row],[Vertex 2]],GroupVertices[Vertex],0)),1,1,"")</f>
        <v>1</v>
      </c>
      <c r="AB17" s="51">
        <v>0</v>
      </c>
      <c r="AC17" s="52">
        <v>0</v>
      </c>
      <c r="AD17" s="51">
        <v>0</v>
      </c>
      <c r="AE17" s="52">
        <v>0</v>
      </c>
      <c r="AF17" s="51">
        <v>0</v>
      </c>
      <c r="AG17" s="52">
        <v>0</v>
      </c>
      <c r="AH17" s="51">
        <v>25</v>
      </c>
      <c r="AI17" s="52">
        <v>100</v>
      </c>
      <c r="AJ17" s="51">
        <v>25</v>
      </c>
    </row>
    <row r="18" spans="1:36" ht="15">
      <c r="A18" s="85" t="s">
        <v>218</v>
      </c>
      <c r="B18" s="85" t="s">
        <v>218</v>
      </c>
      <c r="C18" s="53"/>
      <c r="D18" s="54"/>
      <c r="E18" s="66"/>
      <c r="F18" s="55"/>
      <c r="G18" s="53"/>
      <c r="H18" s="57"/>
      <c r="I18" s="56"/>
      <c r="J18" s="56"/>
      <c r="K18" s="36" t="s">
        <v>65</v>
      </c>
      <c r="L18" s="84">
        <v>18</v>
      </c>
      <c r="M18" s="84"/>
      <c r="N18" s="63"/>
      <c r="O18" s="87" t="s">
        <v>303</v>
      </c>
      <c r="P18" s="87" t="s">
        <v>303</v>
      </c>
      <c r="Q18" s="87" t="s">
        <v>319</v>
      </c>
      <c r="R18" s="89" t="s">
        <v>417</v>
      </c>
      <c r="S18" s="91">
        <v>43532.76167824074</v>
      </c>
      <c r="T18" s="87">
        <v>70</v>
      </c>
      <c r="U18" s="87">
        <v>58</v>
      </c>
      <c r="V18" s="87"/>
      <c r="W18" s="87"/>
      <c r="X18" s="87"/>
      <c r="Y18">
        <v>1</v>
      </c>
      <c r="Z18" s="86" t="str">
        <f>REPLACE(INDEX(GroupVertices[Group],MATCH(Edges[[#This Row],[Vertex 1]],GroupVertices[Vertex],0)),1,1,"")</f>
        <v>1</v>
      </c>
      <c r="AA18" s="86" t="str">
        <f>REPLACE(INDEX(GroupVertices[Group],MATCH(Edges[[#This Row],[Vertex 2]],GroupVertices[Vertex],0)),1,1,"")</f>
        <v>1</v>
      </c>
      <c r="AB18" s="51">
        <v>2</v>
      </c>
      <c r="AC18" s="52">
        <v>3.508771929824561</v>
      </c>
      <c r="AD18" s="51">
        <v>0</v>
      </c>
      <c r="AE18" s="52">
        <v>0</v>
      </c>
      <c r="AF18" s="51">
        <v>0</v>
      </c>
      <c r="AG18" s="52">
        <v>0</v>
      </c>
      <c r="AH18" s="51">
        <v>55</v>
      </c>
      <c r="AI18" s="52">
        <v>96.49122807017544</v>
      </c>
      <c r="AJ18" s="51">
        <v>57</v>
      </c>
    </row>
    <row r="19" spans="1:36" ht="15">
      <c r="A19" s="85" t="s">
        <v>219</v>
      </c>
      <c r="B19" s="85" t="s">
        <v>219</v>
      </c>
      <c r="C19" s="53"/>
      <c r="D19" s="54"/>
      <c r="E19" s="66"/>
      <c r="F19" s="55"/>
      <c r="G19" s="53"/>
      <c r="H19" s="57"/>
      <c r="I19" s="56"/>
      <c r="J19" s="56"/>
      <c r="K19" s="36" t="s">
        <v>65</v>
      </c>
      <c r="L19" s="84">
        <v>19</v>
      </c>
      <c r="M19" s="84"/>
      <c r="N19" s="63"/>
      <c r="O19" s="87" t="s">
        <v>303</v>
      </c>
      <c r="P19" s="87" t="s">
        <v>303</v>
      </c>
      <c r="Q19" s="87" t="s">
        <v>320</v>
      </c>
      <c r="R19" s="89" t="s">
        <v>418</v>
      </c>
      <c r="S19" s="91">
        <v>43534.00347222222</v>
      </c>
      <c r="T19" s="87">
        <v>87</v>
      </c>
      <c r="U19" s="87">
        <v>33</v>
      </c>
      <c r="V19" s="87"/>
      <c r="W19" s="87"/>
      <c r="X19" s="87"/>
      <c r="Y19">
        <v>1</v>
      </c>
      <c r="Z19" s="86" t="str">
        <f>REPLACE(INDEX(GroupVertices[Group],MATCH(Edges[[#This Row],[Vertex 1]],GroupVertices[Vertex],0)),1,1,"")</f>
        <v>1</v>
      </c>
      <c r="AA19" s="86" t="str">
        <f>REPLACE(INDEX(GroupVertices[Group],MATCH(Edges[[#This Row],[Vertex 2]],GroupVertices[Vertex],0)),1,1,"")</f>
        <v>1</v>
      </c>
      <c r="AB19" s="51">
        <v>1</v>
      </c>
      <c r="AC19" s="52">
        <v>2.5641025641025643</v>
      </c>
      <c r="AD19" s="51">
        <v>0</v>
      </c>
      <c r="AE19" s="52">
        <v>0</v>
      </c>
      <c r="AF19" s="51">
        <v>0</v>
      </c>
      <c r="AG19" s="52">
        <v>0</v>
      </c>
      <c r="AH19" s="51">
        <v>38</v>
      </c>
      <c r="AI19" s="52">
        <v>97.43589743589743</v>
      </c>
      <c r="AJ19" s="51">
        <v>39</v>
      </c>
    </row>
    <row r="20" spans="1:36" ht="15">
      <c r="A20" s="85" t="s">
        <v>220</v>
      </c>
      <c r="B20" s="85" t="s">
        <v>220</v>
      </c>
      <c r="C20" s="53"/>
      <c r="D20" s="54"/>
      <c r="E20" s="66"/>
      <c r="F20" s="55"/>
      <c r="G20" s="53"/>
      <c r="H20" s="57"/>
      <c r="I20" s="56"/>
      <c r="J20" s="56"/>
      <c r="K20" s="36" t="s">
        <v>65</v>
      </c>
      <c r="L20" s="84">
        <v>20</v>
      </c>
      <c r="M20" s="84"/>
      <c r="N20" s="63"/>
      <c r="O20" s="87" t="s">
        <v>303</v>
      </c>
      <c r="P20" s="87" t="s">
        <v>303</v>
      </c>
      <c r="Q20" s="87" t="s">
        <v>321</v>
      </c>
      <c r="R20" s="89" t="s">
        <v>419</v>
      </c>
      <c r="S20" s="91">
        <v>43534.67013888889</v>
      </c>
      <c r="T20" s="87">
        <v>118</v>
      </c>
      <c r="U20" s="87">
        <v>43</v>
      </c>
      <c r="V20" s="87"/>
      <c r="W20" s="87"/>
      <c r="X20" s="87"/>
      <c r="Y20">
        <v>1</v>
      </c>
      <c r="Z20" s="86" t="str">
        <f>REPLACE(INDEX(GroupVertices[Group],MATCH(Edges[[#This Row],[Vertex 1]],GroupVertices[Vertex],0)),1,1,"")</f>
        <v>1</v>
      </c>
      <c r="AA20" s="86" t="str">
        <f>REPLACE(INDEX(GroupVertices[Group],MATCH(Edges[[#This Row],[Vertex 2]],GroupVertices[Vertex],0)),1,1,"")</f>
        <v>1</v>
      </c>
      <c r="AB20" s="51">
        <v>1</v>
      </c>
      <c r="AC20" s="52">
        <v>3.8461538461538463</v>
      </c>
      <c r="AD20" s="51">
        <v>0</v>
      </c>
      <c r="AE20" s="52">
        <v>0</v>
      </c>
      <c r="AF20" s="51">
        <v>0</v>
      </c>
      <c r="AG20" s="52">
        <v>0</v>
      </c>
      <c r="AH20" s="51">
        <v>25</v>
      </c>
      <c r="AI20" s="52">
        <v>96.15384615384616</v>
      </c>
      <c r="AJ20" s="51">
        <v>26</v>
      </c>
    </row>
    <row r="21" spans="1:36" ht="15">
      <c r="A21" s="85" t="s">
        <v>221</v>
      </c>
      <c r="B21" s="85" t="s">
        <v>221</v>
      </c>
      <c r="C21" s="53"/>
      <c r="D21" s="54"/>
      <c r="E21" s="66"/>
      <c r="F21" s="55"/>
      <c r="G21" s="53"/>
      <c r="H21" s="57"/>
      <c r="I21" s="56"/>
      <c r="J21" s="56"/>
      <c r="K21" s="36" t="s">
        <v>65</v>
      </c>
      <c r="L21" s="84">
        <v>21</v>
      </c>
      <c r="M21" s="84"/>
      <c r="N21" s="63"/>
      <c r="O21" s="87" t="s">
        <v>303</v>
      </c>
      <c r="P21" s="87" t="s">
        <v>303</v>
      </c>
      <c r="Q21" s="87" t="s">
        <v>322</v>
      </c>
      <c r="R21" s="89" t="s">
        <v>420</v>
      </c>
      <c r="S21" s="91">
        <v>43535.961805555555</v>
      </c>
      <c r="T21" s="87">
        <v>77</v>
      </c>
      <c r="U21" s="87">
        <v>4</v>
      </c>
      <c r="V21" s="87"/>
      <c r="W21" s="87"/>
      <c r="X21" s="87"/>
      <c r="Y21">
        <v>1</v>
      </c>
      <c r="Z21" s="86" t="str">
        <f>REPLACE(INDEX(GroupVertices[Group],MATCH(Edges[[#This Row],[Vertex 1]],GroupVertices[Vertex],0)),1,1,"")</f>
        <v>1</v>
      </c>
      <c r="AA21" s="86" t="str">
        <f>REPLACE(INDEX(GroupVertices[Group],MATCH(Edges[[#This Row],[Vertex 2]],GroupVertices[Vertex],0)),1,1,"")</f>
        <v>1</v>
      </c>
      <c r="AB21" s="51">
        <v>1</v>
      </c>
      <c r="AC21" s="52">
        <v>3.3333333333333335</v>
      </c>
      <c r="AD21" s="51">
        <v>0</v>
      </c>
      <c r="AE21" s="52">
        <v>0</v>
      </c>
      <c r="AF21" s="51">
        <v>0</v>
      </c>
      <c r="AG21" s="52">
        <v>0</v>
      </c>
      <c r="AH21" s="51">
        <v>29</v>
      </c>
      <c r="AI21" s="52">
        <v>96.66666666666667</v>
      </c>
      <c r="AJ21" s="51">
        <v>30</v>
      </c>
    </row>
    <row r="22" spans="1:36" ht="15">
      <c r="A22" s="85" t="s">
        <v>222</v>
      </c>
      <c r="B22" s="85" t="s">
        <v>222</v>
      </c>
      <c r="C22" s="53"/>
      <c r="D22" s="54"/>
      <c r="E22" s="66"/>
      <c r="F22" s="55"/>
      <c r="G22" s="53"/>
      <c r="H22" s="57"/>
      <c r="I22" s="56"/>
      <c r="J22" s="56"/>
      <c r="K22" s="36" t="s">
        <v>65</v>
      </c>
      <c r="L22" s="84">
        <v>22</v>
      </c>
      <c r="M22" s="84"/>
      <c r="N22" s="63"/>
      <c r="O22" s="87" t="s">
        <v>303</v>
      </c>
      <c r="P22" s="87" t="s">
        <v>303</v>
      </c>
      <c r="Q22" s="87" t="s">
        <v>323</v>
      </c>
      <c r="R22" s="89" t="s">
        <v>421</v>
      </c>
      <c r="S22" s="91">
        <v>43536.961805555555</v>
      </c>
      <c r="T22" s="87">
        <v>84</v>
      </c>
      <c r="U22" s="87">
        <v>55</v>
      </c>
      <c r="V22" s="87"/>
      <c r="W22" s="87"/>
      <c r="X22" s="87"/>
      <c r="Y22">
        <v>1</v>
      </c>
      <c r="Z22" s="86" t="str">
        <f>REPLACE(INDEX(GroupVertices[Group],MATCH(Edges[[#This Row],[Vertex 1]],GroupVertices[Vertex],0)),1,1,"")</f>
        <v>1</v>
      </c>
      <c r="AA22" s="86" t="str">
        <f>REPLACE(INDEX(GroupVertices[Group],MATCH(Edges[[#This Row],[Vertex 2]],GroupVertices[Vertex],0)),1,1,"")</f>
        <v>1</v>
      </c>
      <c r="AB22" s="51">
        <v>0</v>
      </c>
      <c r="AC22" s="52">
        <v>0</v>
      </c>
      <c r="AD22" s="51">
        <v>0</v>
      </c>
      <c r="AE22" s="52">
        <v>0</v>
      </c>
      <c r="AF22" s="51">
        <v>0</v>
      </c>
      <c r="AG22" s="52">
        <v>0</v>
      </c>
      <c r="AH22" s="51">
        <v>6</v>
      </c>
      <c r="AI22" s="52">
        <v>100</v>
      </c>
      <c r="AJ22" s="51">
        <v>6</v>
      </c>
    </row>
    <row r="23" spans="1:36" ht="15">
      <c r="A23" s="85" t="s">
        <v>223</v>
      </c>
      <c r="B23" s="85" t="s">
        <v>223</v>
      </c>
      <c r="C23" s="53"/>
      <c r="D23" s="54"/>
      <c r="E23" s="66"/>
      <c r="F23" s="55"/>
      <c r="G23" s="53"/>
      <c r="H23" s="57"/>
      <c r="I23" s="56"/>
      <c r="J23" s="56"/>
      <c r="K23" s="36" t="s">
        <v>65</v>
      </c>
      <c r="L23" s="84">
        <v>23</v>
      </c>
      <c r="M23" s="84"/>
      <c r="N23" s="63"/>
      <c r="O23" s="87" t="s">
        <v>303</v>
      </c>
      <c r="P23" s="87" t="s">
        <v>303</v>
      </c>
      <c r="Q23" s="87" t="s">
        <v>324</v>
      </c>
      <c r="R23" s="89" t="s">
        <v>422</v>
      </c>
      <c r="S23" s="91">
        <v>43538.961805555555</v>
      </c>
      <c r="T23" s="87">
        <v>61</v>
      </c>
      <c r="U23" s="87">
        <v>51</v>
      </c>
      <c r="V23" s="87"/>
      <c r="W23" s="87"/>
      <c r="X23" s="87"/>
      <c r="Y23">
        <v>1</v>
      </c>
      <c r="Z23" s="86" t="str">
        <f>REPLACE(INDEX(GroupVertices[Group],MATCH(Edges[[#This Row],[Vertex 1]],GroupVertices[Vertex],0)),1,1,"")</f>
        <v>1</v>
      </c>
      <c r="AA23" s="86" t="str">
        <f>REPLACE(INDEX(GroupVertices[Group],MATCH(Edges[[#This Row],[Vertex 2]],GroupVertices[Vertex],0)),1,1,"")</f>
        <v>1</v>
      </c>
      <c r="AB23" s="51">
        <v>1</v>
      </c>
      <c r="AC23" s="52">
        <v>3.4482758620689653</v>
      </c>
      <c r="AD23" s="51">
        <v>0</v>
      </c>
      <c r="AE23" s="52">
        <v>0</v>
      </c>
      <c r="AF23" s="51">
        <v>0</v>
      </c>
      <c r="AG23" s="52">
        <v>0</v>
      </c>
      <c r="AH23" s="51">
        <v>28</v>
      </c>
      <c r="AI23" s="52">
        <v>96.55172413793103</v>
      </c>
      <c r="AJ23" s="51">
        <v>29</v>
      </c>
    </row>
    <row r="24" spans="1:36" ht="15">
      <c r="A24" s="85" t="s">
        <v>224</v>
      </c>
      <c r="B24" s="85" t="s">
        <v>224</v>
      </c>
      <c r="C24" s="53"/>
      <c r="D24" s="54"/>
      <c r="E24" s="66"/>
      <c r="F24" s="55"/>
      <c r="G24" s="53"/>
      <c r="H24" s="57"/>
      <c r="I24" s="56"/>
      <c r="J24" s="56"/>
      <c r="K24" s="36" t="s">
        <v>65</v>
      </c>
      <c r="L24" s="84">
        <v>24</v>
      </c>
      <c r="M24" s="84"/>
      <c r="N24" s="63"/>
      <c r="O24" s="87" t="s">
        <v>303</v>
      </c>
      <c r="P24" s="87" t="s">
        <v>303</v>
      </c>
      <c r="Q24" s="87" t="s">
        <v>325</v>
      </c>
      <c r="R24" s="89" t="s">
        <v>423</v>
      </c>
      <c r="S24" s="91">
        <v>43539.961805555555</v>
      </c>
      <c r="T24" s="87">
        <v>109</v>
      </c>
      <c r="U24" s="87">
        <v>26</v>
      </c>
      <c r="V24" s="87"/>
      <c r="W24" s="87"/>
      <c r="X24" s="87"/>
      <c r="Y24">
        <v>1</v>
      </c>
      <c r="Z24" s="86" t="str">
        <f>REPLACE(INDEX(GroupVertices[Group],MATCH(Edges[[#This Row],[Vertex 1]],GroupVertices[Vertex],0)),1,1,"")</f>
        <v>1</v>
      </c>
      <c r="AA24" s="86" t="str">
        <f>REPLACE(INDEX(GroupVertices[Group],MATCH(Edges[[#This Row],[Vertex 2]],GroupVertices[Vertex],0)),1,1,"")</f>
        <v>1</v>
      </c>
      <c r="AB24" s="51">
        <v>1</v>
      </c>
      <c r="AC24" s="52">
        <v>3.4482758620689653</v>
      </c>
      <c r="AD24" s="51">
        <v>0</v>
      </c>
      <c r="AE24" s="52">
        <v>0</v>
      </c>
      <c r="AF24" s="51">
        <v>0</v>
      </c>
      <c r="AG24" s="52">
        <v>0</v>
      </c>
      <c r="AH24" s="51">
        <v>28</v>
      </c>
      <c r="AI24" s="52">
        <v>96.55172413793103</v>
      </c>
      <c r="AJ24" s="51">
        <v>29</v>
      </c>
    </row>
    <row r="25" spans="1:36" ht="15">
      <c r="A25" s="85" t="s">
        <v>225</v>
      </c>
      <c r="B25" s="85" t="s">
        <v>225</v>
      </c>
      <c r="C25" s="53"/>
      <c r="D25" s="54"/>
      <c r="E25" s="66"/>
      <c r="F25" s="55"/>
      <c r="G25" s="53"/>
      <c r="H25" s="57"/>
      <c r="I25" s="56"/>
      <c r="J25" s="56"/>
      <c r="K25" s="36" t="s">
        <v>65</v>
      </c>
      <c r="L25" s="84">
        <v>25</v>
      </c>
      <c r="M25" s="84"/>
      <c r="N25" s="63"/>
      <c r="O25" s="87" t="s">
        <v>303</v>
      </c>
      <c r="P25" s="87" t="s">
        <v>303</v>
      </c>
      <c r="Q25" s="87" t="s">
        <v>326</v>
      </c>
      <c r="R25" s="89" t="s">
        <v>424</v>
      </c>
      <c r="S25" s="91">
        <v>43540.961805555555</v>
      </c>
      <c r="T25" s="87">
        <v>112</v>
      </c>
      <c r="U25" s="87">
        <v>25</v>
      </c>
      <c r="V25" s="87"/>
      <c r="W25" s="87"/>
      <c r="X25" s="87"/>
      <c r="Y25">
        <v>1</v>
      </c>
      <c r="Z25" s="86" t="str">
        <f>REPLACE(INDEX(GroupVertices[Group],MATCH(Edges[[#This Row],[Vertex 1]],GroupVertices[Vertex],0)),1,1,"")</f>
        <v>1</v>
      </c>
      <c r="AA25" s="86" t="str">
        <f>REPLACE(INDEX(GroupVertices[Group],MATCH(Edges[[#This Row],[Vertex 2]],GroupVertices[Vertex],0)),1,1,"")</f>
        <v>1</v>
      </c>
      <c r="AB25" s="51">
        <v>0</v>
      </c>
      <c r="AC25" s="52">
        <v>0</v>
      </c>
      <c r="AD25" s="51">
        <v>2</v>
      </c>
      <c r="AE25" s="52">
        <v>5.2631578947368425</v>
      </c>
      <c r="AF25" s="51">
        <v>0</v>
      </c>
      <c r="AG25" s="52">
        <v>0</v>
      </c>
      <c r="AH25" s="51">
        <v>36</v>
      </c>
      <c r="AI25" s="52">
        <v>94.73684210526316</v>
      </c>
      <c r="AJ25" s="51">
        <v>38</v>
      </c>
    </row>
    <row r="26" spans="1:36" ht="15">
      <c r="A26" s="85" t="s">
        <v>226</v>
      </c>
      <c r="B26" s="85" t="s">
        <v>226</v>
      </c>
      <c r="C26" s="53"/>
      <c r="D26" s="54"/>
      <c r="E26" s="66"/>
      <c r="F26" s="55"/>
      <c r="G26" s="53"/>
      <c r="H26" s="57"/>
      <c r="I26" s="56"/>
      <c r="J26" s="56"/>
      <c r="K26" s="36" t="s">
        <v>65</v>
      </c>
      <c r="L26" s="84">
        <v>26</v>
      </c>
      <c r="M26" s="84"/>
      <c r="N26" s="63"/>
      <c r="O26" s="87" t="s">
        <v>303</v>
      </c>
      <c r="P26" s="87" t="s">
        <v>303</v>
      </c>
      <c r="Q26" s="87" t="s">
        <v>327</v>
      </c>
      <c r="R26" s="89" t="s">
        <v>425</v>
      </c>
      <c r="S26" s="91">
        <v>43541.62847222222</v>
      </c>
      <c r="T26" s="87">
        <v>832</v>
      </c>
      <c r="U26" s="87">
        <v>337</v>
      </c>
      <c r="V26" s="87"/>
      <c r="W26" s="87"/>
      <c r="X26" s="87"/>
      <c r="Y26">
        <v>1</v>
      </c>
      <c r="Z26" s="86" t="str">
        <f>REPLACE(INDEX(GroupVertices[Group],MATCH(Edges[[#This Row],[Vertex 1]],GroupVertices[Vertex],0)),1,1,"")</f>
        <v>1</v>
      </c>
      <c r="AA26" s="86" t="str">
        <f>REPLACE(INDEX(GroupVertices[Group],MATCH(Edges[[#This Row],[Vertex 2]],GroupVertices[Vertex],0)),1,1,"")</f>
        <v>1</v>
      </c>
      <c r="AB26" s="51">
        <v>1</v>
      </c>
      <c r="AC26" s="52">
        <v>7.6923076923076925</v>
      </c>
      <c r="AD26" s="51">
        <v>0</v>
      </c>
      <c r="AE26" s="52">
        <v>0</v>
      </c>
      <c r="AF26" s="51">
        <v>0</v>
      </c>
      <c r="AG26" s="52">
        <v>0</v>
      </c>
      <c r="AH26" s="51">
        <v>12</v>
      </c>
      <c r="AI26" s="52">
        <v>92.3076923076923</v>
      </c>
      <c r="AJ26" s="51">
        <v>13</v>
      </c>
    </row>
    <row r="27" spans="1:36" ht="15">
      <c r="A27" s="85" t="s">
        <v>227</v>
      </c>
      <c r="B27" s="85" t="s">
        <v>227</v>
      </c>
      <c r="C27" s="53"/>
      <c r="D27" s="54"/>
      <c r="E27" s="66"/>
      <c r="F27" s="55"/>
      <c r="G27" s="53"/>
      <c r="H27" s="57"/>
      <c r="I27" s="56"/>
      <c r="J27" s="56"/>
      <c r="K27" s="36" t="s">
        <v>65</v>
      </c>
      <c r="L27" s="84">
        <v>27</v>
      </c>
      <c r="M27" s="84"/>
      <c r="N27" s="63"/>
      <c r="O27" s="87" t="s">
        <v>303</v>
      </c>
      <c r="P27" s="87" t="s">
        <v>303</v>
      </c>
      <c r="Q27" s="87" t="s">
        <v>328</v>
      </c>
      <c r="R27" s="89" t="s">
        <v>426</v>
      </c>
      <c r="S27" s="91">
        <v>43542.961805555555</v>
      </c>
      <c r="T27" s="87">
        <v>200</v>
      </c>
      <c r="U27" s="87">
        <v>26</v>
      </c>
      <c r="V27" s="87"/>
      <c r="W27" s="87"/>
      <c r="X27" s="87"/>
      <c r="Y27">
        <v>1</v>
      </c>
      <c r="Z27" s="86" t="str">
        <f>REPLACE(INDEX(GroupVertices[Group],MATCH(Edges[[#This Row],[Vertex 1]],GroupVertices[Vertex],0)),1,1,"")</f>
        <v>1</v>
      </c>
      <c r="AA27" s="86" t="str">
        <f>REPLACE(INDEX(GroupVertices[Group],MATCH(Edges[[#This Row],[Vertex 2]],GroupVertices[Vertex],0)),1,1,"")</f>
        <v>1</v>
      </c>
      <c r="AB27" s="51">
        <v>0</v>
      </c>
      <c r="AC27" s="52">
        <v>0</v>
      </c>
      <c r="AD27" s="51">
        <v>0</v>
      </c>
      <c r="AE27" s="52">
        <v>0</v>
      </c>
      <c r="AF27" s="51">
        <v>0</v>
      </c>
      <c r="AG27" s="52">
        <v>0</v>
      </c>
      <c r="AH27" s="51">
        <v>29</v>
      </c>
      <c r="AI27" s="52">
        <v>100</v>
      </c>
      <c r="AJ27" s="51">
        <v>29</v>
      </c>
    </row>
    <row r="28" spans="1:36" ht="15">
      <c r="A28" s="85" t="s">
        <v>228</v>
      </c>
      <c r="B28" s="85" t="s">
        <v>228</v>
      </c>
      <c r="C28" s="53"/>
      <c r="D28" s="54"/>
      <c r="E28" s="66"/>
      <c r="F28" s="55"/>
      <c r="G28" s="53"/>
      <c r="H28" s="57"/>
      <c r="I28" s="56"/>
      <c r="J28" s="56"/>
      <c r="K28" s="36" t="s">
        <v>65</v>
      </c>
      <c r="L28" s="84">
        <v>28</v>
      </c>
      <c r="M28" s="84"/>
      <c r="N28" s="63"/>
      <c r="O28" s="87" t="s">
        <v>303</v>
      </c>
      <c r="P28" s="87" t="s">
        <v>303</v>
      </c>
      <c r="Q28" s="87" t="s">
        <v>329</v>
      </c>
      <c r="R28" s="89" t="s">
        <v>427</v>
      </c>
      <c r="S28" s="91">
        <v>43543.96776620371</v>
      </c>
      <c r="T28" s="87">
        <v>43</v>
      </c>
      <c r="U28" s="87">
        <v>26</v>
      </c>
      <c r="V28" s="87" t="s">
        <v>502</v>
      </c>
      <c r="W28" s="87" t="s">
        <v>505</v>
      </c>
      <c r="X28" s="87"/>
      <c r="Y28">
        <v>1</v>
      </c>
      <c r="Z28" s="86" t="str">
        <f>REPLACE(INDEX(GroupVertices[Group],MATCH(Edges[[#This Row],[Vertex 1]],GroupVertices[Vertex],0)),1,1,"")</f>
        <v>1</v>
      </c>
      <c r="AA28" s="86" t="str">
        <f>REPLACE(INDEX(GroupVertices[Group],MATCH(Edges[[#This Row],[Vertex 2]],GroupVertices[Vertex],0)),1,1,"")</f>
        <v>1</v>
      </c>
      <c r="AB28" s="51">
        <v>0</v>
      </c>
      <c r="AC28" s="52">
        <v>0</v>
      </c>
      <c r="AD28" s="51">
        <v>0</v>
      </c>
      <c r="AE28" s="52">
        <v>0</v>
      </c>
      <c r="AF28" s="51">
        <v>0</v>
      </c>
      <c r="AG28" s="52">
        <v>0</v>
      </c>
      <c r="AH28" s="51">
        <v>15</v>
      </c>
      <c r="AI28" s="52">
        <v>100</v>
      </c>
      <c r="AJ28" s="51">
        <v>15</v>
      </c>
    </row>
    <row r="29" spans="1:36" ht="15">
      <c r="A29" s="85" t="s">
        <v>229</v>
      </c>
      <c r="B29" s="85" t="s">
        <v>229</v>
      </c>
      <c r="C29" s="53"/>
      <c r="D29" s="54"/>
      <c r="E29" s="66"/>
      <c r="F29" s="55"/>
      <c r="G29" s="53"/>
      <c r="H29" s="57"/>
      <c r="I29" s="56"/>
      <c r="J29" s="56"/>
      <c r="K29" s="36" t="s">
        <v>65</v>
      </c>
      <c r="L29" s="84">
        <v>29</v>
      </c>
      <c r="M29" s="84"/>
      <c r="N29" s="63"/>
      <c r="O29" s="87" t="s">
        <v>303</v>
      </c>
      <c r="P29" s="87" t="s">
        <v>303</v>
      </c>
      <c r="Q29" s="87" t="s">
        <v>330</v>
      </c>
      <c r="R29" s="89" t="s">
        <v>428</v>
      </c>
      <c r="S29" s="91">
        <v>43544.96181712963</v>
      </c>
      <c r="T29" s="87">
        <v>278</v>
      </c>
      <c r="U29" s="87">
        <v>69</v>
      </c>
      <c r="V29" s="87"/>
      <c r="W29" s="87"/>
      <c r="X29" s="87"/>
      <c r="Y29">
        <v>1</v>
      </c>
      <c r="Z29" s="86" t="str">
        <f>REPLACE(INDEX(GroupVertices[Group],MATCH(Edges[[#This Row],[Vertex 1]],GroupVertices[Vertex],0)),1,1,"")</f>
        <v>1</v>
      </c>
      <c r="AA29" s="86" t="str">
        <f>REPLACE(INDEX(GroupVertices[Group],MATCH(Edges[[#This Row],[Vertex 2]],GroupVertices[Vertex],0)),1,1,"")</f>
        <v>1</v>
      </c>
      <c r="AB29" s="51">
        <v>0</v>
      </c>
      <c r="AC29" s="52">
        <v>0</v>
      </c>
      <c r="AD29" s="51">
        <v>2</v>
      </c>
      <c r="AE29" s="52">
        <v>7.142857142857143</v>
      </c>
      <c r="AF29" s="51">
        <v>0</v>
      </c>
      <c r="AG29" s="52">
        <v>0</v>
      </c>
      <c r="AH29" s="51">
        <v>26</v>
      </c>
      <c r="AI29" s="52">
        <v>92.85714285714286</v>
      </c>
      <c r="AJ29" s="51">
        <v>28</v>
      </c>
    </row>
    <row r="30" spans="1:36" ht="15">
      <c r="A30" s="85" t="s">
        <v>230</v>
      </c>
      <c r="B30" s="85" t="s">
        <v>230</v>
      </c>
      <c r="C30" s="53"/>
      <c r="D30" s="54"/>
      <c r="E30" s="66"/>
      <c r="F30" s="55"/>
      <c r="G30" s="53"/>
      <c r="H30" s="57"/>
      <c r="I30" s="56"/>
      <c r="J30" s="56"/>
      <c r="K30" s="36" t="s">
        <v>65</v>
      </c>
      <c r="L30" s="84">
        <v>30</v>
      </c>
      <c r="M30" s="84"/>
      <c r="N30" s="63"/>
      <c r="O30" s="87" t="s">
        <v>303</v>
      </c>
      <c r="P30" s="87" t="s">
        <v>303</v>
      </c>
      <c r="Q30" s="87" t="s">
        <v>331</v>
      </c>
      <c r="R30" s="89" t="s">
        <v>429</v>
      </c>
      <c r="S30" s="91">
        <v>43545.961805555555</v>
      </c>
      <c r="T30" s="87">
        <v>25</v>
      </c>
      <c r="U30" s="87">
        <v>9</v>
      </c>
      <c r="V30" s="87"/>
      <c r="W30" s="87"/>
      <c r="X30" s="87"/>
      <c r="Y30">
        <v>1</v>
      </c>
      <c r="Z30" s="86" t="str">
        <f>REPLACE(INDEX(GroupVertices[Group],MATCH(Edges[[#This Row],[Vertex 1]],GroupVertices[Vertex],0)),1,1,"")</f>
        <v>1</v>
      </c>
      <c r="AA30" s="86" t="str">
        <f>REPLACE(INDEX(GroupVertices[Group],MATCH(Edges[[#This Row],[Vertex 2]],GroupVertices[Vertex],0)),1,1,"")</f>
        <v>1</v>
      </c>
      <c r="AB30" s="51">
        <v>0</v>
      </c>
      <c r="AC30" s="52">
        <v>0</v>
      </c>
      <c r="AD30" s="51">
        <v>0</v>
      </c>
      <c r="AE30" s="52">
        <v>0</v>
      </c>
      <c r="AF30" s="51">
        <v>0</v>
      </c>
      <c r="AG30" s="52">
        <v>0</v>
      </c>
      <c r="AH30" s="51">
        <v>21</v>
      </c>
      <c r="AI30" s="52">
        <v>100</v>
      </c>
      <c r="AJ30" s="51">
        <v>21</v>
      </c>
    </row>
    <row r="31" spans="1:36" ht="15">
      <c r="A31" s="85" t="s">
        <v>231</v>
      </c>
      <c r="B31" s="85" t="s">
        <v>231</v>
      </c>
      <c r="C31" s="53"/>
      <c r="D31" s="54"/>
      <c r="E31" s="66"/>
      <c r="F31" s="55"/>
      <c r="G31" s="53"/>
      <c r="H31" s="57"/>
      <c r="I31" s="56"/>
      <c r="J31" s="56"/>
      <c r="K31" s="36" t="s">
        <v>65</v>
      </c>
      <c r="L31" s="84">
        <v>31</v>
      </c>
      <c r="M31" s="84"/>
      <c r="N31" s="63"/>
      <c r="O31" s="87" t="s">
        <v>303</v>
      </c>
      <c r="P31" s="87" t="s">
        <v>303</v>
      </c>
      <c r="Q31" s="87" t="s">
        <v>332</v>
      </c>
      <c r="R31" s="89" t="s">
        <v>430</v>
      </c>
      <c r="S31" s="91">
        <v>43547.62847222222</v>
      </c>
      <c r="T31" s="87">
        <v>214</v>
      </c>
      <c r="U31" s="87">
        <v>37</v>
      </c>
      <c r="V31" s="87"/>
      <c r="W31" s="87"/>
      <c r="X31" s="87"/>
      <c r="Y31">
        <v>1</v>
      </c>
      <c r="Z31" s="86" t="str">
        <f>REPLACE(INDEX(GroupVertices[Group],MATCH(Edges[[#This Row],[Vertex 1]],GroupVertices[Vertex],0)),1,1,"")</f>
        <v>1</v>
      </c>
      <c r="AA31" s="86" t="str">
        <f>REPLACE(INDEX(GroupVertices[Group],MATCH(Edges[[#This Row],[Vertex 2]],GroupVertices[Vertex],0)),1,1,"")</f>
        <v>1</v>
      </c>
      <c r="AB31" s="51">
        <v>1</v>
      </c>
      <c r="AC31" s="52">
        <v>6.666666666666667</v>
      </c>
      <c r="AD31" s="51">
        <v>0</v>
      </c>
      <c r="AE31" s="52">
        <v>0</v>
      </c>
      <c r="AF31" s="51">
        <v>0</v>
      </c>
      <c r="AG31" s="52">
        <v>0</v>
      </c>
      <c r="AH31" s="51">
        <v>14</v>
      </c>
      <c r="AI31" s="52">
        <v>93.33333333333333</v>
      </c>
      <c r="AJ31" s="51">
        <v>15</v>
      </c>
    </row>
    <row r="32" spans="1:36" ht="15">
      <c r="A32" s="85" t="s">
        <v>232</v>
      </c>
      <c r="B32" s="85" t="s">
        <v>232</v>
      </c>
      <c r="C32" s="53"/>
      <c r="D32" s="54"/>
      <c r="E32" s="66"/>
      <c r="F32" s="55"/>
      <c r="G32" s="53"/>
      <c r="H32" s="57"/>
      <c r="I32" s="56"/>
      <c r="J32" s="56"/>
      <c r="K32" s="36" t="s">
        <v>65</v>
      </c>
      <c r="L32" s="84">
        <v>32</v>
      </c>
      <c r="M32" s="84"/>
      <c r="N32" s="63"/>
      <c r="O32" s="87" t="s">
        <v>303</v>
      </c>
      <c r="P32" s="87" t="s">
        <v>303</v>
      </c>
      <c r="Q32" s="87" t="s">
        <v>333</v>
      </c>
      <c r="R32" s="89" t="s">
        <v>431</v>
      </c>
      <c r="S32" s="91">
        <v>43548.62847222222</v>
      </c>
      <c r="T32" s="87">
        <v>207</v>
      </c>
      <c r="U32" s="87">
        <v>102</v>
      </c>
      <c r="V32" s="87"/>
      <c r="W32" s="87"/>
      <c r="X32" s="87"/>
      <c r="Y32">
        <v>1</v>
      </c>
      <c r="Z32" s="86" t="str">
        <f>REPLACE(INDEX(GroupVertices[Group],MATCH(Edges[[#This Row],[Vertex 1]],GroupVertices[Vertex],0)),1,1,"")</f>
        <v>1</v>
      </c>
      <c r="AA32" s="86" t="str">
        <f>REPLACE(INDEX(GroupVertices[Group],MATCH(Edges[[#This Row],[Vertex 2]],GroupVertices[Vertex],0)),1,1,"")</f>
        <v>1</v>
      </c>
      <c r="AB32" s="51">
        <v>2</v>
      </c>
      <c r="AC32" s="52">
        <v>3.6363636363636362</v>
      </c>
      <c r="AD32" s="51">
        <v>1</v>
      </c>
      <c r="AE32" s="52">
        <v>1.8181818181818181</v>
      </c>
      <c r="AF32" s="51">
        <v>0</v>
      </c>
      <c r="AG32" s="52">
        <v>0</v>
      </c>
      <c r="AH32" s="51">
        <v>52</v>
      </c>
      <c r="AI32" s="52">
        <v>94.54545454545455</v>
      </c>
      <c r="AJ32" s="51">
        <v>55</v>
      </c>
    </row>
    <row r="33" spans="1:36" ht="15">
      <c r="A33" s="85" t="s">
        <v>233</v>
      </c>
      <c r="B33" s="85" t="s">
        <v>233</v>
      </c>
      <c r="C33" s="53"/>
      <c r="D33" s="54"/>
      <c r="E33" s="66"/>
      <c r="F33" s="55"/>
      <c r="G33" s="53"/>
      <c r="H33" s="57"/>
      <c r="I33" s="56"/>
      <c r="J33" s="56"/>
      <c r="K33" s="36" t="s">
        <v>65</v>
      </c>
      <c r="L33" s="84">
        <v>33</v>
      </c>
      <c r="M33" s="84"/>
      <c r="N33" s="63"/>
      <c r="O33" s="87" t="s">
        <v>303</v>
      </c>
      <c r="P33" s="87" t="s">
        <v>303</v>
      </c>
      <c r="Q33" s="87" t="s">
        <v>334</v>
      </c>
      <c r="R33" s="89" t="s">
        <v>432</v>
      </c>
      <c r="S33" s="91">
        <v>43551.961805555555</v>
      </c>
      <c r="T33" s="87">
        <v>32</v>
      </c>
      <c r="U33" s="87">
        <v>0</v>
      </c>
      <c r="V33" s="87"/>
      <c r="W33" s="87"/>
      <c r="X33" s="87"/>
      <c r="Y33">
        <v>1</v>
      </c>
      <c r="Z33" s="86" t="str">
        <f>REPLACE(INDEX(GroupVertices[Group],MATCH(Edges[[#This Row],[Vertex 1]],GroupVertices[Vertex],0)),1,1,"")</f>
        <v>1</v>
      </c>
      <c r="AA33" s="86" t="str">
        <f>REPLACE(INDEX(GroupVertices[Group],MATCH(Edges[[#This Row],[Vertex 2]],GroupVertices[Vertex],0)),1,1,"")</f>
        <v>1</v>
      </c>
      <c r="AB33" s="51">
        <v>1</v>
      </c>
      <c r="AC33" s="52">
        <v>4.166666666666667</v>
      </c>
      <c r="AD33" s="51">
        <v>0</v>
      </c>
      <c r="AE33" s="52">
        <v>0</v>
      </c>
      <c r="AF33" s="51">
        <v>0</v>
      </c>
      <c r="AG33" s="52">
        <v>0</v>
      </c>
      <c r="AH33" s="51">
        <v>23</v>
      </c>
      <c r="AI33" s="52">
        <v>95.83333333333333</v>
      </c>
      <c r="AJ33" s="51">
        <v>24</v>
      </c>
    </row>
    <row r="34" spans="1:36" ht="15">
      <c r="A34" s="85" t="s">
        <v>234</v>
      </c>
      <c r="B34" s="85" t="s">
        <v>234</v>
      </c>
      <c r="C34" s="53"/>
      <c r="D34" s="54"/>
      <c r="E34" s="66"/>
      <c r="F34" s="55"/>
      <c r="G34" s="53"/>
      <c r="H34" s="57"/>
      <c r="I34" s="56"/>
      <c r="J34" s="56"/>
      <c r="K34" s="36" t="s">
        <v>65</v>
      </c>
      <c r="L34" s="84">
        <v>34</v>
      </c>
      <c r="M34" s="84"/>
      <c r="N34" s="63"/>
      <c r="O34" s="87" t="s">
        <v>303</v>
      </c>
      <c r="P34" s="87" t="s">
        <v>303</v>
      </c>
      <c r="Q34" s="87" t="s">
        <v>335</v>
      </c>
      <c r="R34" s="89" t="s">
        <v>433</v>
      </c>
      <c r="S34" s="91">
        <v>43552.980474537035</v>
      </c>
      <c r="T34" s="87">
        <v>18</v>
      </c>
      <c r="U34" s="87">
        <v>0</v>
      </c>
      <c r="V34" s="87"/>
      <c r="W34" s="87"/>
      <c r="X34" s="87"/>
      <c r="Y34">
        <v>1</v>
      </c>
      <c r="Z34" s="86" t="str">
        <f>REPLACE(INDEX(GroupVertices[Group],MATCH(Edges[[#This Row],[Vertex 1]],GroupVertices[Vertex],0)),1,1,"")</f>
        <v>1</v>
      </c>
      <c r="AA34" s="86" t="str">
        <f>REPLACE(INDEX(GroupVertices[Group],MATCH(Edges[[#This Row],[Vertex 2]],GroupVertices[Vertex],0)),1,1,"")</f>
        <v>1</v>
      </c>
      <c r="AB34" s="51">
        <v>2</v>
      </c>
      <c r="AC34" s="52">
        <v>10.526315789473685</v>
      </c>
      <c r="AD34" s="51">
        <v>0</v>
      </c>
      <c r="AE34" s="52">
        <v>0</v>
      </c>
      <c r="AF34" s="51">
        <v>0</v>
      </c>
      <c r="AG34" s="52">
        <v>0</v>
      </c>
      <c r="AH34" s="51">
        <v>17</v>
      </c>
      <c r="AI34" s="52">
        <v>89.47368421052632</v>
      </c>
      <c r="AJ34" s="51">
        <v>19</v>
      </c>
    </row>
    <row r="35" spans="1:36" ht="15">
      <c r="A35" s="85" t="s">
        <v>235</v>
      </c>
      <c r="B35" s="85" t="s">
        <v>235</v>
      </c>
      <c r="C35" s="53"/>
      <c r="D35" s="54"/>
      <c r="E35" s="66"/>
      <c r="F35" s="55"/>
      <c r="G35" s="53"/>
      <c r="H35" s="57"/>
      <c r="I35" s="56"/>
      <c r="J35" s="56"/>
      <c r="K35" s="36" t="s">
        <v>65</v>
      </c>
      <c r="L35" s="84">
        <v>35</v>
      </c>
      <c r="M35" s="84"/>
      <c r="N35" s="63"/>
      <c r="O35" s="87" t="s">
        <v>303</v>
      </c>
      <c r="P35" s="87" t="s">
        <v>303</v>
      </c>
      <c r="Q35" s="87" t="s">
        <v>336</v>
      </c>
      <c r="R35" s="89" t="s">
        <v>434</v>
      </c>
      <c r="S35" s="91">
        <v>43555.628483796296</v>
      </c>
      <c r="T35" s="87">
        <v>121</v>
      </c>
      <c r="U35" s="87">
        <v>5</v>
      </c>
      <c r="V35" s="87"/>
      <c r="W35" s="87"/>
      <c r="X35" s="87"/>
      <c r="Y35">
        <v>1</v>
      </c>
      <c r="Z35" s="86" t="str">
        <f>REPLACE(INDEX(GroupVertices[Group],MATCH(Edges[[#This Row],[Vertex 1]],GroupVertices[Vertex],0)),1,1,"")</f>
        <v>1</v>
      </c>
      <c r="AA35" s="86" t="str">
        <f>REPLACE(INDEX(GroupVertices[Group],MATCH(Edges[[#This Row],[Vertex 2]],GroupVertices[Vertex],0)),1,1,"")</f>
        <v>1</v>
      </c>
      <c r="AB35" s="51">
        <v>2</v>
      </c>
      <c r="AC35" s="52">
        <v>9.523809523809524</v>
      </c>
      <c r="AD35" s="51">
        <v>0</v>
      </c>
      <c r="AE35" s="52">
        <v>0</v>
      </c>
      <c r="AF35" s="51">
        <v>0</v>
      </c>
      <c r="AG35" s="52">
        <v>0</v>
      </c>
      <c r="AH35" s="51">
        <v>19</v>
      </c>
      <c r="AI35" s="52">
        <v>90.47619047619048</v>
      </c>
      <c r="AJ35" s="51">
        <v>21</v>
      </c>
    </row>
    <row r="36" spans="1:36" ht="15">
      <c r="A36" s="85" t="s">
        <v>236</v>
      </c>
      <c r="B36" s="85" t="s">
        <v>236</v>
      </c>
      <c r="C36" s="53"/>
      <c r="D36" s="54"/>
      <c r="E36" s="66"/>
      <c r="F36" s="55"/>
      <c r="G36" s="53"/>
      <c r="H36" s="57"/>
      <c r="I36" s="56"/>
      <c r="J36" s="56"/>
      <c r="K36" s="36" t="s">
        <v>65</v>
      </c>
      <c r="L36" s="84">
        <v>36</v>
      </c>
      <c r="M36" s="84"/>
      <c r="N36" s="63"/>
      <c r="O36" s="87" t="s">
        <v>303</v>
      </c>
      <c r="P36" s="87" t="s">
        <v>303</v>
      </c>
      <c r="Q36" s="87" t="s">
        <v>337</v>
      </c>
      <c r="R36" s="89" t="s">
        <v>435</v>
      </c>
      <c r="S36" s="91">
        <v>43556.63920138889</v>
      </c>
      <c r="T36" s="87">
        <v>29</v>
      </c>
      <c r="U36" s="87">
        <v>15</v>
      </c>
      <c r="V36" s="87"/>
      <c r="W36" s="87"/>
      <c r="X36" s="87"/>
      <c r="Y36">
        <v>1</v>
      </c>
      <c r="Z36" s="86" t="str">
        <f>REPLACE(INDEX(GroupVertices[Group],MATCH(Edges[[#This Row],[Vertex 1]],GroupVertices[Vertex],0)),1,1,"")</f>
        <v>1</v>
      </c>
      <c r="AA36" s="86" t="str">
        <f>REPLACE(INDEX(GroupVertices[Group],MATCH(Edges[[#This Row],[Vertex 2]],GroupVertices[Vertex],0)),1,1,"")</f>
        <v>1</v>
      </c>
      <c r="AB36" s="51">
        <v>4</v>
      </c>
      <c r="AC36" s="52">
        <v>9.090909090909092</v>
      </c>
      <c r="AD36" s="51">
        <v>2</v>
      </c>
      <c r="AE36" s="52">
        <v>4.545454545454546</v>
      </c>
      <c r="AF36" s="51">
        <v>0</v>
      </c>
      <c r="AG36" s="52">
        <v>0</v>
      </c>
      <c r="AH36" s="51">
        <v>38</v>
      </c>
      <c r="AI36" s="52">
        <v>86.36363636363636</v>
      </c>
      <c r="AJ36" s="51">
        <v>44</v>
      </c>
    </row>
    <row r="37" spans="1:36" ht="15">
      <c r="A37" s="85" t="s">
        <v>237</v>
      </c>
      <c r="B37" s="85" t="s">
        <v>237</v>
      </c>
      <c r="C37" s="53"/>
      <c r="D37" s="54"/>
      <c r="E37" s="66"/>
      <c r="F37" s="55"/>
      <c r="G37" s="53"/>
      <c r="H37" s="57"/>
      <c r="I37" s="56"/>
      <c r="J37" s="56"/>
      <c r="K37" s="36" t="s">
        <v>65</v>
      </c>
      <c r="L37" s="84">
        <v>37</v>
      </c>
      <c r="M37" s="84"/>
      <c r="N37" s="63"/>
      <c r="O37" s="87" t="s">
        <v>303</v>
      </c>
      <c r="P37" s="87" t="s">
        <v>303</v>
      </c>
      <c r="Q37" s="87" t="s">
        <v>338</v>
      </c>
      <c r="R37" s="89" t="s">
        <v>436</v>
      </c>
      <c r="S37" s="91">
        <v>43557.961805555555</v>
      </c>
      <c r="T37" s="87">
        <v>19</v>
      </c>
      <c r="U37" s="87">
        <v>3</v>
      </c>
      <c r="V37" s="87"/>
      <c r="W37" s="87"/>
      <c r="X37" s="87"/>
      <c r="Y37">
        <v>1</v>
      </c>
      <c r="Z37" s="86" t="str">
        <f>REPLACE(INDEX(GroupVertices[Group],MATCH(Edges[[#This Row],[Vertex 1]],GroupVertices[Vertex],0)),1,1,"")</f>
        <v>1</v>
      </c>
      <c r="AA37" s="86" t="str">
        <f>REPLACE(INDEX(GroupVertices[Group],MATCH(Edges[[#This Row],[Vertex 2]],GroupVertices[Vertex],0)),1,1,"")</f>
        <v>1</v>
      </c>
      <c r="AB37" s="51">
        <v>0</v>
      </c>
      <c r="AC37" s="52">
        <v>0</v>
      </c>
      <c r="AD37" s="51">
        <v>2</v>
      </c>
      <c r="AE37" s="52">
        <v>7.6923076923076925</v>
      </c>
      <c r="AF37" s="51">
        <v>0</v>
      </c>
      <c r="AG37" s="52">
        <v>0</v>
      </c>
      <c r="AH37" s="51">
        <v>24</v>
      </c>
      <c r="AI37" s="52">
        <v>92.3076923076923</v>
      </c>
      <c r="AJ37" s="51">
        <v>26</v>
      </c>
    </row>
    <row r="38" spans="1:36" ht="15">
      <c r="A38" s="85" t="s">
        <v>238</v>
      </c>
      <c r="B38" s="85" t="s">
        <v>238</v>
      </c>
      <c r="C38" s="53"/>
      <c r="D38" s="54"/>
      <c r="E38" s="66"/>
      <c r="F38" s="55"/>
      <c r="G38" s="53"/>
      <c r="H38" s="57"/>
      <c r="I38" s="56"/>
      <c r="J38" s="56"/>
      <c r="K38" s="36" t="s">
        <v>65</v>
      </c>
      <c r="L38" s="84">
        <v>38</v>
      </c>
      <c r="M38" s="84"/>
      <c r="N38" s="63"/>
      <c r="O38" s="87" t="s">
        <v>303</v>
      </c>
      <c r="P38" s="87" t="s">
        <v>303</v>
      </c>
      <c r="Q38" s="87" t="s">
        <v>339</v>
      </c>
      <c r="R38" s="89" t="s">
        <v>437</v>
      </c>
      <c r="S38" s="91">
        <v>43558.961805555555</v>
      </c>
      <c r="T38" s="87">
        <v>172</v>
      </c>
      <c r="U38" s="87">
        <v>91</v>
      </c>
      <c r="V38" s="87"/>
      <c r="W38" s="87"/>
      <c r="X38" s="87"/>
      <c r="Y38">
        <v>1</v>
      </c>
      <c r="Z38" s="86" t="str">
        <f>REPLACE(INDEX(GroupVertices[Group],MATCH(Edges[[#This Row],[Vertex 1]],GroupVertices[Vertex],0)),1,1,"")</f>
        <v>1</v>
      </c>
      <c r="AA38" s="86" t="str">
        <f>REPLACE(INDEX(GroupVertices[Group],MATCH(Edges[[#This Row],[Vertex 2]],GroupVertices[Vertex],0)),1,1,"")</f>
        <v>1</v>
      </c>
      <c r="AB38" s="51">
        <v>4</v>
      </c>
      <c r="AC38" s="52">
        <v>8.16326530612245</v>
      </c>
      <c r="AD38" s="51">
        <v>0</v>
      </c>
      <c r="AE38" s="52">
        <v>0</v>
      </c>
      <c r="AF38" s="51">
        <v>0</v>
      </c>
      <c r="AG38" s="52">
        <v>0</v>
      </c>
      <c r="AH38" s="51">
        <v>45</v>
      </c>
      <c r="AI38" s="52">
        <v>91.83673469387755</v>
      </c>
      <c r="AJ38" s="51">
        <v>49</v>
      </c>
    </row>
    <row r="39" spans="1:36" ht="15">
      <c r="A39" s="85" t="s">
        <v>239</v>
      </c>
      <c r="B39" s="85" t="s">
        <v>239</v>
      </c>
      <c r="C39" s="53"/>
      <c r="D39" s="54"/>
      <c r="E39" s="66"/>
      <c r="F39" s="55"/>
      <c r="G39" s="53"/>
      <c r="H39" s="57"/>
      <c r="I39" s="56"/>
      <c r="J39" s="56"/>
      <c r="K39" s="36" t="s">
        <v>65</v>
      </c>
      <c r="L39" s="84">
        <v>39</v>
      </c>
      <c r="M39" s="84"/>
      <c r="N39" s="63"/>
      <c r="O39" s="87" t="s">
        <v>303</v>
      </c>
      <c r="P39" s="87" t="s">
        <v>303</v>
      </c>
      <c r="Q39" s="87" t="s">
        <v>340</v>
      </c>
      <c r="R39" s="89" t="s">
        <v>438</v>
      </c>
      <c r="S39" s="91">
        <v>43559.961805555555</v>
      </c>
      <c r="T39" s="87">
        <v>24</v>
      </c>
      <c r="U39" s="87">
        <v>14</v>
      </c>
      <c r="V39" s="87"/>
      <c r="W39" s="87"/>
      <c r="X39" s="87"/>
      <c r="Y39">
        <v>1</v>
      </c>
      <c r="Z39" s="86" t="str">
        <f>REPLACE(INDEX(GroupVertices[Group],MATCH(Edges[[#This Row],[Vertex 1]],GroupVertices[Vertex],0)),1,1,"")</f>
        <v>1</v>
      </c>
      <c r="AA39" s="86" t="str">
        <f>REPLACE(INDEX(GroupVertices[Group],MATCH(Edges[[#This Row],[Vertex 2]],GroupVertices[Vertex],0)),1,1,"")</f>
        <v>1</v>
      </c>
      <c r="AB39" s="51">
        <v>0</v>
      </c>
      <c r="AC39" s="52">
        <v>0</v>
      </c>
      <c r="AD39" s="51">
        <v>0</v>
      </c>
      <c r="AE39" s="52">
        <v>0</v>
      </c>
      <c r="AF39" s="51">
        <v>0</v>
      </c>
      <c r="AG39" s="52">
        <v>0</v>
      </c>
      <c r="AH39" s="51">
        <v>19</v>
      </c>
      <c r="AI39" s="52">
        <v>100</v>
      </c>
      <c r="AJ39" s="51">
        <v>19</v>
      </c>
    </row>
    <row r="40" spans="1:36" ht="15">
      <c r="A40" s="85" t="s">
        <v>240</v>
      </c>
      <c r="B40" s="85" t="s">
        <v>240</v>
      </c>
      <c r="C40" s="53"/>
      <c r="D40" s="54"/>
      <c r="E40" s="66"/>
      <c r="F40" s="55"/>
      <c r="G40" s="53"/>
      <c r="H40" s="57"/>
      <c r="I40" s="56"/>
      <c r="J40" s="56"/>
      <c r="K40" s="36" t="s">
        <v>65</v>
      </c>
      <c r="L40" s="84">
        <v>40</v>
      </c>
      <c r="M40" s="84"/>
      <c r="N40" s="63"/>
      <c r="O40" s="87" t="s">
        <v>303</v>
      </c>
      <c r="P40" s="87" t="s">
        <v>303</v>
      </c>
      <c r="Q40" s="87" t="s">
        <v>341</v>
      </c>
      <c r="R40" s="89" t="s">
        <v>439</v>
      </c>
      <c r="S40" s="91">
        <v>43561.961805555555</v>
      </c>
      <c r="T40" s="87">
        <v>292</v>
      </c>
      <c r="U40" s="87">
        <v>51</v>
      </c>
      <c r="V40" s="87"/>
      <c r="W40" s="87"/>
      <c r="X40" s="87"/>
      <c r="Y40">
        <v>1</v>
      </c>
      <c r="Z40" s="86" t="str">
        <f>REPLACE(INDEX(GroupVertices[Group],MATCH(Edges[[#This Row],[Vertex 1]],GroupVertices[Vertex],0)),1,1,"")</f>
        <v>1</v>
      </c>
      <c r="AA40" s="86" t="str">
        <f>REPLACE(INDEX(GroupVertices[Group],MATCH(Edges[[#This Row],[Vertex 2]],GroupVertices[Vertex],0)),1,1,"")</f>
        <v>1</v>
      </c>
      <c r="AB40" s="51">
        <v>1</v>
      </c>
      <c r="AC40" s="52">
        <v>5.882352941176471</v>
      </c>
      <c r="AD40" s="51">
        <v>1</v>
      </c>
      <c r="AE40" s="52">
        <v>5.882352941176471</v>
      </c>
      <c r="AF40" s="51">
        <v>0</v>
      </c>
      <c r="AG40" s="52">
        <v>0</v>
      </c>
      <c r="AH40" s="51">
        <v>15</v>
      </c>
      <c r="AI40" s="52">
        <v>88.23529411764706</v>
      </c>
      <c r="AJ40" s="51">
        <v>17</v>
      </c>
    </row>
    <row r="41" spans="1:36" ht="15">
      <c r="A41" s="85" t="s">
        <v>241</v>
      </c>
      <c r="B41" s="85" t="s">
        <v>241</v>
      </c>
      <c r="C41" s="53"/>
      <c r="D41" s="54"/>
      <c r="E41" s="66"/>
      <c r="F41" s="55"/>
      <c r="G41" s="53"/>
      <c r="H41" s="57"/>
      <c r="I41" s="56"/>
      <c r="J41" s="56"/>
      <c r="K41" s="36" t="s">
        <v>65</v>
      </c>
      <c r="L41" s="84">
        <v>41</v>
      </c>
      <c r="M41" s="84"/>
      <c r="N41" s="63"/>
      <c r="O41" s="87" t="s">
        <v>303</v>
      </c>
      <c r="P41" s="87" t="s">
        <v>303</v>
      </c>
      <c r="Q41" s="87" t="s">
        <v>342</v>
      </c>
      <c r="R41" s="89" t="s">
        <v>440</v>
      </c>
      <c r="S41" s="91">
        <v>43562.62847222222</v>
      </c>
      <c r="T41" s="87">
        <v>181</v>
      </c>
      <c r="U41" s="87">
        <v>40</v>
      </c>
      <c r="V41" s="87"/>
      <c r="W41" s="87"/>
      <c r="X41" s="87" t="s">
        <v>508</v>
      </c>
      <c r="Y41">
        <v>1</v>
      </c>
      <c r="Z41" s="86" t="str">
        <f>REPLACE(INDEX(GroupVertices[Group],MATCH(Edges[[#This Row],[Vertex 1]],GroupVertices[Vertex],0)),1,1,"")</f>
        <v>1</v>
      </c>
      <c r="AA41" s="86" t="str">
        <f>REPLACE(INDEX(GroupVertices[Group],MATCH(Edges[[#This Row],[Vertex 2]],GroupVertices[Vertex],0)),1,1,"")</f>
        <v>1</v>
      </c>
      <c r="AB41" s="51">
        <v>3</v>
      </c>
      <c r="AC41" s="52">
        <v>4.3478260869565215</v>
      </c>
      <c r="AD41" s="51">
        <v>1</v>
      </c>
      <c r="AE41" s="52">
        <v>1.4492753623188406</v>
      </c>
      <c r="AF41" s="51">
        <v>0</v>
      </c>
      <c r="AG41" s="52">
        <v>0</v>
      </c>
      <c r="AH41" s="51">
        <v>65</v>
      </c>
      <c r="AI41" s="52">
        <v>94.20289855072464</v>
      </c>
      <c r="AJ41" s="51">
        <v>69</v>
      </c>
    </row>
    <row r="42" spans="1:36" ht="15">
      <c r="A42" s="85" t="s">
        <v>242</v>
      </c>
      <c r="B42" s="85" t="s">
        <v>242</v>
      </c>
      <c r="C42" s="53"/>
      <c r="D42" s="54"/>
      <c r="E42" s="66"/>
      <c r="F42" s="55"/>
      <c r="G42" s="53"/>
      <c r="H42" s="57"/>
      <c r="I42" s="56"/>
      <c r="J42" s="56"/>
      <c r="K42" s="36" t="s">
        <v>65</v>
      </c>
      <c r="L42" s="84">
        <v>42</v>
      </c>
      <c r="M42" s="84"/>
      <c r="N42" s="63"/>
      <c r="O42" s="87" t="s">
        <v>303</v>
      </c>
      <c r="P42" s="87" t="s">
        <v>303</v>
      </c>
      <c r="Q42" s="87" t="s">
        <v>343</v>
      </c>
      <c r="R42" s="89" t="s">
        <v>441</v>
      </c>
      <c r="S42" s="91">
        <v>43563.961805555555</v>
      </c>
      <c r="T42" s="87">
        <v>62</v>
      </c>
      <c r="U42" s="87">
        <v>47</v>
      </c>
      <c r="V42" s="87"/>
      <c r="W42" s="87"/>
      <c r="X42" s="87"/>
      <c r="Y42">
        <v>1</v>
      </c>
      <c r="Z42" s="86" t="str">
        <f>REPLACE(INDEX(GroupVertices[Group],MATCH(Edges[[#This Row],[Vertex 1]],GroupVertices[Vertex],0)),1,1,"")</f>
        <v>1</v>
      </c>
      <c r="AA42" s="86" t="str">
        <f>REPLACE(INDEX(GroupVertices[Group],MATCH(Edges[[#This Row],[Vertex 2]],GroupVertices[Vertex],0)),1,1,"")</f>
        <v>1</v>
      </c>
      <c r="AB42" s="51">
        <v>1</v>
      </c>
      <c r="AC42" s="52">
        <v>7.142857142857143</v>
      </c>
      <c r="AD42" s="51">
        <v>1</v>
      </c>
      <c r="AE42" s="52">
        <v>7.142857142857143</v>
      </c>
      <c r="AF42" s="51">
        <v>0</v>
      </c>
      <c r="AG42" s="52">
        <v>0</v>
      </c>
      <c r="AH42" s="51">
        <v>12</v>
      </c>
      <c r="AI42" s="52">
        <v>85.71428571428571</v>
      </c>
      <c r="AJ42" s="51">
        <v>14</v>
      </c>
    </row>
    <row r="43" spans="1:36" ht="15">
      <c r="A43" s="85" t="s">
        <v>243</v>
      </c>
      <c r="B43" s="85" t="s">
        <v>243</v>
      </c>
      <c r="C43" s="53"/>
      <c r="D43" s="54"/>
      <c r="E43" s="66"/>
      <c r="F43" s="55"/>
      <c r="G43" s="53"/>
      <c r="H43" s="57"/>
      <c r="I43" s="56"/>
      <c r="J43" s="56"/>
      <c r="K43" s="36" t="s">
        <v>65</v>
      </c>
      <c r="L43" s="84">
        <v>43</v>
      </c>
      <c r="M43" s="84"/>
      <c r="N43" s="63"/>
      <c r="O43" s="87" t="s">
        <v>303</v>
      </c>
      <c r="P43" s="87" t="s">
        <v>303</v>
      </c>
      <c r="Q43" s="87" t="s">
        <v>344</v>
      </c>
      <c r="R43" s="89" t="s">
        <v>442</v>
      </c>
      <c r="S43" s="91">
        <v>43564.961805555555</v>
      </c>
      <c r="T43" s="87">
        <v>278</v>
      </c>
      <c r="U43" s="87">
        <v>66</v>
      </c>
      <c r="V43" s="87"/>
      <c r="W43" s="87"/>
      <c r="X43" s="87"/>
      <c r="Y43">
        <v>1</v>
      </c>
      <c r="Z43" s="86" t="str">
        <f>REPLACE(INDEX(GroupVertices[Group],MATCH(Edges[[#This Row],[Vertex 1]],GroupVertices[Vertex],0)),1,1,"")</f>
        <v>1</v>
      </c>
      <c r="AA43" s="86" t="str">
        <f>REPLACE(INDEX(GroupVertices[Group],MATCH(Edges[[#This Row],[Vertex 2]],GroupVertices[Vertex],0)),1,1,"")</f>
        <v>1</v>
      </c>
      <c r="AB43" s="51">
        <v>1</v>
      </c>
      <c r="AC43" s="52">
        <v>4.545454545454546</v>
      </c>
      <c r="AD43" s="51">
        <v>0</v>
      </c>
      <c r="AE43" s="52">
        <v>0</v>
      </c>
      <c r="AF43" s="51">
        <v>0</v>
      </c>
      <c r="AG43" s="52">
        <v>0</v>
      </c>
      <c r="AH43" s="51">
        <v>21</v>
      </c>
      <c r="AI43" s="52">
        <v>95.45454545454545</v>
      </c>
      <c r="AJ43" s="51">
        <v>22</v>
      </c>
    </row>
    <row r="44" spans="1:36" ht="15">
      <c r="A44" s="85" t="s">
        <v>244</v>
      </c>
      <c r="B44" s="85" t="s">
        <v>244</v>
      </c>
      <c r="C44" s="53"/>
      <c r="D44" s="54"/>
      <c r="E44" s="66"/>
      <c r="F44" s="55"/>
      <c r="G44" s="53"/>
      <c r="H44" s="57"/>
      <c r="I44" s="56"/>
      <c r="J44" s="56"/>
      <c r="K44" s="36" t="s">
        <v>65</v>
      </c>
      <c r="L44" s="84">
        <v>44</v>
      </c>
      <c r="M44" s="84"/>
      <c r="N44" s="63"/>
      <c r="O44" s="87" t="s">
        <v>303</v>
      </c>
      <c r="P44" s="87" t="s">
        <v>303</v>
      </c>
      <c r="Q44" s="87" t="s">
        <v>345</v>
      </c>
      <c r="R44" s="89" t="s">
        <v>443</v>
      </c>
      <c r="S44" s="91">
        <v>43565.961805555555</v>
      </c>
      <c r="T44" s="87">
        <v>140</v>
      </c>
      <c r="U44" s="87">
        <v>101</v>
      </c>
      <c r="V44" s="87"/>
      <c r="W44" s="87"/>
      <c r="X44" s="87" t="s">
        <v>509</v>
      </c>
      <c r="Y44">
        <v>1</v>
      </c>
      <c r="Z44" s="86" t="str">
        <f>REPLACE(INDEX(GroupVertices[Group],MATCH(Edges[[#This Row],[Vertex 1]],GroupVertices[Vertex],0)),1,1,"")</f>
        <v>1</v>
      </c>
      <c r="AA44" s="86" t="str">
        <f>REPLACE(INDEX(GroupVertices[Group],MATCH(Edges[[#This Row],[Vertex 2]],GroupVertices[Vertex],0)),1,1,"")</f>
        <v>1</v>
      </c>
      <c r="AB44" s="51">
        <v>0</v>
      </c>
      <c r="AC44" s="52">
        <v>0</v>
      </c>
      <c r="AD44" s="51">
        <v>0</v>
      </c>
      <c r="AE44" s="52">
        <v>0</v>
      </c>
      <c r="AF44" s="51">
        <v>0</v>
      </c>
      <c r="AG44" s="52">
        <v>0</v>
      </c>
      <c r="AH44" s="51">
        <v>9</v>
      </c>
      <c r="AI44" s="52">
        <v>100</v>
      </c>
      <c r="AJ44" s="51">
        <v>9</v>
      </c>
    </row>
    <row r="45" spans="1:36" ht="15">
      <c r="A45" s="85" t="s">
        <v>245</v>
      </c>
      <c r="B45" s="85" t="s">
        <v>245</v>
      </c>
      <c r="C45" s="53"/>
      <c r="D45" s="54"/>
      <c r="E45" s="66"/>
      <c r="F45" s="55"/>
      <c r="G45" s="53"/>
      <c r="H45" s="57"/>
      <c r="I45" s="56"/>
      <c r="J45" s="56"/>
      <c r="K45" s="36" t="s">
        <v>65</v>
      </c>
      <c r="L45" s="84">
        <v>45</v>
      </c>
      <c r="M45" s="84"/>
      <c r="N45" s="63"/>
      <c r="O45" s="87" t="s">
        <v>303</v>
      </c>
      <c r="P45" s="87" t="s">
        <v>303</v>
      </c>
      <c r="Q45" s="87" t="s">
        <v>346</v>
      </c>
      <c r="R45" s="89" t="s">
        <v>444</v>
      </c>
      <c r="S45" s="91">
        <v>43566.961805555555</v>
      </c>
      <c r="T45" s="87">
        <v>118</v>
      </c>
      <c r="U45" s="87">
        <v>33</v>
      </c>
      <c r="V45" s="87"/>
      <c r="W45" s="87"/>
      <c r="X45" s="87"/>
      <c r="Y45">
        <v>1</v>
      </c>
      <c r="Z45" s="86" t="str">
        <f>REPLACE(INDEX(GroupVertices[Group],MATCH(Edges[[#This Row],[Vertex 1]],GroupVertices[Vertex],0)),1,1,"")</f>
        <v>1</v>
      </c>
      <c r="AA45" s="86" t="str">
        <f>REPLACE(INDEX(GroupVertices[Group],MATCH(Edges[[#This Row],[Vertex 2]],GroupVertices[Vertex],0)),1,1,"")</f>
        <v>1</v>
      </c>
      <c r="AB45" s="51">
        <v>1</v>
      </c>
      <c r="AC45" s="52">
        <v>3.125</v>
      </c>
      <c r="AD45" s="51">
        <v>1</v>
      </c>
      <c r="AE45" s="52">
        <v>3.125</v>
      </c>
      <c r="AF45" s="51">
        <v>0</v>
      </c>
      <c r="AG45" s="52">
        <v>0</v>
      </c>
      <c r="AH45" s="51">
        <v>30</v>
      </c>
      <c r="AI45" s="52">
        <v>93.75</v>
      </c>
      <c r="AJ45" s="51">
        <v>32</v>
      </c>
    </row>
    <row r="46" spans="1:36" ht="15">
      <c r="A46" s="85" t="s">
        <v>246</v>
      </c>
      <c r="B46" s="85" t="s">
        <v>246</v>
      </c>
      <c r="C46" s="53"/>
      <c r="D46" s="54"/>
      <c r="E46" s="66"/>
      <c r="F46" s="55"/>
      <c r="G46" s="53"/>
      <c r="H46" s="57"/>
      <c r="I46" s="56"/>
      <c r="J46" s="56"/>
      <c r="K46" s="36" t="s">
        <v>65</v>
      </c>
      <c r="L46" s="84">
        <v>46</v>
      </c>
      <c r="M46" s="84"/>
      <c r="N46" s="63"/>
      <c r="O46" s="87" t="s">
        <v>303</v>
      </c>
      <c r="P46" s="87" t="s">
        <v>303</v>
      </c>
      <c r="Q46" s="87" t="s">
        <v>347</v>
      </c>
      <c r="R46" s="89" t="s">
        <v>445</v>
      </c>
      <c r="S46" s="91">
        <v>43573.948287037034</v>
      </c>
      <c r="T46" s="87">
        <v>111</v>
      </c>
      <c r="U46" s="87">
        <v>57</v>
      </c>
      <c r="V46" s="87"/>
      <c r="W46" s="87"/>
      <c r="X46" s="87"/>
      <c r="Y46">
        <v>1</v>
      </c>
      <c r="Z46" s="86" t="str">
        <f>REPLACE(INDEX(GroupVertices[Group],MATCH(Edges[[#This Row],[Vertex 1]],GroupVertices[Vertex],0)),1,1,"")</f>
        <v>1</v>
      </c>
      <c r="AA46" s="86" t="str">
        <f>REPLACE(INDEX(GroupVertices[Group],MATCH(Edges[[#This Row],[Vertex 2]],GroupVertices[Vertex],0)),1,1,"")</f>
        <v>1</v>
      </c>
      <c r="AB46" s="51">
        <v>4</v>
      </c>
      <c r="AC46" s="52">
        <v>5.555555555555555</v>
      </c>
      <c r="AD46" s="51">
        <v>0</v>
      </c>
      <c r="AE46" s="52">
        <v>0</v>
      </c>
      <c r="AF46" s="51">
        <v>0</v>
      </c>
      <c r="AG46" s="52">
        <v>0</v>
      </c>
      <c r="AH46" s="51">
        <v>68</v>
      </c>
      <c r="AI46" s="52">
        <v>94.44444444444444</v>
      </c>
      <c r="AJ46" s="51">
        <v>72</v>
      </c>
    </row>
    <row r="47" spans="1:36" ht="15">
      <c r="A47" s="85" t="s">
        <v>247</v>
      </c>
      <c r="B47" s="85" t="s">
        <v>247</v>
      </c>
      <c r="C47" s="53"/>
      <c r="D47" s="54"/>
      <c r="E47" s="66"/>
      <c r="F47" s="55"/>
      <c r="G47" s="53"/>
      <c r="H47" s="57"/>
      <c r="I47" s="56"/>
      <c r="J47" s="56"/>
      <c r="K47" s="36" t="s">
        <v>65</v>
      </c>
      <c r="L47" s="84">
        <v>47</v>
      </c>
      <c r="M47" s="84"/>
      <c r="N47" s="63"/>
      <c r="O47" s="87" t="s">
        <v>303</v>
      </c>
      <c r="P47" s="87" t="s">
        <v>303</v>
      </c>
      <c r="Q47" s="87" t="s">
        <v>348</v>
      </c>
      <c r="R47" s="89" t="s">
        <v>446</v>
      </c>
      <c r="S47" s="91">
        <v>43568.961805555555</v>
      </c>
      <c r="T47" s="87">
        <v>164</v>
      </c>
      <c r="U47" s="87">
        <v>29</v>
      </c>
      <c r="V47" s="87"/>
      <c r="W47" s="87"/>
      <c r="X47" s="87"/>
      <c r="Y47">
        <v>1</v>
      </c>
      <c r="Z47" s="86" t="str">
        <f>REPLACE(INDEX(GroupVertices[Group],MATCH(Edges[[#This Row],[Vertex 1]],GroupVertices[Vertex],0)),1,1,"")</f>
        <v>1</v>
      </c>
      <c r="AA47" s="86" t="str">
        <f>REPLACE(INDEX(GroupVertices[Group],MATCH(Edges[[#This Row],[Vertex 2]],GroupVertices[Vertex],0)),1,1,"")</f>
        <v>1</v>
      </c>
      <c r="AB47" s="51">
        <v>1</v>
      </c>
      <c r="AC47" s="52">
        <v>4.166666666666667</v>
      </c>
      <c r="AD47" s="51">
        <v>0</v>
      </c>
      <c r="AE47" s="52">
        <v>0</v>
      </c>
      <c r="AF47" s="51">
        <v>0</v>
      </c>
      <c r="AG47" s="52">
        <v>0</v>
      </c>
      <c r="AH47" s="51">
        <v>23</v>
      </c>
      <c r="AI47" s="52">
        <v>95.83333333333333</v>
      </c>
      <c r="AJ47" s="51">
        <v>24</v>
      </c>
    </row>
    <row r="48" spans="1:36" ht="15">
      <c r="A48" s="85" t="s">
        <v>248</v>
      </c>
      <c r="B48" s="85" t="s">
        <v>248</v>
      </c>
      <c r="C48" s="53"/>
      <c r="D48" s="54"/>
      <c r="E48" s="66"/>
      <c r="F48" s="55"/>
      <c r="G48" s="53"/>
      <c r="H48" s="57"/>
      <c r="I48" s="56"/>
      <c r="J48" s="56"/>
      <c r="K48" s="36" t="s">
        <v>65</v>
      </c>
      <c r="L48" s="84">
        <v>48</v>
      </c>
      <c r="M48" s="84"/>
      <c r="N48" s="63"/>
      <c r="O48" s="87" t="s">
        <v>303</v>
      </c>
      <c r="P48" s="87" t="s">
        <v>303</v>
      </c>
      <c r="Q48" s="87" t="s">
        <v>349</v>
      </c>
      <c r="R48" s="89" t="s">
        <v>447</v>
      </c>
      <c r="S48" s="91">
        <v>43569.62847222222</v>
      </c>
      <c r="T48" s="87">
        <v>67</v>
      </c>
      <c r="U48" s="87">
        <v>1</v>
      </c>
      <c r="V48" s="87"/>
      <c r="W48" s="87"/>
      <c r="X48" s="87" t="s">
        <v>508</v>
      </c>
      <c r="Y48">
        <v>1</v>
      </c>
      <c r="Z48" s="86" t="str">
        <f>REPLACE(INDEX(GroupVertices[Group],MATCH(Edges[[#This Row],[Vertex 1]],GroupVertices[Vertex],0)),1,1,"")</f>
        <v>1</v>
      </c>
      <c r="AA48" s="86" t="str">
        <f>REPLACE(INDEX(GroupVertices[Group],MATCH(Edges[[#This Row],[Vertex 2]],GroupVertices[Vertex],0)),1,1,"")</f>
        <v>1</v>
      </c>
      <c r="AB48" s="51">
        <v>6</v>
      </c>
      <c r="AC48" s="52">
        <v>8.571428571428571</v>
      </c>
      <c r="AD48" s="51">
        <v>0</v>
      </c>
      <c r="AE48" s="52">
        <v>0</v>
      </c>
      <c r="AF48" s="51">
        <v>0</v>
      </c>
      <c r="AG48" s="52">
        <v>0</v>
      </c>
      <c r="AH48" s="51">
        <v>64</v>
      </c>
      <c r="AI48" s="52">
        <v>91.42857142857143</v>
      </c>
      <c r="AJ48" s="51">
        <v>70</v>
      </c>
    </row>
    <row r="49" spans="1:36" ht="15">
      <c r="A49" s="85" t="s">
        <v>249</v>
      </c>
      <c r="B49" s="85" t="s">
        <v>249</v>
      </c>
      <c r="C49" s="53"/>
      <c r="D49" s="54"/>
      <c r="E49" s="66"/>
      <c r="F49" s="55"/>
      <c r="G49" s="53"/>
      <c r="H49" s="57"/>
      <c r="I49" s="56"/>
      <c r="J49" s="56"/>
      <c r="K49" s="36" t="s">
        <v>65</v>
      </c>
      <c r="L49" s="84">
        <v>49</v>
      </c>
      <c r="M49" s="84"/>
      <c r="N49" s="63"/>
      <c r="O49" s="87" t="s">
        <v>303</v>
      </c>
      <c r="P49" s="87" t="s">
        <v>303</v>
      </c>
      <c r="Q49" s="87" t="s">
        <v>350</v>
      </c>
      <c r="R49" s="89" t="s">
        <v>448</v>
      </c>
      <c r="S49" s="91">
        <v>43570.961805555555</v>
      </c>
      <c r="T49" s="87">
        <v>684</v>
      </c>
      <c r="U49" s="87">
        <v>274</v>
      </c>
      <c r="V49" s="87"/>
      <c r="W49" s="87"/>
      <c r="X49" s="87"/>
      <c r="Y49">
        <v>1</v>
      </c>
      <c r="Z49" s="86" t="str">
        <f>REPLACE(INDEX(GroupVertices[Group],MATCH(Edges[[#This Row],[Vertex 1]],GroupVertices[Vertex],0)),1,1,"")</f>
        <v>1</v>
      </c>
      <c r="AA49" s="86" t="str">
        <f>REPLACE(INDEX(GroupVertices[Group],MATCH(Edges[[#This Row],[Vertex 2]],GroupVertices[Vertex],0)),1,1,"")</f>
        <v>1</v>
      </c>
      <c r="AB49" s="51">
        <v>0</v>
      </c>
      <c r="AC49" s="52">
        <v>0</v>
      </c>
      <c r="AD49" s="51">
        <v>0</v>
      </c>
      <c r="AE49" s="52">
        <v>0</v>
      </c>
      <c r="AF49" s="51">
        <v>0</v>
      </c>
      <c r="AG49" s="52">
        <v>0</v>
      </c>
      <c r="AH49" s="51">
        <v>15</v>
      </c>
      <c r="AI49" s="52">
        <v>100</v>
      </c>
      <c r="AJ49" s="51">
        <v>15</v>
      </c>
    </row>
    <row r="50" spans="1:36" ht="15">
      <c r="A50" s="85" t="s">
        <v>250</v>
      </c>
      <c r="B50" s="85" t="s">
        <v>250</v>
      </c>
      <c r="C50" s="53"/>
      <c r="D50" s="54"/>
      <c r="E50" s="66"/>
      <c r="F50" s="55"/>
      <c r="G50" s="53"/>
      <c r="H50" s="57"/>
      <c r="I50" s="56"/>
      <c r="J50" s="56"/>
      <c r="K50" s="36" t="s">
        <v>65</v>
      </c>
      <c r="L50" s="84">
        <v>50</v>
      </c>
      <c r="M50" s="84"/>
      <c r="N50" s="63"/>
      <c r="O50" s="87" t="s">
        <v>303</v>
      </c>
      <c r="P50" s="87" t="s">
        <v>303</v>
      </c>
      <c r="Q50" s="87" t="s">
        <v>351</v>
      </c>
      <c r="R50" s="89" t="s">
        <v>449</v>
      </c>
      <c r="S50" s="91">
        <v>43571.961805555555</v>
      </c>
      <c r="T50" s="87">
        <v>110</v>
      </c>
      <c r="U50" s="87">
        <v>104</v>
      </c>
      <c r="V50" s="87"/>
      <c r="W50" s="87"/>
      <c r="X50" s="87"/>
      <c r="Y50">
        <v>1</v>
      </c>
      <c r="Z50" s="86" t="str">
        <f>REPLACE(INDEX(GroupVertices[Group],MATCH(Edges[[#This Row],[Vertex 1]],GroupVertices[Vertex],0)),1,1,"")</f>
        <v>1</v>
      </c>
      <c r="AA50" s="86" t="str">
        <f>REPLACE(INDEX(GroupVertices[Group],MATCH(Edges[[#This Row],[Vertex 2]],GroupVertices[Vertex],0)),1,1,"")</f>
        <v>1</v>
      </c>
      <c r="AB50" s="51">
        <v>1</v>
      </c>
      <c r="AC50" s="52">
        <v>8.333333333333334</v>
      </c>
      <c r="AD50" s="51">
        <v>0</v>
      </c>
      <c r="AE50" s="52">
        <v>0</v>
      </c>
      <c r="AF50" s="51">
        <v>0</v>
      </c>
      <c r="AG50" s="52">
        <v>0</v>
      </c>
      <c r="AH50" s="51">
        <v>11</v>
      </c>
      <c r="AI50" s="52">
        <v>91.66666666666667</v>
      </c>
      <c r="AJ50" s="51">
        <v>12</v>
      </c>
    </row>
    <row r="51" spans="1:36" ht="15">
      <c r="A51" s="85" t="s">
        <v>251</v>
      </c>
      <c r="B51" s="85" t="s">
        <v>251</v>
      </c>
      <c r="C51" s="53"/>
      <c r="D51" s="54"/>
      <c r="E51" s="66"/>
      <c r="F51" s="55"/>
      <c r="G51" s="53"/>
      <c r="H51" s="57"/>
      <c r="I51" s="56"/>
      <c r="J51" s="56"/>
      <c r="K51" s="36" t="s">
        <v>65</v>
      </c>
      <c r="L51" s="84">
        <v>51</v>
      </c>
      <c r="M51" s="84"/>
      <c r="N51" s="63"/>
      <c r="O51" s="87" t="s">
        <v>303</v>
      </c>
      <c r="P51" s="87" t="s">
        <v>303</v>
      </c>
      <c r="Q51" s="87" t="s">
        <v>352</v>
      </c>
      <c r="R51" s="89" t="s">
        <v>450</v>
      </c>
      <c r="S51" s="91">
        <v>43572.961805555555</v>
      </c>
      <c r="T51" s="87">
        <v>150</v>
      </c>
      <c r="U51" s="87">
        <v>20</v>
      </c>
      <c r="V51" s="87"/>
      <c r="W51" s="87"/>
      <c r="X51" s="87"/>
      <c r="Y51">
        <v>1</v>
      </c>
      <c r="Z51" s="86" t="str">
        <f>REPLACE(INDEX(GroupVertices[Group],MATCH(Edges[[#This Row],[Vertex 1]],GroupVertices[Vertex],0)),1,1,"")</f>
        <v>1</v>
      </c>
      <c r="AA51" s="86" t="str">
        <f>REPLACE(INDEX(GroupVertices[Group],MATCH(Edges[[#This Row],[Vertex 2]],GroupVertices[Vertex],0)),1,1,"")</f>
        <v>1</v>
      </c>
      <c r="AB51" s="51">
        <v>6</v>
      </c>
      <c r="AC51" s="52">
        <v>12.76595744680851</v>
      </c>
      <c r="AD51" s="51">
        <v>0</v>
      </c>
      <c r="AE51" s="52">
        <v>0</v>
      </c>
      <c r="AF51" s="51">
        <v>0</v>
      </c>
      <c r="AG51" s="52">
        <v>0</v>
      </c>
      <c r="AH51" s="51">
        <v>41</v>
      </c>
      <c r="AI51" s="52">
        <v>87.23404255319149</v>
      </c>
      <c r="AJ51" s="51">
        <v>47</v>
      </c>
    </row>
    <row r="52" spans="1:36" ht="15">
      <c r="A52" s="85" t="s">
        <v>252</v>
      </c>
      <c r="B52" s="85" t="s">
        <v>252</v>
      </c>
      <c r="C52" s="53"/>
      <c r="D52" s="54"/>
      <c r="E52" s="66"/>
      <c r="F52" s="55"/>
      <c r="G52" s="53"/>
      <c r="H52" s="57"/>
      <c r="I52" s="56"/>
      <c r="J52" s="56"/>
      <c r="K52" s="36" t="s">
        <v>65</v>
      </c>
      <c r="L52" s="84">
        <v>52</v>
      </c>
      <c r="M52" s="84"/>
      <c r="N52" s="63"/>
      <c r="O52" s="87" t="s">
        <v>303</v>
      </c>
      <c r="P52" s="87" t="s">
        <v>303</v>
      </c>
      <c r="Q52" s="87" t="s">
        <v>353</v>
      </c>
      <c r="R52" s="89" t="s">
        <v>451</v>
      </c>
      <c r="S52" s="91">
        <v>43575.961805555555</v>
      </c>
      <c r="T52" s="87">
        <v>763</v>
      </c>
      <c r="U52" s="87">
        <v>300</v>
      </c>
      <c r="V52" s="87"/>
      <c r="W52" s="87"/>
      <c r="X52" s="87"/>
      <c r="Y52">
        <v>1</v>
      </c>
      <c r="Z52" s="86" t="str">
        <f>REPLACE(INDEX(GroupVertices[Group],MATCH(Edges[[#This Row],[Vertex 1]],GroupVertices[Vertex],0)),1,1,"")</f>
        <v>1</v>
      </c>
      <c r="AA52" s="86" t="str">
        <f>REPLACE(INDEX(GroupVertices[Group],MATCH(Edges[[#This Row],[Vertex 2]],GroupVertices[Vertex],0)),1,1,"")</f>
        <v>1</v>
      </c>
      <c r="AB52" s="51">
        <v>0</v>
      </c>
      <c r="AC52" s="52">
        <v>0</v>
      </c>
      <c r="AD52" s="51">
        <v>0</v>
      </c>
      <c r="AE52" s="52">
        <v>0</v>
      </c>
      <c r="AF52" s="51">
        <v>0</v>
      </c>
      <c r="AG52" s="52">
        <v>0</v>
      </c>
      <c r="AH52" s="51">
        <v>20</v>
      </c>
      <c r="AI52" s="52">
        <v>100</v>
      </c>
      <c r="AJ52" s="51">
        <v>20</v>
      </c>
    </row>
    <row r="53" spans="1:36" ht="15">
      <c r="A53" s="85" t="s">
        <v>253</v>
      </c>
      <c r="B53" s="85" t="s">
        <v>253</v>
      </c>
      <c r="C53" s="53"/>
      <c r="D53" s="54"/>
      <c r="E53" s="66"/>
      <c r="F53" s="55"/>
      <c r="G53" s="53"/>
      <c r="H53" s="57"/>
      <c r="I53" s="56"/>
      <c r="J53" s="56"/>
      <c r="K53" s="36" t="s">
        <v>65</v>
      </c>
      <c r="L53" s="84">
        <v>53</v>
      </c>
      <c r="M53" s="84"/>
      <c r="N53" s="63"/>
      <c r="O53" s="87" t="s">
        <v>303</v>
      </c>
      <c r="P53" s="87" t="s">
        <v>303</v>
      </c>
      <c r="Q53" s="87" t="s">
        <v>354</v>
      </c>
      <c r="R53" s="89" t="s">
        <v>452</v>
      </c>
      <c r="S53" s="91">
        <v>43576.62847222222</v>
      </c>
      <c r="T53" s="87">
        <v>276</v>
      </c>
      <c r="U53" s="87">
        <v>46</v>
      </c>
      <c r="V53" s="87"/>
      <c r="W53" s="87"/>
      <c r="X53" s="87"/>
      <c r="Y53">
        <v>1</v>
      </c>
      <c r="Z53" s="86" t="str">
        <f>REPLACE(INDEX(GroupVertices[Group],MATCH(Edges[[#This Row],[Vertex 1]],GroupVertices[Vertex],0)),1,1,"")</f>
        <v>1</v>
      </c>
      <c r="AA53" s="86" t="str">
        <f>REPLACE(INDEX(GroupVertices[Group],MATCH(Edges[[#This Row],[Vertex 2]],GroupVertices[Vertex],0)),1,1,"")</f>
        <v>1</v>
      </c>
      <c r="AB53" s="51">
        <v>2</v>
      </c>
      <c r="AC53" s="52">
        <v>4.166666666666667</v>
      </c>
      <c r="AD53" s="51">
        <v>0</v>
      </c>
      <c r="AE53" s="52">
        <v>0</v>
      </c>
      <c r="AF53" s="51">
        <v>0</v>
      </c>
      <c r="AG53" s="52">
        <v>0</v>
      </c>
      <c r="AH53" s="51">
        <v>46</v>
      </c>
      <c r="AI53" s="52">
        <v>95.83333333333333</v>
      </c>
      <c r="AJ53" s="51">
        <v>48</v>
      </c>
    </row>
    <row r="54" spans="1:36" ht="15">
      <c r="A54" s="85" t="s">
        <v>254</v>
      </c>
      <c r="B54" s="85" t="s">
        <v>254</v>
      </c>
      <c r="C54" s="53"/>
      <c r="D54" s="54"/>
      <c r="E54" s="66"/>
      <c r="F54" s="55"/>
      <c r="G54" s="53"/>
      <c r="H54" s="57"/>
      <c r="I54" s="56"/>
      <c r="J54" s="56"/>
      <c r="K54" s="36" t="s">
        <v>65</v>
      </c>
      <c r="L54" s="84">
        <v>54</v>
      </c>
      <c r="M54" s="84"/>
      <c r="N54" s="63"/>
      <c r="O54" s="87" t="s">
        <v>303</v>
      </c>
      <c r="P54" s="87" t="s">
        <v>303</v>
      </c>
      <c r="Q54" s="87" t="s">
        <v>355</v>
      </c>
      <c r="R54" s="89" t="s">
        <v>453</v>
      </c>
      <c r="S54" s="91">
        <v>43577.961805555555</v>
      </c>
      <c r="T54" s="87">
        <v>149</v>
      </c>
      <c r="U54" s="87">
        <v>38</v>
      </c>
      <c r="V54" s="87"/>
      <c r="W54" s="87"/>
      <c r="X54" s="87"/>
      <c r="Y54">
        <v>1</v>
      </c>
      <c r="Z54" s="86" t="str">
        <f>REPLACE(INDEX(GroupVertices[Group],MATCH(Edges[[#This Row],[Vertex 1]],GroupVertices[Vertex],0)),1,1,"")</f>
        <v>1</v>
      </c>
      <c r="AA54" s="86" t="str">
        <f>REPLACE(INDEX(GroupVertices[Group],MATCH(Edges[[#This Row],[Vertex 2]],GroupVertices[Vertex],0)),1,1,"")</f>
        <v>1</v>
      </c>
      <c r="AB54" s="51">
        <v>3</v>
      </c>
      <c r="AC54" s="52">
        <v>5.769230769230769</v>
      </c>
      <c r="AD54" s="51">
        <v>0</v>
      </c>
      <c r="AE54" s="52">
        <v>0</v>
      </c>
      <c r="AF54" s="51">
        <v>0</v>
      </c>
      <c r="AG54" s="52">
        <v>0</v>
      </c>
      <c r="AH54" s="51">
        <v>49</v>
      </c>
      <c r="AI54" s="52">
        <v>94.23076923076923</v>
      </c>
      <c r="AJ54" s="51">
        <v>52</v>
      </c>
    </row>
    <row r="55" spans="1:36" ht="15">
      <c r="A55" s="85" t="s">
        <v>255</v>
      </c>
      <c r="B55" s="85" t="s">
        <v>255</v>
      </c>
      <c r="C55" s="53"/>
      <c r="D55" s="54"/>
      <c r="E55" s="66"/>
      <c r="F55" s="55"/>
      <c r="G55" s="53"/>
      <c r="H55" s="57"/>
      <c r="I55" s="56"/>
      <c r="J55" s="56"/>
      <c r="K55" s="36" t="s">
        <v>65</v>
      </c>
      <c r="L55" s="84">
        <v>55</v>
      </c>
      <c r="M55" s="84"/>
      <c r="N55" s="63"/>
      <c r="O55" s="87" t="s">
        <v>303</v>
      </c>
      <c r="P55" s="87" t="s">
        <v>303</v>
      </c>
      <c r="Q55" s="87" t="s">
        <v>356</v>
      </c>
      <c r="R55" s="89" t="s">
        <v>454</v>
      </c>
      <c r="S55" s="91">
        <v>43580.97928240741</v>
      </c>
      <c r="T55" s="87">
        <v>51</v>
      </c>
      <c r="U55" s="87">
        <v>38</v>
      </c>
      <c r="V55" s="87"/>
      <c r="W55" s="87"/>
      <c r="X55" s="87" t="s">
        <v>510</v>
      </c>
      <c r="Y55">
        <v>1</v>
      </c>
      <c r="Z55" s="86" t="str">
        <f>REPLACE(INDEX(GroupVertices[Group],MATCH(Edges[[#This Row],[Vertex 1]],GroupVertices[Vertex],0)),1,1,"")</f>
        <v>1</v>
      </c>
      <c r="AA55" s="86" t="str">
        <f>REPLACE(INDEX(GroupVertices[Group],MATCH(Edges[[#This Row],[Vertex 2]],GroupVertices[Vertex],0)),1,1,"")</f>
        <v>1</v>
      </c>
      <c r="AB55" s="51">
        <v>2</v>
      </c>
      <c r="AC55" s="52">
        <v>2.5974025974025974</v>
      </c>
      <c r="AD55" s="51">
        <v>0</v>
      </c>
      <c r="AE55" s="52">
        <v>0</v>
      </c>
      <c r="AF55" s="51">
        <v>0</v>
      </c>
      <c r="AG55" s="52">
        <v>0</v>
      </c>
      <c r="AH55" s="51">
        <v>75</v>
      </c>
      <c r="AI55" s="52">
        <v>97.40259740259741</v>
      </c>
      <c r="AJ55" s="51">
        <v>77</v>
      </c>
    </row>
    <row r="56" spans="1:36" ht="15">
      <c r="A56" s="85" t="s">
        <v>256</v>
      </c>
      <c r="B56" s="85" t="s">
        <v>256</v>
      </c>
      <c r="C56" s="53"/>
      <c r="D56" s="54"/>
      <c r="E56" s="66"/>
      <c r="F56" s="55"/>
      <c r="G56" s="53"/>
      <c r="H56" s="57"/>
      <c r="I56" s="56"/>
      <c r="J56" s="56"/>
      <c r="K56" s="36" t="s">
        <v>65</v>
      </c>
      <c r="L56" s="84">
        <v>56</v>
      </c>
      <c r="M56" s="84"/>
      <c r="N56" s="63"/>
      <c r="O56" s="87" t="s">
        <v>303</v>
      </c>
      <c r="P56" s="87" t="s">
        <v>303</v>
      </c>
      <c r="Q56" s="87" t="s">
        <v>357</v>
      </c>
      <c r="R56" s="89" t="s">
        <v>455</v>
      </c>
      <c r="S56" s="91">
        <v>43579.961805555555</v>
      </c>
      <c r="T56" s="87">
        <v>19</v>
      </c>
      <c r="U56" s="87">
        <v>2</v>
      </c>
      <c r="V56" s="87"/>
      <c r="W56" s="87"/>
      <c r="X56" s="87" t="s">
        <v>510</v>
      </c>
      <c r="Y56">
        <v>1</v>
      </c>
      <c r="Z56" s="86" t="str">
        <f>REPLACE(INDEX(GroupVertices[Group],MATCH(Edges[[#This Row],[Vertex 1]],GroupVertices[Vertex],0)),1,1,"")</f>
        <v>1</v>
      </c>
      <c r="AA56" s="86" t="str">
        <f>REPLACE(INDEX(GroupVertices[Group],MATCH(Edges[[#This Row],[Vertex 2]],GroupVertices[Vertex],0)),1,1,"")</f>
        <v>1</v>
      </c>
      <c r="AB56" s="51">
        <v>0</v>
      </c>
      <c r="AC56" s="52">
        <v>0</v>
      </c>
      <c r="AD56" s="51">
        <v>0</v>
      </c>
      <c r="AE56" s="52">
        <v>0</v>
      </c>
      <c r="AF56" s="51">
        <v>0</v>
      </c>
      <c r="AG56" s="52">
        <v>0</v>
      </c>
      <c r="AH56" s="51">
        <v>9</v>
      </c>
      <c r="AI56" s="52">
        <v>100</v>
      </c>
      <c r="AJ56" s="51">
        <v>9</v>
      </c>
    </row>
    <row r="57" spans="1:36" ht="15">
      <c r="A57" s="85" t="s">
        <v>257</v>
      </c>
      <c r="B57" s="85" t="s">
        <v>257</v>
      </c>
      <c r="C57" s="53"/>
      <c r="D57" s="54"/>
      <c r="E57" s="66"/>
      <c r="F57" s="55"/>
      <c r="G57" s="53"/>
      <c r="H57" s="57"/>
      <c r="I57" s="56"/>
      <c r="J57" s="56"/>
      <c r="K57" s="36" t="s">
        <v>65</v>
      </c>
      <c r="L57" s="84">
        <v>57</v>
      </c>
      <c r="M57" s="84"/>
      <c r="N57" s="63"/>
      <c r="O57" s="87" t="s">
        <v>303</v>
      </c>
      <c r="P57" s="87" t="s">
        <v>303</v>
      </c>
      <c r="Q57" s="87" t="s">
        <v>358</v>
      </c>
      <c r="R57" s="89" t="s">
        <v>456</v>
      </c>
      <c r="S57" s="91">
        <v>43580.61261574074</v>
      </c>
      <c r="T57" s="87">
        <v>134</v>
      </c>
      <c r="U57" s="87">
        <v>47</v>
      </c>
      <c r="V57" s="87"/>
      <c r="W57" s="87"/>
      <c r="X57" s="87"/>
      <c r="Y57">
        <v>1</v>
      </c>
      <c r="Z57" s="86" t="str">
        <f>REPLACE(INDEX(GroupVertices[Group],MATCH(Edges[[#This Row],[Vertex 1]],GroupVertices[Vertex],0)),1,1,"")</f>
        <v>1</v>
      </c>
      <c r="AA57" s="86" t="str">
        <f>REPLACE(INDEX(GroupVertices[Group],MATCH(Edges[[#This Row],[Vertex 2]],GroupVertices[Vertex],0)),1,1,"")</f>
        <v>1</v>
      </c>
      <c r="AB57" s="51">
        <v>2</v>
      </c>
      <c r="AC57" s="52">
        <v>5.882352941176471</v>
      </c>
      <c r="AD57" s="51">
        <v>0</v>
      </c>
      <c r="AE57" s="52">
        <v>0</v>
      </c>
      <c r="AF57" s="51">
        <v>0</v>
      </c>
      <c r="AG57" s="52">
        <v>0</v>
      </c>
      <c r="AH57" s="51">
        <v>32</v>
      </c>
      <c r="AI57" s="52">
        <v>94.11764705882354</v>
      </c>
      <c r="AJ57" s="51">
        <v>34</v>
      </c>
    </row>
    <row r="58" spans="1:36" ht="15">
      <c r="A58" s="85" t="s">
        <v>258</v>
      </c>
      <c r="B58" s="85" t="s">
        <v>258</v>
      </c>
      <c r="C58" s="53"/>
      <c r="D58" s="54"/>
      <c r="E58" s="66"/>
      <c r="F58" s="55"/>
      <c r="G58" s="53"/>
      <c r="H58" s="57"/>
      <c r="I58" s="56"/>
      <c r="J58" s="56"/>
      <c r="K58" s="36" t="s">
        <v>65</v>
      </c>
      <c r="L58" s="84">
        <v>58</v>
      </c>
      <c r="M58" s="84"/>
      <c r="N58" s="63"/>
      <c r="O58" s="87" t="s">
        <v>303</v>
      </c>
      <c r="P58" s="87" t="s">
        <v>303</v>
      </c>
      <c r="Q58" s="87" t="s">
        <v>359</v>
      </c>
      <c r="R58" s="89" t="s">
        <v>457</v>
      </c>
      <c r="S58" s="91">
        <v>43581.04515046296</v>
      </c>
      <c r="T58" s="87">
        <v>44</v>
      </c>
      <c r="U58" s="87">
        <v>6</v>
      </c>
      <c r="V58" s="87" t="s">
        <v>503</v>
      </c>
      <c r="W58" s="87" t="s">
        <v>506</v>
      </c>
      <c r="X58" s="87"/>
      <c r="Y58">
        <v>1</v>
      </c>
      <c r="Z58" s="86" t="str">
        <f>REPLACE(INDEX(GroupVertices[Group],MATCH(Edges[[#This Row],[Vertex 1]],GroupVertices[Vertex],0)),1,1,"")</f>
        <v>1</v>
      </c>
      <c r="AA58" s="86" t="str">
        <f>REPLACE(INDEX(GroupVertices[Group],MATCH(Edges[[#This Row],[Vertex 2]],GroupVertices[Vertex],0)),1,1,"")</f>
        <v>1</v>
      </c>
      <c r="AB58" s="51">
        <v>0</v>
      </c>
      <c r="AC58" s="52">
        <v>0</v>
      </c>
      <c r="AD58" s="51">
        <v>0</v>
      </c>
      <c r="AE58" s="52">
        <v>0</v>
      </c>
      <c r="AF58" s="51">
        <v>0</v>
      </c>
      <c r="AG58" s="52">
        <v>0</v>
      </c>
      <c r="AH58" s="51">
        <v>25</v>
      </c>
      <c r="AI58" s="52">
        <v>100</v>
      </c>
      <c r="AJ58" s="51">
        <v>25</v>
      </c>
    </row>
    <row r="59" spans="1:36" ht="15">
      <c r="A59" s="85" t="s">
        <v>259</v>
      </c>
      <c r="B59" s="85" t="s">
        <v>259</v>
      </c>
      <c r="C59" s="53"/>
      <c r="D59" s="54"/>
      <c r="E59" s="66"/>
      <c r="F59" s="55"/>
      <c r="G59" s="53"/>
      <c r="H59" s="57"/>
      <c r="I59" s="56"/>
      <c r="J59" s="56"/>
      <c r="K59" s="36" t="s">
        <v>65</v>
      </c>
      <c r="L59" s="84">
        <v>59</v>
      </c>
      <c r="M59" s="84"/>
      <c r="N59" s="63"/>
      <c r="O59" s="87" t="s">
        <v>303</v>
      </c>
      <c r="P59" s="87" t="s">
        <v>303</v>
      </c>
      <c r="Q59" s="87" t="s">
        <v>360</v>
      </c>
      <c r="R59" s="89" t="s">
        <v>458</v>
      </c>
      <c r="S59" s="91">
        <v>43582.961805555555</v>
      </c>
      <c r="T59" s="87">
        <v>60</v>
      </c>
      <c r="U59" s="87">
        <v>3</v>
      </c>
      <c r="V59" s="87"/>
      <c r="W59" s="87"/>
      <c r="X59" s="87"/>
      <c r="Y59">
        <v>1</v>
      </c>
      <c r="Z59" s="86" t="str">
        <f>REPLACE(INDEX(GroupVertices[Group],MATCH(Edges[[#This Row],[Vertex 1]],GroupVertices[Vertex],0)),1,1,"")</f>
        <v>1</v>
      </c>
      <c r="AA59" s="86" t="str">
        <f>REPLACE(INDEX(GroupVertices[Group],MATCH(Edges[[#This Row],[Vertex 2]],GroupVertices[Vertex],0)),1,1,"")</f>
        <v>1</v>
      </c>
      <c r="AB59" s="51">
        <v>1</v>
      </c>
      <c r="AC59" s="52">
        <v>3.225806451612903</v>
      </c>
      <c r="AD59" s="51">
        <v>0</v>
      </c>
      <c r="AE59" s="52">
        <v>0</v>
      </c>
      <c r="AF59" s="51">
        <v>0</v>
      </c>
      <c r="AG59" s="52">
        <v>0</v>
      </c>
      <c r="AH59" s="51">
        <v>30</v>
      </c>
      <c r="AI59" s="52">
        <v>96.7741935483871</v>
      </c>
      <c r="AJ59" s="51">
        <v>31</v>
      </c>
    </row>
    <row r="60" spans="1:36" ht="15">
      <c r="A60" s="85" t="s">
        <v>260</v>
      </c>
      <c r="B60" s="85" t="s">
        <v>260</v>
      </c>
      <c r="C60" s="53"/>
      <c r="D60" s="54"/>
      <c r="E60" s="66"/>
      <c r="F60" s="55"/>
      <c r="G60" s="53"/>
      <c r="H60" s="57"/>
      <c r="I60" s="56"/>
      <c r="J60" s="56"/>
      <c r="K60" s="36" t="s">
        <v>65</v>
      </c>
      <c r="L60" s="84">
        <v>60</v>
      </c>
      <c r="M60" s="84"/>
      <c r="N60" s="63"/>
      <c r="O60" s="87" t="s">
        <v>303</v>
      </c>
      <c r="P60" s="87" t="s">
        <v>303</v>
      </c>
      <c r="Q60" s="87" t="s">
        <v>361</v>
      </c>
      <c r="R60" s="89" t="s">
        <v>459</v>
      </c>
      <c r="S60" s="91">
        <v>43583.62847222222</v>
      </c>
      <c r="T60" s="87">
        <v>489</v>
      </c>
      <c r="U60" s="87">
        <v>77</v>
      </c>
      <c r="V60" s="87"/>
      <c r="W60" s="87"/>
      <c r="X60" s="87"/>
      <c r="Y60">
        <v>1</v>
      </c>
      <c r="Z60" s="86" t="str">
        <f>REPLACE(INDEX(GroupVertices[Group],MATCH(Edges[[#This Row],[Vertex 1]],GroupVertices[Vertex],0)),1,1,"")</f>
        <v>1</v>
      </c>
      <c r="AA60" s="86" t="str">
        <f>REPLACE(INDEX(GroupVertices[Group],MATCH(Edges[[#This Row],[Vertex 2]],GroupVertices[Vertex],0)),1,1,"")</f>
        <v>1</v>
      </c>
      <c r="AB60" s="51">
        <v>2</v>
      </c>
      <c r="AC60" s="52">
        <v>3.3333333333333335</v>
      </c>
      <c r="AD60" s="51">
        <v>0</v>
      </c>
      <c r="AE60" s="52">
        <v>0</v>
      </c>
      <c r="AF60" s="51">
        <v>0</v>
      </c>
      <c r="AG60" s="52">
        <v>0</v>
      </c>
      <c r="AH60" s="51">
        <v>58</v>
      </c>
      <c r="AI60" s="52">
        <v>96.66666666666667</v>
      </c>
      <c r="AJ60" s="51">
        <v>60</v>
      </c>
    </row>
    <row r="61" spans="1:36" ht="15">
      <c r="A61" s="85" t="s">
        <v>261</v>
      </c>
      <c r="B61" s="85" t="s">
        <v>261</v>
      </c>
      <c r="C61" s="53"/>
      <c r="D61" s="54"/>
      <c r="E61" s="66"/>
      <c r="F61" s="55"/>
      <c r="G61" s="53"/>
      <c r="H61" s="57"/>
      <c r="I61" s="56"/>
      <c r="J61" s="56"/>
      <c r="K61" s="36" t="s">
        <v>65</v>
      </c>
      <c r="L61" s="84">
        <v>61</v>
      </c>
      <c r="M61" s="84"/>
      <c r="N61" s="63"/>
      <c r="O61" s="87" t="s">
        <v>303</v>
      </c>
      <c r="P61" s="87" t="s">
        <v>303</v>
      </c>
      <c r="Q61" s="87" t="s">
        <v>362</v>
      </c>
      <c r="R61" s="89" t="s">
        <v>460</v>
      </c>
      <c r="S61" s="91">
        <v>43584.925983796296</v>
      </c>
      <c r="T61" s="87">
        <v>55</v>
      </c>
      <c r="U61" s="87">
        <v>0</v>
      </c>
      <c r="V61" s="87"/>
      <c r="W61" s="87"/>
      <c r="X61" s="87"/>
      <c r="Y61">
        <v>1</v>
      </c>
      <c r="Z61" s="86" t="str">
        <f>REPLACE(INDEX(GroupVertices[Group],MATCH(Edges[[#This Row],[Vertex 1]],GroupVertices[Vertex],0)),1,1,"")</f>
        <v>1</v>
      </c>
      <c r="AA61" s="86" t="str">
        <f>REPLACE(INDEX(GroupVertices[Group],MATCH(Edges[[#This Row],[Vertex 2]],GroupVertices[Vertex],0)),1,1,"")</f>
        <v>1</v>
      </c>
      <c r="AB61" s="51">
        <v>2</v>
      </c>
      <c r="AC61" s="52">
        <v>9.090909090909092</v>
      </c>
      <c r="AD61" s="51">
        <v>0</v>
      </c>
      <c r="AE61" s="52">
        <v>0</v>
      </c>
      <c r="AF61" s="51">
        <v>0</v>
      </c>
      <c r="AG61" s="52">
        <v>0</v>
      </c>
      <c r="AH61" s="51">
        <v>20</v>
      </c>
      <c r="AI61" s="52">
        <v>90.9090909090909</v>
      </c>
      <c r="AJ61" s="51">
        <v>22</v>
      </c>
    </row>
    <row r="62" spans="1:36" ht="15">
      <c r="A62" s="85" t="s">
        <v>262</v>
      </c>
      <c r="B62" s="85" t="s">
        <v>262</v>
      </c>
      <c r="C62" s="53"/>
      <c r="D62" s="54"/>
      <c r="E62" s="66"/>
      <c r="F62" s="55"/>
      <c r="G62" s="53"/>
      <c r="H62" s="57"/>
      <c r="I62" s="56"/>
      <c r="J62" s="56"/>
      <c r="K62" s="36" t="s">
        <v>65</v>
      </c>
      <c r="L62" s="84">
        <v>62</v>
      </c>
      <c r="M62" s="84"/>
      <c r="N62" s="63"/>
      <c r="O62" s="87" t="s">
        <v>303</v>
      </c>
      <c r="P62" s="87" t="s">
        <v>303</v>
      </c>
      <c r="Q62" s="87" t="s">
        <v>363</v>
      </c>
      <c r="R62" s="89" t="s">
        <v>461</v>
      </c>
      <c r="S62" s="91">
        <v>43585.961805555555</v>
      </c>
      <c r="T62" s="87">
        <v>496</v>
      </c>
      <c r="U62" s="87">
        <v>336</v>
      </c>
      <c r="V62" s="87"/>
      <c r="W62" s="87"/>
      <c r="X62" s="87"/>
      <c r="Y62">
        <v>1</v>
      </c>
      <c r="Z62" s="86" t="str">
        <f>REPLACE(INDEX(GroupVertices[Group],MATCH(Edges[[#This Row],[Vertex 1]],GroupVertices[Vertex],0)),1,1,"")</f>
        <v>1</v>
      </c>
      <c r="AA62" s="86" t="str">
        <f>REPLACE(INDEX(GroupVertices[Group],MATCH(Edges[[#This Row],[Vertex 2]],GroupVertices[Vertex],0)),1,1,"")</f>
        <v>1</v>
      </c>
      <c r="AB62" s="51">
        <v>1</v>
      </c>
      <c r="AC62" s="52">
        <v>2.7027027027027026</v>
      </c>
      <c r="AD62" s="51">
        <v>0</v>
      </c>
      <c r="AE62" s="52">
        <v>0</v>
      </c>
      <c r="AF62" s="51">
        <v>0</v>
      </c>
      <c r="AG62" s="52">
        <v>0</v>
      </c>
      <c r="AH62" s="51">
        <v>36</v>
      </c>
      <c r="AI62" s="52">
        <v>97.29729729729729</v>
      </c>
      <c r="AJ62" s="51">
        <v>37</v>
      </c>
    </row>
    <row r="63" spans="1:36" ht="15">
      <c r="A63" s="85" t="s">
        <v>263</v>
      </c>
      <c r="B63" s="85" t="s">
        <v>263</v>
      </c>
      <c r="C63" s="53"/>
      <c r="D63" s="54"/>
      <c r="E63" s="66"/>
      <c r="F63" s="55"/>
      <c r="G63" s="53"/>
      <c r="H63" s="57"/>
      <c r="I63" s="56"/>
      <c r="J63" s="56"/>
      <c r="K63" s="36" t="s">
        <v>65</v>
      </c>
      <c r="L63" s="84">
        <v>63</v>
      </c>
      <c r="M63" s="84"/>
      <c r="N63" s="63"/>
      <c r="O63" s="87" t="s">
        <v>303</v>
      </c>
      <c r="P63" s="87" t="s">
        <v>303</v>
      </c>
      <c r="Q63" s="87" t="s">
        <v>364</v>
      </c>
      <c r="R63" s="89" t="s">
        <v>462</v>
      </c>
      <c r="S63" s="91">
        <v>43586.961805555555</v>
      </c>
      <c r="T63" s="87">
        <v>439</v>
      </c>
      <c r="U63" s="87">
        <v>18</v>
      </c>
      <c r="V63" s="87"/>
      <c r="W63" s="87"/>
      <c r="X63" s="87"/>
      <c r="Y63">
        <v>1</v>
      </c>
      <c r="Z63" s="86" t="str">
        <f>REPLACE(INDEX(GroupVertices[Group],MATCH(Edges[[#This Row],[Vertex 1]],GroupVertices[Vertex],0)),1,1,"")</f>
        <v>1</v>
      </c>
      <c r="AA63" s="86" t="str">
        <f>REPLACE(INDEX(GroupVertices[Group],MATCH(Edges[[#This Row],[Vertex 2]],GroupVertices[Vertex],0)),1,1,"")</f>
        <v>1</v>
      </c>
      <c r="AB63" s="51">
        <v>2</v>
      </c>
      <c r="AC63" s="52">
        <v>5.128205128205129</v>
      </c>
      <c r="AD63" s="51">
        <v>0</v>
      </c>
      <c r="AE63" s="52">
        <v>0</v>
      </c>
      <c r="AF63" s="51">
        <v>0</v>
      </c>
      <c r="AG63" s="52">
        <v>0</v>
      </c>
      <c r="AH63" s="51">
        <v>37</v>
      </c>
      <c r="AI63" s="52">
        <v>94.87179487179488</v>
      </c>
      <c r="AJ63" s="51">
        <v>39</v>
      </c>
    </row>
    <row r="64" spans="1:36" ht="15">
      <c r="A64" s="85" t="s">
        <v>264</v>
      </c>
      <c r="B64" s="85" t="s">
        <v>264</v>
      </c>
      <c r="C64" s="53"/>
      <c r="D64" s="54"/>
      <c r="E64" s="66"/>
      <c r="F64" s="55"/>
      <c r="G64" s="53"/>
      <c r="H64" s="57"/>
      <c r="I64" s="56"/>
      <c r="J64" s="56"/>
      <c r="K64" s="36" t="s">
        <v>65</v>
      </c>
      <c r="L64" s="84">
        <v>64</v>
      </c>
      <c r="M64" s="84"/>
      <c r="N64" s="63"/>
      <c r="O64" s="87" t="s">
        <v>303</v>
      </c>
      <c r="P64" s="87" t="s">
        <v>303</v>
      </c>
      <c r="Q64" s="87" t="s">
        <v>365</v>
      </c>
      <c r="R64" s="89" t="s">
        <v>463</v>
      </c>
      <c r="S64" s="91">
        <v>43587.961805555555</v>
      </c>
      <c r="T64" s="87">
        <v>50</v>
      </c>
      <c r="U64" s="87">
        <v>18</v>
      </c>
      <c r="V64" s="87"/>
      <c r="W64" s="87"/>
      <c r="X64" s="87"/>
      <c r="Y64">
        <v>1</v>
      </c>
      <c r="Z64" s="86" t="str">
        <f>REPLACE(INDEX(GroupVertices[Group],MATCH(Edges[[#This Row],[Vertex 1]],GroupVertices[Vertex],0)),1,1,"")</f>
        <v>1</v>
      </c>
      <c r="AA64" s="86" t="str">
        <f>REPLACE(INDEX(GroupVertices[Group],MATCH(Edges[[#This Row],[Vertex 2]],GroupVertices[Vertex],0)),1,1,"")</f>
        <v>1</v>
      </c>
      <c r="AB64" s="51">
        <v>2</v>
      </c>
      <c r="AC64" s="52">
        <v>5.882352941176471</v>
      </c>
      <c r="AD64" s="51">
        <v>0</v>
      </c>
      <c r="AE64" s="52">
        <v>0</v>
      </c>
      <c r="AF64" s="51">
        <v>0</v>
      </c>
      <c r="AG64" s="52">
        <v>0</v>
      </c>
      <c r="AH64" s="51">
        <v>32</v>
      </c>
      <c r="AI64" s="52">
        <v>94.11764705882354</v>
      </c>
      <c r="AJ64" s="51">
        <v>34</v>
      </c>
    </row>
    <row r="65" spans="1:36" ht="15">
      <c r="A65" s="85" t="s">
        <v>265</v>
      </c>
      <c r="B65" s="85" t="s">
        <v>265</v>
      </c>
      <c r="C65" s="53"/>
      <c r="D65" s="54"/>
      <c r="E65" s="66"/>
      <c r="F65" s="55"/>
      <c r="G65" s="53"/>
      <c r="H65" s="57"/>
      <c r="I65" s="56"/>
      <c r="J65" s="56"/>
      <c r="K65" s="36" t="s">
        <v>65</v>
      </c>
      <c r="L65" s="84">
        <v>65</v>
      </c>
      <c r="M65" s="84"/>
      <c r="N65" s="63"/>
      <c r="O65" s="87" t="s">
        <v>303</v>
      </c>
      <c r="P65" s="87" t="s">
        <v>303</v>
      </c>
      <c r="Q65" s="87" t="s">
        <v>366</v>
      </c>
      <c r="R65" s="89" t="s">
        <v>464</v>
      </c>
      <c r="S65" s="91">
        <v>43589.961805555555</v>
      </c>
      <c r="T65" s="87">
        <v>109</v>
      </c>
      <c r="U65" s="87">
        <v>9</v>
      </c>
      <c r="V65" s="87"/>
      <c r="W65" s="87"/>
      <c r="X65" s="87"/>
      <c r="Y65">
        <v>1</v>
      </c>
      <c r="Z65" s="86" t="str">
        <f>REPLACE(INDEX(GroupVertices[Group],MATCH(Edges[[#This Row],[Vertex 1]],GroupVertices[Vertex],0)),1,1,"")</f>
        <v>1</v>
      </c>
      <c r="AA65" s="86" t="str">
        <f>REPLACE(INDEX(GroupVertices[Group],MATCH(Edges[[#This Row],[Vertex 2]],GroupVertices[Vertex],0)),1,1,"")</f>
        <v>1</v>
      </c>
      <c r="AB65" s="51">
        <v>0</v>
      </c>
      <c r="AC65" s="52">
        <v>0</v>
      </c>
      <c r="AD65" s="51">
        <v>0</v>
      </c>
      <c r="AE65" s="52">
        <v>0</v>
      </c>
      <c r="AF65" s="51">
        <v>0</v>
      </c>
      <c r="AG65" s="52">
        <v>0</v>
      </c>
      <c r="AH65" s="51">
        <v>27</v>
      </c>
      <c r="AI65" s="52">
        <v>100</v>
      </c>
      <c r="AJ65" s="51">
        <v>27</v>
      </c>
    </row>
    <row r="66" spans="1:36" ht="15">
      <c r="A66" s="85" t="s">
        <v>266</v>
      </c>
      <c r="B66" s="85" t="s">
        <v>266</v>
      </c>
      <c r="C66" s="53"/>
      <c r="D66" s="54"/>
      <c r="E66" s="66"/>
      <c r="F66" s="55"/>
      <c r="G66" s="53"/>
      <c r="H66" s="57"/>
      <c r="I66" s="56"/>
      <c r="J66" s="56"/>
      <c r="K66" s="36" t="s">
        <v>65</v>
      </c>
      <c r="L66" s="84">
        <v>66</v>
      </c>
      <c r="M66" s="84"/>
      <c r="N66" s="63"/>
      <c r="O66" s="87" t="s">
        <v>303</v>
      </c>
      <c r="P66" s="87" t="s">
        <v>303</v>
      </c>
      <c r="Q66" s="87" t="s">
        <v>367</v>
      </c>
      <c r="R66" s="89" t="s">
        <v>465</v>
      </c>
      <c r="S66" s="91">
        <v>43590.62847222222</v>
      </c>
      <c r="T66" s="87">
        <v>299</v>
      </c>
      <c r="U66" s="87">
        <v>68</v>
      </c>
      <c r="V66" s="87"/>
      <c r="W66" s="87"/>
      <c r="X66" s="87"/>
      <c r="Y66">
        <v>1</v>
      </c>
      <c r="Z66" s="86" t="str">
        <f>REPLACE(INDEX(GroupVertices[Group],MATCH(Edges[[#This Row],[Vertex 1]],GroupVertices[Vertex],0)),1,1,"")</f>
        <v>1</v>
      </c>
      <c r="AA66" s="86" t="str">
        <f>REPLACE(INDEX(GroupVertices[Group],MATCH(Edges[[#This Row],[Vertex 2]],GroupVertices[Vertex],0)),1,1,"")</f>
        <v>1</v>
      </c>
      <c r="AB66" s="51">
        <v>3</v>
      </c>
      <c r="AC66" s="52">
        <v>15</v>
      </c>
      <c r="AD66" s="51">
        <v>0</v>
      </c>
      <c r="AE66" s="52">
        <v>0</v>
      </c>
      <c r="AF66" s="51">
        <v>0</v>
      </c>
      <c r="AG66" s="52">
        <v>0</v>
      </c>
      <c r="AH66" s="51">
        <v>17</v>
      </c>
      <c r="AI66" s="52">
        <v>85</v>
      </c>
      <c r="AJ66" s="51">
        <v>20</v>
      </c>
    </row>
    <row r="67" spans="1:36" ht="15">
      <c r="A67" s="85" t="s">
        <v>267</v>
      </c>
      <c r="B67" s="85" t="s">
        <v>267</v>
      </c>
      <c r="C67" s="53"/>
      <c r="D67" s="54"/>
      <c r="E67" s="66"/>
      <c r="F67" s="55"/>
      <c r="G67" s="53"/>
      <c r="H67" s="57"/>
      <c r="I67" s="56"/>
      <c r="J67" s="56"/>
      <c r="K67" s="36" t="s">
        <v>65</v>
      </c>
      <c r="L67" s="84">
        <v>67</v>
      </c>
      <c r="M67" s="84"/>
      <c r="N67" s="63"/>
      <c r="O67" s="87" t="s">
        <v>303</v>
      </c>
      <c r="P67" s="87" t="s">
        <v>303</v>
      </c>
      <c r="Q67" s="87" t="s">
        <v>368</v>
      </c>
      <c r="R67" s="89" t="s">
        <v>466</v>
      </c>
      <c r="S67" s="91">
        <v>43591.961805555555</v>
      </c>
      <c r="T67" s="87">
        <v>262</v>
      </c>
      <c r="U67" s="87">
        <v>34</v>
      </c>
      <c r="V67" s="87"/>
      <c r="W67" s="87"/>
      <c r="X67" s="87"/>
      <c r="Y67">
        <v>1</v>
      </c>
      <c r="Z67" s="86" t="str">
        <f>REPLACE(INDEX(GroupVertices[Group],MATCH(Edges[[#This Row],[Vertex 1]],GroupVertices[Vertex],0)),1,1,"")</f>
        <v>1</v>
      </c>
      <c r="AA67" s="86" t="str">
        <f>REPLACE(INDEX(GroupVertices[Group],MATCH(Edges[[#This Row],[Vertex 2]],GroupVertices[Vertex],0)),1,1,"")</f>
        <v>1</v>
      </c>
      <c r="AB67" s="51">
        <v>0</v>
      </c>
      <c r="AC67" s="52">
        <v>0</v>
      </c>
      <c r="AD67" s="51">
        <v>0</v>
      </c>
      <c r="AE67" s="52">
        <v>0</v>
      </c>
      <c r="AF67" s="51">
        <v>0</v>
      </c>
      <c r="AG67" s="52">
        <v>0</v>
      </c>
      <c r="AH67" s="51">
        <v>21</v>
      </c>
      <c r="AI67" s="52">
        <v>100</v>
      </c>
      <c r="AJ67" s="51">
        <v>21</v>
      </c>
    </row>
    <row r="68" spans="1:36" ht="15">
      <c r="A68" s="85" t="s">
        <v>268</v>
      </c>
      <c r="B68" s="85" t="s">
        <v>268</v>
      </c>
      <c r="C68" s="53"/>
      <c r="D68" s="54"/>
      <c r="E68" s="66"/>
      <c r="F68" s="55"/>
      <c r="G68" s="53"/>
      <c r="H68" s="57"/>
      <c r="I68" s="56"/>
      <c r="J68" s="56"/>
      <c r="K68" s="36" t="s">
        <v>65</v>
      </c>
      <c r="L68" s="84">
        <v>68</v>
      </c>
      <c r="M68" s="84"/>
      <c r="N68" s="63"/>
      <c r="O68" s="87" t="s">
        <v>303</v>
      </c>
      <c r="P68" s="87" t="s">
        <v>303</v>
      </c>
      <c r="Q68" s="87" t="s">
        <v>369</v>
      </c>
      <c r="R68" s="89" t="s">
        <v>467</v>
      </c>
      <c r="S68" s="91">
        <v>43592.961805555555</v>
      </c>
      <c r="T68" s="87">
        <v>58</v>
      </c>
      <c r="U68" s="87">
        <v>10</v>
      </c>
      <c r="V68" s="87"/>
      <c r="W68" s="87"/>
      <c r="X68" s="87"/>
      <c r="Y68">
        <v>1</v>
      </c>
      <c r="Z68" s="86" t="str">
        <f>REPLACE(INDEX(GroupVertices[Group],MATCH(Edges[[#This Row],[Vertex 1]],GroupVertices[Vertex],0)),1,1,"")</f>
        <v>1</v>
      </c>
      <c r="AA68" s="86" t="str">
        <f>REPLACE(INDEX(GroupVertices[Group],MATCH(Edges[[#This Row],[Vertex 2]],GroupVertices[Vertex],0)),1,1,"")</f>
        <v>1</v>
      </c>
      <c r="AB68" s="51">
        <v>2</v>
      </c>
      <c r="AC68" s="52">
        <v>4.545454545454546</v>
      </c>
      <c r="AD68" s="51">
        <v>0</v>
      </c>
      <c r="AE68" s="52">
        <v>0</v>
      </c>
      <c r="AF68" s="51">
        <v>0</v>
      </c>
      <c r="AG68" s="52">
        <v>0</v>
      </c>
      <c r="AH68" s="51">
        <v>42</v>
      </c>
      <c r="AI68" s="52">
        <v>95.45454545454545</v>
      </c>
      <c r="AJ68" s="51">
        <v>44</v>
      </c>
    </row>
    <row r="69" spans="1:36" ht="15">
      <c r="A69" s="85" t="s">
        <v>269</v>
      </c>
      <c r="B69" s="85" t="s">
        <v>269</v>
      </c>
      <c r="C69" s="53"/>
      <c r="D69" s="54"/>
      <c r="E69" s="66"/>
      <c r="F69" s="55"/>
      <c r="G69" s="53"/>
      <c r="H69" s="57"/>
      <c r="I69" s="56"/>
      <c r="J69" s="56"/>
      <c r="K69" s="36" t="s">
        <v>65</v>
      </c>
      <c r="L69" s="84">
        <v>69</v>
      </c>
      <c r="M69" s="84"/>
      <c r="N69" s="63"/>
      <c r="O69" s="87" t="s">
        <v>303</v>
      </c>
      <c r="P69" s="87" t="s">
        <v>303</v>
      </c>
      <c r="Q69" s="87" t="s">
        <v>370</v>
      </c>
      <c r="R69" s="89" t="s">
        <v>468</v>
      </c>
      <c r="S69" s="91">
        <v>43593.961805555555</v>
      </c>
      <c r="T69" s="87">
        <v>31</v>
      </c>
      <c r="U69" s="87">
        <v>9</v>
      </c>
      <c r="V69" s="87"/>
      <c r="W69" s="87"/>
      <c r="X69" s="87"/>
      <c r="Y69">
        <v>1</v>
      </c>
      <c r="Z69" s="86" t="str">
        <f>REPLACE(INDEX(GroupVertices[Group],MATCH(Edges[[#This Row],[Vertex 1]],GroupVertices[Vertex],0)),1,1,"")</f>
        <v>1</v>
      </c>
      <c r="AA69" s="86" t="str">
        <f>REPLACE(INDEX(GroupVertices[Group],MATCH(Edges[[#This Row],[Vertex 2]],GroupVertices[Vertex],0)),1,1,"")</f>
        <v>1</v>
      </c>
      <c r="AB69" s="51">
        <v>2</v>
      </c>
      <c r="AC69" s="52">
        <v>8.333333333333334</v>
      </c>
      <c r="AD69" s="51">
        <v>0</v>
      </c>
      <c r="AE69" s="52">
        <v>0</v>
      </c>
      <c r="AF69" s="51">
        <v>0</v>
      </c>
      <c r="AG69" s="52">
        <v>0</v>
      </c>
      <c r="AH69" s="51">
        <v>22</v>
      </c>
      <c r="AI69" s="52">
        <v>91.66666666666667</v>
      </c>
      <c r="AJ69" s="51">
        <v>24</v>
      </c>
    </row>
    <row r="70" spans="1:36" ht="15">
      <c r="A70" s="85" t="s">
        <v>270</v>
      </c>
      <c r="B70" s="85" t="s">
        <v>270</v>
      </c>
      <c r="C70" s="53"/>
      <c r="D70" s="54"/>
      <c r="E70" s="66"/>
      <c r="F70" s="55"/>
      <c r="G70" s="53"/>
      <c r="H70" s="57"/>
      <c r="I70" s="56"/>
      <c r="J70" s="56"/>
      <c r="K70" s="36" t="s">
        <v>65</v>
      </c>
      <c r="L70" s="84">
        <v>70</v>
      </c>
      <c r="M70" s="84"/>
      <c r="N70" s="63"/>
      <c r="O70" s="87" t="s">
        <v>303</v>
      </c>
      <c r="P70" s="87" t="s">
        <v>303</v>
      </c>
      <c r="Q70" s="87" t="s">
        <v>371</v>
      </c>
      <c r="R70" s="89" t="s">
        <v>469</v>
      </c>
      <c r="S70" s="91">
        <v>43594.961805555555</v>
      </c>
      <c r="T70" s="87">
        <v>237</v>
      </c>
      <c r="U70" s="87">
        <v>29</v>
      </c>
      <c r="V70" s="87"/>
      <c r="W70" s="87"/>
      <c r="X70" s="87"/>
      <c r="Y70">
        <v>1</v>
      </c>
      <c r="Z70" s="86" t="str">
        <f>REPLACE(INDEX(GroupVertices[Group],MATCH(Edges[[#This Row],[Vertex 1]],GroupVertices[Vertex],0)),1,1,"")</f>
        <v>1</v>
      </c>
      <c r="AA70" s="86" t="str">
        <f>REPLACE(INDEX(GroupVertices[Group],MATCH(Edges[[#This Row],[Vertex 2]],GroupVertices[Vertex],0)),1,1,"")</f>
        <v>1</v>
      </c>
      <c r="AB70" s="51">
        <v>2</v>
      </c>
      <c r="AC70" s="52">
        <v>2.247191011235955</v>
      </c>
      <c r="AD70" s="51">
        <v>0</v>
      </c>
      <c r="AE70" s="52">
        <v>0</v>
      </c>
      <c r="AF70" s="51">
        <v>0</v>
      </c>
      <c r="AG70" s="52">
        <v>0</v>
      </c>
      <c r="AH70" s="51">
        <v>87</v>
      </c>
      <c r="AI70" s="52">
        <v>97.75280898876404</v>
      </c>
      <c r="AJ70" s="51">
        <v>89</v>
      </c>
    </row>
    <row r="71" spans="1:36" ht="15">
      <c r="A71" s="85" t="s">
        <v>271</v>
      </c>
      <c r="B71" s="85" t="s">
        <v>271</v>
      </c>
      <c r="C71" s="53"/>
      <c r="D71" s="54"/>
      <c r="E71" s="66"/>
      <c r="F71" s="55"/>
      <c r="G71" s="53"/>
      <c r="H71" s="57"/>
      <c r="I71" s="56"/>
      <c r="J71" s="56"/>
      <c r="K71" s="36" t="s">
        <v>65</v>
      </c>
      <c r="L71" s="84">
        <v>71</v>
      </c>
      <c r="M71" s="84"/>
      <c r="N71" s="63"/>
      <c r="O71" s="87" t="s">
        <v>303</v>
      </c>
      <c r="P71" s="87" t="s">
        <v>303</v>
      </c>
      <c r="Q71" s="87" t="s">
        <v>372</v>
      </c>
      <c r="R71" s="89" t="s">
        <v>470</v>
      </c>
      <c r="S71" s="91">
        <v>43596.961805555555</v>
      </c>
      <c r="T71" s="87">
        <v>279</v>
      </c>
      <c r="U71" s="87">
        <v>14</v>
      </c>
      <c r="V71" s="87"/>
      <c r="W71" s="87"/>
      <c r="X71" s="87"/>
      <c r="Y71">
        <v>1</v>
      </c>
      <c r="Z71" s="86" t="str">
        <f>REPLACE(INDEX(GroupVertices[Group],MATCH(Edges[[#This Row],[Vertex 1]],GroupVertices[Vertex],0)),1,1,"")</f>
        <v>1</v>
      </c>
      <c r="AA71" s="86" t="str">
        <f>REPLACE(INDEX(GroupVertices[Group],MATCH(Edges[[#This Row],[Vertex 2]],GroupVertices[Vertex],0)),1,1,"")</f>
        <v>1</v>
      </c>
      <c r="AB71" s="51">
        <v>1</v>
      </c>
      <c r="AC71" s="52">
        <v>3.5714285714285716</v>
      </c>
      <c r="AD71" s="51">
        <v>0</v>
      </c>
      <c r="AE71" s="52">
        <v>0</v>
      </c>
      <c r="AF71" s="51">
        <v>0</v>
      </c>
      <c r="AG71" s="52">
        <v>0</v>
      </c>
      <c r="AH71" s="51">
        <v>27</v>
      </c>
      <c r="AI71" s="52">
        <v>96.42857142857143</v>
      </c>
      <c r="AJ71" s="51">
        <v>28</v>
      </c>
    </row>
    <row r="72" spans="1:36" ht="15">
      <c r="A72" s="85" t="s">
        <v>272</v>
      </c>
      <c r="B72" s="85" t="s">
        <v>272</v>
      </c>
      <c r="C72" s="53"/>
      <c r="D72" s="54"/>
      <c r="E72" s="66"/>
      <c r="F72" s="55"/>
      <c r="G72" s="53"/>
      <c r="H72" s="57"/>
      <c r="I72" s="56"/>
      <c r="J72" s="56"/>
      <c r="K72" s="36" t="s">
        <v>65</v>
      </c>
      <c r="L72" s="84">
        <v>72</v>
      </c>
      <c r="M72" s="84"/>
      <c r="N72" s="63"/>
      <c r="O72" s="87" t="s">
        <v>303</v>
      </c>
      <c r="P72" s="87" t="s">
        <v>303</v>
      </c>
      <c r="Q72" s="87" t="s">
        <v>373</v>
      </c>
      <c r="R72" s="89" t="s">
        <v>471</v>
      </c>
      <c r="S72" s="91">
        <v>43597.62847222222</v>
      </c>
      <c r="T72" s="87">
        <v>35</v>
      </c>
      <c r="U72" s="87">
        <v>3</v>
      </c>
      <c r="V72" s="87"/>
      <c r="W72" s="87"/>
      <c r="X72" s="87"/>
      <c r="Y72">
        <v>1</v>
      </c>
      <c r="Z72" s="86" t="str">
        <f>REPLACE(INDEX(GroupVertices[Group],MATCH(Edges[[#This Row],[Vertex 1]],GroupVertices[Vertex],0)),1,1,"")</f>
        <v>1</v>
      </c>
      <c r="AA72" s="86" t="str">
        <f>REPLACE(INDEX(GroupVertices[Group],MATCH(Edges[[#This Row],[Vertex 2]],GroupVertices[Vertex],0)),1,1,"")</f>
        <v>1</v>
      </c>
      <c r="AB72" s="51">
        <v>3</v>
      </c>
      <c r="AC72" s="52">
        <v>9.090909090909092</v>
      </c>
      <c r="AD72" s="51">
        <v>0</v>
      </c>
      <c r="AE72" s="52">
        <v>0</v>
      </c>
      <c r="AF72" s="51">
        <v>0</v>
      </c>
      <c r="AG72" s="52">
        <v>0</v>
      </c>
      <c r="AH72" s="51">
        <v>30</v>
      </c>
      <c r="AI72" s="52">
        <v>90.9090909090909</v>
      </c>
      <c r="AJ72" s="51">
        <v>33</v>
      </c>
    </row>
    <row r="73" spans="1:36" ht="15">
      <c r="A73" s="85" t="s">
        <v>273</v>
      </c>
      <c r="B73" s="85" t="s">
        <v>273</v>
      </c>
      <c r="C73" s="53"/>
      <c r="D73" s="54"/>
      <c r="E73" s="66"/>
      <c r="F73" s="55"/>
      <c r="G73" s="53"/>
      <c r="H73" s="57"/>
      <c r="I73" s="56"/>
      <c r="J73" s="56"/>
      <c r="K73" s="36" t="s">
        <v>65</v>
      </c>
      <c r="L73" s="84">
        <v>73</v>
      </c>
      <c r="M73" s="84"/>
      <c r="N73" s="63"/>
      <c r="O73" s="87" t="s">
        <v>303</v>
      </c>
      <c r="P73" s="87" t="s">
        <v>303</v>
      </c>
      <c r="Q73" s="87" t="s">
        <v>374</v>
      </c>
      <c r="R73" s="89" t="s">
        <v>472</v>
      </c>
      <c r="S73" s="91">
        <v>43598.92778935185</v>
      </c>
      <c r="T73" s="87">
        <v>66</v>
      </c>
      <c r="U73" s="87">
        <v>51</v>
      </c>
      <c r="V73" s="87"/>
      <c r="W73" s="87"/>
      <c r="X73" s="87"/>
      <c r="Y73">
        <v>1</v>
      </c>
      <c r="Z73" s="86" t="str">
        <f>REPLACE(INDEX(GroupVertices[Group],MATCH(Edges[[#This Row],[Vertex 1]],GroupVertices[Vertex],0)),1,1,"")</f>
        <v>1</v>
      </c>
      <c r="AA73" s="86" t="str">
        <f>REPLACE(INDEX(GroupVertices[Group],MATCH(Edges[[#This Row],[Vertex 2]],GroupVertices[Vertex],0)),1,1,"")</f>
        <v>1</v>
      </c>
      <c r="AB73" s="51">
        <v>0</v>
      </c>
      <c r="AC73" s="52">
        <v>0</v>
      </c>
      <c r="AD73" s="51">
        <v>0</v>
      </c>
      <c r="AE73" s="52">
        <v>0</v>
      </c>
      <c r="AF73" s="51">
        <v>0</v>
      </c>
      <c r="AG73" s="52">
        <v>0</v>
      </c>
      <c r="AH73" s="51">
        <v>46</v>
      </c>
      <c r="AI73" s="52">
        <v>100</v>
      </c>
      <c r="AJ73" s="51">
        <v>46</v>
      </c>
    </row>
    <row r="74" spans="1:36" ht="15">
      <c r="A74" s="85" t="s">
        <v>274</v>
      </c>
      <c r="B74" s="85" t="s">
        <v>274</v>
      </c>
      <c r="C74" s="53"/>
      <c r="D74" s="54"/>
      <c r="E74" s="66"/>
      <c r="F74" s="55"/>
      <c r="G74" s="53"/>
      <c r="H74" s="57"/>
      <c r="I74" s="56"/>
      <c r="J74" s="56"/>
      <c r="K74" s="36" t="s">
        <v>65</v>
      </c>
      <c r="L74" s="84">
        <v>74</v>
      </c>
      <c r="M74" s="84"/>
      <c r="N74" s="63"/>
      <c r="O74" s="87" t="s">
        <v>303</v>
      </c>
      <c r="P74" s="87" t="s">
        <v>303</v>
      </c>
      <c r="Q74" s="87"/>
      <c r="R74" s="89" t="s">
        <v>473</v>
      </c>
      <c r="S74" s="91">
        <v>43599.036990740744</v>
      </c>
      <c r="T74" s="87">
        <v>84</v>
      </c>
      <c r="U74" s="87">
        <v>62</v>
      </c>
      <c r="V74" s="87"/>
      <c r="W74" s="87"/>
      <c r="X74" s="87"/>
      <c r="Y74">
        <v>1</v>
      </c>
      <c r="Z74" s="86" t="str">
        <f>REPLACE(INDEX(GroupVertices[Group],MATCH(Edges[[#This Row],[Vertex 1]],GroupVertices[Vertex],0)),1,1,"")</f>
        <v>1</v>
      </c>
      <c r="AA74" s="86" t="str">
        <f>REPLACE(INDEX(GroupVertices[Group],MATCH(Edges[[#This Row],[Vertex 2]],GroupVertices[Vertex],0)),1,1,"")</f>
        <v>1</v>
      </c>
      <c r="AB74" s="51"/>
      <c r="AC74" s="52"/>
      <c r="AD74" s="51"/>
      <c r="AE74" s="52"/>
      <c r="AF74" s="51"/>
      <c r="AG74" s="52"/>
      <c r="AH74" s="51"/>
      <c r="AI74" s="52"/>
      <c r="AJ74" s="51"/>
    </row>
    <row r="75" spans="1:36" ht="15">
      <c r="A75" s="85" t="s">
        <v>275</v>
      </c>
      <c r="B75" s="85" t="s">
        <v>275</v>
      </c>
      <c r="C75" s="53"/>
      <c r="D75" s="54"/>
      <c r="E75" s="66"/>
      <c r="F75" s="55"/>
      <c r="G75" s="53"/>
      <c r="H75" s="57"/>
      <c r="I75" s="56"/>
      <c r="J75" s="56"/>
      <c r="K75" s="36" t="s">
        <v>65</v>
      </c>
      <c r="L75" s="84">
        <v>75</v>
      </c>
      <c r="M75" s="84"/>
      <c r="N75" s="63"/>
      <c r="O75" s="87" t="s">
        <v>303</v>
      </c>
      <c r="P75" s="87" t="s">
        <v>303</v>
      </c>
      <c r="Q75" s="87" t="s">
        <v>375</v>
      </c>
      <c r="R75" s="89" t="s">
        <v>474</v>
      </c>
      <c r="S75" s="91">
        <v>43599.961805555555</v>
      </c>
      <c r="T75" s="87">
        <v>176</v>
      </c>
      <c r="U75" s="87">
        <v>40</v>
      </c>
      <c r="V75" s="87"/>
      <c r="W75" s="87"/>
      <c r="X75" s="87"/>
      <c r="Y75">
        <v>1</v>
      </c>
      <c r="Z75" s="86" t="str">
        <f>REPLACE(INDEX(GroupVertices[Group],MATCH(Edges[[#This Row],[Vertex 1]],GroupVertices[Vertex],0)),1,1,"")</f>
        <v>1</v>
      </c>
      <c r="AA75" s="86" t="str">
        <f>REPLACE(INDEX(GroupVertices[Group],MATCH(Edges[[#This Row],[Vertex 2]],GroupVertices[Vertex],0)),1,1,"")</f>
        <v>1</v>
      </c>
      <c r="AB75" s="51">
        <v>2</v>
      </c>
      <c r="AC75" s="52">
        <v>7.6923076923076925</v>
      </c>
      <c r="AD75" s="51">
        <v>0</v>
      </c>
      <c r="AE75" s="52">
        <v>0</v>
      </c>
      <c r="AF75" s="51">
        <v>0</v>
      </c>
      <c r="AG75" s="52">
        <v>0</v>
      </c>
      <c r="AH75" s="51">
        <v>24</v>
      </c>
      <c r="AI75" s="52">
        <v>92.3076923076923</v>
      </c>
      <c r="AJ75" s="51">
        <v>26</v>
      </c>
    </row>
    <row r="76" spans="1:36" ht="15">
      <c r="A76" s="85" t="s">
        <v>276</v>
      </c>
      <c r="B76" s="85" t="s">
        <v>276</v>
      </c>
      <c r="C76" s="53"/>
      <c r="D76" s="54"/>
      <c r="E76" s="66"/>
      <c r="F76" s="55"/>
      <c r="G76" s="53"/>
      <c r="H76" s="57"/>
      <c r="I76" s="56"/>
      <c r="J76" s="56"/>
      <c r="K76" s="36" t="s">
        <v>65</v>
      </c>
      <c r="L76" s="84">
        <v>76</v>
      </c>
      <c r="M76" s="84"/>
      <c r="N76" s="63"/>
      <c r="O76" s="87" t="s">
        <v>303</v>
      </c>
      <c r="P76" s="87" t="s">
        <v>303</v>
      </c>
      <c r="Q76" s="87" t="s">
        <v>376</v>
      </c>
      <c r="R76" s="89" t="s">
        <v>475</v>
      </c>
      <c r="S76" s="91">
        <v>43600.961805555555</v>
      </c>
      <c r="T76" s="87">
        <v>272</v>
      </c>
      <c r="U76" s="87">
        <v>337</v>
      </c>
      <c r="V76" s="87"/>
      <c r="W76" s="87"/>
      <c r="X76" s="87"/>
      <c r="Y76">
        <v>1</v>
      </c>
      <c r="Z76" s="86" t="str">
        <f>REPLACE(INDEX(GroupVertices[Group],MATCH(Edges[[#This Row],[Vertex 1]],GroupVertices[Vertex],0)),1,1,"")</f>
        <v>1</v>
      </c>
      <c r="AA76" s="86" t="str">
        <f>REPLACE(INDEX(GroupVertices[Group],MATCH(Edges[[#This Row],[Vertex 2]],GroupVertices[Vertex],0)),1,1,"")</f>
        <v>1</v>
      </c>
      <c r="AB76" s="51">
        <v>0</v>
      </c>
      <c r="AC76" s="52">
        <v>0</v>
      </c>
      <c r="AD76" s="51">
        <v>0</v>
      </c>
      <c r="AE76" s="52">
        <v>0</v>
      </c>
      <c r="AF76" s="51">
        <v>0</v>
      </c>
      <c r="AG76" s="52">
        <v>0</v>
      </c>
      <c r="AH76" s="51">
        <v>9</v>
      </c>
      <c r="AI76" s="52">
        <v>100</v>
      </c>
      <c r="AJ76" s="51">
        <v>9</v>
      </c>
    </row>
    <row r="77" spans="1:36" ht="15">
      <c r="A77" s="85" t="s">
        <v>277</v>
      </c>
      <c r="B77" s="85" t="s">
        <v>277</v>
      </c>
      <c r="C77" s="53"/>
      <c r="D77" s="54"/>
      <c r="E77" s="66"/>
      <c r="F77" s="55"/>
      <c r="G77" s="53"/>
      <c r="H77" s="57"/>
      <c r="I77" s="56"/>
      <c r="J77" s="56"/>
      <c r="K77" s="36" t="s">
        <v>65</v>
      </c>
      <c r="L77" s="84">
        <v>77</v>
      </c>
      <c r="M77" s="84"/>
      <c r="N77" s="63"/>
      <c r="O77" s="87" t="s">
        <v>303</v>
      </c>
      <c r="P77" s="87" t="s">
        <v>303</v>
      </c>
      <c r="Q77" s="87" t="s">
        <v>377</v>
      </c>
      <c r="R77" s="89" t="s">
        <v>476</v>
      </c>
      <c r="S77" s="91">
        <v>43601.961805555555</v>
      </c>
      <c r="T77" s="87">
        <v>11</v>
      </c>
      <c r="U77" s="87">
        <v>14</v>
      </c>
      <c r="V77" s="87"/>
      <c r="W77" s="87"/>
      <c r="X77" s="87"/>
      <c r="Y77">
        <v>1</v>
      </c>
      <c r="Z77" s="86" t="str">
        <f>REPLACE(INDEX(GroupVertices[Group],MATCH(Edges[[#This Row],[Vertex 1]],GroupVertices[Vertex],0)),1,1,"")</f>
        <v>1</v>
      </c>
      <c r="AA77" s="86" t="str">
        <f>REPLACE(INDEX(GroupVertices[Group],MATCH(Edges[[#This Row],[Vertex 2]],GroupVertices[Vertex],0)),1,1,"")</f>
        <v>1</v>
      </c>
      <c r="AB77" s="51">
        <v>0</v>
      </c>
      <c r="AC77" s="52">
        <v>0</v>
      </c>
      <c r="AD77" s="51">
        <v>0</v>
      </c>
      <c r="AE77" s="52">
        <v>0</v>
      </c>
      <c r="AF77" s="51">
        <v>0</v>
      </c>
      <c r="AG77" s="52">
        <v>0</v>
      </c>
      <c r="AH77" s="51">
        <v>27</v>
      </c>
      <c r="AI77" s="52">
        <v>100</v>
      </c>
      <c r="AJ77" s="51">
        <v>27</v>
      </c>
    </row>
    <row r="78" spans="1:36" ht="15">
      <c r="A78" s="85" t="s">
        <v>278</v>
      </c>
      <c r="B78" s="85" t="s">
        <v>278</v>
      </c>
      <c r="C78" s="53"/>
      <c r="D78" s="54"/>
      <c r="E78" s="66"/>
      <c r="F78" s="55"/>
      <c r="G78" s="53"/>
      <c r="H78" s="57"/>
      <c r="I78" s="56"/>
      <c r="J78" s="56"/>
      <c r="K78" s="36" t="s">
        <v>65</v>
      </c>
      <c r="L78" s="84">
        <v>78</v>
      </c>
      <c r="M78" s="84"/>
      <c r="N78" s="63"/>
      <c r="O78" s="87" t="s">
        <v>303</v>
      </c>
      <c r="P78" s="87" t="s">
        <v>303</v>
      </c>
      <c r="Q78" s="87" t="s">
        <v>378</v>
      </c>
      <c r="R78" s="89" t="s">
        <v>477</v>
      </c>
      <c r="S78" s="91">
        <v>43603.961805555555</v>
      </c>
      <c r="T78" s="87">
        <v>208</v>
      </c>
      <c r="U78" s="87">
        <v>61</v>
      </c>
      <c r="V78" s="87"/>
      <c r="W78" s="87"/>
      <c r="X78" s="87"/>
      <c r="Y78">
        <v>1</v>
      </c>
      <c r="Z78" s="86" t="str">
        <f>REPLACE(INDEX(GroupVertices[Group],MATCH(Edges[[#This Row],[Vertex 1]],GroupVertices[Vertex],0)),1,1,"")</f>
        <v>1</v>
      </c>
      <c r="AA78" s="86" t="str">
        <f>REPLACE(INDEX(GroupVertices[Group],MATCH(Edges[[#This Row],[Vertex 2]],GroupVertices[Vertex],0)),1,1,"")</f>
        <v>1</v>
      </c>
      <c r="AB78" s="51">
        <v>1</v>
      </c>
      <c r="AC78" s="52">
        <v>2.6315789473684212</v>
      </c>
      <c r="AD78" s="51">
        <v>1</v>
      </c>
      <c r="AE78" s="52">
        <v>2.6315789473684212</v>
      </c>
      <c r="AF78" s="51">
        <v>0</v>
      </c>
      <c r="AG78" s="52">
        <v>0</v>
      </c>
      <c r="AH78" s="51">
        <v>36</v>
      </c>
      <c r="AI78" s="52">
        <v>94.73684210526316</v>
      </c>
      <c r="AJ78" s="51">
        <v>38</v>
      </c>
    </row>
    <row r="79" spans="1:36" ht="15">
      <c r="A79" s="85" t="s">
        <v>279</v>
      </c>
      <c r="B79" s="85" t="s">
        <v>279</v>
      </c>
      <c r="C79" s="53"/>
      <c r="D79" s="54"/>
      <c r="E79" s="66"/>
      <c r="F79" s="55"/>
      <c r="G79" s="53"/>
      <c r="H79" s="57"/>
      <c r="I79" s="56"/>
      <c r="J79" s="56"/>
      <c r="K79" s="36" t="s">
        <v>65</v>
      </c>
      <c r="L79" s="84">
        <v>79</v>
      </c>
      <c r="M79" s="84"/>
      <c r="N79" s="63"/>
      <c r="O79" s="87" t="s">
        <v>303</v>
      </c>
      <c r="P79" s="87" t="s">
        <v>303</v>
      </c>
      <c r="Q79" s="87" t="s">
        <v>379</v>
      </c>
      <c r="R79" s="89" t="s">
        <v>478</v>
      </c>
      <c r="S79" s="91">
        <v>43604.62847222222</v>
      </c>
      <c r="T79" s="87">
        <v>206</v>
      </c>
      <c r="U79" s="87">
        <v>18</v>
      </c>
      <c r="V79" s="87"/>
      <c r="W79" s="87"/>
      <c r="X79" s="87"/>
      <c r="Y79">
        <v>1</v>
      </c>
      <c r="Z79" s="86" t="str">
        <f>REPLACE(INDEX(GroupVertices[Group],MATCH(Edges[[#This Row],[Vertex 1]],GroupVertices[Vertex],0)),1,1,"")</f>
        <v>1</v>
      </c>
      <c r="AA79" s="86" t="str">
        <f>REPLACE(INDEX(GroupVertices[Group],MATCH(Edges[[#This Row],[Vertex 2]],GroupVertices[Vertex],0)),1,1,"")</f>
        <v>1</v>
      </c>
      <c r="AB79" s="51">
        <v>2</v>
      </c>
      <c r="AC79" s="52">
        <v>5.405405405405405</v>
      </c>
      <c r="AD79" s="51">
        <v>1</v>
      </c>
      <c r="AE79" s="52">
        <v>2.7027027027027026</v>
      </c>
      <c r="AF79" s="51">
        <v>0</v>
      </c>
      <c r="AG79" s="52">
        <v>0</v>
      </c>
      <c r="AH79" s="51">
        <v>34</v>
      </c>
      <c r="AI79" s="52">
        <v>91.89189189189189</v>
      </c>
      <c r="AJ79" s="51">
        <v>37</v>
      </c>
    </row>
    <row r="80" spans="1:36" ht="15">
      <c r="A80" s="85" t="s">
        <v>280</v>
      </c>
      <c r="B80" s="85" t="s">
        <v>280</v>
      </c>
      <c r="C80" s="53"/>
      <c r="D80" s="54"/>
      <c r="E80" s="66"/>
      <c r="F80" s="55"/>
      <c r="G80" s="53"/>
      <c r="H80" s="57"/>
      <c r="I80" s="56"/>
      <c r="J80" s="56"/>
      <c r="K80" s="36" t="s">
        <v>65</v>
      </c>
      <c r="L80" s="84">
        <v>80</v>
      </c>
      <c r="M80" s="84"/>
      <c r="N80" s="63"/>
      <c r="O80" s="87" t="s">
        <v>303</v>
      </c>
      <c r="P80" s="87" t="s">
        <v>303</v>
      </c>
      <c r="Q80" s="87" t="s">
        <v>380</v>
      </c>
      <c r="R80" s="89" t="s">
        <v>479</v>
      </c>
      <c r="S80" s="91">
        <v>43605.961805555555</v>
      </c>
      <c r="T80" s="87">
        <v>36</v>
      </c>
      <c r="U80" s="87">
        <v>7</v>
      </c>
      <c r="V80" s="87"/>
      <c r="W80" s="87"/>
      <c r="X80" s="87"/>
      <c r="Y80">
        <v>1</v>
      </c>
      <c r="Z80" s="86" t="str">
        <f>REPLACE(INDEX(GroupVertices[Group],MATCH(Edges[[#This Row],[Vertex 1]],GroupVertices[Vertex],0)),1,1,"")</f>
        <v>1</v>
      </c>
      <c r="AA80" s="86" t="str">
        <f>REPLACE(INDEX(GroupVertices[Group],MATCH(Edges[[#This Row],[Vertex 2]],GroupVertices[Vertex],0)),1,1,"")</f>
        <v>1</v>
      </c>
      <c r="AB80" s="51">
        <v>0</v>
      </c>
      <c r="AC80" s="52">
        <v>0</v>
      </c>
      <c r="AD80" s="51">
        <v>0</v>
      </c>
      <c r="AE80" s="52">
        <v>0</v>
      </c>
      <c r="AF80" s="51">
        <v>0</v>
      </c>
      <c r="AG80" s="52">
        <v>0</v>
      </c>
      <c r="AH80" s="51">
        <v>14</v>
      </c>
      <c r="AI80" s="52">
        <v>100</v>
      </c>
      <c r="AJ80" s="51">
        <v>14</v>
      </c>
    </row>
    <row r="81" spans="1:36" ht="15">
      <c r="A81" s="85" t="s">
        <v>281</v>
      </c>
      <c r="B81" s="85" t="s">
        <v>281</v>
      </c>
      <c r="C81" s="53"/>
      <c r="D81" s="54"/>
      <c r="E81" s="66"/>
      <c r="F81" s="55"/>
      <c r="G81" s="53"/>
      <c r="H81" s="57"/>
      <c r="I81" s="56"/>
      <c r="J81" s="56"/>
      <c r="K81" s="36" t="s">
        <v>65</v>
      </c>
      <c r="L81" s="84">
        <v>81</v>
      </c>
      <c r="M81" s="84"/>
      <c r="N81" s="63"/>
      <c r="O81" s="87" t="s">
        <v>303</v>
      </c>
      <c r="P81" s="87" t="s">
        <v>303</v>
      </c>
      <c r="Q81" s="87" t="s">
        <v>381</v>
      </c>
      <c r="R81" s="89" t="s">
        <v>480</v>
      </c>
      <c r="S81" s="91">
        <v>43606.61704861111</v>
      </c>
      <c r="T81" s="87">
        <v>56</v>
      </c>
      <c r="U81" s="87">
        <v>1</v>
      </c>
      <c r="V81" s="87"/>
      <c r="W81" s="87"/>
      <c r="X81" s="87"/>
      <c r="Y81">
        <v>1</v>
      </c>
      <c r="Z81" s="86" t="str">
        <f>REPLACE(INDEX(GroupVertices[Group],MATCH(Edges[[#This Row],[Vertex 1]],GroupVertices[Vertex],0)),1,1,"")</f>
        <v>1</v>
      </c>
      <c r="AA81" s="86" t="str">
        <f>REPLACE(INDEX(GroupVertices[Group],MATCH(Edges[[#This Row],[Vertex 2]],GroupVertices[Vertex],0)),1,1,"")</f>
        <v>1</v>
      </c>
      <c r="AB81" s="51">
        <v>0</v>
      </c>
      <c r="AC81" s="52">
        <v>0</v>
      </c>
      <c r="AD81" s="51">
        <v>0</v>
      </c>
      <c r="AE81" s="52">
        <v>0</v>
      </c>
      <c r="AF81" s="51">
        <v>0</v>
      </c>
      <c r="AG81" s="52">
        <v>0</v>
      </c>
      <c r="AH81" s="51">
        <v>28</v>
      </c>
      <c r="AI81" s="52">
        <v>100</v>
      </c>
      <c r="AJ81" s="51">
        <v>28</v>
      </c>
    </row>
    <row r="82" spans="1:36" ht="15">
      <c r="A82" s="85" t="s">
        <v>282</v>
      </c>
      <c r="B82" s="85" t="s">
        <v>282</v>
      </c>
      <c r="C82" s="53"/>
      <c r="D82" s="54"/>
      <c r="E82" s="66"/>
      <c r="F82" s="55"/>
      <c r="G82" s="53"/>
      <c r="H82" s="57"/>
      <c r="I82" s="56"/>
      <c r="J82" s="56"/>
      <c r="K82" s="36" t="s">
        <v>65</v>
      </c>
      <c r="L82" s="84">
        <v>82</v>
      </c>
      <c r="M82" s="84"/>
      <c r="N82" s="63"/>
      <c r="O82" s="87" t="s">
        <v>303</v>
      </c>
      <c r="P82" s="87" t="s">
        <v>303</v>
      </c>
      <c r="Q82" s="87" t="s">
        <v>382</v>
      </c>
      <c r="R82" s="89" t="s">
        <v>481</v>
      </c>
      <c r="S82" s="91">
        <v>43607.961863425924</v>
      </c>
      <c r="T82" s="87">
        <v>182</v>
      </c>
      <c r="U82" s="87">
        <v>20</v>
      </c>
      <c r="V82" s="87"/>
      <c r="W82" s="87"/>
      <c r="X82" s="87"/>
      <c r="Y82">
        <v>1</v>
      </c>
      <c r="Z82" s="86" t="str">
        <f>REPLACE(INDEX(GroupVertices[Group],MATCH(Edges[[#This Row],[Vertex 1]],GroupVertices[Vertex],0)),1,1,"")</f>
        <v>1</v>
      </c>
      <c r="AA82" s="86" t="str">
        <f>REPLACE(INDEX(GroupVertices[Group],MATCH(Edges[[#This Row],[Vertex 2]],GroupVertices[Vertex],0)),1,1,"")</f>
        <v>1</v>
      </c>
      <c r="AB82" s="51">
        <v>1</v>
      </c>
      <c r="AC82" s="52">
        <v>2.7777777777777777</v>
      </c>
      <c r="AD82" s="51">
        <v>0</v>
      </c>
      <c r="AE82" s="52">
        <v>0</v>
      </c>
      <c r="AF82" s="51">
        <v>0</v>
      </c>
      <c r="AG82" s="52">
        <v>0</v>
      </c>
      <c r="AH82" s="51">
        <v>35</v>
      </c>
      <c r="AI82" s="52">
        <v>97.22222222222223</v>
      </c>
      <c r="AJ82" s="51">
        <v>36</v>
      </c>
    </row>
    <row r="83" spans="1:36" ht="15">
      <c r="A83" s="85" t="s">
        <v>283</v>
      </c>
      <c r="B83" s="85" t="s">
        <v>283</v>
      </c>
      <c r="C83" s="53"/>
      <c r="D83" s="54"/>
      <c r="E83" s="66"/>
      <c r="F83" s="55"/>
      <c r="G83" s="53"/>
      <c r="H83" s="57"/>
      <c r="I83" s="56"/>
      <c r="J83" s="56"/>
      <c r="K83" s="36" t="s">
        <v>65</v>
      </c>
      <c r="L83" s="84">
        <v>83</v>
      </c>
      <c r="M83" s="84"/>
      <c r="N83" s="63"/>
      <c r="O83" s="87" t="s">
        <v>303</v>
      </c>
      <c r="P83" s="87" t="s">
        <v>303</v>
      </c>
      <c r="Q83" s="87" t="s">
        <v>383</v>
      </c>
      <c r="R83" s="89" t="s">
        <v>482</v>
      </c>
      <c r="S83" s="91">
        <v>43608.961805555555</v>
      </c>
      <c r="T83" s="87">
        <v>64</v>
      </c>
      <c r="U83" s="87">
        <v>4</v>
      </c>
      <c r="V83" s="87"/>
      <c r="W83" s="87"/>
      <c r="X83" s="87"/>
      <c r="Y83">
        <v>1</v>
      </c>
      <c r="Z83" s="86" t="str">
        <f>REPLACE(INDEX(GroupVertices[Group],MATCH(Edges[[#This Row],[Vertex 1]],GroupVertices[Vertex],0)),1,1,"")</f>
        <v>1</v>
      </c>
      <c r="AA83" s="86" t="str">
        <f>REPLACE(INDEX(GroupVertices[Group],MATCH(Edges[[#This Row],[Vertex 2]],GroupVertices[Vertex],0)),1,1,"")</f>
        <v>1</v>
      </c>
      <c r="AB83" s="51">
        <v>1</v>
      </c>
      <c r="AC83" s="52">
        <v>4.545454545454546</v>
      </c>
      <c r="AD83" s="51">
        <v>0</v>
      </c>
      <c r="AE83" s="52">
        <v>0</v>
      </c>
      <c r="AF83" s="51">
        <v>0</v>
      </c>
      <c r="AG83" s="52">
        <v>0</v>
      </c>
      <c r="AH83" s="51">
        <v>21</v>
      </c>
      <c r="AI83" s="52">
        <v>95.45454545454545</v>
      </c>
      <c r="AJ83" s="51">
        <v>22</v>
      </c>
    </row>
    <row r="84" spans="1:36" ht="15">
      <c r="A84" s="85" t="s">
        <v>284</v>
      </c>
      <c r="B84" s="85" t="s">
        <v>284</v>
      </c>
      <c r="C84" s="53"/>
      <c r="D84" s="54"/>
      <c r="E84" s="66"/>
      <c r="F84" s="55"/>
      <c r="G84" s="53"/>
      <c r="H84" s="57"/>
      <c r="I84" s="56"/>
      <c r="J84" s="56"/>
      <c r="K84" s="36" t="s">
        <v>65</v>
      </c>
      <c r="L84" s="84">
        <v>84</v>
      </c>
      <c r="M84" s="84"/>
      <c r="N84" s="63"/>
      <c r="O84" s="87" t="s">
        <v>303</v>
      </c>
      <c r="P84" s="87" t="s">
        <v>303</v>
      </c>
      <c r="Q84" s="87"/>
      <c r="R84" s="89" t="s">
        <v>483</v>
      </c>
      <c r="S84" s="91">
        <v>43609.709016203706</v>
      </c>
      <c r="T84" s="87">
        <v>44</v>
      </c>
      <c r="U84" s="87">
        <v>49</v>
      </c>
      <c r="V84" s="87"/>
      <c r="W84" s="87"/>
      <c r="X84" s="87"/>
      <c r="Y84">
        <v>1</v>
      </c>
      <c r="Z84" s="86" t="str">
        <f>REPLACE(INDEX(GroupVertices[Group],MATCH(Edges[[#This Row],[Vertex 1]],GroupVertices[Vertex],0)),1,1,"")</f>
        <v>1</v>
      </c>
      <c r="AA84" s="86" t="str">
        <f>REPLACE(INDEX(GroupVertices[Group],MATCH(Edges[[#This Row],[Vertex 2]],GroupVertices[Vertex],0)),1,1,"")</f>
        <v>1</v>
      </c>
      <c r="AB84" s="51"/>
      <c r="AC84" s="52"/>
      <c r="AD84" s="51"/>
      <c r="AE84" s="52"/>
      <c r="AF84" s="51"/>
      <c r="AG84" s="52"/>
      <c r="AH84" s="51"/>
      <c r="AI84" s="52"/>
      <c r="AJ84" s="51"/>
    </row>
    <row r="85" spans="1:36" ht="15">
      <c r="A85" s="85" t="s">
        <v>285</v>
      </c>
      <c r="B85" s="85" t="s">
        <v>285</v>
      </c>
      <c r="C85" s="53"/>
      <c r="D85" s="54"/>
      <c r="E85" s="66"/>
      <c r="F85" s="55"/>
      <c r="G85" s="53"/>
      <c r="H85" s="57"/>
      <c r="I85" s="56"/>
      <c r="J85" s="56"/>
      <c r="K85" s="36" t="s">
        <v>65</v>
      </c>
      <c r="L85" s="84">
        <v>85</v>
      </c>
      <c r="M85" s="84"/>
      <c r="N85" s="63"/>
      <c r="O85" s="87" t="s">
        <v>303</v>
      </c>
      <c r="P85" s="87" t="s">
        <v>303</v>
      </c>
      <c r="Q85" s="87" t="s">
        <v>384</v>
      </c>
      <c r="R85" s="89" t="s">
        <v>484</v>
      </c>
      <c r="S85" s="91">
        <v>43611.62847222222</v>
      </c>
      <c r="T85" s="87">
        <v>346</v>
      </c>
      <c r="U85" s="87">
        <v>39</v>
      </c>
      <c r="V85" s="87"/>
      <c r="W85" s="87"/>
      <c r="X85" s="87"/>
      <c r="Y85">
        <v>1</v>
      </c>
      <c r="Z85" s="86" t="str">
        <f>REPLACE(INDEX(GroupVertices[Group],MATCH(Edges[[#This Row],[Vertex 1]],GroupVertices[Vertex],0)),1,1,"")</f>
        <v>1</v>
      </c>
      <c r="AA85" s="86" t="str">
        <f>REPLACE(INDEX(GroupVertices[Group],MATCH(Edges[[#This Row],[Vertex 2]],GroupVertices[Vertex],0)),1,1,"")</f>
        <v>1</v>
      </c>
      <c r="AB85" s="51">
        <v>3</v>
      </c>
      <c r="AC85" s="52">
        <v>8.823529411764707</v>
      </c>
      <c r="AD85" s="51">
        <v>0</v>
      </c>
      <c r="AE85" s="52">
        <v>0</v>
      </c>
      <c r="AF85" s="51">
        <v>0</v>
      </c>
      <c r="AG85" s="52">
        <v>0</v>
      </c>
      <c r="AH85" s="51">
        <v>31</v>
      </c>
      <c r="AI85" s="52">
        <v>91.17647058823529</v>
      </c>
      <c r="AJ85" s="51">
        <v>34</v>
      </c>
    </row>
    <row r="86" spans="1:36" ht="15">
      <c r="A86" s="85" t="s">
        <v>286</v>
      </c>
      <c r="B86" s="85" t="s">
        <v>286</v>
      </c>
      <c r="C86" s="53"/>
      <c r="D86" s="54"/>
      <c r="E86" s="66"/>
      <c r="F86" s="55"/>
      <c r="G86" s="53"/>
      <c r="H86" s="57"/>
      <c r="I86" s="56"/>
      <c r="J86" s="56"/>
      <c r="K86" s="36" t="s">
        <v>65</v>
      </c>
      <c r="L86" s="84">
        <v>86</v>
      </c>
      <c r="M86" s="84"/>
      <c r="N86" s="63"/>
      <c r="O86" s="87" t="s">
        <v>303</v>
      </c>
      <c r="P86" s="87" t="s">
        <v>303</v>
      </c>
      <c r="Q86" s="87" t="s">
        <v>385</v>
      </c>
      <c r="R86" s="89" t="s">
        <v>485</v>
      </c>
      <c r="S86" s="91">
        <v>43613.961805555555</v>
      </c>
      <c r="T86" s="87">
        <v>142</v>
      </c>
      <c r="U86" s="87">
        <v>16</v>
      </c>
      <c r="V86" s="87"/>
      <c r="W86" s="87"/>
      <c r="X86" s="87"/>
      <c r="Y86">
        <v>1</v>
      </c>
      <c r="Z86" s="86" t="str">
        <f>REPLACE(INDEX(GroupVertices[Group],MATCH(Edges[[#This Row],[Vertex 1]],GroupVertices[Vertex],0)),1,1,"")</f>
        <v>1</v>
      </c>
      <c r="AA86" s="86" t="str">
        <f>REPLACE(INDEX(GroupVertices[Group],MATCH(Edges[[#This Row],[Vertex 2]],GroupVertices[Vertex],0)),1,1,"")</f>
        <v>1</v>
      </c>
      <c r="AB86" s="51">
        <v>0</v>
      </c>
      <c r="AC86" s="52">
        <v>0</v>
      </c>
      <c r="AD86" s="51">
        <v>0</v>
      </c>
      <c r="AE86" s="52">
        <v>0</v>
      </c>
      <c r="AF86" s="51">
        <v>0</v>
      </c>
      <c r="AG86" s="52">
        <v>0</v>
      </c>
      <c r="AH86" s="51">
        <v>38</v>
      </c>
      <c r="AI86" s="52">
        <v>100</v>
      </c>
      <c r="AJ86" s="51">
        <v>38</v>
      </c>
    </row>
    <row r="87" spans="1:36" ht="15">
      <c r="A87" s="85" t="s">
        <v>287</v>
      </c>
      <c r="B87" s="85" t="s">
        <v>287</v>
      </c>
      <c r="C87" s="53"/>
      <c r="D87" s="54"/>
      <c r="E87" s="66"/>
      <c r="F87" s="55"/>
      <c r="G87" s="53"/>
      <c r="H87" s="57"/>
      <c r="I87" s="56"/>
      <c r="J87" s="56"/>
      <c r="K87" s="36" t="s">
        <v>65</v>
      </c>
      <c r="L87" s="84">
        <v>87</v>
      </c>
      <c r="M87" s="84"/>
      <c r="N87" s="63"/>
      <c r="O87" s="87" t="s">
        <v>303</v>
      </c>
      <c r="P87" s="87" t="s">
        <v>303</v>
      </c>
      <c r="Q87" s="87" t="s">
        <v>386</v>
      </c>
      <c r="R87" s="89" t="s">
        <v>486</v>
      </c>
      <c r="S87" s="91">
        <v>43614.823599537034</v>
      </c>
      <c r="T87" s="87">
        <v>8</v>
      </c>
      <c r="U87" s="87">
        <v>1</v>
      </c>
      <c r="V87" s="87" t="s">
        <v>504</v>
      </c>
      <c r="W87" s="87" t="s">
        <v>507</v>
      </c>
      <c r="X87" s="87"/>
      <c r="Y87">
        <v>1</v>
      </c>
      <c r="Z87" s="86" t="str">
        <f>REPLACE(INDEX(GroupVertices[Group],MATCH(Edges[[#This Row],[Vertex 1]],GroupVertices[Vertex],0)),1,1,"")</f>
        <v>1</v>
      </c>
      <c r="AA87" s="86" t="str">
        <f>REPLACE(INDEX(GroupVertices[Group],MATCH(Edges[[#This Row],[Vertex 2]],GroupVertices[Vertex],0)),1,1,"")</f>
        <v>1</v>
      </c>
      <c r="AB87" s="51">
        <v>0</v>
      </c>
      <c r="AC87" s="52">
        <v>0</v>
      </c>
      <c r="AD87" s="51">
        <v>0</v>
      </c>
      <c r="AE87" s="52">
        <v>0</v>
      </c>
      <c r="AF87" s="51">
        <v>0</v>
      </c>
      <c r="AG87" s="52">
        <v>0</v>
      </c>
      <c r="AH87" s="51">
        <v>14</v>
      </c>
      <c r="AI87" s="52">
        <v>100</v>
      </c>
      <c r="AJ87" s="51">
        <v>14</v>
      </c>
    </row>
    <row r="88" spans="1:36" ht="15">
      <c r="A88" s="85" t="s">
        <v>288</v>
      </c>
      <c r="B88" s="85" t="s">
        <v>288</v>
      </c>
      <c r="C88" s="53"/>
      <c r="D88" s="54"/>
      <c r="E88" s="66"/>
      <c r="F88" s="55"/>
      <c r="G88" s="53"/>
      <c r="H88" s="57"/>
      <c r="I88" s="56"/>
      <c r="J88" s="56"/>
      <c r="K88" s="36" t="s">
        <v>65</v>
      </c>
      <c r="L88" s="84">
        <v>88</v>
      </c>
      <c r="M88" s="84"/>
      <c r="N88" s="63"/>
      <c r="O88" s="87" t="s">
        <v>303</v>
      </c>
      <c r="P88" s="87" t="s">
        <v>303</v>
      </c>
      <c r="Q88" s="87" t="s">
        <v>387</v>
      </c>
      <c r="R88" s="89" t="s">
        <v>487</v>
      </c>
      <c r="S88" s="91">
        <v>43615.961805555555</v>
      </c>
      <c r="T88" s="87">
        <v>19</v>
      </c>
      <c r="U88" s="87">
        <v>3</v>
      </c>
      <c r="V88" s="87"/>
      <c r="W88" s="87"/>
      <c r="X88" s="87"/>
      <c r="Y88">
        <v>1</v>
      </c>
      <c r="Z88" s="86" t="str">
        <f>REPLACE(INDEX(GroupVertices[Group],MATCH(Edges[[#This Row],[Vertex 1]],GroupVertices[Vertex],0)),1,1,"")</f>
        <v>1</v>
      </c>
      <c r="AA88" s="86" t="str">
        <f>REPLACE(INDEX(GroupVertices[Group],MATCH(Edges[[#This Row],[Vertex 2]],GroupVertices[Vertex],0)),1,1,"")</f>
        <v>1</v>
      </c>
      <c r="AB88" s="51">
        <v>3</v>
      </c>
      <c r="AC88" s="52">
        <v>5.769230769230769</v>
      </c>
      <c r="AD88" s="51">
        <v>0</v>
      </c>
      <c r="AE88" s="52">
        <v>0</v>
      </c>
      <c r="AF88" s="51">
        <v>0</v>
      </c>
      <c r="AG88" s="52">
        <v>0</v>
      </c>
      <c r="AH88" s="51">
        <v>49</v>
      </c>
      <c r="AI88" s="52">
        <v>94.23076923076923</v>
      </c>
      <c r="AJ88" s="51">
        <v>52</v>
      </c>
    </row>
    <row r="89" spans="1:36" ht="15">
      <c r="A89" s="85" t="s">
        <v>289</v>
      </c>
      <c r="B89" s="85" t="s">
        <v>289</v>
      </c>
      <c r="C89" s="53"/>
      <c r="D89" s="54"/>
      <c r="E89" s="66"/>
      <c r="F89" s="55"/>
      <c r="G89" s="53"/>
      <c r="H89" s="57"/>
      <c r="I89" s="56"/>
      <c r="J89" s="56"/>
      <c r="K89" s="36" t="s">
        <v>65</v>
      </c>
      <c r="L89" s="84">
        <v>89</v>
      </c>
      <c r="M89" s="84"/>
      <c r="N89" s="63"/>
      <c r="O89" s="87" t="s">
        <v>303</v>
      </c>
      <c r="P89" s="87" t="s">
        <v>303</v>
      </c>
      <c r="Q89" s="87" t="s">
        <v>388</v>
      </c>
      <c r="R89" s="89" t="s">
        <v>488</v>
      </c>
      <c r="S89" s="91">
        <v>43617.62847222222</v>
      </c>
      <c r="T89" s="87">
        <v>90</v>
      </c>
      <c r="U89" s="87">
        <v>25</v>
      </c>
      <c r="V89" s="87"/>
      <c r="W89" s="87"/>
      <c r="X89" s="87" t="s">
        <v>511</v>
      </c>
      <c r="Y89">
        <v>1</v>
      </c>
      <c r="Z89" s="86" t="str">
        <f>REPLACE(INDEX(GroupVertices[Group],MATCH(Edges[[#This Row],[Vertex 1]],GroupVertices[Vertex],0)),1,1,"")</f>
        <v>1</v>
      </c>
      <c r="AA89" s="86" t="str">
        <f>REPLACE(INDEX(GroupVertices[Group],MATCH(Edges[[#This Row],[Vertex 2]],GroupVertices[Vertex],0)),1,1,"")</f>
        <v>1</v>
      </c>
      <c r="AB89" s="51">
        <v>3</v>
      </c>
      <c r="AC89" s="52">
        <v>42.857142857142854</v>
      </c>
      <c r="AD89" s="51">
        <v>0</v>
      </c>
      <c r="AE89" s="52">
        <v>0</v>
      </c>
      <c r="AF89" s="51">
        <v>0</v>
      </c>
      <c r="AG89" s="52">
        <v>0</v>
      </c>
      <c r="AH89" s="51">
        <v>4</v>
      </c>
      <c r="AI89" s="52">
        <v>57.142857142857146</v>
      </c>
      <c r="AJ89" s="51">
        <v>7</v>
      </c>
    </row>
    <row r="90" spans="1:36" ht="15">
      <c r="A90" s="85" t="s">
        <v>290</v>
      </c>
      <c r="B90" s="85" t="s">
        <v>290</v>
      </c>
      <c r="C90" s="53"/>
      <c r="D90" s="54"/>
      <c r="E90" s="66"/>
      <c r="F90" s="55"/>
      <c r="G90" s="53"/>
      <c r="H90" s="57"/>
      <c r="I90" s="56"/>
      <c r="J90" s="56"/>
      <c r="K90" s="36" t="s">
        <v>65</v>
      </c>
      <c r="L90" s="84">
        <v>90</v>
      </c>
      <c r="M90" s="84"/>
      <c r="N90" s="63"/>
      <c r="O90" s="87" t="s">
        <v>303</v>
      </c>
      <c r="P90" s="87" t="s">
        <v>303</v>
      </c>
      <c r="Q90" s="87" t="s">
        <v>389</v>
      </c>
      <c r="R90" s="89" t="s">
        <v>489</v>
      </c>
      <c r="S90" s="91">
        <v>43618.961805555555</v>
      </c>
      <c r="T90" s="87">
        <v>605</v>
      </c>
      <c r="U90" s="87">
        <v>69</v>
      </c>
      <c r="V90" s="87"/>
      <c r="W90" s="87"/>
      <c r="X90" s="87"/>
      <c r="Y90">
        <v>1</v>
      </c>
      <c r="Z90" s="86" t="str">
        <f>REPLACE(INDEX(GroupVertices[Group],MATCH(Edges[[#This Row],[Vertex 1]],GroupVertices[Vertex],0)),1,1,"")</f>
        <v>1</v>
      </c>
      <c r="AA90" s="86" t="str">
        <f>REPLACE(INDEX(GroupVertices[Group],MATCH(Edges[[#This Row],[Vertex 2]],GroupVertices[Vertex],0)),1,1,"")</f>
        <v>1</v>
      </c>
      <c r="AB90" s="51">
        <v>4</v>
      </c>
      <c r="AC90" s="52">
        <v>6.451612903225806</v>
      </c>
      <c r="AD90" s="51">
        <v>2</v>
      </c>
      <c r="AE90" s="52">
        <v>3.225806451612903</v>
      </c>
      <c r="AF90" s="51">
        <v>0</v>
      </c>
      <c r="AG90" s="52">
        <v>0</v>
      </c>
      <c r="AH90" s="51">
        <v>56</v>
      </c>
      <c r="AI90" s="52">
        <v>90.3225806451613</v>
      </c>
      <c r="AJ90" s="51">
        <v>62</v>
      </c>
    </row>
    <row r="91" spans="1:36" ht="15">
      <c r="A91" s="85" t="s">
        <v>291</v>
      </c>
      <c r="B91" s="85" t="s">
        <v>291</v>
      </c>
      <c r="C91" s="53"/>
      <c r="D91" s="54"/>
      <c r="E91" s="66"/>
      <c r="F91" s="55"/>
      <c r="G91" s="53"/>
      <c r="H91" s="57"/>
      <c r="I91" s="56"/>
      <c r="J91" s="56"/>
      <c r="K91" s="36" t="s">
        <v>65</v>
      </c>
      <c r="L91" s="84">
        <v>91</v>
      </c>
      <c r="M91" s="84"/>
      <c r="N91" s="63"/>
      <c r="O91" s="87" t="s">
        <v>303</v>
      </c>
      <c r="P91" s="87" t="s">
        <v>303</v>
      </c>
      <c r="Q91" s="87" t="s">
        <v>390</v>
      </c>
      <c r="R91" s="89" t="s">
        <v>490</v>
      </c>
      <c r="S91" s="91">
        <v>43619.961805555555</v>
      </c>
      <c r="T91" s="87">
        <v>96</v>
      </c>
      <c r="U91" s="87">
        <v>4</v>
      </c>
      <c r="V91" s="87"/>
      <c r="W91" s="87"/>
      <c r="X91" s="87"/>
      <c r="Y91">
        <v>1</v>
      </c>
      <c r="Z91" s="86" t="str">
        <f>REPLACE(INDEX(GroupVertices[Group],MATCH(Edges[[#This Row],[Vertex 1]],GroupVertices[Vertex],0)),1,1,"")</f>
        <v>1</v>
      </c>
      <c r="AA91" s="86" t="str">
        <f>REPLACE(INDEX(GroupVertices[Group],MATCH(Edges[[#This Row],[Vertex 2]],GroupVertices[Vertex],0)),1,1,"")</f>
        <v>1</v>
      </c>
      <c r="AB91" s="51">
        <v>0</v>
      </c>
      <c r="AC91" s="52">
        <v>0</v>
      </c>
      <c r="AD91" s="51">
        <v>0</v>
      </c>
      <c r="AE91" s="52">
        <v>0</v>
      </c>
      <c r="AF91" s="51">
        <v>0</v>
      </c>
      <c r="AG91" s="52">
        <v>0</v>
      </c>
      <c r="AH91" s="51">
        <v>38</v>
      </c>
      <c r="AI91" s="52">
        <v>100</v>
      </c>
      <c r="AJ91" s="51">
        <v>38</v>
      </c>
    </row>
    <row r="92" spans="1:36" ht="15">
      <c r="A92" s="85" t="s">
        <v>292</v>
      </c>
      <c r="B92" s="85" t="s">
        <v>292</v>
      </c>
      <c r="C92" s="53"/>
      <c r="D92" s="54"/>
      <c r="E92" s="66"/>
      <c r="F92" s="55"/>
      <c r="G92" s="53"/>
      <c r="H92" s="57"/>
      <c r="I92" s="56"/>
      <c r="J92" s="56"/>
      <c r="K92" s="36" t="s">
        <v>65</v>
      </c>
      <c r="L92" s="84">
        <v>92</v>
      </c>
      <c r="M92" s="84"/>
      <c r="N92" s="63"/>
      <c r="O92" s="87" t="s">
        <v>303</v>
      </c>
      <c r="P92" s="87" t="s">
        <v>303</v>
      </c>
      <c r="Q92" s="87" t="s">
        <v>391</v>
      </c>
      <c r="R92" s="89" t="s">
        <v>491</v>
      </c>
      <c r="S92" s="91">
        <v>43620.961805555555</v>
      </c>
      <c r="T92" s="87">
        <v>262</v>
      </c>
      <c r="U92" s="87">
        <v>125</v>
      </c>
      <c r="V92" s="87"/>
      <c r="W92" s="87"/>
      <c r="X92" s="87"/>
      <c r="Y92">
        <v>1</v>
      </c>
      <c r="Z92" s="86" t="str">
        <f>REPLACE(INDEX(GroupVertices[Group],MATCH(Edges[[#This Row],[Vertex 1]],GroupVertices[Vertex],0)),1,1,"")</f>
        <v>1</v>
      </c>
      <c r="AA92" s="86" t="str">
        <f>REPLACE(INDEX(GroupVertices[Group],MATCH(Edges[[#This Row],[Vertex 2]],GroupVertices[Vertex],0)),1,1,"")</f>
        <v>1</v>
      </c>
      <c r="AB92" s="51">
        <v>0</v>
      </c>
      <c r="AC92" s="52">
        <v>0</v>
      </c>
      <c r="AD92" s="51">
        <v>0</v>
      </c>
      <c r="AE92" s="52">
        <v>0</v>
      </c>
      <c r="AF92" s="51">
        <v>0</v>
      </c>
      <c r="AG92" s="52">
        <v>0</v>
      </c>
      <c r="AH92" s="51">
        <v>4</v>
      </c>
      <c r="AI92" s="52">
        <v>100</v>
      </c>
      <c r="AJ92" s="51">
        <v>4</v>
      </c>
    </row>
    <row r="93" spans="1:36" ht="15">
      <c r="A93" s="85" t="s">
        <v>293</v>
      </c>
      <c r="B93" s="85" t="s">
        <v>293</v>
      </c>
      <c r="C93" s="53"/>
      <c r="D93" s="54"/>
      <c r="E93" s="66"/>
      <c r="F93" s="55"/>
      <c r="G93" s="53"/>
      <c r="H93" s="57"/>
      <c r="I93" s="56"/>
      <c r="J93" s="56"/>
      <c r="K93" s="36" t="s">
        <v>65</v>
      </c>
      <c r="L93" s="84">
        <v>93</v>
      </c>
      <c r="M93" s="84"/>
      <c r="N93" s="63"/>
      <c r="O93" s="87" t="s">
        <v>303</v>
      </c>
      <c r="P93" s="87" t="s">
        <v>303</v>
      </c>
      <c r="Q93" s="87" t="s">
        <v>392</v>
      </c>
      <c r="R93" s="89" t="s">
        <v>492</v>
      </c>
      <c r="S93" s="91">
        <v>43621.961805555555</v>
      </c>
      <c r="T93" s="87">
        <v>60</v>
      </c>
      <c r="U93" s="87">
        <v>1</v>
      </c>
      <c r="V93" s="87"/>
      <c r="W93" s="87"/>
      <c r="X93" s="87"/>
      <c r="Y93">
        <v>1</v>
      </c>
      <c r="Z93" s="86" t="str">
        <f>REPLACE(INDEX(GroupVertices[Group],MATCH(Edges[[#This Row],[Vertex 1]],GroupVertices[Vertex],0)),1,1,"")</f>
        <v>1</v>
      </c>
      <c r="AA93" s="86" t="str">
        <f>REPLACE(INDEX(GroupVertices[Group],MATCH(Edges[[#This Row],[Vertex 2]],GroupVertices[Vertex],0)),1,1,"")</f>
        <v>1</v>
      </c>
      <c r="AB93" s="51">
        <v>0</v>
      </c>
      <c r="AC93" s="52">
        <v>0</v>
      </c>
      <c r="AD93" s="51">
        <v>0</v>
      </c>
      <c r="AE93" s="52">
        <v>0</v>
      </c>
      <c r="AF93" s="51">
        <v>0</v>
      </c>
      <c r="AG93" s="52">
        <v>0</v>
      </c>
      <c r="AH93" s="51">
        <v>26</v>
      </c>
      <c r="AI93" s="52">
        <v>100</v>
      </c>
      <c r="AJ93" s="51">
        <v>26</v>
      </c>
    </row>
    <row r="94" spans="1:36" ht="15">
      <c r="A94" s="85" t="s">
        <v>294</v>
      </c>
      <c r="B94" s="85" t="s">
        <v>294</v>
      </c>
      <c r="C94" s="53"/>
      <c r="D94" s="54"/>
      <c r="E94" s="66"/>
      <c r="F94" s="55"/>
      <c r="G94" s="53"/>
      <c r="H94" s="57"/>
      <c r="I94" s="56"/>
      <c r="J94" s="56"/>
      <c r="K94" s="36" t="s">
        <v>65</v>
      </c>
      <c r="L94" s="84">
        <v>94</v>
      </c>
      <c r="M94" s="84"/>
      <c r="N94" s="63"/>
      <c r="O94" s="87" t="s">
        <v>303</v>
      </c>
      <c r="P94" s="87" t="s">
        <v>303</v>
      </c>
      <c r="Q94" s="87" t="s">
        <v>393</v>
      </c>
      <c r="R94" s="89" t="s">
        <v>493</v>
      </c>
      <c r="S94" s="91">
        <v>43622.961805555555</v>
      </c>
      <c r="T94" s="87">
        <v>93</v>
      </c>
      <c r="U94" s="87">
        <v>12</v>
      </c>
      <c r="V94" s="87"/>
      <c r="W94" s="87"/>
      <c r="X94" s="87"/>
      <c r="Y94">
        <v>1</v>
      </c>
      <c r="Z94" s="86" t="str">
        <f>REPLACE(INDEX(GroupVertices[Group],MATCH(Edges[[#This Row],[Vertex 1]],GroupVertices[Vertex],0)),1,1,"")</f>
        <v>1</v>
      </c>
      <c r="AA94" s="86" t="str">
        <f>REPLACE(INDEX(GroupVertices[Group],MATCH(Edges[[#This Row],[Vertex 2]],GroupVertices[Vertex],0)),1,1,"")</f>
        <v>1</v>
      </c>
      <c r="AB94" s="51">
        <v>1</v>
      </c>
      <c r="AC94" s="52">
        <v>4.166666666666667</v>
      </c>
      <c r="AD94" s="51">
        <v>0</v>
      </c>
      <c r="AE94" s="52">
        <v>0</v>
      </c>
      <c r="AF94" s="51">
        <v>0</v>
      </c>
      <c r="AG94" s="52">
        <v>0</v>
      </c>
      <c r="AH94" s="51">
        <v>23</v>
      </c>
      <c r="AI94" s="52">
        <v>95.83333333333333</v>
      </c>
      <c r="AJ94" s="51">
        <v>24</v>
      </c>
    </row>
    <row r="95" spans="1:36" ht="15">
      <c r="A95" s="85" t="s">
        <v>295</v>
      </c>
      <c r="B95" s="85" t="s">
        <v>295</v>
      </c>
      <c r="C95" s="53"/>
      <c r="D95" s="54"/>
      <c r="E95" s="66"/>
      <c r="F95" s="55"/>
      <c r="G95" s="53"/>
      <c r="H95" s="57"/>
      <c r="I95" s="56"/>
      <c r="J95" s="56"/>
      <c r="K95" s="36" t="s">
        <v>65</v>
      </c>
      <c r="L95" s="84">
        <v>95</v>
      </c>
      <c r="M95" s="84"/>
      <c r="N95" s="63"/>
      <c r="O95" s="87" t="s">
        <v>303</v>
      </c>
      <c r="P95" s="87" t="s">
        <v>303</v>
      </c>
      <c r="Q95" s="87" t="s">
        <v>394</v>
      </c>
      <c r="R95" s="89" t="s">
        <v>494</v>
      </c>
      <c r="S95" s="91">
        <v>43624.961805555555</v>
      </c>
      <c r="T95" s="87">
        <v>29</v>
      </c>
      <c r="U95" s="87">
        <v>2</v>
      </c>
      <c r="V95" s="87"/>
      <c r="W95" s="87"/>
      <c r="X95" s="87"/>
      <c r="Y95">
        <v>1</v>
      </c>
      <c r="Z95" s="86" t="str">
        <f>REPLACE(INDEX(GroupVertices[Group],MATCH(Edges[[#This Row],[Vertex 1]],GroupVertices[Vertex],0)),1,1,"")</f>
        <v>1</v>
      </c>
      <c r="AA95" s="86" t="str">
        <f>REPLACE(INDEX(GroupVertices[Group],MATCH(Edges[[#This Row],[Vertex 2]],GroupVertices[Vertex],0)),1,1,"")</f>
        <v>1</v>
      </c>
      <c r="AB95" s="51">
        <v>4</v>
      </c>
      <c r="AC95" s="52">
        <v>8.51063829787234</v>
      </c>
      <c r="AD95" s="51">
        <v>0</v>
      </c>
      <c r="AE95" s="52">
        <v>0</v>
      </c>
      <c r="AF95" s="51">
        <v>0</v>
      </c>
      <c r="AG95" s="52">
        <v>0</v>
      </c>
      <c r="AH95" s="51">
        <v>43</v>
      </c>
      <c r="AI95" s="52">
        <v>91.48936170212765</v>
      </c>
      <c r="AJ95" s="51">
        <v>47</v>
      </c>
    </row>
    <row r="96" spans="1:36" ht="15">
      <c r="A96" s="85" t="s">
        <v>296</v>
      </c>
      <c r="B96" s="85" t="s">
        <v>296</v>
      </c>
      <c r="C96" s="53"/>
      <c r="D96" s="54"/>
      <c r="E96" s="66"/>
      <c r="F96" s="55"/>
      <c r="G96" s="53"/>
      <c r="H96" s="57"/>
      <c r="I96" s="56"/>
      <c r="J96" s="56"/>
      <c r="K96" s="36" t="s">
        <v>65</v>
      </c>
      <c r="L96" s="84">
        <v>96</v>
      </c>
      <c r="M96" s="84"/>
      <c r="N96" s="63"/>
      <c r="O96" s="87" t="s">
        <v>303</v>
      </c>
      <c r="P96" s="87" t="s">
        <v>303</v>
      </c>
      <c r="Q96" s="87" t="s">
        <v>395</v>
      </c>
      <c r="R96" s="89" t="s">
        <v>495</v>
      </c>
      <c r="S96" s="91">
        <v>43625.62847222222</v>
      </c>
      <c r="T96" s="87">
        <v>675</v>
      </c>
      <c r="U96" s="87">
        <v>83</v>
      </c>
      <c r="V96" s="87"/>
      <c r="W96" s="87"/>
      <c r="X96" s="87"/>
      <c r="Y96">
        <v>1</v>
      </c>
      <c r="Z96" s="86" t="str">
        <f>REPLACE(INDEX(GroupVertices[Group],MATCH(Edges[[#This Row],[Vertex 1]],GroupVertices[Vertex],0)),1,1,"")</f>
        <v>1</v>
      </c>
      <c r="AA96" s="86" t="str">
        <f>REPLACE(INDEX(GroupVertices[Group],MATCH(Edges[[#This Row],[Vertex 2]],GroupVertices[Vertex],0)),1,1,"")</f>
        <v>1</v>
      </c>
      <c r="AB96" s="51">
        <v>5</v>
      </c>
      <c r="AC96" s="52">
        <v>4</v>
      </c>
      <c r="AD96" s="51">
        <v>1</v>
      </c>
      <c r="AE96" s="52">
        <v>0.8</v>
      </c>
      <c r="AF96" s="51">
        <v>0</v>
      </c>
      <c r="AG96" s="52">
        <v>0</v>
      </c>
      <c r="AH96" s="51">
        <v>119</v>
      </c>
      <c r="AI96" s="52">
        <v>95.2</v>
      </c>
      <c r="AJ96" s="51">
        <v>125</v>
      </c>
    </row>
    <row r="97" spans="1:36" ht="15">
      <c r="A97" s="85" t="s">
        <v>297</v>
      </c>
      <c r="B97" s="85" t="s">
        <v>297</v>
      </c>
      <c r="C97" s="53"/>
      <c r="D97" s="54"/>
      <c r="E97" s="66"/>
      <c r="F97" s="55"/>
      <c r="G97" s="53"/>
      <c r="H97" s="57"/>
      <c r="I97" s="56"/>
      <c r="J97" s="56"/>
      <c r="K97" s="36" t="s">
        <v>65</v>
      </c>
      <c r="L97" s="84">
        <v>97</v>
      </c>
      <c r="M97" s="84"/>
      <c r="N97" s="63"/>
      <c r="O97" s="87" t="s">
        <v>303</v>
      </c>
      <c r="P97" s="87" t="s">
        <v>303</v>
      </c>
      <c r="Q97" s="87" t="s">
        <v>396</v>
      </c>
      <c r="R97" s="89" t="s">
        <v>496</v>
      </c>
      <c r="S97" s="91">
        <v>43626.961805555555</v>
      </c>
      <c r="T97" s="87">
        <v>191</v>
      </c>
      <c r="U97" s="87">
        <v>18</v>
      </c>
      <c r="V97" s="87"/>
      <c r="W97" s="87"/>
      <c r="X97" s="87"/>
      <c r="Y97">
        <v>1</v>
      </c>
      <c r="Z97" s="86" t="str">
        <f>REPLACE(INDEX(GroupVertices[Group],MATCH(Edges[[#This Row],[Vertex 1]],GroupVertices[Vertex],0)),1,1,"")</f>
        <v>1</v>
      </c>
      <c r="AA97" s="86" t="str">
        <f>REPLACE(INDEX(GroupVertices[Group],MATCH(Edges[[#This Row],[Vertex 2]],GroupVertices[Vertex],0)),1,1,"")</f>
        <v>1</v>
      </c>
      <c r="AB97" s="51">
        <v>0</v>
      </c>
      <c r="AC97" s="52">
        <v>0</v>
      </c>
      <c r="AD97" s="51">
        <v>0</v>
      </c>
      <c r="AE97" s="52">
        <v>0</v>
      </c>
      <c r="AF97" s="51">
        <v>0</v>
      </c>
      <c r="AG97" s="52">
        <v>0</v>
      </c>
      <c r="AH97" s="51">
        <v>22</v>
      </c>
      <c r="AI97" s="52">
        <v>100</v>
      </c>
      <c r="AJ97" s="51">
        <v>22</v>
      </c>
    </row>
    <row r="98" spans="1:36" ht="15">
      <c r="A98" s="85" t="s">
        <v>298</v>
      </c>
      <c r="B98" s="85" t="s">
        <v>298</v>
      </c>
      <c r="C98" s="53"/>
      <c r="D98" s="54"/>
      <c r="E98" s="66"/>
      <c r="F98" s="55"/>
      <c r="G98" s="53"/>
      <c r="H98" s="57"/>
      <c r="I98" s="56"/>
      <c r="J98" s="56"/>
      <c r="K98" s="36" t="s">
        <v>65</v>
      </c>
      <c r="L98" s="84">
        <v>98</v>
      </c>
      <c r="M98" s="84"/>
      <c r="N98" s="63"/>
      <c r="O98" s="87" t="s">
        <v>303</v>
      </c>
      <c r="P98" s="87" t="s">
        <v>303</v>
      </c>
      <c r="Q98" s="87" t="s">
        <v>397</v>
      </c>
      <c r="R98" s="89" t="s">
        <v>497</v>
      </c>
      <c r="S98" s="91">
        <v>43627.961805555555</v>
      </c>
      <c r="T98" s="87">
        <v>18</v>
      </c>
      <c r="U98" s="87">
        <v>7</v>
      </c>
      <c r="V98" s="87"/>
      <c r="W98" s="87"/>
      <c r="X98" s="87"/>
      <c r="Y98">
        <v>1</v>
      </c>
      <c r="Z98" s="86" t="str">
        <f>REPLACE(INDEX(GroupVertices[Group],MATCH(Edges[[#This Row],[Vertex 1]],GroupVertices[Vertex],0)),1,1,"")</f>
        <v>1</v>
      </c>
      <c r="AA98" s="86" t="str">
        <f>REPLACE(INDEX(GroupVertices[Group],MATCH(Edges[[#This Row],[Vertex 2]],GroupVertices[Vertex],0)),1,1,"")</f>
        <v>1</v>
      </c>
      <c r="AB98" s="51">
        <v>0</v>
      </c>
      <c r="AC98" s="52">
        <v>0</v>
      </c>
      <c r="AD98" s="51">
        <v>2</v>
      </c>
      <c r="AE98" s="52">
        <v>8</v>
      </c>
      <c r="AF98" s="51">
        <v>0</v>
      </c>
      <c r="AG98" s="52">
        <v>0</v>
      </c>
      <c r="AH98" s="51">
        <v>23</v>
      </c>
      <c r="AI98" s="52">
        <v>92</v>
      </c>
      <c r="AJ98" s="51">
        <v>25</v>
      </c>
    </row>
    <row r="99" spans="1:36" ht="15">
      <c r="A99" s="85" t="s">
        <v>299</v>
      </c>
      <c r="B99" s="85" t="s">
        <v>299</v>
      </c>
      <c r="C99" s="53"/>
      <c r="D99" s="54"/>
      <c r="E99" s="66"/>
      <c r="F99" s="55"/>
      <c r="G99" s="53"/>
      <c r="H99" s="57"/>
      <c r="I99" s="56"/>
      <c r="J99" s="56"/>
      <c r="K99" s="36" t="s">
        <v>65</v>
      </c>
      <c r="L99" s="84">
        <v>99</v>
      </c>
      <c r="M99" s="84"/>
      <c r="N99" s="63"/>
      <c r="O99" s="87" t="s">
        <v>303</v>
      </c>
      <c r="P99" s="87" t="s">
        <v>303</v>
      </c>
      <c r="Q99" s="87" t="s">
        <v>398</v>
      </c>
      <c r="R99" s="89" t="s">
        <v>498</v>
      </c>
      <c r="S99" s="91">
        <v>43628.961805555555</v>
      </c>
      <c r="T99" s="87">
        <v>326</v>
      </c>
      <c r="U99" s="87">
        <v>67</v>
      </c>
      <c r="V99" s="87"/>
      <c r="W99" s="87"/>
      <c r="X99" s="87"/>
      <c r="Y99">
        <v>1</v>
      </c>
      <c r="Z99" s="86" t="str">
        <f>REPLACE(INDEX(GroupVertices[Group],MATCH(Edges[[#This Row],[Vertex 1]],GroupVertices[Vertex],0)),1,1,"")</f>
        <v>1</v>
      </c>
      <c r="AA99" s="86" t="str">
        <f>REPLACE(INDEX(GroupVertices[Group],MATCH(Edges[[#This Row],[Vertex 2]],GroupVertices[Vertex],0)),1,1,"")</f>
        <v>1</v>
      </c>
      <c r="AB99" s="51">
        <v>1</v>
      </c>
      <c r="AC99" s="52">
        <v>0.970873786407767</v>
      </c>
      <c r="AD99" s="51">
        <v>1</v>
      </c>
      <c r="AE99" s="52">
        <v>0.970873786407767</v>
      </c>
      <c r="AF99" s="51">
        <v>0</v>
      </c>
      <c r="AG99" s="52">
        <v>0</v>
      </c>
      <c r="AH99" s="51">
        <v>101</v>
      </c>
      <c r="AI99" s="52">
        <v>98.05825242718447</v>
      </c>
      <c r="AJ99" s="51">
        <v>103</v>
      </c>
    </row>
    <row r="100" spans="1:36" ht="15">
      <c r="A100" s="85" t="s">
        <v>300</v>
      </c>
      <c r="B100" s="85" t="s">
        <v>300</v>
      </c>
      <c r="C100" s="53"/>
      <c r="D100" s="54"/>
      <c r="E100" s="66"/>
      <c r="F100" s="55"/>
      <c r="G100" s="53"/>
      <c r="H100" s="57"/>
      <c r="I100" s="56"/>
      <c r="J100" s="56"/>
      <c r="K100" s="36" t="s">
        <v>65</v>
      </c>
      <c r="L100" s="84">
        <v>100</v>
      </c>
      <c r="M100" s="84"/>
      <c r="N100" s="63"/>
      <c r="O100" s="87" t="s">
        <v>303</v>
      </c>
      <c r="P100" s="87" t="s">
        <v>303</v>
      </c>
      <c r="Q100" s="87" t="s">
        <v>399</v>
      </c>
      <c r="R100" s="89" t="s">
        <v>499</v>
      </c>
      <c r="S100" s="91">
        <v>43629.961805555555</v>
      </c>
      <c r="T100" s="87">
        <v>152</v>
      </c>
      <c r="U100" s="87">
        <v>19</v>
      </c>
      <c r="V100" s="87"/>
      <c r="W100" s="87"/>
      <c r="X100" s="87"/>
      <c r="Y100">
        <v>1</v>
      </c>
      <c r="Z100" s="86" t="str">
        <f>REPLACE(INDEX(GroupVertices[Group],MATCH(Edges[[#This Row],[Vertex 1]],GroupVertices[Vertex],0)),1,1,"")</f>
        <v>1</v>
      </c>
      <c r="AA100" s="86" t="str">
        <f>REPLACE(INDEX(GroupVertices[Group],MATCH(Edges[[#This Row],[Vertex 2]],GroupVertices[Vertex],0)),1,1,"")</f>
        <v>1</v>
      </c>
      <c r="AB100" s="51">
        <v>2</v>
      </c>
      <c r="AC100" s="52">
        <v>2.816901408450704</v>
      </c>
      <c r="AD100" s="51">
        <v>1</v>
      </c>
      <c r="AE100" s="52">
        <v>1.408450704225352</v>
      </c>
      <c r="AF100" s="51">
        <v>0</v>
      </c>
      <c r="AG100" s="52">
        <v>0</v>
      </c>
      <c r="AH100" s="51">
        <v>68</v>
      </c>
      <c r="AI100" s="52">
        <v>95.77464788732394</v>
      </c>
      <c r="AJ100" s="51">
        <v>71</v>
      </c>
    </row>
    <row r="101" spans="1:36" ht="15">
      <c r="A101" s="85" t="s">
        <v>301</v>
      </c>
      <c r="B101" s="85" t="s">
        <v>301</v>
      </c>
      <c r="C101" s="53"/>
      <c r="D101" s="54"/>
      <c r="E101" s="66"/>
      <c r="F101" s="55"/>
      <c r="G101" s="53"/>
      <c r="H101" s="57"/>
      <c r="I101" s="56"/>
      <c r="J101" s="56"/>
      <c r="K101" s="36" t="s">
        <v>65</v>
      </c>
      <c r="L101" s="84">
        <v>101</v>
      </c>
      <c r="M101" s="84"/>
      <c r="N101" s="63"/>
      <c r="O101" s="87" t="s">
        <v>303</v>
      </c>
      <c r="P101" s="87" t="s">
        <v>303</v>
      </c>
      <c r="Q101" s="87" t="s">
        <v>400</v>
      </c>
      <c r="R101" s="89" t="s">
        <v>500</v>
      </c>
      <c r="S101" s="91">
        <v>43631.961805555555</v>
      </c>
      <c r="T101" s="87">
        <v>387</v>
      </c>
      <c r="U101" s="87">
        <v>55</v>
      </c>
      <c r="V101" s="87"/>
      <c r="W101" s="87"/>
      <c r="X101" s="87"/>
      <c r="Y101">
        <v>1</v>
      </c>
      <c r="Z101" s="86" t="str">
        <f>REPLACE(INDEX(GroupVertices[Group],MATCH(Edges[[#This Row],[Vertex 1]],GroupVertices[Vertex],0)),1,1,"")</f>
        <v>1</v>
      </c>
      <c r="AA101" s="86" t="str">
        <f>REPLACE(INDEX(GroupVertices[Group],MATCH(Edges[[#This Row],[Vertex 2]],GroupVertices[Vertex],0)),1,1,"")</f>
        <v>1</v>
      </c>
      <c r="AB101" s="51">
        <v>2</v>
      </c>
      <c r="AC101" s="52">
        <v>2.816901408450704</v>
      </c>
      <c r="AD101" s="51">
        <v>0</v>
      </c>
      <c r="AE101" s="52">
        <v>0</v>
      </c>
      <c r="AF101" s="51">
        <v>0</v>
      </c>
      <c r="AG101" s="52">
        <v>0</v>
      </c>
      <c r="AH101" s="51">
        <v>69</v>
      </c>
      <c r="AI101" s="52">
        <v>97.1830985915493</v>
      </c>
      <c r="AJ101" s="51">
        <v>71</v>
      </c>
    </row>
    <row r="102" spans="1:36" ht="15">
      <c r="A102" s="85" t="s">
        <v>302</v>
      </c>
      <c r="B102" s="85" t="s">
        <v>302</v>
      </c>
      <c r="C102" s="53"/>
      <c r="D102" s="54"/>
      <c r="E102" s="66"/>
      <c r="F102" s="55"/>
      <c r="G102" s="53"/>
      <c r="H102" s="57"/>
      <c r="I102" s="56"/>
      <c r="J102" s="56"/>
      <c r="K102" s="36" t="s">
        <v>65</v>
      </c>
      <c r="L102" s="84">
        <v>102</v>
      </c>
      <c r="M102" s="84"/>
      <c r="N102" s="63"/>
      <c r="O102" s="87" t="s">
        <v>303</v>
      </c>
      <c r="P102" s="87" t="s">
        <v>303</v>
      </c>
      <c r="Q102" s="87" t="s">
        <v>401</v>
      </c>
      <c r="R102" s="89" t="s">
        <v>501</v>
      </c>
      <c r="S102" s="91">
        <v>43632.62847222222</v>
      </c>
      <c r="T102" s="87">
        <v>124</v>
      </c>
      <c r="U102" s="87">
        <v>46</v>
      </c>
      <c r="V102" s="87"/>
      <c r="W102" s="87"/>
      <c r="X102" s="87"/>
      <c r="Y102">
        <v>1</v>
      </c>
      <c r="Z102" s="86" t="str">
        <f>REPLACE(INDEX(GroupVertices[Group],MATCH(Edges[[#This Row],[Vertex 1]],GroupVertices[Vertex],0)),1,1,"")</f>
        <v>1</v>
      </c>
      <c r="AA102" s="86" t="str">
        <f>REPLACE(INDEX(GroupVertices[Group],MATCH(Edges[[#This Row],[Vertex 2]],GroupVertices[Vertex],0)),1,1,"")</f>
        <v>1</v>
      </c>
      <c r="AB102" s="51">
        <v>1</v>
      </c>
      <c r="AC102" s="52">
        <v>5.2631578947368425</v>
      </c>
      <c r="AD102" s="51">
        <v>0</v>
      </c>
      <c r="AE102" s="52">
        <v>0</v>
      </c>
      <c r="AF102" s="51">
        <v>0</v>
      </c>
      <c r="AG102" s="52">
        <v>0</v>
      </c>
      <c r="AH102" s="51">
        <v>18</v>
      </c>
      <c r="AI102" s="52">
        <v>94.73684210526316</v>
      </c>
      <c r="AJ102"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ErrorMessage="1" sqref="N2:N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Color" prompt="To select an optional edge color, right-click and select Select Color on the right-click menu." sqref="C3:C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Opacity" prompt="Enter an optional edge opacity between 0 (transparent) and 100 (opaque)." errorTitle="Invalid Edge Opacity" error="The optional edge opacity must be a whole number between 0 and 10." sqref="F3:F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showErrorMessage="1" promptTitle="Vertex 1 Name" prompt="Enter the name of the edge's first vertex." sqref="A3:A102"/>
    <dataValidation allowBlank="1" showInputMessage="1" showErrorMessage="1" promptTitle="Vertex 2 Name" prompt="Enter the name of the edge's second vertex." sqref="B3:B102"/>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
  </dataValidations>
  <hyperlinks>
    <hyperlink ref="R3" r:id="rId1" display="https://www.facebook.com/13372817801_10158178363722802"/>
    <hyperlink ref="R4" r:id="rId2" display="https://www.facebook.com/13372817801_10158188868922802"/>
    <hyperlink ref="R5" r:id="rId3" display="https://www.facebook.com/13372817801_10158187603042802"/>
    <hyperlink ref="R6" r:id="rId4" display="https://www.facebook.com/13372817801_10158187620572802"/>
    <hyperlink ref="R7" r:id="rId5" display="https://www.facebook.com/13372817801_10158195670797802"/>
    <hyperlink ref="R8" r:id="rId6" display="https://www.facebook.com/13372817801_10158200113907802"/>
    <hyperlink ref="R9" r:id="rId7" display="https://www.facebook.com/13372817801_10158202716197802"/>
    <hyperlink ref="R10" r:id="rId8" display="https://www.facebook.com/13372817801_10158206256167802"/>
    <hyperlink ref="R11" r:id="rId9" display="https://www.facebook.com/13372817801_10158211130037802"/>
    <hyperlink ref="R12" r:id="rId10" display="https://www.facebook.com/13372817801_10158212512107802"/>
    <hyperlink ref="R13" r:id="rId11" display="https://www.facebook.com/13372817801_10158215411172802"/>
    <hyperlink ref="R14" r:id="rId12" display="https://www.facebook.com/13372817801_10158217813057802"/>
    <hyperlink ref="R15" r:id="rId13" display="https://www.facebook.com/13372817801_10158220251002802"/>
    <hyperlink ref="R16" r:id="rId14" display="https://www.facebook.com/13372817801_10158215412557802"/>
    <hyperlink ref="R17" r:id="rId15" display="https://www.facebook.com/13372817801_10158225528397802"/>
    <hyperlink ref="R18" r:id="rId16" display="https://www.facebook.com/13372817801_10158432793902802"/>
    <hyperlink ref="R19" r:id="rId17" display="https://www.facebook.com/13372817801_10158225129922802"/>
    <hyperlink ref="R20" r:id="rId18" display="https://www.facebook.com/13372817801_10158228471737802"/>
    <hyperlink ref="R21" r:id="rId19" display="https://www.facebook.com/13372817801_10158235553727802"/>
    <hyperlink ref="R22" r:id="rId20" display="https://www.facebook.com/13372817801_10158238730077802"/>
    <hyperlink ref="R23" r:id="rId21" display="https://www.facebook.com/13372817801_10158228537847802"/>
    <hyperlink ref="R24" r:id="rId22" display="https://www.facebook.com/13372817801_10158228531032802"/>
    <hyperlink ref="R25" r:id="rId23" display="https://www.facebook.com/13372817801_10158228543702802"/>
    <hyperlink ref="R26" r:id="rId24" display="https://www.facebook.com/13372817801_10158236345627802"/>
    <hyperlink ref="R27" r:id="rId25" display="https://www.facebook.com/13372817801_10158228642947802"/>
    <hyperlink ref="R28" r:id="rId26" display="https://www.facebook.com/13372817801_10158257239742802"/>
    <hyperlink ref="R29" r:id="rId27" display="https://www.facebook.com/13372817801_10158228644817802"/>
    <hyperlink ref="R30" r:id="rId28" display="https://www.facebook.com/13372817801_10158262018902802"/>
    <hyperlink ref="R31" r:id="rId29" display="https://www.facebook.com/13372817801_10158264323172802"/>
    <hyperlink ref="R32" r:id="rId30" display="https://www.facebook.com/13372817801_10158234185672802"/>
    <hyperlink ref="R33" r:id="rId31" display="https://www.facebook.com/13372817801_10158278207332802"/>
    <hyperlink ref="R34" r:id="rId32" display="https://www.facebook.com/13372817801_10158281344417802"/>
    <hyperlink ref="R35" r:id="rId33" display="https://www.facebook.com/13372817801_10158287914767802"/>
    <hyperlink ref="R36" r:id="rId34" display="https://www.facebook.com/13372817801_10158291705567802"/>
    <hyperlink ref="R37" r:id="rId35" display="https://www.facebook.com/13372817801_10158294613347802"/>
    <hyperlink ref="R38" r:id="rId36" display="https://www.facebook.com/13372817801_10158270929622802"/>
    <hyperlink ref="R39" r:id="rId37" display="https://www.facebook.com/13372817801_10158300384642802"/>
    <hyperlink ref="R40" r:id="rId38" display="https://www.facebook.com/13372817801_10158294617567802"/>
    <hyperlink ref="R41" r:id="rId39" display="https://www.facebook.com/13372817801_10158306437377802"/>
    <hyperlink ref="R42" r:id="rId40" display="https://www.facebook.com/13372817801_10158309052392802"/>
    <hyperlink ref="R43" r:id="rId41" display="https://www.facebook.com/13372817801_10158309066027802"/>
    <hyperlink ref="R44" r:id="rId42" display="https://www.facebook.com/13372817801_10158312531317802"/>
    <hyperlink ref="R45" r:id="rId43" display="https://www.facebook.com/13372817801_10158309068222802"/>
    <hyperlink ref="R46" r:id="rId44" display="https://www.facebook.com/13372817801_351316688846831"/>
    <hyperlink ref="R47" r:id="rId45" display="https://www.facebook.com/13372817801_10158309079122802"/>
    <hyperlink ref="R48" r:id="rId46" display="https://www.facebook.com/13372817801_10158322698782802"/>
    <hyperlink ref="R49" r:id="rId47" display="https://www.facebook.com/13372817801_10158331507737802"/>
    <hyperlink ref="R50" r:id="rId48" display="https://www.facebook.com/13372817801_10158322989397802"/>
    <hyperlink ref="R51" r:id="rId49" display="https://www.facebook.com/13372817801_10158331521137802"/>
    <hyperlink ref="R52" r:id="rId50" display="https://www.facebook.com/13372817801_10158336677077802"/>
    <hyperlink ref="R53" r:id="rId51" display="https://www.facebook.com/13372817801_10158336683782802"/>
    <hyperlink ref="R54" r:id="rId52" display="https://www.facebook.com/13372817801_10158338914727802"/>
    <hyperlink ref="R55" r:id="rId53" display="https://www.facebook.com/13372817801_1000938593441364"/>
    <hyperlink ref="R56" r:id="rId54" display="https://www.facebook.com/13372817801_10158349141547802"/>
    <hyperlink ref="R57" r:id="rId55" display="https://www.facebook.com/13372817801_10158358832302802"/>
    <hyperlink ref="R58" r:id="rId56" display="https://www.facebook.com/13372817801_10158357748147802"/>
    <hyperlink ref="R59" r:id="rId57" display="https://www.facebook.com/13372817801_10158362808577802"/>
    <hyperlink ref="R60" r:id="rId58" display="https://www.facebook.com/13372817801_10158349154872802"/>
    <hyperlink ref="R61" r:id="rId59" display="https://www.facebook.com/13372817801_10158371652087802"/>
    <hyperlink ref="R62" r:id="rId60" display="https://www.facebook.com/13372817801_10158349118997802"/>
    <hyperlink ref="R63" r:id="rId61" display="https://www.facebook.com/13372817801_10158373826072802"/>
    <hyperlink ref="R64" r:id="rId62" display="https://www.facebook.com/13372817801_10158373927627802"/>
    <hyperlink ref="R65" r:id="rId63" display="https://www.facebook.com/13372817801_10158349152772802"/>
    <hyperlink ref="R66" r:id="rId64" display="https://www.facebook.com/13372817801_10158379679637802"/>
    <hyperlink ref="R67" r:id="rId65" display="https://www.facebook.com/13372817801_10158382623962802"/>
    <hyperlink ref="R68" r:id="rId66" display="https://www.facebook.com/13372817801_10158391587742802"/>
    <hyperlink ref="R69" r:id="rId67" display="https://www.facebook.com/13372817801_10158397684787802"/>
    <hyperlink ref="R70" r:id="rId68" display="https://www.facebook.com/13372817801_10158397157777802"/>
    <hyperlink ref="R71" r:id="rId69" display="https://www.facebook.com/13372817801_10158391783762802"/>
    <hyperlink ref="R72" r:id="rId70" display="https://www.facebook.com/13372817801_10158406822332802"/>
    <hyperlink ref="R73" r:id="rId71" display="https://www.facebook.com/13372817801_2311084492551452"/>
    <hyperlink ref="R74" r:id="rId72" display="https://www.facebook.com/13372817801_10158412868462802"/>
    <hyperlink ref="R75" r:id="rId73" display="https://www.facebook.com/13372817801_10158411789302802"/>
    <hyperlink ref="R76" r:id="rId74" display="https://www.facebook.com/13372817801_10158411794807802"/>
    <hyperlink ref="R77" r:id="rId75" display="https://www.facebook.com/13372817801_10158420150812802"/>
    <hyperlink ref="R78" r:id="rId76" display="https://www.facebook.com/13372817801_10158411822982802"/>
    <hyperlink ref="R79" r:id="rId77" display="https://www.facebook.com/13372817801_10158411840872802"/>
    <hyperlink ref="R80" r:id="rId78" display="https://www.facebook.com/13372817801_10158424038622802"/>
    <hyperlink ref="R81" r:id="rId79" display="https://www.facebook.com/13372817801_10158435287767802"/>
    <hyperlink ref="R82" r:id="rId80" display="https://www.facebook.com/13372817801_10158424046582802"/>
    <hyperlink ref="R83" r:id="rId81" display="https://www.facebook.com/13372817801_10158436004832802"/>
    <hyperlink ref="R84" r:id="rId82" display="https://www.facebook.com/13372817801_10158444619087802"/>
    <hyperlink ref="R85" r:id="rId83" display="https://www.facebook.com/13372817801_10158424065307802"/>
    <hyperlink ref="R86" r:id="rId84" display="https://www.facebook.com/13372817801_10158445216772802"/>
    <hyperlink ref="R87" r:id="rId85" display="https://www.facebook.com/13372817801_10158459513462802"/>
    <hyperlink ref="R88" r:id="rId86" display="https://www.facebook.com/13372817801_10158445223277802"/>
    <hyperlink ref="R89" r:id="rId87" display="https://www.facebook.com/13372817801_10158466072547802"/>
    <hyperlink ref="R90" r:id="rId88" display="https://www.facebook.com/13372817801_10158445241387802"/>
    <hyperlink ref="R91" r:id="rId89" display="https://www.facebook.com/13372817801_10158445237757802"/>
    <hyperlink ref="R92" r:id="rId90" display="https://www.facebook.com/13372817801_10158445236257802"/>
    <hyperlink ref="R93" r:id="rId91" display="https://www.facebook.com/13372817801_10158462746282802"/>
    <hyperlink ref="R94" r:id="rId92" display="https://www.facebook.com/13372817801_10158483680707802"/>
    <hyperlink ref="R95" r:id="rId93" display="https://www.facebook.com/13372817801_10158465062442802"/>
    <hyperlink ref="R96" r:id="rId94" display="https://www.facebook.com/13372817801_10158480953727802"/>
    <hyperlink ref="R97" r:id="rId95" display="https://www.facebook.com/13372817801_10158486603927802"/>
    <hyperlink ref="R98" r:id="rId96" display="https://www.facebook.com/13372817801_10158498178132802"/>
    <hyperlink ref="R99" r:id="rId97" display="https://www.facebook.com/13372817801_10158486605512802"/>
    <hyperlink ref="R100" r:id="rId98" display="https://www.facebook.com/13372817801_10158498655152802"/>
    <hyperlink ref="R101" r:id="rId99" display="https://www.facebook.com/13372817801_10158486607987802"/>
    <hyperlink ref="R102" r:id="rId100" display="https://www.facebook.com/13372817801_10158498650327802"/>
  </hyperlinks>
  <printOptions/>
  <pageMargins left="0.7" right="0.7" top="0.75" bottom="0.75" header="0.3" footer="0.3"/>
  <pageSetup horizontalDpi="600" verticalDpi="600" orientation="portrait" r:id="rId104"/>
  <legacyDrawing r:id="rId102"/>
  <tableParts>
    <tablePart r:id="rId10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E8447-4B22-4CFD-AE99-CAB0D30DB103}">
  <dimension ref="A1:L111"/>
  <sheetViews>
    <sheetView tabSelected="1"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8.00390625" style="0" bestFit="1" customWidth="1"/>
    <col min="10" max="10" width="36.421875" style="0" bestFit="1" customWidth="1"/>
    <col min="11" max="11" width="37.28125" style="0" bestFit="1" customWidth="1"/>
    <col min="12" max="12" width="38.00390625" style="0" bestFit="1" customWidth="1"/>
  </cols>
  <sheetData>
    <row r="1" spans="1:12" ht="15" customHeight="1">
      <c r="A1" s="13" t="s">
        <v>874</v>
      </c>
      <c r="B1" s="13" t="s">
        <v>875</v>
      </c>
      <c r="C1" s="13" t="s">
        <v>868</v>
      </c>
      <c r="D1" s="13" t="s">
        <v>869</v>
      </c>
      <c r="E1" s="13" t="s">
        <v>876</v>
      </c>
      <c r="F1" s="13" t="s">
        <v>144</v>
      </c>
      <c r="G1" s="13" t="s">
        <v>877</v>
      </c>
      <c r="H1" s="13" t="s">
        <v>878</v>
      </c>
      <c r="I1" s="13" t="s">
        <v>879</v>
      </c>
      <c r="J1" s="13" t="s">
        <v>880</v>
      </c>
      <c r="K1" s="13" t="s">
        <v>881</v>
      </c>
      <c r="L1" s="13" t="s">
        <v>882</v>
      </c>
    </row>
    <row r="2" spans="1:12" ht="15">
      <c r="A2" s="115" t="s">
        <v>673</v>
      </c>
      <c r="B2" s="115" t="s">
        <v>667</v>
      </c>
      <c r="C2" s="115">
        <v>6</v>
      </c>
      <c r="D2" s="120">
        <v>0.0055098023859599604</v>
      </c>
      <c r="E2" s="120">
        <v>2.1753816273914155</v>
      </c>
      <c r="F2" s="115" t="s">
        <v>870</v>
      </c>
      <c r="G2" s="115" t="b">
        <v>0</v>
      </c>
      <c r="H2" s="115" t="b">
        <v>0</v>
      </c>
      <c r="I2" s="115" t="b">
        <v>0</v>
      </c>
      <c r="J2" s="115" t="b">
        <v>0</v>
      </c>
      <c r="K2" s="115" t="b">
        <v>0</v>
      </c>
      <c r="L2" s="115" t="b">
        <v>0</v>
      </c>
    </row>
    <row r="3" spans="1:12" ht="15">
      <c r="A3" s="115" t="s">
        <v>676</v>
      </c>
      <c r="B3" s="115" t="s">
        <v>653</v>
      </c>
      <c r="C3" s="86">
        <v>5</v>
      </c>
      <c r="D3" s="119">
        <v>0.00573090394009399</v>
      </c>
      <c r="E3" s="119">
        <v>1.7108494999797734</v>
      </c>
      <c r="F3" s="86" t="s">
        <v>870</v>
      </c>
      <c r="G3" s="86" t="b">
        <v>0</v>
      </c>
      <c r="H3" s="86" t="b">
        <v>0</v>
      </c>
      <c r="I3" s="86" t="b">
        <v>0</v>
      </c>
      <c r="J3" s="86" t="b">
        <v>0</v>
      </c>
      <c r="K3" s="86" t="b">
        <v>0</v>
      </c>
      <c r="L3" s="86" t="b">
        <v>0</v>
      </c>
    </row>
    <row r="4" spans="1:12" ht="15">
      <c r="A4" s="115" t="s">
        <v>661</v>
      </c>
      <c r="B4" s="115" t="s">
        <v>686</v>
      </c>
      <c r="C4" s="86">
        <v>4</v>
      </c>
      <c r="D4" s="119">
        <v>0.0042064075226783725</v>
      </c>
      <c r="E4" s="119">
        <v>1.8699425128223792</v>
      </c>
      <c r="F4" s="86" t="s">
        <v>870</v>
      </c>
      <c r="G4" s="86" t="b">
        <v>0</v>
      </c>
      <c r="H4" s="86" t="b">
        <v>0</v>
      </c>
      <c r="I4" s="86" t="b">
        <v>0</v>
      </c>
      <c r="J4" s="86" t="b">
        <v>0</v>
      </c>
      <c r="K4" s="86" t="b">
        <v>0</v>
      </c>
      <c r="L4" s="86" t="b">
        <v>0</v>
      </c>
    </row>
    <row r="5" spans="1:12" ht="15">
      <c r="A5" s="115" t="s">
        <v>660</v>
      </c>
      <c r="B5" s="115" t="s">
        <v>673</v>
      </c>
      <c r="C5" s="86">
        <v>4</v>
      </c>
      <c r="D5" s="119">
        <v>0.0042064075226783725</v>
      </c>
      <c r="E5" s="119">
        <v>1.802995723191766</v>
      </c>
      <c r="F5" s="86" t="s">
        <v>870</v>
      </c>
      <c r="G5" s="86" t="b">
        <v>0</v>
      </c>
      <c r="H5" s="86" t="b">
        <v>0</v>
      </c>
      <c r="I5" s="86" t="b">
        <v>0</v>
      </c>
      <c r="J5" s="86" t="b">
        <v>0</v>
      </c>
      <c r="K5" s="86" t="b">
        <v>0</v>
      </c>
      <c r="L5" s="86" t="b">
        <v>0</v>
      </c>
    </row>
    <row r="6" spans="1:12" ht="15">
      <c r="A6" s="115" t="s">
        <v>679</v>
      </c>
      <c r="B6" s="115" t="s">
        <v>654</v>
      </c>
      <c r="C6" s="86">
        <v>3</v>
      </c>
      <c r="D6" s="119">
        <v>0.0038384468130851935</v>
      </c>
      <c r="E6" s="119">
        <v>1.5822764787163794</v>
      </c>
      <c r="F6" s="86" t="s">
        <v>870</v>
      </c>
      <c r="G6" s="86" t="b">
        <v>0</v>
      </c>
      <c r="H6" s="86" t="b">
        <v>0</v>
      </c>
      <c r="I6" s="86" t="b">
        <v>0</v>
      </c>
      <c r="J6" s="86" t="b">
        <v>0</v>
      </c>
      <c r="K6" s="86" t="b">
        <v>0</v>
      </c>
      <c r="L6" s="86" t="b">
        <v>0</v>
      </c>
    </row>
    <row r="7" spans="1:12" ht="15">
      <c r="A7" s="115" t="s">
        <v>657</v>
      </c>
      <c r="B7" s="115" t="s">
        <v>697</v>
      </c>
      <c r="C7" s="86">
        <v>3</v>
      </c>
      <c r="D7" s="119">
        <v>0.003438542364056394</v>
      </c>
      <c r="E7" s="119">
        <v>1.9624877204279856</v>
      </c>
      <c r="F7" s="86" t="s">
        <v>870</v>
      </c>
      <c r="G7" s="86" t="b">
        <v>0</v>
      </c>
      <c r="H7" s="86" t="b">
        <v>0</v>
      </c>
      <c r="I7" s="86" t="b">
        <v>0</v>
      </c>
      <c r="J7" s="86" t="b">
        <v>0</v>
      </c>
      <c r="K7" s="86" t="b">
        <v>0</v>
      </c>
      <c r="L7" s="86" t="b">
        <v>0</v>
      </c>
    </row>
    <row r="8" spans="1:12" ht="15">
      <c r="A8" s="115" t="s">
        <v>668</v>
      </c>
      <c r="B8" s="115" t="s">
        <v>701</v>
      </c>
      <c r="C8" s="86">
        <v>3</v>
      </c>
      <c r="D8" s="119">
        <v>0.003438542364056394</v>
      </c>
      <c r="E8" s="119">
        <v>2.059397733436042</v>
      </c>
      <c r="F8" s="86" t="s">
        <v>870</v>
      </c>
      <c r="G8" s="86" t="b">
        <v>0</v>
      </c>
      <c r="H8" s="86" t="b">
        <v>0</v>
      </c>
      <c r="I8" s="86" t="b">
        <v>0</v>
      </c>
      <c r="J8" s="86" t="b">
        <v>0</v>
      </c>
      <c r="K8" s="86" t="b">
        <v>0</v>
      </c>
      <c r="L8" s="86" t="b">
        <v>0</v>
      </c>
    </row>
    <row r="9" spans="1:12" ht="15">
      <c r="A9" s="115" t="s">
        <v>671</v>
      </c>
      <c r="B9" s="115" t="s">
        <v>652</v>
      </c>
      <c r="C9" s="86">
        <v>3</v>
      </c>
      <c r="D9" s="119">
        <v>0.003438542364056394</v>
      </c>
      <c r="E9" s="119">
        <v>0.9560216781787538</v>
      </c>
      <c r="F9" s="86" t="s">
        <v>870</v>
      </c>
      <c r="G9" s="86" t="b">
        <v>0</v>
      </c>
      <c r="H9" s="86" t="b">
        <v>0</v>
      </c>
      <c r="I9" s="86" t="b">
        <v>0</v>
      </c>
      <c r="J9" s="86" t="b">
        <v>0</v>
      </c>
      <c r="K9" s="86" t="b">
        <v>0</v>
      </c>
      <c r="L9" s="86" t="b">
        <v>0</v>
      </c>
    </row>
    <row r="10" spans="1:12" ht="15">
      <c r="A10" s="115" t="s">
        <v>670</v>
      </c>
      <c r="B10" s="115" t="s">
        <v>652</v>
      </c>
      <c r="C10" s="86">
        <v>3</v>
      </c>
      <c r="D10" s="119">
        <v>0.003438542364056394</v>
      </c>
      <c r="E10" s="119">
        <v>0.8980297312010671</v>
      </c>
      <c r="F10" s="86" t="s">
        <v>870</v>
      </c>
      <c r="G10" s="86" t="b">
        <v>0</v>
      </c>
      <c r="H10" s="86" t="b">
        <v>0</v>
      </c>
      <c r="I10" s="86" t="b">
        <v>0</v>
      </c>
      <c r="J10" s="86" t="b">
        <v>0</v>
      </c>
      <c r="K10" s="86" t="b">
        <v>0</v>
      </c>
      <c r="L10" s="86" t="b">
        <v>0</v>
      </c>
    </row>
    <row r="11" spans="1:12" ht="15">
      <c r="A11" s="115" t="s">
        <v>661</v>
      </c>
      <c r="B11" s="115" t="s">
        <v>705</v>
      </c>
      <c r="C11" s="86">
        <v>3</v>
      </c>
      <c r="D11" s="119">
        <v>0.003438542364056394</v>
      </c>
      <c r="E11" s="119">
        <v>1.9210950352697604</v>
      </c>
      <c r="F11" s="86" t="s">
        <v>870</v>
      </c>
      <c r="G11" s="86" t="b">
        <v>0</v>
      </c>
      <c r="H11" s="86" t="b">
        <v>0</v>
      </c>
      <c r="I11" s="86" t="b">
        <v>0</v>
      </c>
      <c r="J11" s="86" t="b">
        <v>0</v>
      </c>
      <c r="K11" s="86" t="b">
        <v>0</v>
      </c>
      <c r="L11" s="86" t="b">
        <v>0</v>
      </c>
    </row>
    <row r="12" spans="1:12" ht="15">
      <c r="A12" s="115" t="s">
        <v>705</v>
      </c>
      <c r="B12" s="115" t="s">
        <v>668</v>
      </c>
      <c r="C12" s="86">
        <v>3</v>
      </c>
      <c r="D12" s="119">
        <v>0.003438542364056394</v>
      </c>
      <c r="E12" s="119">
        <v>2.059397733436042</v>
      </c>
      <c r="F12" s="86" t="s">
        <v>870</v>
      </c>
      <c r="G12" s="86" t="b">
        <v>0</v>
      </c>
      <c r="H12" s="86" t="b">
        <v>0</v>
      </c>
      <c r="I12" s="86" t="b">
        <v>0</v>
      </c>
      <c r="J12" s="86" t="b">
        <v>0</v>
      </c>
      <c r="K12" s="86" t="b">
        <v>0</v>
      </c>
      <c r="L12" s="86" t="b">
        <v>0</v>
      </c>
    </row>
    <row r="13" spans="1:12" ht="15">
      <c r="A13" s="115" t="s">
        <v>668</v>
      </c>
      <c r="B13" s="115" t="s">
        <v>683</v>
      </c>
      <c r="C13" s="86">
        <v>3</v>
      </c>
      <c r="D13" s="119">
        <v>0.003438542364056394</v>
      </c>
      <c r="E13" s="119">
        <v>1.8833064743803607</v>
      </c>
      <c r="F13" s="86" t="s">
        <v>870</v>
      </c>
      <c r="G13" s="86" t="b">
        <v>0</v>
      </c>
      <c r="H13" s="86" t="b">
        <v>0</v>
      </c>
      <c r="I13" s="86" t="b">
        <v>0</v>
      </c>
      <c r="J13" s="86" t="b">
        <v>0</v>
      </c>
      <c r="K13" s="86" t="b">
        <v>0</v>
      </c>
      <c r="L13" s="86" t="b">
        <v>0</v>
      </c>
    </row>
    <row r="14" spans="1:12" ht="15">
      <c r="A14" s="115" t="s">
        <v>708</v>
      </c>
      <c r="B14" s="115" t="s">
        <v>684</v>
      </c>
      <c r="C14" s="86">
        <v>3</v>
      </c>
      <c r="D14" s="119">
        <v>0.003438542364056394</v>
      </c>
      <c r="E14" s="119">
        <v>2.1843364700443417</v>
      </c>
      <c r="F14" s="86" t="s">
        <v>870</v>
      </c>
      <c r="G14" s="86" t="b">
        <v>0</v>
      </c>
      <c r="H14" s="86" t="b">
        <v>0</v>
      </c>
      <c r="I14" s="86" t="b">
        <v>0</v>
      </c>
      <c r="J14" s="86" t="b">
        <v>0</v>
      </c>
      <c r="K14" s="86" t="b">
        <v>0</v>
      </c>
      <c r="L14" s="86" t="b">
        <v>0</v>
      </c>
    </row>
    <row r="15" spans="1:12" ht="15">
      <c r="A15" s="115" t="s">
        <v>684</v>
      </c>
      <c r="B15" s="115" t="s">
        <v>740</v>
      </c>
      <c r="C15" s="86">
        <v>3</v>
      </c>
      <c r="D15" s="119">
        <v>0.003438542364056394</v>
      </c>
      <c r="E15" s="119">
        <v>2.3092752066526416</v>
      </c>
      <c r="F15" s="86" t="s">
        <v>870</v>
      </c>
      <c r="G15" s="86" t="b">
        <v>0</v>
      </c>
      <c r="H15" s="86" t="b">
        <v>0</v>
      </c>
      <c r="I15" s="86" t="b">
        <v>0</v>
      </c>
      <c r="J15" s="86" t="b">
        <v>0</v>
      </c>
      <c r="K15" s="86" t="b">
        <v>0</v>
      </c>
      <c r="L15" s="86" t="b">
        <v>0</v>
      </c>
    </row>
    <row r="16" spans="1:12" ht="15">
      <c r="A16" s="115" t="s">
        <v>740</v>
      </c>
      <c r="B16" s="115" t="s">
        <v>685</v>
      </c>
      <c r="C16" s="86">
        <v>3</v>
      </c>
      <c r="D16" s="119">
        <v>0.003438542364056394</v>
      </c>
      <c r="E16" s="119">
        <v>2.3092752066526416</v>
      </c>
      <c r="F16" s="86" t="s">
        <v>870</v>
      </c>
      <c r="G16" s="86" t="b">
        <v>0</v>
      </c>
      <c r="H16" s="86" t="b">
        <v>0</v>
      </c>
      <c r="I16" s="86" t="b">
        <v>0</v>
      </c>
      <c r="J16" s="86" t="b">
        <v>0</v>
      </c>
      <c r="K16" s="86" t="b">
        <v>0</v>
      </c>
      <c r="L16" s="86" t="b">
        <v>0</v>
      </c>
    </row>
    <row r="17" spans="1:12" ht="15">
      <c r="A17" s="115" t="s">
        <v>661</v>
      </c>
      <c r="B17" s="115" t="s">
        <v>694</v>
      </c>
      <c r="C17" s="86">
        <v>3</v>
      </c>
      <c r="D17" s="119">
        <v>0.003438542364056394</v>
      </c>
      <c r="E17" s="119">
        <v>1.824185022261704</v>
      </c>
      <c r="F17" s="86" t="s">
        <v>870</v>
      </c>
      <c r="G17" s="86" t="b">
        <v>0</v>
      </c>
      <c r="H17" s="86" t="b">
        <v>0</v>
      </c>
      <c r="I17" s="86" t="b">
        <v>0</v>
      </c>
      <c r="J17" s="86" t="b">
        <v>0</v>
      </c>
      <c r="K17" s="86" t="b">
        <v>0</v>
      </c>
      <c r="L17" s="86" t="b">
        <v>0</v>
      </c>
    </row>
    <row r="18" spans="1:12" ht="15">
      <c r="A18" s="115" t="s">
        <v>677</v>
      </c>
      <c r="B18" s="115" t="s">
        <v>652</v>
      </c>
      <c r="C18" s="86">
        <v>3</v>
      </c>
      <c r="D18" s="119">
        <v>0.003438542364056394</v>
      </c>
      <c r="E18" s="119">
        <v>0.9560216781787538</v>
      </c>
      <c r="F18" s="86" t="s">
        <v>870</v>
      </c>
      <c r="G18" s="86" t="b">
        <v>0</v>
      </c>
      <c r="H18" s="86" t="b">
        <v>0</v>
      </c>
      <c r="I18" s="86" t="b">
        <v>0</v>
      </c>
      <c r="J18" s="86" t="b">
        <v>0</v>
      </c>
      <c r="K18" s="86" t="b">
        <v>0</v>
      </c>
      <c r="L18" s="86" t="b">
        <v>0</v>
      </c>
    </row>
    <row r="19" spans="1:12" ht="15">
      <c r="A19" s="115" t="s">
        <v>654</v>
      </c>
      <c r="B19" s="115" t="s">
        <v>652</v>
      </c>
      <c r="C19" s="86">
        <v>2</v>
      </c>
      <c r="D19" s="119">
        <v>0.0025589645420567957</v>
      </c>
      <c r="E19" s="119">
        <v>0.44893720008164817</v>
      </c>
      <c r="F19" s="86" t="s">
        <v>870</v>
      </c>
      <c r="G19" s="86" t="b">
        <v>0</v>
      </c>
      <c r="H19" s="86" t="b">
        <v>0</v>
      </c>
      <c r="I19" s="86" t="b">
        <v>0</v>
      </c>
      <c r="J19" s="86" t="b">
        <v>0</v>
      </c>
      <c r="K19" s="86" t="b">
        <v>0</v>
      </c>
      <c r="L19" s="86" t="b">
        <v>0</v>
      </c>
    </row>
    <row r="20" spans="1:12" ht="15">
      <c r="A20" s="115" t="s">
        <v>716</v>
      </c>
      <c r="B20" s="115" t="s">
        <v>652</v>
      </c>
      <c r="C20" s="86">
        <v>2</v>
      </c>
      <c r="D20" s="119">
        <v>0.0030147253227744055</v>
      </c>
      <c r="E20" s="119">
        <v>1.147907204417667</v>
      </c>
      <c r="F20" s="86" t="s">
        <v>870</v>
      </c>
      <c r="G20" s="86" t="b">
        <v>0</v>
      </c>
      <c r="H20" s="86" t="b">
        <v>0</v>
      </c>
      <c r="I20" s="86" t="b">
        <v>0</v>
      </c>
      <c r="J20" s="86" t="b">
        <v>0</v>
      </c>
      <c r="K20" s="86" t="b">
        <v>0</v>
      </c>
      <c r="L20" s="86" t="b">
        <v>0</v>
      </c>
    </row>
    <row r="21" spans="1:12" ht="15">
      <c r="A21" s="115" t="s">
        <v>754</v>
      </c>
      <c r="B21" s="115" t="s">
        <v>653</v>
      </c>
      <c r="C21" s="86">
        <v>2</v>
      </c>
      <c r="D21" s="119">
        <v>0.0030147253227744055</v>
      </c>
      <c r="E21" s="119">
        <v>1.8569775356580116</v>
      </c>
      <c r="F21" s="86" t="s">
        <v>870</v>
      </c>
      <c r="G21" s="86" t="b">
        <v>0</v>
      </c>
      <c r="H21" s="86" t="b">
        <v>0</v>
      </c>
      <c r="I21" s="86" t="b">
        <v>0</v>
      </c>
      <c r="J21" s="86" t="b">
        <v>0</v>
      </c>
      <c r="K21" s="86" t="b">
        <v>0</v>
      </c>
      <c r="L21" s="86" t="b">
        <v>0</v>
      </c>
    </row>
    <row r="22" spans="1:12" ht="15">
      <c r="A22" s="115" t="s">
        <v>653</v>
      </c>
      <c r="B22" s="115" t="s">
        <v>654</v>
      </c>
      <c r="C22" s="86">
        <v>2</v>
      </c>
      <c r="D22" s="119">
        <v>0.0030147253227744055</v>
      </c>
      <c r="E22" s="119">
        <v>0.980216487388417</v>
      </c>
      <c r="F22" s="86" t="s">
        <v>870</v>
      </c>
      <c r="G22" s="86" t="b">
        <v>0</v>
      </c>
      <c r="H22" s="86" t="b">
        <v>0</v>
      </c>
      <c r="I22" s="86" t="b">
        <v>0</v>
      </c>
      <c r="J22" s="86" t="b">
        <v>0</v>
      </c>
      <c r="K22" s="86" t="b">
        <v>0</v>
      </c>
      <c r="L22" s="86" t="b">
        <v>0</v>
      </c>
    </row>
    <row r="23" spans="1:12" ht="15">
      <c r="A23" s="115" t="s">
        <v>652</v>
      </c>
      <c r="B23" s="115" t="s">
        <v>687</v>
      </c>
      <c r="C23" s="86">
        <v>2</v>
      </c>
      <c r="D23" s="119">
        <v>0.0025589645420567957</v>
      </c>
      <c r="E23" s="119">
        <v>0.9992903683357343</v>
      </c>
      <c r="F23" s="86" t="s">
        <v>870</v>
      </c>
      <c r="G23" s="86" t="b">
        <v>0</v>
      </c>
      <c r="H23" s="86" t="b">
        <v>0</v>
      </c>
      <c r="I23" s="86" t="b">
        <v>0</v>
      </c>
      <c r="J23" s="86" t="b">
        <v>0</v>
      </c>
      <c r="K23" s="86" t="b">
        <v>0</v>
      </c>
      <c r="L23" s="86" t="b">
        <v>0</v>
      </c>
    </row>
    <row r="24" spans="1:12" ht="15">
      <c r="A24" s="115" t="s">
        <v>689</v>
      </c>
      <c r="B24" s="115" t="s">
        <v>654</v>
      </c>
      <c r="C24" s="86">
        <v>2</v>
      </c>
      <c r="D24" s="119">
        <v>0.0025589645420567957</v>
      </c>
      <c r="E24" s="119">
        <v>1.4853664657083232</v>
      </c>
      <c r="F24" s="86" t="s">
        <v>870</v>
      </c>
      <c r="G24" s="86" t="b">
        <v>0</v>
      </c>
      <c r="H24" s="86" t="b">
        <v>0</v>
      </c>
      <c r="I24" s="86" t="b">
        <v>0</v>
      </c>
      <c r="J24" s="86" t="b">
        <v>0</v>
      </c>
      <c r="K24" s="86" t="b">
        <v>0</v>
      </c>
      <c r="L24" s="86" t="b">
        <v>0</v>
      </c>
    </row>
    <row r="25" spans="1:12" ht="15">
      <c r="A25" s="115" t="s">
        <v>672</v>
      </c>
      <c r="B25" s="115" t="s">
        <v>655</v>
      </c>
      <c r="C25" s="86">
        <v>2</v>
      </c>
      <c r="D25" s="119">
        <v>0.0025589645420567957</v>
      </c>
      <c r="E25" s="119">
        <v>1.429415060379173</v>
      </c>
      <c r="F25" s="86" t="s">
        <v>870</v>
      </c>
      <c r="G25" s="86" t="b">
        <v>1</v>
      </c>
      <c r="H25" s="86" t="b">
        <v>0</v>
      </c>
      <c r="I25" s="86" t="b">
        <v>0</v>
      </c>
      <c r="J25" s="86" t="b">
        <v>0</v>
      </c>
      <c r="K25" s="86" t="b">
        <v>0</v>
      </c>
      <c r="L25" s="86" t="b">
        <v>0</v>
      </c>
    </row>
    <row r="26" spans="1:12" ht="15">
      <c r="A26" s="115" t="s">
        <v>655</v>
      </c>
      <c r="B26" s="115" t="s">
        <v>673</v>
      </c>
      <c r="C26" s="86">
        <v>2</v>
      </c>
      <c r="D26" s="119">
        <v>0.0025589645420567957</v>
      </c>
      <c r="E26" s="119">
        <v>1.3972303770077719</v>
      </c>
      <c r="F26" s="86" t="s">
        <v>870</v>
      </c>
      <c r="G26" s="86" t="b">
        <v>0</v>
      </c>
      <c r="H26" s="86" t="b">
        <v>0</v>
      </c>
      <c r="I26" s="86" t="b">
        <v>0</v>
      </c>
      <c r="J26" s="86" t="b">
        <v>0</v>
      </c>
      <c r="K26" s="86" t="b">
        <v>0</v>
      </c>
      <c r="L26" s="86" t="b">
        <v>0</v>
      </c>
    </row>
    <row r="27" spans="1:12" ht="15">
      <c r="A27" s="115" t="s">
        <v>725</v>
      </c>
      <c r="B27" s="115" t="s">
        <v>654</v>
      </c>
      <c r="C27" s="86">
        <v>2</v>
      </c>
      <c r="D27" s="119">
        <v>0.0030147253227744055</v>
      </c>
      <c r="E27" s="119">
        <v>1.7072152153246793</v>
      </c>
      <c r="F27" s="86" t="s">
        <v>870</v>
      </c>
      <c r="G27" s="86" t="b">
        <v>0</v>
      </c>
      <c r="H27" s="86" t="b">
        <v>0</v>
      </c>
      <c r="I27" s="86" t="b">
        <v>0</v>
      </c>
      <c r="J27" s="86" t="b">
        <v>0</v>
      </c>
      <c r="K27" s="86" t="b">
        <v>0</v>
      </c>
      <c r="L27" s="86" t="b">
        <v>0</v>
      </c>
    </row>
    <row r="28" spans="1:12" ht="15">
      <c r="A28" s="115" t="s">
        <v>726</v>
      </c>
      <c r="B28" s="115" t="s">
        <v>658</v>
      </c>
      <c r="C28" s="86">
        <v>2</v>
      </c>
      <c r="D28" s="119">
        <v>0.0025589645420567957</v>
      </c>
      <c r="E28" s="119">
        <v>1.8321539519329795</v>
      </c>
      <c r="F28" s="86" t="s">
        <v>870</v>
      </c>
      <c r="G28" s="86" t="b">
        <v>0</v>
      </c>
      <c r="H28" s="86" t="b">
        <v>0</v>
      </c>
      <c r="I28" s="86" t="b">
        <v>0</v>
      </c>
      <c r="J28" s="86" t="b">
        <v>1</v>
      </c>
      <c r="K28" s="86" t="b">
        <v>0</v>
      </c>
      <c r="L28" s="86" t="b">
        <v>0</v>
      </c>
    </row>
    <row r="29" spans="1:12" ht="15">
      <c r="A29" s="115" t="s">
        <v>666</v>
      </c>
      <c r="B29" s="115" t="s">
        <v>652</v>
      </c>
      <c r="C29" s="86">
        <v>2</v>
      </c>
      <c r="D29" s="119">
        <v>0.0025589645420567957</v>
      </c>
      <c r="E29" s="119">
        <v>0.8468772087536858</v>
      </c>
      <c r="F29" s="86" t="s">
        <v>870</v>
      </c>
      <c r="G29" s="86" t="b">
        <v>0</v>
      </c>
      <c r="H29" s="86" t="b">
        <v>0</v>
      </c>
      <c r="I29" s="86" t="b">
        <v>0</v>
      </c>
      <c r="J29" s="86" t="b">
        <v>0</v>
      </c>
      <c r="K29" s="86" t="b">
        <v>0</v>
      </c>
      <c r="L29" s="86" t="b">
        <v>0</v>
      </c>
    </row>
    <row r="30" spans="1:12" ht="15">
      <c r="A30" s="115" t="s">
        <v>667</v>
      </c>
      <c r="B30" s="115" t="s">
        <v>666</v>
      </c>
      <c r="C30" s="86">
        <v>2</v>
      </c>
      <c r="D30" s="119">
        <v>0.0025589645420567957</v>
      </c>
      <c r="E30" s="119">
        <v>1.5822764787163794</v>
      </c>
      <c r="F30" s="86" t="s">
        <v>870</v>
      </c>
      <c r="G30" s="86" t="b">
        <v>0</v>
      </c>
      <c r="H30" s="86" t="b">
        <v>0</v>
      </c>
      <c r="I30" s="86" t="b">
        <v>0</v>
      </c>
      <c r="J30" s="86" t="b">
        <v>0</v>
      </c>
      <c r="K30" s="86" t="b">
        <v>0</v>
      </c>
      <c r="L30" s="86" t="b">
        <v>0</v>
      </c>
    </row>
    <row r="31" spans="1:12" ht="15">
      <c r="A31" s="115" t="s">
        <v>659</v>
      </c>
      <c r="B31" s="115" t="s">
        <v>796</v>
      </c>
      <c r="C31" s="86">
        <v>2</v>
      </c>
      <c r="D31" s="119">
        <v>0.0025589645420567957</v>
      </c>
      <c r="E31" s="119">
        <v>2.0874264570362855</v>
      </c>
      <c r="F31" s="86" t="s">
        <v>870</v>
      </c>
      <c r="G31" s="86" t="b">
        <v>0</v>
      </c>
      <c r="H31" s="86" t="b">
        <v>0</v>
      </c>
      <c r="I31" s="86" t="b">
        <v>0</v>
      </c>
      <c r="J31" s="86" t="b">
        <v>0</v>
      </c>
      <c r="K31" s="86" t="b">
        <v>0</v>
      </c>
      <c r="L31" s="86" t="b">
        <v>0</v>
      </c>
    </row>
    <row r="32" spans="1:12" ht="15">
      <c r="A32" s="115" t="s">
        <v>652</v>
      </c>
      <c r="B32" s="115" t="s">
        <v>680</v>
      </c>
      <c r="C32" s="86">
        <v>2</v>
      </c>
      <c r="D32" s="119">
        <v>0.0025589645420567957</v>
      </c>
      <c r="E32" s="119">
        <v>0.9201091222881094</v>
      </c>
      <c r="F32" s="86" t="s">
        <v>870</v>
      </c>
      <c r="G32" s="86" t="b">
        <v>0</v>
      </c>
      <c r="H32" s="86" t="b">
        <v>0</v>
      </c>
      <c r="I32" s="86" t="b">
        <v>0</v>
      </c>
      <c r="J32" s="86" t="b">
        <v>0</v>
      </c>
      <c r="K32" s="86" t="b">
        <v>0</v>
      </c>
      <c r="L32" s="86" t="b">
        <v>0</v>
      </c>
    </row>
    <row r="33" spans="1:12" ht="15">
      <c r="A33" s="115" t="s">
        <v>681</v>
      </c>
      <c r="B33" s="115" t="s">
        <v>675</v>
      </c>
      <c r="C33" s="86">
        <v>2</v>
      </c>
      <c r="D33" s="119">
        <v>0.0025589645420567957</v>
      </c>
      <c r="E33" s="119">
        <v>1.7652071623023662</v>
      </c>
      <c r="F33" s="86" t="s">
        <v>870</v>
      </c>
      <c r="G33" s="86" t="b">
        <v>0</v>
      </c>
      <c r="H33" s="86" t="b">
        <v>0</v>
      </c>
      <c r="I33" s="86" t="b">
        <v>0</v>
      </c>
      <c r="J33" s="86" t="b">
        <v>0</v>
      </c>
      <c r="K33" s="86" t="b">
        <v>0</v>
      </c>
      <c r="L33" s="86" t="b">
        <v>0</v>
      </c>
    </row>
    <row r="34" spans="1:12" ht="15">
      <c r="A34" s="115" t="s">
        <v>800</v>
      </c>
      <c r="B34" s="115" t="s">
        <v>661</v>
      </c>
      <c r="C34" s="86">
        <v>2</v>
      </c>
      <c r="D34" s="119">
        <v>0.0025589645420567957</v>
      </c>
      <c r="E34" s="119">
        <v>2.1331839475969607</v>
      </c>
      <c r="F34" s="86" t="s">
        <v>870</v>
      </c>
      <c r="G34" s="86" t="b">
        <v>0</v>
      </c>
      <c r="H34" s="86" t="b">
        <v>0</v>
      </c>
      <c r="I34" s="86" t="b">
        <v>0</v>
      </c>
      <c r="J34" s="86" t="b">
        <v>0</v>
      </c>
      <c r="K34" s="86" t="b">
        <v>0</v>
      </c>
      <c r="L34" s="86" t="b">
        <v>0</v>
      </c>
    </row>
    <row r="35" spans="1:12" ht="15">
      <c r="A35" s="115" t="s">
        <v>653</v>
      </c>
      <c r="B35" s="115" t="s">
        <v>706</v>
      </c>
      <c r="C35" s="86">
        <v>2</v>
      </c>
      <c r="D35" s="119">
        <v>0.0025589645420567957</v>
      </c>
      <c r="E35" s="119">
        <v>1.5822764787163794</v>
      </c>
      <c r="F35" s="86" t="s">
        <v>870</v>
      </c>
      <c r="G35" s="86" t="b">
        <v>0</v>
      </c>
      <c r="H35" s="86" t="b">
        <v>0</v>
      </c>
      <c r="I35" s="86" t="b">
        <v>0</v>
      </c>
      <c r="J35" s="86" t="b">
        <v>1</v>
      </c>
      <c r="K35" s="86" t="b">
        <v>0</v>
      </c>
      <c r="L35" s="86" t="b">
        <v>0</v>
      </c>
    </row>
    <row r="36" spans="1:12" ht="15">
      <c r="A36" s="115" t="s">
        <v>689</v>
      </c>
      <c r="B36" s="115" t="s">
        <v>676</v>
      </c>
      <c r="C36" s="86">
        <v>2</v>
      </c>
      <c r="D36" s="119">
        <v>0.0025589645420567957</v>
      </c>
      <c r="E36" s="119">
        <v>1.844388408349991</v>
      </c>
      <c r="F36" s="86" t="s">
        <v>870</v>
      </c>
      <c r="G36" s="86" t="b">
        <v>0</v>
      </c>
      <c r="H36" s="86" t="b">
        <v>0</v>
      </c>
      <c r="I36" s="86" t="b">
        <v>0</v>
      </c>
      <c r="J36" s="86" t="b">
        <v>0</v>
      </c>
      <c r="K36" s="86" t="b">
        <v>0</v>
      </c>
      <c r="L36" s="86" t="b">
        <v>0</v>
      </c>
    </row>
    <row r="37" spans="1:12" ht="15">
      <c r="A37" s="115" t="s">
        <v>663</v>
      </c>
      <c r="B37" s="115" t="s">
        <v>656</v>
      </c>
      <c r="C37" s="86">
        <v>2</v>
      </c>
      <c r="D37" s="119">
        <v>0.0030147253227744055</v>
      </c>
      <c r="E37" s="119">
        <v>1.2745131003934298</v>
      </c>
      <c r="F37" s="86" t="s">
        <v>870</v>
      </c>
      <c r="G37" s="86" t="b">
        <v>0</v>
      </c>
      <c r="H37" s="86" t="b">
        <v>0</v>
      </c>
      <c r="I37" s="86" t="b">
        <v>0</v>
      </c>
      <c r="J37" s="86" t="b">
        <v>0</v>
      </c>
      <c r="K37" s="86" t="b">
        <v>0</v>
      </c>
      <c r="L37" s="86" t="b">
        <v>0</v>
      </c>
    </row>
    <row r="38" spans="1:12" ht="15">
      <c r="A38" s="115" t="s">
        <v>814</v>
      </c>
      <c r="B38" s="115" t="s">
        <v>815</v>
      </c>
      <c r="C38" s="86">
        <v>2</v>
      </c>
      <c r="D38" s="119">
        <v>0.0030147253227744055</v>
      </c>
      <c r="E38" s="119">
        <v>2.7863964613723042</v>
      </c>
      <c r="F38" s="86" t="s">
        <v>870</v>
      </c>
      <c r="G38" s="86" t="b">
        <v>1</v>
      </c>
      <c r="H38" s="86" t="b">
        <v>0</v>
      </c>
      <c r="I38" s="86" t="b">
        <v>0</v>
      </c>
      <c r="J38" s="86" t="b">
        <v>0</v>
      </c>
      <c r="K38" s="86" t="b">
        <v>0</v>
      </c>
      <c r="L38" s="86" t="b">
        <v>0</v>
      </c>
    </row>
    <row r="39" spans="1:12" ht="15">
      <c r="A39" s="115" t="s">
        <v>684</v>
      </c>
      <c r="B39" s="115" t="s">
        <v>817</v>
      </c>
      <c r="C39" s="86">
        <v>2</v>
      </c>
      <c r="D39" s="119">
        <v>0.0025589645420567957</v>
      </c>
      <c r="E39" s="119">
        <v>2.3092752066526416</v>
      </c>
      <c r="F39" s="86" t="s">
        <v>870</v>
      </c>
      <c r="G39" s="86" t="b">
        <v>0</v>
      </c>
      <c r="H39" s="86" t="b">
        <v>0</v>
      </c>
      <c r="I39" s="86" t="b">
        <v>0</v>
      </c>
      <c r="J39" s="86" t="b">
        <v>0</v>
      </c>
      <c r="K39" s="86" t="b">
        <v>0</v>
      </c>
      <c r="L39" s="86" t="b">
        <v>0</v>
      </c>
    </row>
    <row r="40" spans="1:12" ht="15">
      <c r="A40" s="115" t="s">
        <v>685</v>
      </c>
      <c r="B40" s="115" t="s">
        <v>709</v>
      </c>
      <c r="C40" s="86">
        <v>2</v>
      </c>
      <c r="D40" s="119">
        <v>0.0025589645420567957</v>
      </c>
      <c r="E40" s="119">
        <v>2.0082452109886604</v>
      </c>
      <c r="F40" s="86" t="s">
        <v>870</v>
      </c>
      <c r="G40" s="86" t="b">
        <v>0</v>
      </c>
      <c r="H40" s="86" t="b">
        <v>0</v>
      </c>
      <c r="I40" s="86" t="b">
        <v>0</v>
      </c>
      <c r="J40" s="86" t="b">
        <v>0</v>
      </c>
      <c r="K40" s="86" t="b">
        <v>0</v>
      </c>
      <c r="L40" s="86" t="b">
        <v>0</v>
      </c>
    </row>
    <row r="41" spans="1:12" ht="15">
      <c r="A41" s="115" t="s">
        <v>664</v>
      </c>
      <c r="B41" s="115" t="s">
        <v>831</v>
      </c>
      <c r="C41" s="86">
        <v>2</v>
      </c>
      <c r="D41" s="119">
        <v>0.0030147253227744055</v>
      </c>
      <c r="E41" s="119">
        <v>2.1331839475969607</v>
      </c>
      <c r="F41" s="86" t="s">
        <v>870</v>
      </c>
      <c r="G41" s="86" t="b">
        <v>0</v>
      </c>
      <c r="H41" s="86" t="b">
        <v>0</v>
      </c>
      <c r="I41" s="86" t="b">
        <v>0</v>
      </c>
      <c r="J41" s="86" t="b">
        <v>0</v>
      </c>
      <c r="K41" s="86" t="b">
        <v>0</v>
      </c>
      <c r="L41" s="86" t="b">
        <v>0</v>
      </c>
    </row>
    <row r="42" spans="1:12" ht="15">
      <c r="A42" s="115" t="s">
        <v>737</v>
      </c>
      <c r="B42" s="115" t="s">
        <v>715</v>
      </c>
      <c r="C42" s="86">
        <v>2</v>
      </c>
      <c r="D42" s="119">
        <v>0.0025589645420567957</v>
      </c>
      <c r="E42" s="119">
        <v>2.434213943260942</v>
      </c>
      <c r="F42" s="86" t="s">
        <v>870</v>
      </c>
      <c r="G42" s="86" t="b">
        <v>0</v>
      </c>
      <c r="H42" s="86" t="b">
        <v>0</v>
      </c>
      <c r="I42" s="86" t="b">
        <v>0</v>
      </c>
      <c r="J42" s="86" t="b">
        <v>0</v>
      </c>
      <c r="K42" s="86" t="b">
        <v>0</v>
      </c>
      <c r="L42" s="86" t="b">
        <v>0</v>
      </c>
    </row>
    <row r="43" spans="1:12" ht="15">
      <c r="A43" s="115" t="s">
        <v>695</v>
      </c>
      <c r="B43" s="115" t="s">
        <v>652</v>
      </c>
      <c r="C43" s="86">
        <v>2</v>
      </c>
      <c r="D43" s="119">
        <v>0.0025589645420567957</v>
      </c>
      <c r="E43" s="119">
        <v>0.9260584548013107</v>
      </c>
      <c r="F43" s="86" t="s">
        <v>870</v>
      </c>
      <c r="G43" s="86" t="b">
        <v>0</v>
      </c>
      <c r="H43" s="86" t="b">
        <v>0</v>
      </c>
      <c r="I43" s="86" t="b">
        <v>0</v>
      </c>
      <c r="J43" s="86" t="b">
        <v>0</v>
      </c>
      <c r="K43" s="86" t="b">
        <v>0</v>
      </c>
      <c r="L43" s="86" t="b">
        <v>0</v>
      </c>
    </row>
    <row r="44" spans="1:12" ht="15">
      <c r="A44" s="115" t="s">
        <v>652</v>
      </c>
      <c r="B44" s="115" t="s">
        <v>841</v>
      </c>
      <c r="C44" s="86">
        <v>2</v>
      </c>
      <c r="D44" s="119">
        <v>0.0025589645420567957</v>
      </c>
      <c r="E44" s="119">
        <v>1.3972303770077719</v>
      </c>
      <c r="F44" s="86" t="s">
        <v>870</v>
      </c>
      <c r="G44" s="86" t="b">
        <v>0</v>
      </c>
      <c r="H44" s="86" t="b">
        <v>0</v>
      </c>
      <c r="I44" s="86" t="b">
        <v>0</v>
      </c>
      <c r="J44" s="86" t="b">
        <v>0</v>
      </c>
      <c r="K44" s="86" t="b">
        <v>0</v>
      </c>
      <c r="L44" s="86" t="b">
        <v>0</v>
      </c>
    </row>
    <row r="45" spans="1:12" ht="15">
      <c r="A45" s="115" t="s">
        <v>652</v>
      </c>
      <c r="B45" s="115" t="s">
        <v>677</v>
      </c>
      <c r="C45" s="86">
        <v>2</v>
      </c>
      <c r="D45" s="119">
        <v>0.0025589645420567957</v>
      </c>
      <c r="E45" s="119">
        <v>0.8531623326574962</v>
      </c>
      <c r="F45" s="86" t="s">
        <v>870</v>
      </c>
      <c r="G45" s="86" t="b">
        <v>0</v>
      </c>
      <c r="H45" s="86" t="b">
        <v>0</v>
      </c>
      <c r="I45" s="86" t="b">
        <v>0</v>
      </c>
      <c r="J45" s="86" t="b">
        <v>0</v>
      </c>
      <c r="K45" s="86" t="b">
        <v>0</v>
      </c>
      <c r="L45" s="86" t="b">
        <v>0</v>
      </c>
    </row>
    <row r="46" spans="1:12" ht="15">
      <c r="A46" s="115" t="s">
        <v>711</v>
      </c>
      <c r="B46" s="115" t="s">
        <v>688</v>
      </c>
      <c r="C46" s="86">
        <v>2</v>
      </c>
      <c r="D46" s="119">
        <v>0.0025589645420567957</v>
      </c>
      <c r="E46" s="119">
        <v>2.0874264570362855</v>
      </c>
      <c r="F46" s="86" t="s">
        <v>870</v>
      </c>
      <c r="G46" s="86" t="b">
        <v>0</v>
      </c>
      <c r="H46" s="86" t="b">
        <v>0</v>
      </c>
      <c r="I46" s="86" t="b">
        <v>0</v>
      </c>
      <c r="J46" s="86" t="b">
        <v>0</v>
      </c>
      <c r="K46" s="86" t="b">
        <v>0</v>
      </c>
      <c r="L46" s="86" t="b">
        <v>0</v>
      </c>
    </row>
    <row r="47" spans="1:12" ht="15">
      <c r="A47" s="115" t="s">
        <v>852</v>
      </c>
      <c r="B47" s="115" t="s">
        <v>742</v>
      </c>
      <c r="C47" s="86">
        <v>2</v>
      </c>
      <c r="D47" s="119">
        <v>0.0025589645420567957</v>
      </c>
      <c r="E47" s="119">
        <v>2.610305202316623</v>
      </c>
      <c r="F47" s="86" t="s">
        <v>870</v>
      </c>
      <c r="G47" s="86" t="b">
        <v>0</v>
      </c>
      <c r="H47" s="86" t="b">
        <v>0</v>
      </c>
      <c r="I47" s="86" t="b">
        <v>0</v>
      </c>
      <c r="J47" s="86" t="b">
        <v>0</v>
      </c>
      <c r="K47" s="86" t="b">
        <v>0</v>
      </c>
      <c r="L47" s="86" t="b">
        <v>0</v>
      </c>
    </row>
    <row r="48" spans="1:12" ht="15">
      <c r="A48" s="115" t="s">
        <v>742</v>
      </c>
      <c r="B48" s="115" t="s">
        <v>736</v>
      </c>
      <c r="C48" s="86">
        <v>2</v>
      </c>
      <c r="D48" s="119">
        <v>0.0025589645420567957</v>
      </c>
      <c r="E48" s="119">
        <v>2.434213943260942</v>
      </c>
      <c r="F48" s="86" t="s">
        <v>870</v>
      </c>
      <c r="G48" s="86" t="b">
        <v>0</v>
      </c>
      <c r="H48" s="86" t="b">
        <v>0</v>
      </c>
      <c r="I48" s="86" t="b">
        <v>0</v>
      </c>
      <c r="J48" s="86" t="b">
        <v>0</v>
      </c>
      <c r="K48" s="86" t="b">
        <v>0</v>
      </c>
      <c r="L48" s="86" t="b">
        <v>0</v>
      </c>
    </row>
    <row r="49" spans="1:12" ht="15">
      <c r="A49" s="115" t="s">
        <v>855</v>
      </c>
      <c r="B49" s="115" t="s">
        <v>660</v>
      </c>
      <c r="C49" s="86">
        <v>2</v>
      </c>
      <c r="D49" s="119">
        <v>0.0025589645420567957</v>
      </c>
      <c r="E49" s="119">
        <v>2.0460337718780606</v>
      </c>
      <c r="F49" s="86" t="s">
        <v>870</v>
      </c>
      <c r="G49" s="86" t="b">
        <v>0</v>
      </c>
      <c r="H49" s="86" t="b">
        <v>0</v>
      </c>
      <c r="I49" s="86" t="b">
        <v>0</v>
      </c>
      <c r="J49" s="86" t="b">
        <v>0</v>
      </c>
      <c r="K49" s="86" t="b">
        <v>0</v>
      </c>
      <c r="L49" s="86" t="b">
        <v>0</v>
      </c>
    </row>
    <row r="50" spans="1:12" ht="15">
      <c r="A50" s="115" t="s">
        <v>660</v>
      </c>
      <c r="B50" s="115" t="s">
        <v>695</v>
      </c>
      <c r="C50" s="86">
        <v>2</v>
      </c>
      <c r="D50" s="119">
        <v>0.0025589645420567957</v>
      </c>
      <c r="E50" s="119">
        <v>1.745003776214079</v>
      </c>
      <c r="F50" s="86" t="s">
        <v>870</v>
      </c>
      <c r="G50" s="86" t="b">
        <v>0</v>
      </c>
      <c r="H50" s="86" t="b">
        <v>0</v>
      </c>
      <c r="I50" s="86" t="b">
        <v>0</v>
      </c>
      <c r="J50" s="86" t="b">
        <v>0</v>
      </c>
      <c r="K50" s="86" t="b">
        <v>0</v>
      </c>
      <c r="L50" s="86" t="b">
        <v>0</v>
      </c>
    </row>
    <row r="51" spans="1:12" ht="15">
      <c r="A51" s="115" t="s">
        <v>859</v>
      </c>
      <c r="B51" s="115" t="s">
        <v>653</v>
      </c>
      <c r="C51" s="86">
        <v>2</v>
      </c>
      <c r="D51" s="119">
        <v>0.0025589645420567957</v>
      </c>
      <c r="E51" s="119">
        <v>1.8569775356580116</v>
      </c>
      <c r="F51" s="86" t="s">
        <v>870</v>
      </c>
      <c r="G51" s="86" t="b">
        <v>0</v>
      </c>
      <c r="H51" s="86" t="b">
        <v>0</v>
      </c>
      <c r="I51" s="86" t="b">
        <v>0</v>
      </c>
      <c r="J51" s="86" t="b">
        <v>0</v>
      </c>
      <c r="K51" s="86" t="b">
        <v>0</v>
      </c>
      <c r="L51" s="86" t="b">
        <v>0</v>
      </c>
    </row>
    <row r="52" spans="1:12" ht="15">
      <c r="A52" s="115" t="s">
        <v>652</v>
      </c>
      <c r="B52" s="115" t="s">
        <v>861</v>
      </c>
      <c r="C52" s="86">
        <v>2</v>
      </c>
      <c r="D52" s="119">
        <v>0.0025589645420567957</v>
      </c>
      <c r="E52" s="119">
        <v>1.3972303770077719</v>
      </c>
      <c r="F52" s="86" t="s">
        <v>870</v>
      </c>
      <c r="G52" s="86" t="b">
        <v>0</v>
      </c>
      <c r="H52" s="86" t="b">
        <v>0</v>
      </c>
      <c r="I52" s="86" t="b">
        <v>0</v>
      </c>
      <c r="J52" s="86" t="b">
        <v>0</v>
      </c>
      <c r="K52" s="86" t="b">
        <v>0</v>
      </c>
      <c r="L52" s="86" t="b">
        <v>0</v>
      </c>
    </row>
    <row r="53" spans="1:12" ht="15">
      <c r="A53" s="115" t="s">
        <v>862</v>
      </c>
      <c r="B53" s="115" t="s">
        <v>863</v>
      </c>
      <c r="C53" s="86">
        <v>2</v>
      </c>
      <c r="D53" s="119">
        <v>0.0025589645420567957</v>
      </c>
      <c r="E53" s="119">
        <v>2.7863964613723042</v>
      </c>
      <c r="F53" s="86" t="s">
        <v>870</v>
      </c>
      <c r="G53" s="86" t="b">
        <v>0</v>
      </c>
      <c r="H53" s="86" t="b">
        <v>0</v>
      </c>
      <c r="I53" s="86" t="b">
        <v>0</v>
      </c>
      <c r="J53" s="86" t="b">
        <v>0</v>
      </c>
      <c r="K53" s="86" t="b">
        <v>0</v>
      </c>
      <c r="L53" s="86" t="b">
        <v>0</v>
      </c>
    </row>
    <row r="54" spans="1:12" ht="15">
      <c r="A54" s="115" t="s">
        <v>746</v>
      </c>
      <c r="B54" s="115" t="s">
        <v>866</v>
      </c>
      <c r="C54" s="86">
        <v>2</v>
      </c>
      <c r="D54" s="119">
        <v>0.0025589645420567957</v>
      </c>
      <c r="E54" s="119">
        <v>2.610305202316623</v>
      </c>
      <c r="F54" s="86" t="s">
        <v>870</v>
      </c>
      <c r="G54" s="86" t="b">
        <v>0</v>
      </c>
      <c r="H54" s="86" t="b">
        <v>0</v>
      </c>
      <c r="I54" s="86" t="b">
        <v>0</v>
      </c>
      <c r="J54" s="86" t="b">
        <v>0</v>
      </c>
      <c r="K54" s="86" t="b">
        <v>0</v>
      </c>
      <c r="L54" s="86" t="b">
        <v>0</v>
      </c>
    </row>
    <row r="55" spans="1:12" ht="15">
      <c r="A55" s="115" t="s">
        <v>867</v>
      </c>
      <c r="B55" s="115" t="s">
        <v>724</v>
      </c>
      <c r="C55" s="86">
        <v>2</v>
      </c>
      <c r="D55" s="119">
        <v>0.0025589645420567957</v>
      </c>
      <c r="E55" s="119">
        <v>2.610305202316623</v>
      </c>
      <c r="F55" s="86" t="s">
        <v>870</v>
      </c>
      <c r="G55" s="86" t="b">
        <v>0</v>
      </c>
      <c r="H55" s="86" t="b">
        <v>0</v>
      </c>
      <c r="I55" s="86" t="b">
        <v>0</v>
      </c>
      <c r="J55" s="86" t="b">
        <v>0</v>
      </c>
      <c r="K55" s="86" t="b">
        <v>0</v>
      </c>
      <c r="L55" s="86" t="b">
        <v>0</v>
      </c>
    </row>
    <row r="56" spans="1:12" ht="15">
      <c r="A56" s="115" t="s">
        <v>724</v>
      </c>
      <c r="B56" s="115" t="s">
        <v>730</v>
      </c>
      <c r="C56" s="86">
        <v>2</v>
      </c>
      <c r="D56" s="119">
        <v>0.0025589645420567957</v>
      </c>
      <c r="E56" s="119">
        <v>2.610305202316623</v>
      </c>
      <c r="F56" s="86" t="s">
        <v>870</v>
      </c>
      <c r="G56" s="86" t="b">
        <v>0</v>
      </c>
      <c r="H56" s="86" t="b">
        <v>0</v>
      </c>
      <c r="I56" s="86" t="b">
        <v>0</v>
      </c>
      <c r="J56" s="86" t="b">
        <v>0</v>
      </c>
      <c r="K56" s="86" t="b">
        <v>0</v>
      </c>
      <c r="L56" s="86" t="b">
        <v>0</v>
      </c>
    </row>
    <row r="57" spans="1:12" ht="15">
      <c r="A57" s="115" t="s">
        <v>673</v>
      </c>
      <c r="B57" s="115" t="s">
        <v>667</v>
      </c>
      <c r="C57" s="86">
        <v>6</v>
      </c>
      <c r="D57" s="119">
        <v>0.0055098023859599604</v>
      </c>
      <c r="E57" s="119">
        <v>2.1753816273914155</v>
      </c>
      <c r="F57" s="86" t="s">
        <v>632</v>
      </c>
      <c r="G57" s="86" t="b">
        <v>0</v>
      </c>
      <c r="H57" s="86" t="b">
        <v>0</v>
      </c>
      <c r="I57" s="86" t="b">
        <v>0</v>
      </c>
      <c r="J57" s="86" t="b">
        <v>0</v>
      </c>
      <c r="K57" s="86" t="b">
        <v>0</v>
      </c>
      <c r="L57" s="86" t="b">
        <v>0</v>
      </c>
    </row>
    <row r="58" spans="1:12" ht="15">
      <c r="A58" s="115" t="s">
        <v>676</v>
      </c>
      <c r="B58" s="115" t="s">
        <v>653</v>
      </c>
      <c r="C58" s="86">
        <v>5</v>
      </c>
      <c r="D58" s="119">
        <v>0.00573090394009399</v>
      </c>
      <c r="E58" s="119">
        <v>1.7108494999797734</v>
      </c>
      <c r="F58" s="86" t="s">
        <v>632</v>
      </c>
      <c r="G58" s="86" t="b">
        <v>0</v>
      </c>
      <c r="H58" s="86" t="b">
        <v>0</v>
      </c>
      <c r="I58" s="86" t="b">
        <v>0</v>
      </c>
      <c r="J58" s="86" t="b">
        <v>0</v>
      </c>
      <c r="K58" s="86" t="b">
        <v>0</v>
      </c>
      <c r="L58" s="86" t="b">
        <v>0</v>
      </c>
    </row>
    <row r="59" spans="1:12" ht="15">
      <c r="A59" s="115" t="s">
        <v>660</v>
      </c>
      <c r="B59" s="115" t="s">
        <v>673</v>
      </c>
      <c r="C59" s="86">
        <v>4</v>
      </c>
      <c r="D59" s="119">
        <v>0.0042064075226783725</v>
      </c>
      <c r="E59" s="119">
        <v>1.802995723191766</v>
      </c>
      <c r="F59" s="86" t="s">
        <v>632</v>
      </c>
      <c r="G59" s="86" t="b">
        <v>0</v>
      </c>
      <c r="H59" s="86" t="b">
        <v>0</v>
      </c>
      <c r="I59" s="86" t="b">
        <v>0</v>
      </c>
      <c r="J59" s="86" t="b">
        <v>0</v>
      </c>
      <c r="K59" s="86" t="b">
        <v>0</v>
      </c>
      <c r="L59" s="86" t="b">
        <v>0</v>
      </c>
    </row>
    <row r="60" spans="1:12" ht="15">
      <c r="A60" s="115" t="s">
        <v>661</v>
      </c>
      <c r="B60" s="115" t="s">
        <v>686</v>
      </c>
      <c r="C60" s="86">
        <v>4</v>
      </c>
      <c r="D60" s="119">
        <v>0.0042064075226783725</v>
      </c>
      <c r="E60" s="119">
        <v>1.8699425128223792</v>
      </c>
      <c r="F60" s="86" t="s">
        <v>632</v>
      </c>
      <c r="G60" s="86" t="b">
        <v>0</v>
      </c>
      <c r="H60" s="86" t="b">
        <v>0</v>
      </c>
      <c r="I60" s="86" t="b">
        <v>0</v>
      </c>
      <c r="J60" s="86" t="b">
        <v>0</v>
      </c>
      <c r="K60" s="86" t="b">
        <v>0</v>
      </c>
      <c r="L60" s="86" t="b">
        <v>0</v>
      </c>
    </row>
    <row r="61" spans="1:12" ht="15">
      <c r="A61" s="115" t="s">
        <v>670</v>
      </c>
      <c r="B61" s="115" t="s">
        <v>652</v>
      </c>
      <c r="C61" s="86">
        <v>3</v>
      </c>
      <c r="D61" s="119">
        <v>0.003438542364056394</v>
      </c>
      <c r="E61" s="119">
        <v>0.8980297312010671</v>
      </c>
      <c r="F61" s="86" t="s">
        <v>632</v>
      </c>
      <c r="G61" s="86" t="b">
        <v>0</v>
      </c>
      <c r="H61" s="86" t="b">
        <v>0</v>
      </c>
      <c r="I61" s="86" t="b">
        <v>0</v>
      </c>
      <c r="J61" s="86" t="b">
        <v>0</v>
      </c>
      <c r="K61" s="86" t="b">
        <v>0</v>
      </c>
      <c r="L61" s="86" t="b">
        <v>0</v>
      </c>
    </row>
    <row r="62" spans="1:12" ht="15">
      <c r="A62" s="115" t="s">
        <v>677</v>
      </c>
      <c r="B62" s="115" t="s">
        <v>652</v>
      </c>
      <c r="C62" s="86">
        <v>3</v>
      </c>
      <c r="D62" s="119">
        <v>0.003438542364056394</v>
      </c>
      <c r="E62" s="119">
        <v>0.9560216781787538</v>
      </c>
      <c r="F62" s="86" t="s">
        <v>632</v>
      </c>
      <c r="G62" s="86" t="b">
        <v>0</v>
      </c>
      <c r="H62" s="86" t="b">
        <v>0</v>
      </c>
      <c r="I62" s="86" t="b">
        <v>0</v>
      </c>
      <c r="J62" s="86" t="b">
        <v>0</v>
      </c>
      <c r="K62" s="86" t="b">
        <v>0</v>
      </c>
      <c r="L62" s="86" t="b">
        <v>0</v>
      </c>
    </row>
    <row r="63" spans="1:12" ht="15">
      <c r="A63" s="115" t="s">
        <v>668</v>
      </c>
      <c r="B63" s="115" t="s">
        <v>701</v>
      </c>
      <c r="C63" s="86">
        <v>3</v>
      </c>
      <c r="D63" s="119">
        <v>0.003438542364056394</v>
      </c>
      <c r="E63" s="119">
        <v>2.059397733436042</v>
      </c>
      <c r="F63" s="86" t="s">
        <v>632</v>
      </c>
      <c r="G63" s="86" t="b">
        <v>0</v>
      </c>
      <c r="H63" s="86" t="b">
        <v>0</v>
      </c>
      <c r="I63" s="86" t="b">
        <v>0</v>
      </c>
      <c r="J63" s="86" t="b">
        <v>0</v>
      </c>
      <c r="K63" s="86" t="b">
        <v>0</v>
      </c>
      <c r="L63" s="86" t="b">
        <v>0</v>
      </c>
    </row>
    <row r="64" spans="1:12" ht="15">
      <c r="A64" s="115" t="s">
        <v>661</v>
      </c>
      <c r="B64" s="115" t="s">
        <v>705</v>
      </c>
      <c r="C64" s="86">
        <v>3</v>
      </c>
      <c r="D64" s="119">
        <v>0.003438542364056394</v>
      </c>
      <c r="E64" s="119">
        <v>1.9210950352697604</v>
      </c>
      <c r="F64" s="86" t="s">
        <v>632</v>
      </c>
      <c r="G64" s="86" t="b">
        <v>0</v>
      </c>
      <c r="H64" s="86" t="b">
        <v>0</v>
      </c>
      <c r="I64" s="86" t="b">
        <v>0</v>
      </c>
      <c r="J64" s="86" t="b">
        <v>0</v>
      </c>
      <c r="K64" s="86" t="b">
        <v>0</v>
      </c>
      <c r="L64" s="86" t="b">
        <v>0</v>
      </c>
    </row>
    <row r="65" spans="1:12" ht="15">
      <c r="A65" s="115" t="s">
        <v>705</v>
      </c>
      <c r="B65" s="115" t="s">
        <v>668</v>
      </c>
      <c r="C65" s="86">
        <v>3</v>
      </c>
      <c r="D65" s="119">
        <v>0.003438542364056394</v>
      </c>
      <c r="E65" s="119">
        <v>2.059397733436042</v>
      </c>
      <c r="F65" s="86" t="s">
        <v>632</v>
      </c>
      <c r="G65" s="86" t="b">
        <v>0</v>
      </c>
      <c r="H65" s="86" t="b">
        <v>0</v>
      </c>
      <c r="I65" s="86" t="b">
        <v>0</v>
      </c>
      <c r="J65" s="86" t="b">
        <v>0</v>
      </c>
      <c r="K65" s="86" t="b">
        <v>0</v>
      </c>
      <c r="L65" s="86" t="b">
        <v>0</v>
      </c>
    </row>
    <row r="66" spans="1:12" ht="15">
      <c r="A66" s="115" t="s">
        <v>668</v>
      </c>
      <c r="B66" s="115" t="s">
        <v>683</v>
      </c>
      <c r="C66" s="86">
        <v>3</v>
      </c>
      <c r="D66" s="119">
        <v>0.003438542364056394</v>
      </c>
      <c r="E66" s="119">
        <v>1.8833064743803607</v>
      </c>
      <c r="F66" s="86" t="s">
        <v>632</v>
      </c>
      <c r="G66" s="86" t="b">
        <v>0</v>
      </c>
      <c r="H66" s="86" t="b">
        <v>0</v>
      </c>
      <c r="I66" s="86" t="b">
        <v>0</v>
      </c>
      <c r="J66" s="86" t="b">
        <v>0</v>
      </c>
      <c r="K66" s="86" t="b">
        <v>0</v>
      </c>
      <c r="L66" s="86" t="b">
        <v>0</v>
      </c>
    </row>
    <row r="67" spans="1:12" ht="15">
      <c r="A67" s="115" t="s">
        <v>671</v>
      </c>
      <c r="B67" s="115" t="s">
        <v>652</v>
      </c>
      <c r="C67" s="86">
        <v>3</v>
      </c>
      <c r="D67" s="119">
        <v>0.003438542364056394</v>
      </c>
      <c r="E67" s="119">
        <v>0.9560216781787538</v>
      </c>
      <c r="F67" s="86" t="s">
        <v>632</v>
      </c>
      <c r="G67" s="86" t="b">
        <v>0</v>
      </c>
      <c r="H67" s="86" t="b">
        <v>0</v>
      </c>
      <c r="I67" s="86" t="b">
        <v>0</v>
      </c>
      <c r="J67" s="86" t="b">
        <v>0</v>
      </c>
      <c r="K67" s="86" t="b">
        <v>0</v>
      </c>
      <c r="L67" s="86" t="b">
        <v>0</v>
      </c>
    </row>
    <row r="68" spans="1:12" ht="15">
      <c r="A68" s="115" t="s">
        <v>708</v>
      </c>
      <c r="B68" s="115" t="s">
        <v>684</v>
      </c>
      <c r="C68" s="86">
        <v>3</v>
      </c>
      <c r="D68" s="119">
        <v>0.003438542364056394</v>
      </c>
      <c r="E68" s="119">
        <v>2.1843364700443417</v>
      </c>
      <c r="F68" s="86" t="s">
        <v>632</v>
      </c>
      <c r="G68" s="86" t="b">
        <v>0</v>
      </c>
      <c r="H68" s="86" t="b">
        <v>0</v>
      </c>
      <c r="I68" s="86" t="b">
        <v>0</v>
      </c>
      <c r="J68" s="86" t="b">
        <v>0</v>
      </c>
      <c r="K68" s="86" t="b">
        <v>0</v>
      </c>
      <c r="L68" s="86" t="b">
        <v>0</v>
      </c>
    </row>
    <row r="69" spans="1:12" ht="15">
      <c r="A69" s="115" t="s">
        <v>684</v>
      </c>
      <c r="B69" s="115" t="s">
        <v>740</v>
      </c>
      <c r="C69" s="86">
        <v>3</v>
      </c>
      <c r="D69" s="119">
        <v>0.003438542364056394</v>
      </c>
      <c r="E69" s="119">
        <v>2.3092752066526416</v>
      </c>
      <c r="F69" s="86" t="s">
        <v>632</v>
      </c>
      <c r="G69" s="86" t="b">
        <v>0</v>
      </c>
      <c r="H69" s="86" t="b">
        <v>0</v>
      </c>
      <c r="I69" s="86" t="b">
        <v>0</v>
      </c>
      <c r="J69" s="86" t="b">
        <v>0</v>
      </c>
      <c r="K69" s="86" t="b">
        <v>0</v>
      </c>
      <c r="L69" s="86" t="b">
        <v>0</v>
      </c>
    </row>
    <row r="70" spans="1:12" ht="15">
      <c r="A70" s="115" t="s">
        <v>740</v>
      </c>
      <c r="B70" s="115" t="s">
        <v>685</v>
      </c>
      <c r="C70" s="86">
        <v>3</v>
      </c>
      <c r="D70" s="119">
        <v>0.003438542364056394</v>
      </c>
      <c r="E70" s="119">
        <v>2.3092752066526416</v>
      </c>
      <c r="F70" s="86" t="s">
        <v>632</v>
      </c>
      <c r="G70" s="86" t="b">
        <v>0</v>
      </c>
      <c r="H70" s="86" t="b">
        <v>0</v>
      </c>
      <c r="I70" s="86" t="b">
        <v>0</v>
      </c>
      <c r="J70" s="86" t="b">
        <v>0</v>
      </c>
      <c r="K70" s="86" t="b">
        <v>0</v>
      </c>
      <c r="L70" s="86" t="b">
        <v>0</v>
      </c>
    </row>
    <row r="71" spans="1:12" ht="15">
      <c r="A71" s="115" t="s">
        <v>661</v>
      </c>
      <c r="B71" s="115" t="s">
        <v>694</v>
      </c>
      <c r="C71" s="86">
        <v>3</v>
      </c>
      <c r="D71" s="119">
        <v>0.003438542364056394</v>
      </c>
      <c r="E71" s="119">
        <v>1.824185022261704</v>
      </c>
      <c r="F71" s="86" t="s">
        <v>632</v>
      </c>
      <c r="G71" s="86" t="b">
        <v>0</v>
      </c>
      <c r="H71" s="86" t="b">
        <v>0</v>
      </c>
      <c r="I71" s="86" t="b">
        <v>0</v>
      </c>
      <c r="J71" s="86" t="b">
        <v>0</v>
      </c>
      <c r="K71" s="86" t="b">
        <v>0</v>
      </c>
      <c r="L71" s="86" t="b">
        <v>0</v>
      </c>
    </row>
    <row r="72" spans="1:12" ht="15">
      <c r="A72" s="115" t="s">
        <v>657</v>
      </c>
      <c r="B72" s="115" t="s">
        <v>697</v>
      </c>
      <c r="C72" s="86">
        <v>3</v>
      </c>
      <c r="D72" s="119">
        <v>0.003438542364056394</v>
      </c>
      <c r="E72" s="119">
        <v>1.9624877204279856</v>
      </c>
      <c r="F72" s="86" t="s">
        <v>632</v>
      </c>
      <c r="G72" s="86" t="b">
        <v>0</v>
      </c>
      <c r="H72" s="86" t="b">
        <v>0</v>
      </c>
      <c r="I72" s="86" t="b">
        <v>0</v>
      </c>
      <c r="J72" s="86" t="b">
        <v>0</v>
      </c>
      <c r="K72" s="86" t="b">
        <v>0</v>
      </c>
      <c r="L72" s="86" t="b">
        <v>0</v>
      </c>
    </row>
    <row r="73" spans="1:12" ht="15">
      <c r="A73" s="115" t="s">
        <v>679</v>
      </c>
      <c r="B73" s="115" t="s">
        <v>654</v>
      </c>
      <c r="C73" s="86">
        <v>3</v>
      </c>
      <c r="D73" s="119">
        <v>0.0038384468130851935</v>
      </c>
      <c r="E73" s="119">
        <v>1.5822764787163794</v>
      </c>
      <c r="F73" s="86" t="s">
        <v>632</v>
      </c>
      <c r="G73" s="86" t="b">
        <v>0</v>
      </c>
      <c r="H73" s="86" t="b">
        <v>0</v>
      </c>
      <c r="I73" s="86" t="b">
        <v>0</v>
      </c>
      <c r="J73" s="86" t="b">
        <v>0</v>
      </c>
      <c r="K73" s="86" t="b">
        <v>0</v>
      </c>
      <c r="L73" s="86" t="b">
        <v>0</v>
      </c>
    </row>
    <row r="74" spans="1:12" ht="15">
      <c r="A74" s="115" t="s">
        <v>867</v>
      </c>
      <c r="B74" s="115" t="s">
        <v>724</v>
      </c>
      <c r="C74" s="86">
        <v>2</v>
      </c>
      <c r="D74" s="119">
        <v>0.0025589645420567957</v>
      </c>
      <c r="E74" s="119">
        <v>2.610305202316623</v>
      </c>
      <c r="F74" s="86" t="s">
        <v>632</v>
      </c>
      <c r="G74" s="86" t="b">
        <v>0</v>
      </c>
      <c r="H74" s="86" t="b">
        <v>0</v>
      </c>
      <c r="I74" s="86" t="b">
        <v>0</v>
      </c>
      <c r="J74" s="86" t="b">
        <v>0</v>
      </c>
      <c r="K74" s="86" t="b">
        <v>0</v>
      </c>
      <c r="L74" s="86" t="b">
        <v>0</v>
      </c>
    </row>
    <row r="75" spans="1:12" ht="15">
      <c r="A75" s="115" t="s">
        <v>724</v>
      </c>
      <c r="B75" s="115" t="s">
        <v>730</v>
      </c>
      <c r="C75" s="86">
        <v>2</v>
      </c>
      <c r="D75" s="119">
        <v>0.0025589645420567957</v>
      </c>
      <c r="E75" s="119">
        <v>2.610305202316623</v>
      </c>
      <c r="F75" s="86" t="s">
        <v>632</v>
      </c>
      <c r="G75" s="86" t="b">
        <v>0</v>
      </c>
      <c r="H75" s="86" t="b">
        <v>0</v>
      </c>
      <c r="I75" s="86" t="b">
        <v>0</v>
      </c>
      <c r="J75" s="86" t="b">
        <v>0</v>
      </c>
      <c r="K75" s="86" t="b">
        <v>0</v>
      </c>
      <c r="L75" s="86" t="b">
        <v>0</v>
      </c>
    </row>
    <row r="76" spans="1:12" ht="15">
      <c r="A76" s="115" t="s">
        <v>746</v>
      </c>
      <c r="B76" s="115" t="s">
        <v>866</v>
      </c>
      <c r="C76" s="86">
        <v>2</v>
      </c>
      <c r="D76" s="119">
        <v>0.0025589645420567957</v>
      </c>
      <c r="E76" s="119">
        <v>2.610305202316623</v>
      </c>
      <c r="F76" s="86" t="s">
        <v>632</v>
      </c>
      <c r="G76" s="86" t="b">
        <v>0</v>
      </c>
      <c r="H76" s="86" t="b">
        <v>0</v>
      </c>
      <c r="I76" s="86" t="b">
        <v>0</v>
      </c>
      <c r="J76" s="86" t="b">
        <v>0</v>
      </c>
      <c r="K76" s="86" t="b">
        <v>0</v>
      </c>
      <c r="L76" s="86" t="b">
        <v>0</v>
      </c>
    </row>
    <row r="77" spans="1:12" ht="15">
      <c r="A77" s="115" t="s">
        <v>652</v>
      </c>
      <c r="B77" s="115" t="s">
        <v>861</v>
      </c>
      <c r="C77" s="86">
        <v>2</v>
      </c>
      <c r="D77" s="119">
        <v>0.0025589645420567957</v>
      </c>
      <c r="E77" s="119">
        <v>1.3972303770077719</v>
      </c>
      <c r="F77" s="86" t="s">
        <v>632</v>
      </c>
      <c r="G77" s="86" t="b">
        <v>0</v>
      </c>
      <c r="H77" s="86" t="b">
        <v>0</v>
      </c>
      <c r="I77" s="86" t="b">
        <v>0</v>
      </c>
      <c r="J77" s="86" t="b">
        <v>0</v>
      </c>
      <c r="K77" s="86" t="b">
        <v>0</v>
      </c>
      <c r="L77" s="86" t="b">
        <v>0</v>
      </c>
    </row>
    <row r="78" spans="1:12" ht="15">
      <c r="A78" s="115" t="s">
        <v>852</v>
      </c>
      <c r="B78" s="115" t="s">
        <v>742</v>
      </c>
      <c r="C78" s="86">
        <v>2</v>
      </c>
      <c r="D78" s="119">
        <v>0.0025589645420567957</v>
      </c>
      <c r="E78" s="119">
        <v>2.610305202316623</v>
      </c>
      <c r="F78" s="86" t="s">
        <v>632</v>
      </c>
      <c r="G78" s="86" t="b">
        <v>0</v>
      </c>
      <c r="H78" s="86" t="b">
        <v>0</v>
      </c>
      <c r="I78" s="86" t="b">
        <v>0</v>
      </c>
      <c r="J78" s="86" t="b">
        <v>0</v>
      </c>
      <c r="K78" s="86" t="b">
        <v>0</v>
      </c>
      <c r="L78" s="86" t="b">
        <v>0</v>
      </c>
    </row>
    <row r="79" spans="1:12" ht="15">
      <c r="A79" s="115" t="s">
        <v>742</v>
      </c>
      <c r="B79" s="115" t="s">
        <v>736</v>
      </c>
      <c r="C79" s="86">
        <v>2</v>
      </c>
      <c r="D79" s="119">
        <v>0.0025589645420567957</v>
      </c>
      <c r="E79" s="119">
        <v>2.434213943260942</v>
      </c>
      <c r="F79" s="86" t="s">
        <v>632</v>
      </c>
      <c r="G79" s="86" t="b">
        <v>0</v>
      </c>
      <c r="H79" s="86" t="b">
        <v>0</v>
      </c>
      <c r="I79" s="86" t="b">
        <v>0</v>
      </c>
      <c r="J79" s="86" t="b">
        <v>0</v>
      </c>
      <c r="K79" s="86" t="b">
        <v>0</v>
      </c>
      <c r="L79" s="86" t="b">
        <v>0</v>
      </c>
    </row>
    <row r="80" spans="1:12" ht="15">
      <c r="A80" s="115" t="s">
        <v>711</v>
      </c>
      <c r="B80" s="115" t="s">
        <v>688</v>
      </c>
      <c r="C80" s="86">
        <v>2</v>
      </c>
      <c r="D80" s="119">
        <v>0.0025589645420567957</v>
      </c>
      <c r="E80" s="119">
        <v>2.0874264570362855</v>
      </c>
      <c r="F80" s="86" t="s">
        <v>632</v>
      </c>
      <c r="G80" s="86" t="b">
        <v>0</v>
      </c>
      <c r="H80" s="86" t="b">
        <v>0</v>
      </c>
      <c r="I80" s="86" t="b">
        <v>0</v>
      </c>
      <c r="J80" s="86" t="b">
        <v>0</v>
      </c>
      <c r="K80" s="86" t="b">
        <v>0</v>
      </c>
      <c r="L80" s="86" t="b">
        <v>0</v>
      </c>
    </row>
    <row r="81" spans="1:12" ht="15">
      <c r="A81" s="115" t="s">
        <v>667</v>
      </c>
      <c r="B81" s="115" t="s">
        <v>666</v>
      </c>
      <c r="C81" s="86">
        <v>2</v>
      </c>
      <c r="D81" s="119">
        <v>0.0025589645420567957</v>
      </c>
      <c r="E81" s="119">
        <v>1.5822764787163794</v>
      </c>
      <c r="F81" s="86" t="s">
        <v>632</v>
      </c>
      <c r="G81" s="86" t="b">
        <v>0</v>
      </c>
      <c r="H81" s="86" t="b">
        <v>0</v>
      </c>
      <c r="I81" s="86" t="b">
        <v>0</v>
      </c>
      <c r="J81" s="86" t="b">
        <v>0</v>
      </c>
      <c r="K81" s="86" t="b">
        <v>0</v>
      </c>
      <c r="L81" s="86" t="b">
        <v>0</v>
      </c>
    </row>
    <row r="82" spans="1:12" ht="15">
      <c r="A82" s="115" t="s">
        <v>855</v>
      </c>
      <c r="B82" s="115" t="s">
        <v>660</v>
      </c>
      <c r="C82" s="86">
        <v>2</v>
      </c>
      <c r="D82" s="119">
        <v>0.0025589645420567957</v>
      </c>
      <c r="E82" s="119">
        <v>2.0460337718780606</v>
      </c>
      <c r="F82" s="86" t="s">
        <v>632</v>
      </c>
      <c r="G82" s="86" t="b">
        <v>0</v>
      </c>
      <c r="H82" s="86" t="b">
        <v>0</v>
      </c>
      <c r="I82" s="86" t="b">
        <v>0</v>
      </c>
      <c r="J82" s="86" t="b">
        <v>0</v>
      </c>
      <c r="K82" s="86" t="b">
        <v>0</v>
      </c>
      <c r="L82" s="86" t="b">
        <v>0</v>
      </c>
    </row>
    <row r="83" spans="1:12" ht="15">
      <c r="A83" s="115" t="s">
        <v>660</v>
      </c>
      <c r="B83" s="115" t="s">
        <v>695</v>
      </c>
      <c r="C83" s="86">
        <v>2</v>
      </c>
      <c r="D83" s="119">
        <v>0.0025589645420567957</v>
      </c>
      <c r="E83" s="119">
        <v>1.745003776214079</v>
      </c>
      <c r="F83" s="86" t="s">
        <v>632</v>
      </c>
      <c r="G83" s="86" t="b">
        <v>0</v>
      </c>
      <c r="H83" s="86" t="b">
        <v>0</v>
      </c>
      <c r="I83" s="86" t="b">
        <v>0</v>
      </c>
      <c r="J83" s="86" t="b">
        <v>0</v>
      </c>
      <c r="K83" s="86" t="b">
        <v>0</v>
      </c>
      <c r="L83" s="86" t="b">
        <v>0</v>
      </c>
    </row>
    <row r="84" spans="1:12" ht="15">
      <c r="A84" s="115" t="s">
        <v>652</v>
      </c>
      <c r="B84" s="115" t="s">
        <v>841</v>
      </c>
      <c r="C84" s="86">
        <v>2</v>
      </c>
      <c r="D84" s="119">
        <v>0.0025589645420567957</v>
      </c>
      <c r="E84" s="119">
        <v>1.3972303770077719</v>
      </c>
      <c r="F84" s="86" t="s">
        <v>632</v>
      </c>
      <c r="G84" s="86" t="b">
        <v>0</v>
      </c>
      <c r="H84" s="86" t="b">
        <v>0</v>
      </c>
      <c r="I84" s="86" t="b">
        <v>0</v>
      </c>
      <c r="J84" s="86" t="b">
        <v>0</v>
      </c>
      <c r="K84" s="86" t="b">
        <v>0</v>
      </c>
      <c r="L84" s="86" t="b">
        <v>0</v>
      </c>
    </row>
    <row r="85" spans="1:12" ht="15">
      <c r="A85" s="115" t="s">
        <v>862</v>
      </c>
      <c r="B85" s="115" t="s">
        <v>863</v>
      </c>
      <c r="C85" s="86">
        <v>2</v>
      </c>
      <c r="D85" s="119">
        <v>0.0025589645420567957</v>
      </c>
      <c r="E85" s="119">
        <v>2.7863964613723042</v>
      </c>
      <c r="F85" s="86" t="s">
        <v>632</v>
      </c>
      <c r="G85" s="86" t="b">
        <v>0</v>
      </c>
      <c r="H85" s="86" t="b">
        <v>0</v>
      </c>
      <c r="I85" s="86" t="b">
        <v>0</v>
      </c>
      <c r="J85" s="86" t="b">
        <v>0</v>
      </c>
      <c r="K85" s="86" t="b">
        <v>0</v>
      </c>
      <c r="L85" s="86" t="b">
        <v>0</v>
      </c>
    </row>
    <row r="86" spans="1:12" ht="15">
      <c r="A86" s="115" t="s">
        <v>800</v>
      </c>
      <c r="B86" s="115" t="s">
        <v>661</v>
      </c>
      <c r="C86" s="86">
        <v>2</v>
      </c>
      <c r="D86" s="119">
        <v>0.0025589645420567957</v>
      </c>
      <c r="E86" s="119">
        <v>2.1331839475969607</v>
      </c>
      <c r="F86" s="86" t="s">
        <v>632</v>
      </c>
      <c r="G86" s="86" t="b">
        <v>0</v>
      </c>
      <c r="H86" s="86" t="b">
        <v>0</v>
      </c>
      <c r="I86" s="86" t="b">
        <v>0</v>
      </c>
      <c r="J86" s="86" t="b">
        <v>0</v>
      </c>
      <c r="K86" s="86" t="b">
        <v>0</v>
      </c>
      <c r="L86" s="86" t="b">
        <v>0</v>
      </c>
    </row>
    <row r="87" spans="1:12" ht="15">
      <c r="A87" s="115" t="s">
        <v>859</v>
      </c>
      <c r="B87" s="115" t="s">
        <v>653</v>
      </c>
      <c r="C87" s="86">
        <v>2</v>
      </c>
      <c r="D87" s="119">
        <v>0.0025589645420567957</v>
      </c>
      <c r="E87" s="119">
        <v>1.8569775356580116</v>
      </c>
      <c r="F87" s="86" t="s">
        <v>632</v>
      </c>
      <c r="G87" s="86" t="b">
        <v>0</v>
      </c>
      <c r="H87" s="86" t="b">
        <v>0</v>
      </c>
      <c r="I87" s="86" t="b">
        <v>0</v>
      </c>
      <c r="J87" s="86" t="b">
        <v>0</v>
      </c>
      <c r="K87" s="86" t="b">
        <v>0</v>
      </c>
      <c r="L87" s="86" t="b">
        <v>0</v>
      </c>
    </row>
    <row r="88" spans="1:12" ht="15">
      <c r="A88" s="115" t="s">
        <v>695</v>
      </c>
      <c r="B88" s="115" t="s">
        <v>652</v>
      </c>
      <c r="C88" s="86">
        <v>2</v>
      </c>
      <c r="D88" s="119">
        <v>0.0025589645420567957</v>
      </c>
      <c r="E88" s="119">
        <v>0.9260584548013107</v>
      </c>
      <c r="F88" s="86" t="s">
        <v>632</v>
      </c>
      <c r="G88" s="86" t="b">
        <v>0</v>
      </c>
      <c r="H88" s="86" t="b">
        <v>0</v>
      </c>
      <c r="I88" s="86" t="b">
        <v>0</v>
      </c>
      <c r="J88" s="86" t="b">
        <v>0</v>
      </c>
      <c r="K88" s="86" t="b">
        <v>0</v>
      </c>
      <c r="L88" s="86" t="b">
        <v>0</v>
      </c>
    </row>
    <row r="89" spans="1:12" ht="15">
      <c r="A89" s="115" t="s">
        <v>652</v>
      </c>
      <c r="B89" s="115" t="s">
        <v>677</v>
      </c>
      <c r="C89" s="86">
        <v>2</v>
      </c>
      <c r="D89" s="119">
        <v>0.0025589645420567957</v>
      </c>
      <c r="E89" s="119">
        <v>0.8531623326574962</v>
      </c>
      <c r="F89" s="86" t="s">
        <v>632</v>
      </c>
      <c r="G89" s="86" t="b">
        <v>0</v>
      </c>
      <c r="H89" s="86" t="b">
        <v>0</v>
      </c>
      <c r="I89" s="86" t="b">
        <v>0</v>
      </c>
      <c r="J89" s="86" t="b">
        <v>0</v>
      </c>
      <c r="K89" s="86" t="b">
        <v>0</v>
      </c>
      <c r="L89" s="86" t="b">
        <v>0</v>
      </c>
    </row>
    <row r="90" spans="1:12" ht="15">
      <c r="A90" s="115" t="s">
        <v>652</v>
      </c>
      <c r="B90" s="115" t="s">
        <v>687</v>
      </c>
      <c r="C90" s="86">
        <v>2</v>
      </c>
      <c r="D90" s="119">
        <v>0.0025589645420567957</v>
      </c>
      <c r="E90" s="119">
        <v>0.9992903683357343</v>
      </c>
      <c r="F90" s="86" t="s">
        <v>632</v>
      </c>
      <c r="G90" s="86" t="b">
        <v>0</v>
      </c>
      <c r="H90" s="86" t="b">
        <v>0</v>
      </c>
      <c r="I90" s="86" t="b">
        <v>0</v>
      </c>
      <c r="J90" s="86" t="b">
        <v>0</v>
      </c>
      <c r="K90" s="86" t="b">
        <v>0</v>
      </c>
      <c r="L90" s="86" t="b">
        <v>0</v>
      </c>
    </row>
    <row r="91" spans="1:12" ht="15">
      <c r="A91" s="115" t="s">
        <v>737</v>
      </c>
      <c r="B91" s="115" t="s">
        <v>715</v>
      </c>
      <c r="C91" s="86">
        <v>2</v>
      </c>
      <c r="D91" s="119">
        <v>0.0025589645420567957</v>
      </c>
      <c r="E91" s="119">
        <v>2.434213943260942</v>
      </c>
      <c r="F91" s="86" t="s">
        <v>632</v>
      </c>
      <c r="G91" s="86" t="b">
        <v>0</v>
      </c>
      <c r="H91" s="86" t="b">
        <v>0</v>
      </c>
      <c r="I91" s="86" t="b">
        <v>0</v>
      </c>
      <c r="J91" s="86" t="b">
        <v>0</v>
      </c>
      <c r="K91" s="86" t="b">
        <v>0</v>
      </c>
      <c r="L91" s="86" t="b">
        <v>0</v>
      </c>
    </row>
    <row r="92" spans="1:12" ht="15">
      <c r="A92" s="115" t="s">
        <v>659</v>
      </c>
      <c r="B92" s="115" t="s">
        <v>796</v>
      </c>
      <c r="C92" s="86">
        <v>2</v>
      </c>
      <c r="D92" s="119">
        <v>0.0025589645420567957</v>
      </c>
      <c r="E92" s="119">
        <v>2.0874264570362855</v>
      </c>
      <c r="F92" s="86" t="s">
        <v>632</v>
      </c>
      <c r="G92" s="86" t="b">
        <v>0</v>
      </c>
      <c r="H92" s="86" t="b">
        <v>0</v>
      </c>
      <c r="I92" s="86" t="b">
        <v>0</v>
      </c>
      <c r="J92" s="86" t="b">
        <v>0</v>
      </c>
      <c r="K92" s="86" t="b">
        <v>0</v>
      </c>
      <c r="L92" s="86" t="b">
        <v>0</v>
      </c>
    </row>
    <row r="93" spans="1:12" ht="15">
      <c r="A93" s="115" t="s">
        <v>689</v>
      </c>
      <c r="B93" s="115" t="s">
        <v>676</v>
      </c>
      <c r="C93" s="86">
        <v>2</v>
      </c>
      <c r="D93" s="119">
        <v>0.0025589645420567957</v>
      </c>
      <c r="E93" s="119">
        <v>1.844388408349991</v>
      </c>
      <c r="F93" s="86" t="s">
        <v>632</v>
      </c>
      <c r="G93" s="86" t="b">
        <v>0</v>
      </c>
      <c r="H93" s="86" t="b">
        <v>0</v>
      </c>
      <c r="I93" s="86" t="b">
        <v>0</v>
      </c>
      <c r="J93" s="86" t="b">
        <v>0</v>
      </c>
      <c r="K93" s="86" t="b">
        <v>0</v>
      </c>
      <c r="L93" s="86" t="b">
        <v>0</v>
      </c>
    </row>
    <row r="94" spans="1:12" ht="15">
      <c r="A94" s="115" t="s">
        <v>685</v>
      </c>
      <c r="B94" s="115" t="s">
        <v>709</v>
      </c>
      <c r="C94" s="86">
        <v>2</v>
      </c>
      <c r="D94" s="119">
        <v>0.0025589645420567957</v>
      </c>
      <c r="E94" s="119">
        <v>2.0082452109886604</v>
      </c>
      <c r="F94" s="86" t="s">
        <v>632</v>
      </c>
      <c r="G94" s="86" t="b">
        <v>0</v>
      </c>
      <c r="H94" s="86" t="b">
        <v>0</v>
      </c>
      <c r="I94" s="86" t="b">
        <v>0</v>
      </c>
      <c r="J94" s="86" t="b">
        <v>0</v>
      </c>
      <c r="K94" s="86" t="b">
        <v>0</v>
      </c>
      <c r="L94" s="86" t="b">
        <v>0</v>
      </c>
    </row>
    <row r="95" spans="1:12" ht="15">
      <c r="A95" s="115" t="s">
        <v>726</v>
      </c>
      <c r="B95" s="115" t="s">
        <v>658</v>
      </c>
      <c r="C95" s="86">
        <v>2</v>
      </c>
      <c r="D95" s="119">
        <v>0.0025589645420567957</v>
      </c>
      <c r="E95" s="119">
        <v>1.8321539519329795</v>
      </c>
      <c r="F95" s="86" t="s">
        <v>632</v>
      </c>
      <c r="G95" s="86" t="b">
        <v>0</v>
      </c>
      <c r="H95" s="86" t="b">
        <v>0</v>
      </c>
      <c r="I95" s="86" t="b">
        <v>0</v>
      </c>
      <c r="J95" s="86" t="b">
        <v>1</v>
      </c>
      <c r="K95" s="86" t="b">
        <v>0</v>
      </c>
      <c r="L95" s="86" t="b">
        <v>0</v>
      </c>
    </row>
    <row r="96" spans="1:12" ht="15">
      <c r="A96" s="115" t="s">
        <v>652</v>
      </c>
      <c r="B96" s="115" t="s">
        <v>680</v>
      </c>
      <c r="C96" s="86">
        <v>2</v>
      </c>
      <c r="D96" s="119">
        <v>0.0025589645420567957</v>
      </c>
      <c r="E96" s="119">
        <v>0.9201091222881094</v>
      </c>
      <c r="F96" s="86" t="s">
        <v>632</v>
      </c>
      <c r="G96" s="86" t="b">
        <v>0</v>
      </c>
      <c r="H96" s="86" t="b">
        <v>0</v>
      </c>
      <c r="I96" s="86" t="b">
        <v>0</v>
      </c>
      <c r="J96" s="86" t="b">
        <v>0</v>
      </c>
      <c r="K96" s="86" t="b">
        <v>0</v>
      </c>
      <c r="L96" s="86" t="b">
        <v>0</v>
      </c>
    </row>
    <row r="97" spans="1:12" ht="15">
      <c r="A97" s="115" t="s">
        <v>666</v>
      </c>
      <c r="B97" s="115" t="s">
        <v>652</v>
      </c>
      <c r="C97" s="86">
        <v>2</v>
      </c>
      <c r="D97" s="119">
        <v>0.0025589645420567957</v>
      </c>
      <c r="E97" s="119">
        <v>0.8468772087536858</v>
      </c>
      <c r="F97" s="86" t="s">
        <v>632</v>
      </c>
      <c r="G97" s="86" t="b">
        <v>0</v>
      </c>
      <c r="H97" s="86" t="b">
        <v>0</v>
      </c>
      <c r="I97" s="86" t="b">
        <v>0</v>
      </c>
      <c r="J97" s="86" t="b">
        <v>0</v>
      </c>
      <c r="K97" s="86" t="b">
        <v>0</v>
      </c>
      <c r="L97" s="86" t="b">
        <v>0</v>
      </c>
    </row>
    <row r="98" spans="1:12" ht="15">
      <c r="A98" s="115" t="s">
        <v>664</v>
      </c>
      <c r="B98" s="115" t="s">
        <v>831</v>
      </c>
      <c r="C98" s="86">
        <v>2</v>
      </c>
      <c r="D98" s="119">
        <v>0.0030147253227744055</v>
      </c>
      <c r="E98" s="119">
        <v>2.1331839475969607</v>
      </c>
      <c r="F98" s="86" t="s">
        <v>632</v>
      </c>
      <c r="G98" s="86" t="b">
        <v>0</v>
      </c>
      <c r="H98" s="86" t="b">
        <v>0</v>
      </c>
      <c r="I98" s="86" t="b">
        <v>0</v>
      </c>
      <c r="J98" s="86" t="b">
        <v>0</v>
      </c>
      <c r="K98" s="86" t="b">
        <v>0</v>
      </c>
      <c r="L98" s="86" t="b">
        <v>0</v>
      </c>
    </row>
    <row r="99" spans="1:12" ht="15">
      <c r="A99" s="115" t="s">
        <v>684</v>
      </c>
      <c r="B99" s="115" t="s">
        <v>817</v>
      </c>
      <c r="C99" s="86">
        <v>2</v>
      </c>
      <c r="D99" s="119">
        <v>0.0025589645420567957</v>
      </c>
      <c r="E99" s="119">
        <v>2.3092752066526416</v>
      </c>
      <c r="F99" s="86" t="s">
        <v>632</v>
      </c>
      <c r="G99" s="86" t="b">
        <v>0</v>
      </c>
      <c r="H99" s="86" t="b">
        <v>0</v>
      </c>
      <c r="I99" s="86" t="b">
        <v>0</v>
      </c>
      <c r="J99" s="86" t="b">
        <v>0</v>
      </c>
      <c r="K99" s="86" t="b">
        <v>0</v>
      </c>
      <c r="L99" s="86" t="b">
        <v>0</v>
      </c>
    </row>
    <row r="100" spans="1:12" ht="15">
      <c r="A100" s="115" t="s">
        <v>681</v>
      </c>
      <c r="B100" s="115" t="s">
        <v>675</v>
      </c>
      <c r="C100" s="86">
        <v>2</v>
      </c>
      <c r="D100" s="119">
        <v>0.0025589645420567957</v>
      </c>
      <c r="E100" s="119">
        <v>1.7652071623023662</v>
      </c>
      <c r="F100" s="86" t="s">
        <v>632</v>
      </c>
      <c r="G100" s="86" t="b">
        <v>0</v>
      </c>
      <c r="H100" s="86" t="b">
        <v>0</v>
      </c>
      <c r="I100" s="86" t="b">
        <v>0</v>
      </c>
      <c r="J100" s="86" t="b">
        <v>0</v>
      </c>
      <c r="K100" s="86" t="b">
        <v>0</v>
      </c>
      <c r="L100" s="86" t="b">
        <v>0</v>
      </c>
    </row>
    <row r="101" spans="1:12" ht="15">
      <c r="A101" s="115" t="s">
        <v>814</v>
      </c>
      <c r="B101" s="115" t="s">
        <v>815</v>
      </c>
      <c r="C101" s="86">
        <v>2</v>
      </c>
      <c r="D101" s="119">
        <v>0.0030147253227744055</v>
      </c>
      <c r="E101" s="119">
        <v>2.7863964613723042</v>
      </c>
      <c r="F101" s="86" t="s">
        <v>632</v>
      </c>
      <c r="G101" s="86" t="b">
        <v>1</v>
      </c>
      <c r="H101" s="86" t="b">
        <v>0</v>
      </c>
      <c r="I101" s="86" t="b">
        <v>0</v>
      </c>
      <c r="J101" s="86" t="b">
        <v>0</v>
      </c>
      <c r="K101" s="86" t="b">
        <v>0</v>
      </c>
      <c r="L101" s="86" t="b">
        <v>0</v>
      </c>
    </row>
    <row r="102" spans="1:12" ht="15">
      <c r="A102" s="115" t="s">
        <v>663</v>
      </c>
      <c r="B102" s="115" t="s">
        <v>656</v>
      </c>
      <c r="C102" s="86">
        <v>2</v>
      </c>
      <c r="D102" s="119">
        <v>0.0030147253227744055</v>
      </c>
      <c r="E102" s="119">
        <v>1.2745131003934298</v>
      </c>
      <c r="F102" s="86" t="s">
        <v>632</v>
      </c>
      <c r="G102" s="86" t="b">
        <v>0</v>
      </c>
      <c r="H102" s="86" t="b">
        <v>0</v>
      </c>
      <c r="I102" s="86" t="b">
        <v>0</v>
      </c>
      <c r="J102" s="86" t="b">
        <v>0</v>
      </c>
      <c r="K102" s="86" t="b">
        <v>0</v>
      </c>
      <c r="L102" s="86" t="b">
        <v>0</v>
      </c>
    </row>
    <row r="103" spans="1:12" ht="15">
      <c r="A103" s="115" t="s">
        <v>653</v>
      </c>
      <c r="B103" s="115" t="s">
        <v>706</v>
      </c>
      <c r="C103" s="86">
        <v>2</v>
      </c>
      <c r="D103" s="119">
        <v>0.0025589645420567957</v>
      </c>
      <c r="E103" s="119">
        <v>1.5822764787163794</v>
      </c>
      <c r="F103" s="86" t="s">
        <v>632</v>
      </c>
      <c r="G103" s="86" t="b">
        <v>0</v>
      </c>
      <c r="H103" s="86" t="b">
        <v>0</v>
      </c>
      <c r="I103" s="86" t="b">
        <v>0</v>
      </c>
      <c r="J103" s="86" t="b">
        <v>1</v>
      </c>
      <c r="K103" s="86" t="b">
        <v>0</v>
      </c>
      <c r="L103" s="86" t="b">
        <v>0</v>
      </c>
    </row>
    <row r="104" spans="1:12" ht="15">
      <c r="A104" s="115" t="s">
        <v>672</v>
      </c>
      <c r="B104" s="115" t="s">
        <v>655</v>
      </c>
      <c r="C104" s="86">
        <v>2</v>
      </c>
      <c r="D104" s="119">
        <v>0.0025589645420567957</v>
      </c>
      <c r="E104" s="119">
        <v>1.429415060379173</v>
      </c>
      <c r="F104" s="86" t="s">
        <v>632</v>
      </c>
      <c r="G104" s="86" t="b">
        <v>1</v>
      </c>
      <c r="H104" s="86" t="b">
        <v>0</v>
      </c>
      <c r="I104" s="86" t="b">
        <v>0</v>
      </c>
      <c r="J104" s="86" t="b">
        <v>0</v>
      </c>
      <c r="K104" s="86" t="b">
        <v>0</v>
      </c>
      <c r="L104" s="86" t="b">
        <v>0</v>
      </c>
    </row>
    <row r="105" spans="1:12" ht="15">
      <c r="A105" s="115" t="s">
        <v>655</v>
      </c>
      <c r="B105" s="115" t="s">
        <v>673</v>
      </c>
      <c r="C105" s="86">
        <v>2</v>
      </c>
      <c r="D105" s="119">
        <v>0.0025589645420567957</v>
      </c>
      <c r="E105" s="119">
        <v>1.3972303770077719</v>
      </c>
      <c r="F105" s="86" t="s">
        <v>632</v>
      </c>
      <c r="G105" s="86" t="b">
        <v>0</v>
      </c>
      <c r="H105" s="86" t="b">
        <v>0</v>
      </c>
      <c r="I105" s="86" t="b">
        <v>0</v>
      </c>
      <c r="J105" s="86" t="b">
        <v>0</v>
      </c>
      <c r="K105" s="86" t="b">
        <v>0</v>
      </c>
      <c r="L105" s="86" t="b">
        <v>0</v>
      </c>
    </row>
    <row r="106" spans="1:12" ht="15">
      <c r="A106" s="115" t="s">
        <v>725</v>
      </c>
      <c r="B106" s="115" t="s">
        <v>654</v>
      </c>
      <c r="C106" s="86">
        <v>2</v>
      </c>
      <c r="D106" s="119">
        <v>0.0030147253227744055</v>
      </c>
      <c r="E106" s="119">
        <v>1.7072152153246793</v>
      </c>
      <c r="F106" s="86" t="s">
        <v>632</v>
      </c>
      <c r="G106" s="86" t="b">
        <v>0</v>
      </c>
      <c r="H106" s="86" t="b">
        <v>0</v>
      </c>
      <c r="I106" s="86" t="b">
        <v>0</v>
      </c>
      <c r="J106" s="86" t="b">
        <v>0</v>
      </c>
      <c r="K106" s="86" t="b">
        <v>0</v>
      </c>
      <c r="L106" s="86" t="b">
        <v>0</v>
      </c>
    </row>
    <row r="107" spans="1:12" ht="15">
      <c r="A107" s="115" t="s">
        <v>689</v>
      </c>
      <c r="B107" s="115" t="s">
        <v>654</v>
      </c>
      <c r="C107" s="86">
        <v>2</v>
      </c>
      <c r="D107" s="119">
        <v>0.0025589645420567957</v>
      </c>
      <c r="E107" s="119">
        <v>1.4853664657083232</v>
      </c>
      <c r="F107" s="86" t="s">
        <v>632</v>
      </c>
      <c r="G107" s="86" t="b">
        <v>0</v>
      </c>
      <c r="H107" s="86" t="b">
        <v>0</v>
      </c>
      <c r="I107" s="86" t="b">
        <v>0</v>
      </c>
      <c r="J107" s="86" t="b">
        <v>0</v>
      </c>
      <c r="K107" s="86" t="b">
        <v>0</v>
      </c>
      <c r="L107" s="86" t="b">
        <v>0</v>
      </c>
    </row>
    <row r="108" spans="1:12" ht="15">
      <c r="A108" s="115" t="s">
        <v>754</v>
      </c>
      <c r="B108" s="115" t="s">
        <v>653</v>
      </c>
      <c r="C108" s="86">
        <v>2</v>
      </c>
      <c r="D108" s="119">
        <v>0.0030147253227744055</v>
      </c>
      <c r="E108" s="119">
        <v>1.8569775356580116</v>
      </c>
      <c r="F108" s="86" t="s">
        <v>632</v>
      </c>
      <c r="G108" s="86" t="b">
        <v>0</v>
      </c>
      <c r="H108" s="86" t="b">
        <v>0</v>
      </c>
      <c r="I108" s="86" t="b">
        <v>0</v>
      </c>
      <c r="J108" s="86" t="b">
        <v>0</v>
      </c>
      <c r="K108" s="86" t="b">
        <v>0</v>
      </c>
      <c r="L108" s="86" t="b">
        <v>0</v>
      </c>
    </row>
    <row r="109" spans="1:12" ht="15">
      <c r="A109" s="115" t="s">
        <v>653</v>
      </c>
      <c r="B109" s="115" t="s">
        <v>654</v>
      </c>
      <c r="C109" s="86">
        <v>2</v>
      </c>
      <c r="D109" s="119">
        <v>0.0030147253227744055</v>
      </c>
      <c r="E109" s="119">
        <v>0.980216487388417</v>
      </c>
      <c r="F109" s="86" t="s">
        <v>632</v>
      </c>
      <c r="G109" s="86" t="b">
        <v>0</v>
      </c>
      <c r="H109" s="86" t="b">
        <v>0</v>
      </c>
      <c r="I109" s="86" t="b">
        <v>0</v>
      </c>
      <c r="J109" s="86" t="b">
        <v>0</v>
      </c>
      <c r="K109" s="86" t="b">
        <v>0</v>
      </c>
      <c r="L109" s="86" t="b">
        <v>0</v>
      </c>
    </row>
    <row r="110" spans="1:12" ht="15">
      <c r="A110" s="115" t="s">
        <v>654</v>
      </c>
      <c r="B110" s="115" t="s">
        <v>652</v>
      </c>
      <c r="C110" s="86">
        <v>2</v>
      </c>
      <c r="D110" s="119">
        <v>0.0025589645420567957</v>
      </c>
      <c r="E110" s="119">
        <v>0.44893720008164817</v>
      </c>
      <c r="F110" s="86" t="s">
        <v>632</v>
      </c>
      <c r="G110" s="86" t="b">
        <v>0</v>
      </c>
      <c r="H110" s="86" t="b">
        <v>0</v>
      </c>
      <c r="I110" s="86" t="b">
        <v>0</v>
      </c>
      <c r="J110" s="86" t="b">
        <v>0</v>
      </c>
      <c r="K110" s="86" t="b">
        <v>0</v>
      </c>
      <c r="L110" s="86" t="b">
        <v>0</v>
      </c>
    </row>
    <row r="111" spans="1:12" ht="15">
      <c r="A111" s="115" t="s">
        <v>716</v>
      </c>
      <c r="B111" s="115" t="s">
        <v>652</v>
      </c>
      <c r="C111" s="86">
        <v>2</v>
      </c>
      <c r="D111" s="119">
        <v>0.0030147253227744055</v>
      </c>
      <c r="E111" s="119">
        <v>1.147907204417667</v>
      </c>
      <c r="F111" s="86" t="s">
        <v>632</v>
      </c>
      <c r="G111" s="86" t="b">
        <v>0</v>
      </c>
      <c r="H111" s="86" t="b">
        <v>0</v>
      </c>
      <c r="I111" s="86" t="b">
        <v>0</v>
      </c>
      <c r="J111" s="86" t="b">
        <v>0</v>
      </c>
      <c r="K111" s="86" t="b">
        <v>0</v>
      </c>
      <c r="L111"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072D1-6E20-41C8-8B56-373E015AFAD4}">
  <dimension ref="A1:D43"/>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s>
  <sheetData>
    <row r="1" spans="1:4" ht="15" customHeight="1">
      <c r="A1" s="13" t="s">
        <v>894</v>
      </c>
      <c r="B1" s="13" t="s">
        <v>898</v>
      </c>
      <c r="C1" s="13" t="s">
        <v>899</v>
      </c>
      <c r="D1" s="13" t="s">
        <v>900</v>
      </c>
    </row>
    <row r="2" spans="1:4" ht="15">
      <c r="A2" s="88" t="s">
        <v>895</v>
      </c>
      <c r="B2" s="86">
        <v>1</v>
      </c>
      <c r="C2" s="88" t="s">
        <v>897</v>
      </c>
      <c r="D2" s="86">
        <v>1</v>
      </c>
    </row>
    <row r="3" spans="1:4" ht="15">
      <c r="A3" s="88" t="s">
        <v>896</v>
      </c>
      <c r="B3" s="86">
        <v>1</v>
      </c>
      <c r="C3" s="88" t="s">
        <v>896</v>
      </c>
      <c r="D3" s="86">
        <v>1</v>
      </c>
    </row>
    <row r="4" spans="1:4" ht="15">
      <c r="A4" s="88" t="s">
        <v>897</v>
      </c>
      <c r="B4" s="86">
        <v>1</v>
      </c>
      <c r="C4" s="88" t="s">
        <v>895</v>
      </c>
      <c r="D4" s="86">
        <v>1</v>
      </c>
    </row>
    <row r="7" spans="1:4" ht="15" customHeight="1">
      <c r="A7" s="13" t="s">
        <v>903</v>
      </c>
      <c r="B7" s="13" t="s">
        <v>898</v>
      </c>
      <c r="C7" s="13" t="s">
        <v>904</v>
      </c>
      <c r="D7" s="13" t="s">
        <v>900</v>
      </c>
    </row>
    <row r="8" spans="1:4" ht="15">
      <c r="A8" s="86" t="s">
        <v>507</v>
      </c>
      <c r="B8" s="86">
        <v>1</v>
      </c>
      <c r="C8" s="86" t="s">
        <v>505</v>
      </c>
      <c r="D8" s="86">
        <v>1</v>
      </c>
    </row>
    <row r="9" spans="1:4" ht="15">
      <c r="A9" s="86" t="s">
        <v>506</v>
      </c>
      <c r="B9" s="86">
        <v>1</v>
      </c>
      <c r="C9" s="86" t="s">
        <v>506</v>
      </c>
      <c r="D9" s="86">
        <v>1</v>
      </c>
    </row>
    <row r="10" spans="1:4" ht="15">
      <c r="A10" s="86" t="s">
        <v>505</v>
      </c>
      <c r="B10" s="86">
        <v>1</v>
      </c>
      <c r="C10" s="86" t="s">
        <v>507</v>
      </c>
      <c r="D10" s="86">
        <v>1</v>
      </c>
    </row>
    <row r="13" spans="1:4" ht="15" customHeight="1">
      <c r="A13" s="13" t="s">
        <v>907</v>
      </c>
      <c r="B13" s="13" t="s">
        <v>898</v>
      </c>
      <c r="C13" s="13" t="s">
        <v>910</v>
      </c>
      <c r="D13" s="13" t="s">
        <v>900</v>
      </c>
    </row>
    <row r="14" spans="1:4" ht="15">
      <c r="A14" s="86" t="s">
        <v>827</v>
      </c>
      <c r="B14" s="86">
        <v>2</v>
      </c>
      <c r="C14" s="86" t="s">
        <v>836</v>
      </c>
      <c r="D14" s="86">
        <v>2</v>
      </c>
    </row>
    <row r="15" spans="1:4" ht="15">
      <c r="A15" s="86" t="s">
        <v>836</v>
      </c>
      <c r="B15" s="86">
        <v>2</v>
      </c>
      <c r="C15" s="86" t="s">
        <v>827</v>
      </c>
      <c r="D15" s="86">
        <v>2</v>
      </c>
    </row>
    <row r="16" spans="1:4" ht="15">
      <c r="A16" s="86" t="s">
        <v>908</v>
      </c>
      <c r="B16" s="86">
        <v>1</v>
      </c>
      <c r="C16" s="86" t="s">
        <v>909</v>
      </c>
      <c r="D16" s="86">
        <v>1</v>
      </c>
    </row>
    <row r="17" spans="1:4" ht="15">
      <c r="A17" s="86" t="s">
        <v>909</v>
      </c>
      <c r="B17" s="86">
        <v>1</v>
      </c>
      <c r="C17" s="86" t="s">
        <v>908</v>
      </c>
      <c r="D17" s="86">
        <v>1</v>
      </c>
    </row>
    <row r="20" spans="1:4" ht="15" customHeight="1">
      <c r="A20" s="13" t="s">
        <v>913</v>
      </c>
      <c r="B20" s="13" t="s">
        <v>898</v>
      </c>
      <c r="C20" s="13" t="s">
        <v>914</v>
      </c>
      <c r="D20" s="13" t="s">
        <v>900</v>
      </c>
    </row>
    <row r="21" spans="1:4" ht="15">
      <c r="A21" s="115" t="s">
        <v>647</v>
      </c>
      <c r="B21" s="115">
        <v>130</v>
      </c>
      <c r="C21" s="115" t="s">
        <v>652</v>
      </c>
      <c r="D21" s="115">
        <v>62</v>
      </c>
    </row>
    <row r="22" spans="1:4" ht="15">
      <c r="A22" s="115" t="s">
        <v>648</v>
      </c>
      <c r="B22" s="115">
        <v>26</v>
      </c>
      <c r="C22" s="115" t="s">
        <v>653</v>
      </c>
      <c r="D22" s="115">
        <v>18</v>
      </c>
    </row>
    <row r="23" spans="1:4" ht="15">
      <c r="A23" s="115" t="s">
        <v>649</v>
      </c>
      <c r="B23" s="115">
        <v>0</v>
      </c>
      <c r="C23" s="115" t="s">
        <v>654</v>
      </c>
      <c r="D23" s="115">
        <v>16</v>
      </c>
    </row>
    <row r="24" spans="1:4" ht="15">
      <c r="A24" s="115" t="s">
        <v>650</v>
      </c>
      <c r="B24" s="115">
        <v>3092</v>
      </c>
      <c r="C24" s="115" t="s">
        <v>655</v>
      </c>
      <c r="D24" s="115">
        <v>15</v>
      </c>
    </row>
    <row r="25" spans="1:4" ht="15">
      <c r="A25" s="115" t="s">
        <v>651</v>
      </c>
      <c r="B25" s="115">
        <v>3248</v>
      </c>
      <c r="C25" s="115" t="s">
        <v>656</v>
      </c>
      <c r="D25" s="115">
        <v>14</v>
      </c>
    </row>
    <row r="26" spans="1:4" ht="15">
      <c r="A26" s="115" t="s">
        <v>652</v>
      </c>
      <c r="B26" s="115">
        <v>62</v>
      </c>
      <c r="C26" s="115" t="s">
        <v>657</v>
      </c>
      <c r="D26" s="115">
        <v>13</v>
      </c>
    </row>
    <row r="27" spans="1:4" ht="15">
      <c r="A27" s="115" t="s">
        <v>653</v>
      </c>
      <c r="B27" s="115">
        <v>18</v>
      </c>
      <c r="C27" s="115" t="s">
        <v>658</v>
      </c>
      <c r="D27" s="115">
        <v>12</v>
      </c>
    </row>
    <row r="28" spans="1:4" ht="15">
      <c r="A28" s="115" t="s">
        <v>654</v>
      </c>
      <c r="B28" s="115">
        <v>16</v>
      </c>
      <c r="C28" s="115" t="s">
        <v>659</v>
      </c>
      <c r="D28" s="115">
        <v>11</v>
      </c>
    </row>
    <row r="29" spans="1:4" ht="15">
      <c r="A29" s="115" t="s">
        <v>655</v>
      </c>
      <c r="B29" s="115">
        <v>15</v>
      </c>
      <c r="C29" s="115" t="s">
        <v>660</v>
      </c>
      <c r="D29" s="115">
        <v>11</v>
      </c>
    </row>
    <row r="30" spans="1:4" ht="15">
      <c r="A30" s="115" t="s">
        <v>656</v>
      </c>
      <c r="B30" s="115">
        <v>14</v>
      </c>
      <c r="C30" s="115" t="s">
        <v>661</v>
      </c>
      <c r="D30" s="115">
        <v>11</v>
      </c>
    </row>
    <row r="33" spans="1:4" ht="15" customHeight="1">
      <c r="A33" s="13" t="s">
        <v>916</v>
      </c>
      <c r="B33" s="13" t="s">
        <v>898</v>
      </c>
      <c r="C33" s="13" t="s">
        <v>919</v>
      </c>
      <c r="D33" s="13" t="s">
        <v>900</v>
      </c>
    </row>
    <row r="34" spans="1:4" ht="15">
      <c r="A34" s="115" t="s">
        <v>917</v>
      </c>
      <c r="B34" s="115">
        <v>6</v>
      </c>
      <c r="C34" s="115" t="s">
        <v>917</v>
      </c>
      <c r="D34" s="115">
        <v>6</v>
      </c>
    </row>
    <row r="35" spans="1:4" ht="15">
      <c r="A35" s="115" t="s">
        <v>918</v>
      </c>
      <c r="B35" s="115">
        <v>5</v>
      </c>
      <c r="C35" s="115" t="s">
        <v>918</v>
      </c>
      <c r="D35" s="115">
        <v>5</v>
      </c>
    </row>
    <row r="36" spans="1:4" ht="15">
      <c r="A36" s="115" t="s">
        <v>1068</v>
      </c>
      <c r="B36" s="115">
        <v>4</v>
      </c>
      <c r="C36" s="115" t="s">
        <v>920</v>
      </c>
      <c r="D36" s="115">
        <v>4</v>
      </c>
    </row>
    <row r="37" spans="1:4" ht="15">
      <c r="A37" s="115" t="s">
        <v>920</v>
      </c>
      <c r="B37" s="115">
        <v>4</v>
      </c>
      <c r="C37" s="115" t="s">
        <v>1068</v>
      </c>
      <c r="D37" s="115">
        <v>4</v>
      </c>
    </row>
    <row r="38" spans="1:4" ht="15">
      <c r="A38" s="115" t="s">
        <v>1069</v>
      </c>
      <c r="B38" s="115">
        <v>3</v>
      </c>
      <c r="C38" s="115" t="s">
        <v>1073</v>
      </c>
      <c r="D38" s="115">
        <v>3</v>
      </c>
    </row>
    <row r="39" spans="1:4" ht="15">
      <c r="A39" s="115" t="s">
        <v>1070</v>
      </c>
      <c r="B39" s="115">
        <v>3</v>
      </c>
      <c r="C39" s="115" t="s">
        <v>1075</v>
      </c>
      <c r="D39" s="115">
        <v>3</v>
      </c>
    </row>
    <row r="40" spans="1:4" ht="15">
      <c r="A40" s="115" t="s">
        <v>1071</v>
      </c>
      <c r="B40" s="115">
        <v>3</v>
      </c>
      <c r="C40" s="115" t="s">
        <v>1071</v>
      </c>
      <c r="D40" s="115">
        <v>3</v>
      </c>
    </row>
    <row r="41" spans="1:4" ht="15">
      <c r="A41" s="115" t="s">
        <v>1072</v>
      </c>
      <c r="B41" s="115">
        <v>3</v>
      </c>
      <c r="C41" s="115" t="s">
        <v>1074</v>
      </c>
      <c r="D41" s="115">
        <v>3</v>
      </c>
    </row>
    <row r="42" spans="1:4" ht="15">
      <c r="A42" s="115" t="s">
        <v>1073</v>
      </c>
      <c r="B42" s="115">
        <v>3</v>
      </c>
      <c r="C42" s="115" t="s">
        <v>1076</v>
      </c>
      <c r="D42" s="115">
        <v>3</v>
      </c>
    </row>
    <row r="43" spans="1:4" ht="15">
      <c r="A43" s="115" t="s">
        <v>1074</v>
      </c>
      <c r="B43" s="115">
        <v>3</v>
      </c>
      <c r="C43" s="115" t="s">
        <v>1077</v>
      </c>
      <c r="D43" s="115">
        <v>3</v>
      </c>
    </row>
  </sheetData>
  <hyperlinks>
    <hyperlink ref="A2" r:id="rId1" display="https://23and.me/airbnb"/>
    <hyperlink ref="A3" r:id="rId2" display="https://vimeo.com/identityseries"/>
    <hyperlink ref="A4" r:id="rId3" display="https://www.23andme.com/topics/health-predispositions/type-2-diabetes/"/>
    <hyperlink ref="C2" r:id="rId4" display="https://www.23andme.com/topics/health-predispositions/type-2-diabetes/"/>
    <hyperlink ref="C3" r:id="rId5" display="https://vimeo.com/identityseries"/>
    <hyperlink ref="C4" r:id="rId6" display="https://23and.me/airbnb"/>
  </hyperlinks>
  <printOptions/>
  <pageMargins left="0.7" right="0.7" top="0.75" bottom="0.75" header="0.3" footer="0.3"/>
  <pageSetup orientation="portrait" paperSize="9"/>
  <tableParts>
    <tablePart r:id="rId7"/>
    <tablePart r:id="rId9"/>
    <tablePart r:id="rId8"/>
    <tablePart r:id="rId10"/>
    <tablePart r:id="rId1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D440A-6EA0-49D4-B3DD-295820591DB0}">
  <dimension ref="A25:B124"/>
  <sheetViews>
    <sheetView workbookViewId="0" topLeftCell="A1"/>
  </sheetViews>
  <sheetFormatPr defaultColWidth="9.140625" defaultRowHeight="15"/>
  <cols>
    <col min="1" max="1" width="13.140625" style="0" bestFit="1" customWidth="1"/>
    <col min="2" max="2" width="13.57421875" style="0" bestFit="1" customWidth="1"/>
  </cols>
  <sheetData>
    <row r="25" spans="1:2" ht="15">
      <c r="A25" s="123" t="s">
        <v>949</v>
      </c>
      <c r="B25" t="s">
        <v>948</v>
      </c>
    </row>
    <row r="26" spans="1:2" ht="15">
      <c r="A26" s="124" t="s">
        <v>951</v>
      </c>
      <c r="B26" s="3">
        <v>100</v>
      </c>
    </row>
    <row r="27" spans="1:2" ht="15">
      <c r="A27" s="125" t="s">
        <v>952</v>
      </c>
      <c r="B27" s="3">
        <v>7</v>
      </c>
    </row>
    <row r="28" spans="1:2" ht="15">
      <c r="A28" s="126" t="s">
        <v>953</v>
      </c>
      <c r="B28" s="3">
        <v>2</v>
      </c>
    </row>
    <row r="29" spans="1:2" ht="15">
      <c r="A29" s="126" t="s">
        <v>954</v>
      </c>
      <c r="B29" s="3">
        <v>2</v>
      </c>
    </row>
    <row r="30" spans="1:2" ht="15">
      <c r="A30" s="126" t="s">
        <v>955</v>
      </c>
      <c r="B30" s="3">
        <v>1</v>
      </c>
    </row>
    <row r="31" spans="1:2" ht="15">
      <c r="A31" s="126" t="s">
        <v>956</v>
      </c>
      <c r="B31" s="3">
        <v>1</v>
      </c>
    </row>
    <row r="32" spans="1:2" ht="15">
      <c r="A32" s="126" t="s">
        <v>957</v>
      </c>
      <c r="B32" s="3">
        <v>1</v>
      </c>
    </row>
    <row r="33" spans="1:2" ht="15">
      <c r="A33" s="125" t="s">
        <v>958</v>
      </c>
      <c r="B33" s="3">
        <v>26</v>
      </c>
    </row>
    <row r="34" spans="1:2" ht="15">
      <c r="A34" s="126" t="s">
        <v>959</v>
      </c>
      <c r="B34" s="3">
        <v>1</v>
      </c>
    </row>
    <row r="35" spans="1:2" ht="15">
      <c r="A35" s="126" t="s">
        <v>960</v>
      </c>
      <c r="B35" s="3">
        <v>2</v>
      </c>
    </row>
    <row r="36" spans="1:2" ht="15">
      <c r="A36" s="126" t="s">
        <v>961</v>
      </c>
      <c r="B36" s="3">
        <v>1</v>
      </c>
    </row>
    <row r="37" spans="1:2" ht="15">
      <c r="A37" s="126" t="s">
        <v>962</v>
      </c>
      <c r="B37" s="3">
        <v>1</v>
      </c>
    </row>
    <row r="38" spans="1:2" ht="15">
      <c r="A38" s="126" t="s">
        <v>963</v>
      </c>
      <c r="B38" s="3">
        <v>1</v>
      </c>
    </row>
    <row r="39" spans="1:2" ht="15">
      <c r="A39" s="126" t="s">
        <v>964</v>
      </c>
      <c r="B39" s="3">
        <v>3</v>
      </c>
    </row>
    <row r="40" spans="1:2" ht="15">
      <c r="A40" s="126" t="s">
        <v>965</v>
      </c>
      <c r="B40" s="3">
        <v>2</v>
      </c>
    </row>
    <row r="41" spans="1:2" ht="15">
      <c r="A41" s="126" t="s">
        <v>966</v>
      </c>
      <c r="B41" s="3">
        <v>1</v>
      </c>
    </row>
    <row r="42" spans="1:2" ht="15">
      <c r="A42" s="126" t="s">
        <v>967</v>
      </c>
      <c r="B42" s="3">
        <v>1</v>
      </c>
    </row>
    <row r="43" spans="1:2" ht="15">
      <c r="A43" s="126" t="s">
        <v>968</v>
      </c>
      <c r="B43" s="3">
        <v>1</v>
      </c>
    </row>
    <row r="44" spans="1:2" ht="15">
      <c r="A44" s="126" t="s">
        <v>969</v>
      </c>
      <c r="B44" s="3">
        <v>1</v>
      </c>
    </row>
    <row r="45" spans="1:2" ht="15">
      <c r="A45" s="126" t="s">
        <v>970</v>
      </c>
      <c r="B45" s="3">
        <v>1</v>
      </c>
    </row>
    <row r="46" spans="1:2" ht="15">
      <c r="A46" s="126" t="s">
        <v>971</v>
      </c>
      <c r="B46" s="3">
        <v>1</v>
      </c>
    </row>
    <row r="47" spans="1:2" ht="15">
      <c r="A47" s="126" t="s">
        <v>972</v>
      </c>
      <c r="B47" s="3">
        <v>1</v>
      </c>
    </row>
    <row r="48" spans="1:2" ht="15">
      <c r="A48" s="126" t="s">
        <v>973</v>
      </c>
      <c r="B48" s="3">
        <v>1</v>
      </c>
    </row>
    <row r="49" spans="1:2" ht="15">
      <c r="A49" s="126" t="s">
        <v>974</v>
      </c>
      <c r="B49" s="3">
        <v>1</v>
      </c>
    </row>
    <row r="50" spans="1:2" ht="15">
      <c r="A50" s="126" t="s">
        <v>975</v>
      </c>
      <c r="B50" s="3">
        <v>1</v>
      </c>
    </row>
    <row r="51" spans="1:2" ht="15">
      <c r="A51" s="126" t="s">
        <v>976</v>
      </c>
      <c r="B51" s="3">
        <v>1</v>
      </c>
    </row>
    <row r="52" spans="1:2" ht="15">
      <c r="A52" s="126" t="s">
        <v>977</v>
      </c>
      <c r="B52" s="3">
        <v>1</v>
      </c>
    </row>
    <row r="53" spans="1:2" ht="15">
      <c r="A53" s="126" t="s">
        <v>978</v>
      </c>
      <c r="B53" s="3">
        <v>1</v>
      </c>
    </row>
    <row r="54" spans="1:2" ht="15">
      <c r="A54" s="126" t="s">
        <v>979</v>
      </c>
      <c r="B54" s="3">
        <v>1</v>
      </c>
    </row>
    <row r="55" spans="1:2" ht="15">
      <c r="A55" s="126" t="s">
        <v>980</v>
      </c>
      <c r="B55" s="3">
        <v>1</v>
      </c>
    </row>
    <row r="56" spans="1:2" ht="15">
      <c r="A56" s="125" t="s">
        <v>981</v>
      </c>
      <c r="B56" s="3">
        <v>27</v>
      </c>
    </row>
    <row r="57" spans="1:2" ht="15">
      <c r="A57" s="126" t="s">
        <v>982</v>
      </c>
      <c r="B57" s="3">
        <v>1</v>
      </c>
    </row>
    <row r="58" spans="1:2" ht="15">
      <c r="A58" s="126" t="s">
        <v>983</v>
      </c>
      <c r="B58" s="3">
        <v>1</v>
      </c>
    </row>
    <row r="59" spans="1:2" ht="15">
      <c r="A59" s="126" t="s">
        <v>984</v>
      </c>
      <c r="B59" s="3">
        <v>1</v>
      </c>
    </row>
    <row r="60" spans="1:2" ht="15">
      <c r="A60" s="126" t="s">
        <v>985</v>
      </c>
      <c r="B60" s="3">
        <v>1</v>
      </c>
    </row>
    <row r="61" spans="1:2" ht="15">
      <c r="A61" s="126" t="s">
        <v>986</v>
      </c>
      <c r="B61" s="3">
        <v>1</v>
      </c>
    </row>
    <row r="62" spans="1:2" ht="15">
      <c r="A62" s="126" t="s">
        <v>987</v>
      </c>
      <c r="B62" s="3">
        <v>1</v>
      </c>
    </row>
    <row r="63" spans="1:2" ht="15">
      <c r="A63" s="126" t="s">
        <v>988</v>
      </c>
      <c r="B63" s="3">
        <v>1</v>
      </c>
    </row>
    <row r="64" spans="1:2" ht="15">
      <c r="A64" s="126" t="s">
        <v>989</v>
      </c>
      <c r="B64" s="3">
        <v>1</v>
      </c>
    </row>
    <row r="65" spans="1:2" ht="15">
      <c r="A65" s="126" t="s">
        <v>990</v>
      </c>
      <c r="B65" s="3">
        <v>1</v>
      </c>
    </row>
    <row r="66" spans="1:2" ht="15">
      <c r="A66" s="126" t="s">
        <v>991</v>
      </c>
      <c r="B66" s="3">
        <v>1</v>
      </c>
    </row>
    <row r="67" spans="1:2" ht="15">
      <c r="A67" s="126" t="s">
        <v>992</v>
      </c>
      <c r="B67" s="3">
        <v>1</v>
      </c>
    </row>
    <row r="68" spans="1:2" ht="15">
      <c r="A68" s="126" t="s">
        <v>993</v>
      </c>
      <c r="B68" s="3">
        <v>1</v>
      </c>
    </row>
    <row r="69" spans="1:2" ht="15">
      <c r="A69" s="126" t="s">
        <v>994</v>
      </c>
      <c r="B69" s="3">
        <v>1</v>
      </c>
    </row>
    <row r="70" spans="1:2" ht="15">
      <c r="A70" s="126" t="s">
        <v>995</v>
      </c>
      <c r="B70" s="3">
        <v>1</v>
      </c>
    </row>
    <row r="71" spans="1:2" ht="15">
      <c r="A71" s="126" t="s">
        <v>996</v>
      </c>
      <c r="B71" s="3">
        <v>1</v>
      </c>
    </row>
    <row r="72" spans="1:2" ht="15">
      <c r="A72" s="126" t="s">
        <v>997</v>
      </c>
      <c r="B72" s="3">
        <v>1</v>
      </c>
    </row>
    <row r="73" spans="1:2" ht="15">
      <c r="A73" s="126" t="s">
        <v>998</v>
      </c>
      <c r="B73" s="3">
        <v>1</v>
      </c>
    </row>
    <row r="74" spans="1:2" ht="15">
      <c r="A74" s="126" t="s">
        <v>999</v>
      </c>
      <c r="B74" s="3">
        <v>1</v>
      </c>
    </row>
    <row r="75" spans="1:2" ht="15">
      <c r="A75" s="126" t="s">
        <v>1000</v>
      </c>
      <c r="B75" s="3">
        <v>1</v>
      </c>
    </row>
    <row r="76" spans="1:2" ht="15">
      <c r="A76" s="126" t="s">
        <v>1001</v>
      </c>
      <c r="B76" s="3">
        <v>1</v>
      </c>
    </row>
    <row r="77" spans="1:2" ht="15">
      <c r="A77" s="126" t="s">
        <v>1002</v>
      </c>
      <c r="B77" s="3">
        <v>2</v>
      </c>
    </row>
    <row r="78" spans="1:2" ht="15">
      <c r="A78" s="126" t="s">
        <v>1003</v>
      </c>
      <c r="B78" s="3">
        <v>1</v>
      </c>
    </row>
    <row r="79" spans="1:2" ht="15">
      <c r="A79" s="126" t="s">
        <v>1004</v>
      </c>
      <c r="B79" s="3">
        <v>1</v>
      </c>
    </row>
    <row r="80" spans="1:2" ht="15">
      <c r="A80" s="126" t="s">
        <v>1005</v>
      </c>
      <c r="B80" s="3">
        <v>1</v>
      </c>
    </row>
    <row r="81" spans="1:2" ht="15">
      <c r="A81" s="126" t="s">
        <v>1006</v>
      </c>
      <c r="B81" s="3">
        <v>1</v>
      </c>
    </row>
    <row r="82" spans="1:2" ht="15">
      <c r="A82" s="126" t="s">
        <v>1007</v>
      </c>
      <c r="B82" s="3">
        <v>1</v>
      </c>
    </row>
    <row r="83" spans="1:2" ht="15">
      <c r="A83" s="125" t="s">
        <v>1008</v>
      </c>
      <c r="B83" s="3">
        <v>26</v>
      </c>
    </row>
    <row r="84" spans="1:2" ht="15">
      <c r="A84" s="126" t="s">
        <v>1009</v>
      </c>
      <c r="B84" s="3">
        <v>1</v>
      </c>
    </row>
    <row r="85" spans="1:2" ht="15">
      <c r="A85" s="126" t="s">
        <v>1010</v>
      </c>
      <c r="B85" s="3">
        <v>1</v>
      </c>
    </row>
    <row r="86" spans="1:2" ht="15">
      <c r="A86" s="126" t="s">
        <v>1011</v>
      </c>
      <c r="B86" s="3">
        <v>1</v>
      </c>
    </row>
    <row r="87" spans="1:2" ht="15">
      <c r="A87" s="126" t="s">
        <v>1012</v>
      </c>
      <c r="B87" s="3">
        <v>1</v>
      </c>
    </row>
    <row r="88" spans="1:2" ht="15">
      <c r="A88" s="126" t="s">
        <v>1013</v>
      </c>
      <c r="B88" s="3">
        <v>1</v>
      </c>
    </row>
    <row r="89" spans="1:2" ht="15">
      <c r="A89" s="126" t="s">
        <v>1014</v>
      </c>
      <c r="B89" s="3">
        <v>1</v>
      </c>
    </row>
    <row r="90" spans="1:2" ht="15">
      <c r="A90" s="126" t="s">
        <v>1015</v>
      </c>
      <c r="B90" s="3">
        <v>1</v>
      </c>
    </row>
    <row r="91" spans="1:2" ht="15">
      <c r="A91" s="126" t="s">
        <v>1016</v>
      </c>
      <c r="B91" s="3">
        <v>1</v>
      </c>
    </row>
    <row r="92" spans="1:2" ht="15">
      <c r="A92" s="126" t="s">
        <v>1017</v>
      </c>
      <c r="B92" s="3">
        <v>1</v>
      </c>
    </row>
    <row r="93" spans="1:2" ht="15">
      <c r="A93" s="126" t="s">
        <v>1018</v>
      </c>
      <c r="B93" s="3">
        <v>1</v>
      </c>
    </row>
    <row r="94" spans="1:2" ht="15">
      <c r="A94" s="126" t="s">
        <v>1019</v>
      </c>
      <c r="B94" s="3">
        <v>1</v>
      </c>
    </row>
    <row r="95" spans="1:2" ht="15">
      <c r="A95" s="126" t="s">
        <v>1020</v>
      </c>
      <c r="B95" s="3">
        <v>2</v>
      </c>
    </row>
    <row r="96" spans="1:2" ht="15">
      <c r="A96" s="126" t="s">
        <v>1021</v>
      </c>
      <c r="B96" s="3">
        <v>1</v>
      </c>
    </row>
    <row r="97" spans="1:2" ht="15">
      <c r="A97" s="126" t="s">
        <v>1022</v>
      </c>
      <c r="B97" s="3">
        <v>1</v>
      </c>
    </row>
    <row r="98" spans="1:2" ht="15">
      <c r="A98" s="126" t="s">
        <v>1023</v>
      </c>
      <c r="B98" s="3">
        <v>1</v>
      </c>
    </row>
    <row r="99" spans="1:2" ht="15">
      <c r="A99" s="126" t="s">
        <v>1024</v>
      </c>
      <c r="B99" s="3">
        <v>1</v>
      </c>
    </row>
    <row r="100" spans="1:2" ht="15">
      <c r="A100" s="126" t="s">
        <v>1025</v>
      </c>
      <c r="B100" s="3">
        <v>1</v>
      </c>
    </row>
    <row r="101" spans="1:2" ht="15">
      <c r="A101" s="126" t="s">
        <v>1026</v>
      </c>
      <c r="B101" s="3">
        <v>1</v>
      </c>
    </row>
    <row r="102" spans="1:2" ht="15">
      <c r="A102" s="126" t="s">
        <v>1027</v>
      </c>
      <c r="B102" s="3">
        <v>1</v>
      </c>
    </row>
    <row r="103" spans="1:2" ht="15">
      <c r="A103" s="126" t="s">
        <v>1028</v>
      </c>
      <c r="B103" s="3">
        <v>1</v>
      </c>
    </row>
    <row r="104" spans="1:2" ht="15">
      <c r="A104" s="126" t="s">
        <v>1029</v>
      </c>
      <c r="B104" s="3">
        <v>1</v>
      </c>
    </row>
    <row r="105" spans="1:2" ht="15">
      <c r="A105" s="126" t="s">
        <v>1030</v>
      </c>
      <c r="B105" s="3">
        <v>1</v>
      </c>
    </row>
    <row r="106" spans="1:2" ht="15">
      <c r="A106" s="126" t="s">
        <v>1031</v>
      </c>
      <c r="B106" s="3">
        <v>1</v>
      </c>
    </row>
    <row r="107" spans="1:2" ht="15">
      <c r="A107" s="126" t="s">
        <v>1032</v>
      </c>
      <c r="B107" s="3">
        <v>1</v>
      </c>
    </row>
    <row r="108" spans="1:2" ht="15">
      <c r="A108" s="126" t="s">
        <v>1033</v>
      </c>
      <c r="B108" s="3">
        <v>1</v>
      </c>
    </row>
    <row r="109" spans="1:2" ht="15">
      <c r="A109" s="125" t="s">
        <v>1034</v>
      </c>
      <c r="B109" s="3">
        <v>14</v>
      </c>
    </row>
    <row r="110" spans="1:2" ht="15">
      <c r="A110" s="126" t="s">
        <v>1035</v>
      </c>
      <c r="B110" s="3">
        <v>1</v>
      </c>
    </row>
    <row r="111" spans="1:2" ht="15">
      <c r="A111" s="126" t="s">
        <v>1036</v>
      </c>
      <c r="B111" s="3">
        <v>1</v>
      </c>
    </row>
    <row r="112" spans="1:2" ht="15">
      <c r="A112" s="126" t="s">
        <v>1037</v>
      </c>
      <c r="B112" s="3">
        <v>1</v>
      </c>
    </row>
    <row r="113" spans="1:2" ht="15">
      <c r="A113" s="126" t="s">
        <v>1038</v>
      </c>
      <c r="B113" s="3">
        <v>1</v>
      </c>
    </row>
    <row r="114" spans="1:2" ht="15">
      <c r="A114" s="126" t="s">
        <v>1039</v>
      </c>
      <c r="B114" s="3">
        <v>1</v>
      </c>
    </row>
    <row r="115" spans="1:2" ht="15">
      <c r="A115" s="126" t="s">
        <v>1040</v>
      </c>
      <c r="B115" s="3">
        <v>1</v>
      </c>
    </row>
    <row r="116" spans="1:2" ht="15">
      <c r="A116" s="126" t="s">
        <v>1041</v>
      </c>
      <c r="B116" s="3">
        <v>1</v>
      </c>
    </row>
    <row r="117" spans="1:2" ht="15">
      <c r="A117" s="126" t="s">
        <v>1042</v>
      </c>
      <c r="B117" s="3">
        <v>1</v>
      </c>
    </row>
    <row r="118" spans="1:2" ht="15">
      <c r="A118" s="126" t="s">
        <v>1043</v>
      </c>
      <c r="B118" s="3">
        <v>1</v>
      </c>
    </row>
    <row r="119" spans="1:2" ht="15">
      <c r="A119" s="126" t="s">
        <v>1044</v>
      </c>
      <c r="B119" s="3">
        <v>1</v>
      </c>
    </row>
    <row r="120" spans="1:2" ht="15">
      <c r="A120" s="126" t="s">
        <v>1045</v>
      </c>
      <c r="B120" s="3">
        <v>1</v>
      </c>
    </row>
    <row r="121" spans="1:2" ht="15">
      <c r="A121" s="126" t="s">
        <v>1046</v>
      </c>
      <c r="B121" s="3">
        <v>1</v>
      </c>
    </row>
    <row r="122" spans="1:2" ht="15">
      <c r="A122" s="126" t="s">
        <v>1047</v>
      </c>
      <c r="B122" s="3">
        <v>1</v>
      </c>
    </row>
    <row r="123" spans="1:2" ht="15">
      <c r="A123" s="126" t="s">
        <v>1048</v>
      </c>
      <c r="B123" s="3">
        <v>1</v>
      </c>
    </row>
    <row r="124" spans="1:2" ht="15">
      <c r="A124" s="124" t="s">
        <v>950</v>
      </c>
      <c r="B124" s="3">
        <v>100</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10.421875" style="3" bestFit="1" customWidth="1"/>
    <col min="33" max="33" width="14.00390625" style="3" bestFit="1" customWidth="1"/>
    <col min="34" max="34" width="11.8515625" style="3" bestFit="1" customWidth="1"/>
    <col min="35" max="35" width="8.7109375" style="0" bestFit="1" customWidth="1"/>
    <col min="36" max="36" width="11.7109375" style="0" bestFit="1" customWidth="1"/>
    <col min="37" max="37" width="8.7109375" style="0" bestFit="1" customWidth="1"/>
    <col min="38" max="38" width="10.8515625" style="0" bestFit="1" customWidth="1"/>
    <col min="39" max="39" width="8.140625" style="0" bestFit="1" customWidth="1"/>
    <col min="40" max="40" width="12.8515625" style="0" bestFit="1" customWidth="1"/>
    <col min="42" max="42" width="14.140625" style="0" bestFit="1" customWidth="1"/>
    <col min="43" max="45" width="13.00390625" style="0" bestFit="1" customWidth="1"/>
    <col min="46" max="46" width="11.421875" style="0" bestFit="1" customWidth="1"/>
    <col min="47" max="48" width="12.421875" style="0" bestFit="1" customWidth="1"/>
    <col min="49" max="49" width="9.7109375" style="0" bestFit="1" customWidth="1"/>
    <col min="50" max="50" width="21.7109375" style="0" bestFit="1" customWidth="1"/>
    <col min="51" max="51" width="27.421875" style="0" bestFit="1" customWidth="1"/>
    <col min="52" max="52" width="22.57421875" style="0" bestFit="1" customWidth="1"/>
    <col min="53" max="53" width="28.421875" style="0" bestFit="1" customWidth="1"/>
    <col min="54" max="54" width="23.28125" style="0" bestFit="1" customWidth="1"/>
    <col min="55" max="55" width="29.140625" style="0" bestFit="1" customWidth="1"/>
    <col min="56" max="56" width="18.57421875" style="0" bestFit="1" customWidth="1"/>
    <col min="57" max="57" width="22.28125" style="0" bestFit="1" customWidth="1"/>
    <col min="58" max="58" width="17.421875" style="0" bestFit="1" customWidth="1"/>
    <col min="59" max="60" width="14.28125" style="0" bestFit="1" customWidth="1"/>
    <col min="61" max="61" width="15.57421875" style="0" bestFit="1" customWidth="1"/>
    <col min="62" max="62" width="17.7109375" style="0" bestFit="1" customWidth="1"/>
    <col min="63" max="63" width="15.57421875" style="0" bestFit="1" customWidth="1"/>
    <col min="64" max="64" width="17.7109375" style="0" bestFit="1" customWidth="1"/>
    <col min="65" max="65" width="19.8515625" style="0" bestFit="1" customWidth="1"/>
    <col min="66" max="66" width="21.140625" style="0" bestFit="1" customWidth="1"/>
    <col min="67" max="67" width="23.28125" style="0" bestFit="1" customWidth="1"/>
    <col min="68" max="68" width="23.8515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0"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512</v>
      </c>
      <c r="AE2" s="13" t="s">
        <v>513</v>
      </c>
      <c r="AF2" s="13" t="s">
        <v>514</v>
      </c>
      <c r="AG2" s="13" t="s">
        <v>515</v>
      </c>
      <c r="AH2" s="13" t="s">
        <v>516</v>
      </c>
      <c r="AI2" s="13" t="s">
        <v>517</v>
      </c>
      <c r="AJ2" s="13" t="s">
        <v>518</v>
      </c>
      <c r="AK2" s="13" t="s">
        <v>64</v>
      </c>
      <c r="AL2" s="13" t="s">
        <v>196</v>
      </c>
      <c r="AM2" s="13" t="s">
        <v>198</v>
      </c>
      <c r="AN2" s="13" t="s">
        <v>199</v>
      </c>
      <c r="AO2" s="13" t="s">
        <v>519</v>
      </c>
      <c r="AP2" s="13" t="s">
        <v>520</v>
      </c>
      <c r="AQ2" s="13" t="s">
        <v>521</v>
      </c>
      <c r="AR2" s="13" t="s">
        <v>522</v>
      </c>
      <c r="AS2" s="13" t="s">
        <v>523</v>
      </c>
      <c r="AT2" s="13" t="s">
        <v>524</v>
      </c>
      <c r="AU2" s="13" t="s">
        <v>525</v>
      </c>
      <c r="AV2" s="13" t="s">
        <v>526</v>
      </c>
      <c r="AW2" s="13" t="s">
        <v>634</v>
      </c>
      <c r="AX2" s="121" t="s">
        <v>883</v>
      </c>
      <c r="AY2" s="121" t="s">
        <v>884</v>
      </c>
      <c r="AZ2" s="121" t="s">
        <v>885</v>
      </c>
      <c r="BA2" s="121" t="s">
        <v>886</v>
      </c>
      <c r="BB2" s="121" t="s">
        <v>887</v>
      </c>
      <c r="BC2" s="121" t="s">
        <v>888</v>
      </c>
      <c r="BD2" s="121" t="s">
        <v>889</v>
      </c>
      <c r="BE2" s="121" t="s">
        <v>890</v>
      </c>
      <c r="BF2" s="121" t="s">
        <v>892</v>
      </c>
      <c r="BG2" s="121" t="s">
        <v>922</v>
      </c>
      <c r="BH2" s="121" t="s">
        <v>923</v>
      </c>
      <c r="BI2" s="121" t="s">
        <v>924</v>
      </c>
      <c r="BJ2" s="121" t="s">
        <v>925</v>
      </c>
      <c r="BK2" s="121" t="s">
        <v>926</v>
      </c>
      <c r="BL2" s="121" t="s">
        <v>927</v>
      </c>
      <c r="BM2" s="121" t="s">
        <v>928</v>
      </c>
      <c r="BN2" s="121" t="s">
        <v>937</v>
      </c>
      <c r="BO2" s="121" t="s">
        <v>938</v>
      </c>
      <c r="BP2" s="121" t="s">
        <v>947</v>
      </c>
      <c r="BQ2" s="3"/>
      <c r="BR2" s="3"/>
    </row>
    <row r="3" spans="1:70" ht="15" customHeight="1">
      <c r="A3" s="50" t="s">
        <v>203</v>
      </c>
      <c r="B3" s="53"/>
      <c r="C3" s="53"/>
      <c r="D3" s="54">
        <v>418.8679245283019</v>
      </c>
      <c r="E3" s="55"/>
      <c r="F3" s="110" t="s">
        <v>528</v>
      </c>
      <c r="G3" s="53"/>
      <c r="H3" s="112" t="s">
        <v>304</v>
      </c>
      <c r="I3" s="56"/>
      <c r="J3" s="56"/>
      <c r="K3" s="112" t="s">
        <v>304</v>
      </c>
      <c r="L3" s="59">
        <v>1056.6140776699028</v>
      </c>
      <c r="M3" s="60">
        <v>6217.53076171875</v>
      </c>
      <c r="N3" s="60">
        <v>6071.96826171875</v>
      </c>
      <c r="O3" s="58"/>
      <c r="P3" s="61"/>
      <c r="Q3" s="61"/>
      <c r="R3" s="51"/>
      <c r="S3" s="51">
        <v>1</v>
      </c>
      <c r="T3" s="51">
        <v>1</v>
      </c>
      <c r="U3" s="52">
        <v>0</v>
      </c>
      <c r="V3" s="52">
        <v>0</v>
      </c>
      <c r="W3" s="52">
        <v>0.01</v>
      </c>
      <c r="X3" s="52">
        <v>0.999995</v>
      </c>
      <c r="Y3" s="52">
        <v>0</v>
      </c>
      <c r="Z3" s="52" t="s">
        <v>644</v>
      </c>
      <c r="AA3" s="62">
        <v>3</v>
      </c>
      <c r="AB3" s="62"/>
      <c r="AC3" s="63"/>
      <c r="AD3" s="86" t="s">
        <v>527</v>
      </c>
      <c r="AE3" s="88" t="s">
        <v>402</v>
      </c>
      <c r="AF3" s="86" t="s">
        <v>304</v>
      </c>
      <c r="AG3" s="86" t="s">
        <v>303</v>
      </c>
      <c r="AH3" s="86"/>
      <c r="AI3" s="86" t="s">
        <v>629</v>
      </c>
      <c r="AJ3" s="90">
        <v>43518.00347222222</v>
      </c>
      <c r="AK3" s="88" t="s">
        <v>528</v>
      </c>
      <c r="AL3" s="88" t="s">
        <v>402</v>
      </c>
      <c r="AM3" s="86">
        <v>95</v>
      </c>
      <c r="AN3" s="86">
        <v>46</v>
      </c>
      <c r="AO3" s="86">
        <v>16</v>
      </c>
      <c r="AP3" s="86"/>
      <c r="AQ3" s="86"/>
      <c r="AR3" s="86"/>
      <c r="AS3" s="86"/>
      <c r="AT3" s="86"/>
      <c r="AU3" s="86"/>
      <c r="AV3" s="86"/>
      <c r="AW3" s="86" t="str">
        <f>REPLACE(INDEX(GroupVertices[Group],MATCH(Vertices[[#This Row],[Vertex]],GroupVertices[Vertex],0)),1,1,"")</f>
        <v>1</v>
      </c>
      <c r="AX3" s="51">
        <v>0</v>
      </c>
      <c r="AY3" s="52">
        <v>0</v>
      </c>
      <c r="AZ3" s="51">
        <v>0</v>
      </c>
      <c r="BA3" s="52">
        <v>0</v>
      </c>
      <c r="BB3" s="51">
        <v>0</v>
      </c>
      <c r="BC3" s="52">
        <v>0</v>
      </c>
      <c r="BD3" s="51">
        <v>19</v>
      </c>
      <c r="BE3" s="52">
        <v>100</v>
      </c>
      <c r="BF3" s="51">
        <v>19</v>
      </c>
      <c r="BG3" s="51"/>
      <c r="BH3" s="51"/>
      <c r="BI3" s="51"/>
      <c r="BJ3" s="51"/>
      <c r="BK3" s="51"/>
      <c r="BL3" s="51"/>
      <c r="BM3" s="122" t="s">
        <v>1079</v>
      </c>
      <c r="BN3" s="122" t="s">
        <v>1079</v>
      </c>
      <c r="BO3" s="122" t="s">
        <v>1168</v>
      </c>
      <c r="BP3" s="122" t="s">
        <v>1168</v>
      </c>
      <c r="BQ3" s="3"/>
      <c r="BR3" s="3"/>
    </row>
    <row r="4" spans="1:73" ht="15">
      <c r="A4" s="14" t="s">
        <v>204</v>
      </c>
      <c r="B4" s="15"/>
      <c r="C4" s="15"/>
      <c r="D4" s="92">
        <v>293.0817610062893</v>
      </c>
      <c r="E4" s="82"/>
      <c r="F4" s="110" t="s">
        <v>529</v>
      </c>
      <c r="G4" s="15"/>
      <c r="H4" s="112" t="s">
        <v>305</v>
      </c>
      <c r="I4" s="67"/>
      <c r="J4" s="67"/>
      <c r="K4" s="112" t="s">
        <v>305</v>
      </c>
      <c r="L4" s="93">
        <v>449.93932038834953</v>
      </c>
      <c r="M4" s="94">
        <v>7841.572265625</v>
      </c>
      <c r="N4" s="94">
        <v>8216.904296875</v>
      </c>
      <c r="O4" s="78"/>
      <c r="P4" s="95"/>
      <c r="Q4" s="95"/>
      <c r="R4" s="96"/>
      <c r="S4" s="51">
        <v>1</v>
      </c>
      <c r="T4" s="51">
        <v>1</v>
      </c>
      <c r="U4" s="52">
        <v>0</v>
      </c>
      <c r="V4" s="52">
        <v>0</v>
      </c>
      <c r="W4" s="52">
        <v>0.01</v>
      </c>
      <c r="X4" s="52">
        <v>0.999995</v>
      </c>
      <c r="Y4" s="52">
        <v>0</v>
      </c>
      <c r="Z4" s="52" t="s">
        <v>644</v>
      </c>
      <c r="AA4" s="83">
        <v>4</v>
      </c>
      <c r="AB4" s="83"/>
      <c r="AC4" s="97"/>
      <c r="AD4" s="86" t="s">
        <v>527</v>
      </c>
      <c r="AE4" s="88" t="s">
        <v>403</v>
      </c>
      <c r="AF4" s="86" t="s">
        <v>305</v>
      </c>
      <c r="AG4" s="86" t="s">
        <v>303</v>
      </c>
      <c r="AH4" s="86"/>
      <c r="AI4" s="86" t="s">
        <v>629</v>
      </c>
      <c r="AJ4" s="90">
        <v>43518.6941087963</v>
      </c>
      <c r="AK4" s="88" t="s">
        <v>529</v>
      </c>
      <c r="AL4" s="88" t="s">
        <v>403</v>
      </c>
      <c r="AM4" s="86">
        <v>45</v>
      </c>
      <c r="AN4" s="86">
        <v>12</v>
      </c>
      <c r="AO4" s="86">
        <v>5</v>
      </c>
      <c r="AP4" s="86"/>
      <c r="AQ4" s="86"/>
      <c r="AR4" s="86"/>
      <c r="AS4" s="86"/>
      <c r="AT4" s="86"/>
      <c r="AU4" s="86"/>
      <c r="AV4" s="86"/>
      <c r="AW4" s="86" t="str">
        <f>REPLACE(INDEX(GroupVertices[Group],MATCH(Vertices[[#This Row],[Vertex]],GroupVertices[Vertex],0)),1,1,"")</f>
        <v>1</v>
      </c>
      <c r="AX4" s="51">
        <v>0</v>
      </c>
      <c r="AY4" s="52">
        <v>0</v>
      </c>
      <c r="AZ4" s="51">
        <v>0</v>
      </c>
      <c r="BA4" s="52">
        <v>0</v>
      </c>
      <c r="BB4" s="51">
        <v>0</v>
      </c>
      <c r="BC4" s="52">
        <v>0</v>
      </c>
      <c r="BD4" s="51">
        <v>24</v>
      </c>
      <c r="BE4" s="52">
        <v>100</v>
      </c>
      <c r="BF4" s="51">
        <v>24</v>
      </c>
      <c r="BG4" s="51"/>
      <c r="BH4" s="51"/>
      <c r="BI4" s="51"/>
      <c r="BJ4" s="51"/>
      <c r="BK4" s="51"/>
      <c r="BL4" s="51"/>
      <c r="BM4" s="122" t="s">
        <v>1080</v>
      </c>
      <c r="BN4" s="122" t="s">
        <v>1080</v>
      </c>
      <c r="BO4" s="122" t="s">
        <v>1169</v>
      </c>
      <c r="BP4" s="122" t="s">
        <v>1169</v>
      </c>
      <c r="BQ4" s="2"/>
      <c r="BR4" s="3"/>
      <c r="BS4" s="3"/>
      <c r="BT4" s="3"/>
      <c r="BU4" s="3"/>
    </row>
    <row r="5" spans="1:73" ht="15">
      <c r="A5" s="14" t="s">
        <v>205</v>
      </c>
      <c r="B5" s="15"/>
      <c r="C5" s="15"/>
      <c r="D5" s="92">
        <v>929.559748427673</v>
      </c>
      <c r="E5" s="82"/>
      <c r="F5" s="110" t="s">
        <v>530</v>
      </c>
      <c r="G5" s="15"/>
      <c r="H5" s="112" t="s">
        <v>306</v>
      </c>
      <c r="I5" s="67"/>
      <c r="J5" s="67"/>
      <c r="K5" s="112" t="s">
        <v>306</v>
      </c>
      <c r="L5" s="93">
        <v>3519.71359223301</v>
      </c>
      <c r="M5" s="94">
        <v>2157.427490234375</v>
      </c>
      <c r="N5" s="94">
        <v>1782.094970703125</v>
      </c>
      <c r="O5" s="78"/>
      <c r="P5" s="95"/>
      <c r="Q5" s="95"/>
      <c r="R5" s="96"/>
      <c r="S5" s="51">
        <v>1</v>
      </c>
      <c r="T5" s="51">
        <v>1</v>
      </c>
      <c r="U5" s="52">
        <v>0</v>
      </c>
      <c r="V5" s="52">
        <v>0</v>
      </c>
      <c r="W5" s="52">
        <v>0.01</v>
      </c>
      <c r="X5" s="52">
        <v>0.999995</v>
      </c>
      <c r="Y5" s="52">
        <v>0</v>
      </c>
      <c r="Z5" s="52" t="s">
        <v>644</v>
      </c>
      <c r="AA5" s="83">
        <v>5</v>
      </c>
      <c r="AB5" s="83"/>
      <c r="AC5" s="97"/>
      <c r="AD5" s="86" t="s">
        <v>527</v>
      </c>
      <c r="AE5" s="88" t="s">
        <v>404</v>
      </c>
      <c r="AF5" s="86" t="s">
        <v>306</v>
      </c>
      <c r="AG5" s="86" t="s">
        <v>303</v>
      </c>
      <c r="AH5" s="86"/>
      <c r="AI5" s="86" t="s">
        <v>629</v>
      </c>
      <c r="AJ5" s="90">
        <v>43520.00347222222</v>
      </c>
      <c r="AK5" s="88" t="s">
        <v>530</v>
      </c>
      <c r="AL5" s="88" t="s">
        <v>404</v>
      </c>
      <c r="AM5" s="86">
        <v>298</v>
      </c>
      <c r="AN5" s="86">
        <v>40</v>
      </c>
      <c r="AO5" s="86">
        <v>16</v>
      </c>
      <c r="AP5" s="86"/>
      <c r="AQ5" s="86"/>
      <c r="AR5" s="86"/>
      <c r="AS5" s="86"/>
      <c r="AT5" s="86"/>
      <c r="AU5" s="86"/>
      <c r="AV5" s="86"/>
      <c r="AW5" s="86" t="str">
        <f>REPLACE(INDEX(GroupVertices[Group],MATCH(Vertices[[#This Row],[Vertex]],GroupVertices[Vertex],0)),1,1,"")</f>
        <v>1</v>
      </c>
      <c r="AX5" s="51">
        <v>0</v>
      </c>
      <c r="AY5" s="52">
        <v>0</v>
      </c>
      <c r="AZ5" s="51">
        <v>0</v>
      </c>
      <c r="BA5" s="52">
        <v>0</v>
      </c>
      <c r="BB5" s="51">
        <v>0</v>
      </c>
      <c r="BC5" s="52">
        <v>0</v>
      </c>
      <c r="BD5" s="51">
        <v>11</v>
      </c>
      <c r="BE5" s="52">
        <v>100</v>
      </c>
      <c r="BF5" s="51">
        <v>11</v>
      </c>
      <c r="BG5" s="51"/>
      <c r="BH5" s="51"/>
      <c r="BI5" s="51"/>
      <c r="BJ5" s="51"/>
      <c r="BK5" s="51"/>
      <c r="BL5" s="51"/>
      <c r="BM5" s="122" t="s">
        <v>1081</v>
      </c>
      <c r="BN5" s="122" t="s">
        <v>1081</v>
      </c>
      <c r="BO5" s="122" t="s">
        <v>1170</v>
      </c>
      <c r="BP5" s="122" t="s">
        <v>1170</v>
      </c>
      <c r="BQ5" s="2"/>
      <c r="BR5" s="3"/>
      <c r="BS5" s="3"/>
      <c r="BT5" s="3"/>
      <c r="BU5" s="3"/>
    </row>
    <row r="6" spans="1:73" ht="409.5">
      <c r="A6" s="14" t="s">
        <v>206</v>
      </c>
      <c r="B6" s="15"/>
      <c r="C6" s="15"/>
      <c r="D6" s="92">
        <v>713.2075471698113</v>
      </c>
      <c r="E6" s="82"/>
      <c r="F6" s="110" t="s">
        <v>531</v>
      </c>
      <c r="G6" s="15"/>
      <c r="H6" s="57" t="s">
        <v>307</v>
      </c>
      <c r="I6" s="67"/>
      <c r="J6" s="67"/>
      <c r="K6" s="57" t="s">
        <v>307</v>
      </c>
      <c r="L6" s="93">
        <v>2476.233009708738</v>
      </c>
      <c r="M6" s="94">
        <v>2157.427490234375</v>
      </c>
      <c r="N6" s="94">
        <v>2854.5634765625</v>
      </c>
      <c r="O6" s="78"/>
      <c r="P6" s="95"/>
      <c r="Q6" s="95"/>
      <c r="R6" s="96"/>
      <c r="S6" s="51">
        <v>1</v>
      </c>
      <c r="T6" s="51">
        <v>1</v>
      </c>
      <c r="U6" s="52">
        <v>0</v>
      </c>
      <c r="V6" s="52">
        <v>0</v>
      </c>
      <c r="W6" s="52">
        <v>0.01</v>
      </c>
      <c r="X6" s="52">
        <v>0.999995</v>
      </c>
      <c r="Y6" s="52">
        <v>0</v>
      </c>
      <c r="Z6" s="52" t="s">
        <v>644</v>
      </c>
      <c r="AA6" s="83">
        <v>6</v>
      </c>
      <c r="AB6" s="83"/>
      <c r="AC6" s="97"/>
      <c r="AD6" s="86" t="s">
        <v>527</v>
      </c>
      <c r="AE6" s="88" t="s">
        <v>405</v>
      </c>
      <c r="AF6" s="86" t="s">
        <v>307</v>
      </c>
      <c r="AG6" s="86" t="s">
        <v>303</v>
      </c>
      <c r="AH6" s="86"/>
      <c r="AI6" s="86" t="s">
        <v>629</v>
      </c>
      <c r="AJ6" s="90">
        <v>43520.67013888889</v>
      </c>
      <c r="AK6" s="88" t="s">
        <v>531</v>
      </c>
      <c r="AL6" s="88" t="s">
        <v>405</v>
      </c>
      <c r="AM6" s="86">
        <v>212</v>
      </c>
      <c r="AN6" s="86">
        <v>75</v>
      </c>
      <c r="AO6" s="86">
        <v>11</v>
      </c>
      <c r="AP6" s="86"/>
      <c r="AQ6" s="86"/>
      <c r="AR6" s="86"/>
      <c r="AS6" s="86"/>
      <c r="AT6" s="86"/>
      <c r="AU6" s="86"/>
      <c r="AV6" s="86"/>
      <c r="AW6" s="86" t="str">
        <f>REPLACE(INDEX(GroupVertices[Group],MATCH(Vertices[[#This Row],[Vertex]],GroupVertices[Vertex],0)),1,1,"")</f>
        <v>1</v>
      </c>
      <c r="AX6" s="51">
        <v>0</v>
      </c>
      <c r="AY6" s="52">
        <v>0</v>
      </c>
      <c r="AZ6" s="51">
        <v>0</v>
      </c>
      <c r="BA6" s="52">
        <v>0</v>
      </c>
      <c r="BB6" s="51">
        <v>0</v>
      </c>
      <c r="BC6" s="52">
        <v>0</v>
      </c>
      <c r="BD6" s="51">
        <v>43</v>
      </c>
      <c r="BE6" s="52">
        <v>100</v>
      </c>
      <c r="BF6" s="51">
        <v>43</v>
      </c>
      <c r="BG6" s="51"/>
      <c r="BH6" s="51"/>
      <c r="BI6" s="51"/>
      <c r="BJ6" s="51"/>
      <c r="BK6" s="51"/>
      <c r="BL6" s="51"/>
      <c r="BM6" s="122" t="s">
        <v>1082</v>
      </c>
      <c r="BN6" s="122" t="s">
        <v>1082</v>
      </c>
      <c r="BO6" s="122" t="s">
        <v>1171</v>
      </c>
      <c r="BP6" s="122" t="s">
        <v>1171</v>
      </c>
      <c r="BQ6" s="2"/>
      <c r="BR6" s="3"/>
      <c r="BS6" s="3"/>
      <c r="BT6" s="3"/>
      <c r="BU6" s="3"/>
    </row>
    <row r="7" spans="1:73" ht="15">
      <c r="A7" s="14" t="s">
        <v>207</v>
      </c>
      <c r="B7" s="15"/>
      <c r="C7" s="15"/>
      <c r="D7" s="92">
        <v>245.2830188679245</v>
      </c>
      <c r="E7" s="82"/>
      <c r="F7" s="110" t="s">
        <v>532</v>
      </c>
      <c r="G7" s="15"/>
      <c r="H7" s="112" t="s">
        <v>308</v>
      </c>
      <c r="I7" s="67"/>
      <c r="J7" s="67"/>
      <c r="K7" s="112" t="s">
        <v>308</v>
      </c>
      <c r="L7" s="93">
        <v>219.40291262135923</v>
      </c>
      <c r="M7" s="94">
        <v>7841.572265625</v>
      </c>
      <c r="N7" s="94">
        <v>9289.3740234375</v>
      </c>
      <c r="O7" s="78"/>
      <c r="P7" s="95"/>
      <c r="Q7" s="95"/>
      <c r="R7" s="96"/>
      <c r="S7" s="51">
        <v>1</v>
      </c>
      <c r="T7" s="51">
        <v>1</v>
      </c>
      <c r="U7" s="52">
        <v>0</v>
      </c>
      <c r="V7" s="52">
        <v>0</v>
      </c>
      <c r="W7" s="52">
        <v>0.01</v>
      </c>
      <c r="X7" s="52">
        <v>0.999995</v>
      </c>
      <c r="Y7" s="52">
        <v>0</v>
      </c>
      <c r="Z7" s="52" t="s">
        <v>644</v>
      </c>
      <c r="AA7" s="83">
        <v>7</v>
      </c>
      <c r="AB7" s="83"/>
      <c r="AC7" s="97"/>
      <c r="AD7" s="86" t="s">
        <v>527</v>
      </c>
      <c r="AE7" s="88" t="s">
        <v>406</v>
      </c>
      <c r="AF7" s="86" t="s">
        <v>308</v>
      </c>
      <c r="AG7" s="86" t="s">
        <v>303</v>
      </c>
      <c r="AH7" s="86"/>
      <c r="AI7" s="86" t="s">
        <v>629</v>
      </c>
      <c r="AJ7" s="90">
        <v>43522.00347222222</v>
      </c>
      <c r="AK7" s="88" t="s">
        <v>532</v>
      </c>
      <c r="AL7" s="88" t="s">
        <v>406</v>
      </c>
      <c r="AM7" s="86">
        <v>26</v>
      </c>
      <c r="AN7" s="86">
        <v>13</v>
      </c>
      <c r="AO7" s="86">
        <v>11</v>
      </c>
      <c r="AP7" s="86"/>
      <c r="AQ7" s="86"/>
      <c r="AR7" s="86"/>
      <c r="AS7" s="86"/>
      <c r="AT7" s="86"/>
      <c r="AU7" s="86"/>
      <c r="AV7" s="86"/>
      <c r="AW7" s="86" t="str">
        <f>REPLACE(INDEX(GroupVertices[Group],MATCH(Vertices[[#This Row],[Vertex]],GroupVertices[Vertex],0)),1,1,"")</f>
        <v>1</v>
      </c>
      <c r="AX7" s="51">
        <v>0</v>
      </c>
      <c r="AY7" s="52">
        <v>0</v>
      </c>
      <c r="AZ7" s="51">
        <v>0</v>
      </c>
      <c r="BA7" s="52">
        <v>0</v>
      </c>
      <c r="BB7" s="51">
        <v>0</v>
      </c>
      <c r="BC7" s="52">
        <v>0</v>
      </c>
      <c r="BD7" s="51">
        <v>18</v>
      </c>
      <c r="BE7" s="52">
        <v>100</v>
      </c>
      <c r="BF7" s="51">
        <v>18</v>
      </c>
      <c r="BG7" s="51"/>
      <c r="BH7" s="51"/>
      <c r="BI7" s="51"/>
      <c r="BJ7" s="51"/>
      <c r="BK7" s="51"/>
      <c r="BL7" s="51"/>
      <c r="BM7" s="122" t="s">
        <v>1083</v>
      </c>
      <c r="BN7" s="122" t="s">
        <v>1083</v>
      </c>
      <c r="BO7" s="122" t="s">
        <v>1172</v>
      </c>
      <c r="BP7" s="122" t="s">
        <v>1172</v>
      </c>
      <c r="BQ7" s="2"/>
      <c r="BR7" s="3"/>
      <c r="BS7" s="3"/>
      <c r="BT7" s="3"/>
      <c r="BU7" s="3"/>
    </row>
    <row r="8" spans="1:73" ht="15">
      <c r="A8" s="14" t="s">
        <v>208</v>
      </c>
      <c r="B8" s="15"/>
      <c r="C8" s="15"/>
      <c r="D8" s="92">
        <v>290.566037735849</v>
      </c>
      <c r="E8" s="82"/>
      <c r="F8" s="110" t="s">
        <v>533</v>
      </c>
      <c r="G8" s="15"/>
      <c r="H8" s="112" t="s">
        <v>309</v>
      </c>
      <c r="I8" s="67"/>
      <c r="J8" s="67"/>
      <c r="K8" s="112" t="s">
        <v>309</v>
      </c>
      <c r="L8" s="93">
        <v>437.80582524271847</v>
      </c>
      <c r="M8" s="94">
        <v>7029.55224609375</v>
      </c>
      <c r="N8" s="94">
        <v>8216.904296875</v>
      </c>
      <c r="O8" s="78"/>
      <c r="P8" s="95"/>
      <c r="Q8" s="95"/>
      <c r="R8" s="96"/>
      <c r="S8" s="51">
        <v>1</v>
      </c>
      <c r="T8" s="51">
        <v>1</v>
      </c>
      <c r="U8" s="52">
        <v>0</v>
      </c>
      <c r="V8" s="52">
        <v>0</v>
      </c>
      <c r="W8" s="52">
        <v>0.01</v>
      </c>
      <c r="X8" s="52">
        <v>0.999995</v>
      </c>
      <c r="Y8" s="52">
        <v>0</v>
      </c>
      <c r="Z8" s="52" t="s">
        <v>644</v>
      </c>
      <c r="AA8" s="83">
        <v>8</v>
      </c>
      <c r="AB8" s="83"/>
      <c r="AC8" s="97"/>
      <c r="AD8" s="86" t="s">
        <v>527</v>
      </c>
      <c r="AE8" s="88" t="s">
        <v>407</v>
      </c>
      <c r="AF8" s="86" t="s">
        <v>309</v>
      </c>
      <c r="AG8" s="86" t="s">
        <v>303</v>
      </c>
      <c r="AH8" s="86"/>
      <c r="AI8" s="86" t="s">
        <v>629</v>
      </c>
      <c r="AJ8" s="90">
        <v>43523.00347222222</v>
      </c>
      <c r="AK8" s="88" t="s">
        <v>533</v>
      </c>
      <c r="AL8" s="88" t="s">
        <v>407</v>
      </c>
      <c r="AM8" s="86">
        <v>44</v>
      </c>
      <c r="AN8" s="86">
        <v>7</v>
      </c>
      <c r="AO8" s="86">
        <v>4</v>
      </c>
      <c r="AP8" s="86"/>
      <c r="AQ8" s="86"/>
      <c r="AR8" s="86"/>
      <c r="AS8" s="86"/>
      <c r="AT8" s="86"/>
      <c r="AU8" s="86"/>
      <c r="AV8" s="86"/>
      <c r="AW8" s="86" t="str">
        <f>REPLACE(INDEX(GroupVertices[Group],MATCH(Vertices[[#This Row],[Vertex]],GroupVertices[Vertex],0)),1,1,"")</f>
        <v>1</v>
      </c>
      <c r="AX8" s="51">
        <v>2</v>
      </c>
      <c r="AY8" s="52">
        <v>4.878048780487805</v>
      </c>
      <c r="AZ8" s="51">
        <v>0</v>
      </c>
      <c r="BA8" s="52">
        <v>0</v>
      </c>
      <c r="BB8" s="51">
        <v>0</v>
      </c>
      <c r="BC8" s="52">
        <v>0</v>
      </c>
      <c r="BD8" s="51">
        <v>39</v>
      </c>
      <c r="BE8" s="52">
        <v>95.1219512195122</v>
      </c>
      <c r="BF8" s="51">
        <v>41</v>
      </c>
      <c r="BG8" s="51"/>
      <c r="BH8" s="51"/>
      <c r="BI8" s="51"/>
      <c r="BJ8" s="51"/>
      <c r="BK8" s="51"/>
      <c r="BL8" s="51"/>
      <c r="BM8" s="122" t="s">
        <v>929</v>
      </c>
      <c r="BN8" s="122" t="s">
        <v>929</v>
      </c>
      <c r="BO8" s="122" t="s">
        <v>939</v>
      </c>
      <c r="BP8" s="122" t="s">
        <v>939</v>
      </c>
      <c r="BQ8" s="2"/>
      <c r="BR8" s="3"/>
      <c r="BS8" s="3"/>
      <c r="BT8" s="3"/>
      <c r="BU8" s="3"/>
    </row>
    <row r="9" spans="1:73" ht="15">
      <c r="A9" s="14" t="s">
        <v>209</v>
      </c>
      <c r="B9" s="15"/>
      <c r="C9" s="15"/>
      <c r="D9" s="92">
        <v>413.8364779874214</v>
      </c>
      <c r="E9" s="82"/>
      <c r="F9" s="110" t="s">
        <v>534</v>
      </c>
      <c r="G9" s="15"/>
      <c r="H9" s="112" t="s">
        <v>310</v>
      </c>
      <c r="I9" s="67"/>
      <c r="J9" s="67"/>
      <c r="K9" s="112" t="s">
        <v>310</v>
      </c>
      <c r="L9" s="93">
        <v>1032.3470873786407</v>
      </c>
      <c r="M9" s="94">
        <v>4593.4892578125</v>
      </c>
      <c r="N9" s="94">
        <v>6071.96826171875</v>
      </c>
      <c r="O9" s="78"/>
      <c r="P9" s="95"/>
      <c r="Q9" s="95"/>
      <c r="R9" s="96"/>
      <c r="S9" s="51">
        <v>1</v>
      </c>
      <c r="T9" s="51">
        <v>1</v>
      </c>
      <c r="U9" s="52">
        <v>0</v>
      </c>
      <c r="V9" s="52">
        <v>0</v>
      </c>
      <c r="W9" s="52">
        <v>0.01</v>
      </c>
      <c r="X9" s="52">
        <v>0.999995</v>
      </c>
      <c r="Y9" s="52">
        <v>0</v>
      </c>
      <c r="Z9" s="52" t="s">
        <v>644</v>
      </c>
      <c r="AA9" s="83">
        <v>9</v>
      </c>
      <c r="AB9" s="83"/>
      <c r="AC9" s="97"/>
      <c r="AD9" s="86" t="s">
        <v>527</v>
      </c>
      <c r="AE9" s="88" t="s">
        <v>408</v>
      </c>
      <c r="AF9" s="86" t="s">
        <v>310</v>
      </c>
      <c r="AG9" s="86" t="s">
        <v>303</v>
      </c>
      <c r="AH9" s="86"/>
      <c r="AI9" s="86" t="s">
        <v>629</v>
      </c>
      <c r="AJ9" s="90">
        <v>43524.00351851852</v>
      </c>
      <c r="AK9" s="88" t="s">
        <v>534</v>
      </c>
      <c r="AL9" s="88" t="s">
        <v>408</v>
      </c>
      <c r="AM9" s="86">
        <v>93</v>
      </c>
      <c r="AN9" s="86">
        <v>28</v>
      </c>
      <c r="AO9" s="86">
        <v>5</v>
      </c>
      <c r="AP9" s="86"/>
      <c r="AQ9" s="86"/>
      <c r="AR9" s="86"/>
      <c r="AS9" s="86"/>
      <c r="AT9" s="86"/>
      <c r="AU9" s="86"/>
      <c r="AV9" s="86"/>
      <c r="AW9" s="86" t="str">
        <f>REPLACE(INDEX(GroupVertices[Group],MATCH(Vertices[[#This Row],[Vertex]],GroupVertices[Vertex],0)),1,1,"")</f>
        <v>1</v>
      </c>
      <c r="AX9" s="51">
        <v>1</v>
      </c>
      <c r="AY9" s="52">
        <v>5</v>
      </c>
      <c r="AZ9" s="51">
        <v>0</v>
      </c>
      <c r="BA9" s="52">
        <v>0</v>
      </c>
      <c r="BB9" s="51">
        <v>0</v>
      </c>
      <c r="BC9" s="52">
        <v>0</v>
      </c>
      <c r="BD9" s="51">
        <v>19</v>
      </c>
      <c r="BE9" s="52">
        <v>95</v>
      </c>
      <c r="BF9" s="51">
        <v>20</v>
      </c>
      <c r="BG9" s="51"/>
      <c r="BH9" s="51"/>
      <c r="BI9" s="51"/>
      <c r="BJ9" s="51"/>
      <c r="BK9" s="51"/>
      <c r="BL9" s="51"/>
      <c r="BM9" s="122" t="s">
        <v>1084</v>
      </c>
      <c r="BN9" s="122" t="s">
        <v>1084</v>
      </c>
      <c r="BO9" s="122" t="s">
        <v>1173</v>
      </c>
      <c r="BP9" s="122" t="s">
        <v>1173</v>
      </c>
      <c r="BQ9" s="2"/>
      <c r="BR9" s="3"/>
      <c r="BS9" s="3"/>
      <c r="BT9" s="3"/>
      <c r="BU9" s="3"/>
    </row>
    <row r="10" spans="1:73" ht="15">
      <c r="A10" s="14" t="s">
        <v>210</v>
      </c>
      <c r="B10" s="15"/>
      <c r="C10" s="15"/>
      <c r="D10" s="92">
        <v>451.57232704402514</v>
      </c>
      <c r="E10" s="82"/>
      <c r="F10" s="110" t="s">
        <v>535</v>
      </c>
      <c r="G10" s="15"/>
      <c r="H10" s="112" t="s">
        <v>311</v>
      </c>
      <c r="I10" s="67"/>
      <c r="J10" s="67"/>
      <c r="K10" s="112" t="s">
        <v>311</v>
      </c>
      <c r="L10" s="93">
        <v>1214.3495145631068</v>
      </c>
      <c r="M10" s="94">
        <v>533.3861694335938</v>
      </c>
      <c r="N10" s="94">
        <v>4999.5</v>
      </c>
      <c r="O10" s="78"/>
      <c r="P10" s="95"/>
      <c r="Q10" s="95"/>
      <c r="R10" s="96"/>
      <c r="S10" s="51">
        <v>1</v>
      </c>
      <c r="T10" s="51">
        <v>1</v>
      </c>
      <c r="U10" s="52">
        <v>0</v>
      </c>
      <c r="V10" s="52">
        <v>0</v>
      </c>
      <c r="W10" s="52">
        <v>0.01</v>
      </c>
      <c r="X10" s="52">
        <v>0.999995</v>
      </c>
      <c r="Y10" s="52">
        <v>0</v>
      </c>
      <c r="Z10" s="52" t="s">
        <v>644</v>
      </c>
      <c r="AA10" s="83">
        <v>10</v>
      </c>
      <c r="AB10" s="83"/>
      <c r="AC10" s="97"/>
      <c r="AD10" s="86" t="s">
        <v>527</v>
      </c>
      <c r="AE10" s="88" t="s">
        <v>409</v>
      </c>
      <c r="AF10" s="86" t="s">
        <v>311</v>
      </c>
      <c r="AG10" s="86" t="s">
        <v>303</v>
      </c>
      <c r="AH10" s="86"/>
      <c r="AI10" s="86" t="s">
        <v>629</v>
      </c>
      <c r="AJ10" s="90">
        <v>43525.078194444446</v>
      </c>
      <c r="AK10" s="88" t="s">
        <v>535</v>
      </c>
      <c r="AL10" s="88" t="s">
        <v>409</v>
      </c>
      <c r="AM10" s="86">
        <v>108</v>
      </c>
      <c r="AN10" s="86">
        <v>33</v>
      </c>
      <c r="AO10" s="86">
        <v>11</v>
      </c>
      <c r="AP10" s="86"/>
      <c r="AQ10" s="86"/>
      <c r="AR10" s="86"/>
      <c r="AS10" s="86"/>
      <c r="AT10" s="86"/>
      <c r="AU10" s="86"/>
      <c r="AV10" s="86"/>
      <c r="AW10" s="86" t="str">
        <f>REPLACE(INDEX(GroupVertices[Group],MATCH(Vertices[[#This Row],[Vertex]],GroupVertices[Vertex],0)),1,1,"")</f>
        <v>1</v>
      </c>
      <c r="AX10" s="51">
        <v>1</v>
      </c>
      <c r="AY10" s="52">
        <v>5.555555555555555</v>
      </c>
      <c r="AZ10" s="51">
        <v>0</v>
      </c>
      <c r="BA10" s="52">
        <v>0</v>
      </c>
      <c r="BB10" s="51">
        <v>0</v>
      </c>
      <c r="BC10" s="52">
        <v>0</v>
      </c>
      <c r="BD10" s="51">
        <v>17</v>
      </c>
      <c r="BE10" s="52">
        <v>94.44444444444444</v>
      </c>
      <c r="BF10" s="51">
        <v>18</v>
      </c>
      <c r="BG10" s="51"/>
      <c r="BH10" s="51"/>
      <c r="BI10" s="51"/>
      <c r="BJ10" s="51"/>
      <c r="BK10" s="51"/>
      <c r="BL10" s="51"/>
      <c r="BM10" s="122" t="s">
        <v>1085</v>
      </c>
      <c r="BN10" s="122" t="s">
        <v>1085</v>
      </c>
      <c r="BO10" s="122" t="s">
        <v>1174</v>
      </c>
      <c r="BP10" s="122" t="s">
        <v>1174</v>
      </c>
      <c r="BQ10" s="2"/>
      <c r="BR10" s="3"/>
      <c r="BS10" s="3"/>
      <c r="BT10" s="3"/>
      <c r="BU10" s="3"/>
    </row>
    <row r="11" spans="1:73" ht="15">
      <c r="A11" s="14" t="s">
        <v>211</v>
      </c>
      <c r="B11" s="15"/>
      <c r="C11" s="15"/>
      <c r="D11" s="92">
        <v>889.3081761006289</v>
      </c>
      <c r="E11" s="82"/>
      <c r="F11" s="110" t="s">
        <v>536</v>
      </c>
      <c r="G11" s="15"/>
      <c r="H11" s="112" t="s">
        <v>312</v>
      </c>
      <c r="I11" s="67"/>
      <c r="J11" s="67"/>
      <c r="K11" s="112" t="s">
        <v>312</v>
      </c>
      <c r="L11" s="93">
        <v>3325.5776699029125</v>
      </c>
      <c r="M11" s="94">
        <v>533.3861694335938</v>
      </c>
      <c r="N11" s="94">
        <v>1782.094970703125</v>
      </c>
      <c r="O11" s="78"/>
      <c r="P11" s="95"/>
      <c r="Q11" s="95"/>
      <c r="R11" s="96"/>
      <c r="S11" s="51">
        <v>1</v>
      </c>
      <c r="T11" s="51">
        <v>1</v>
      </c>
      <c r="U11" s="52">
        <v>0</v>
      </c>
      <c r="V11" s="52">
        <v>0</v>
      </c>
      <c r="W11" s="52">
        <v>0.01</v>
      </c>
      <c r="X11" s="52">
        <v>0.999995</v>
      </c>
      <c r="Y11" s="52">
        <v>0</v>
      </c>
      <c r="Z11" s="52" t="s">
        <v>644</v>
      </c>
      <c r="AA11" s="83">
        <v>11</v>
      </c>
      <c r="AB11" s="83"/>
      <c r="AC11" s="97"/>
      <c r="AD11" s="86" t="s">
        <v>527</v>
      </c>
      <c r="AE11" s="88" t="s">
        <v>410</v>
      </c>
      <c r="AF11" s="86" t="s">
        <v>312</v>
      </c>
      <c r="AG11" s="86" t="s">
        <v>303</v>
      </c>
      <c r="AH11" s="86"/>
      <c r="AI11" s="86" t="s">
        <v>629</v>
      </c>
      <c r="AJ11" s="90">
        <v>43527.00347222222</v>
      </c>
      <c r="AK11" s="88" t="s">
        <v>536</v>
      </c>
      <c r="AL11" s="88" t="s">
        <v>410</v>
      </c>
      <c r="AM11" s="86">
        <v>282</v>
      </c>
      <c r="AN11" s="86">
        <v>25</v>
      </c>
      <c r="AO11" s="86">
        <v>27</v>
      </c>
      <c r="AP11" s="86"/>
      <c r="AQ11" s="86"/>
      <c r="AR11" s="86"/>
      <c r="AS11" s="86"/>
      <c r="AT11" s="86"/>
      <c r="AU11" s="86"/>
      <c r="AV11" s="86"/>
      <c r="AW11" s="86" t="str">
        <f>REPLACE(INDEX(GroupVertices[Group],MATCH(Vertices[[#This Row],[Vertex]],GroupVertices[Vertex],0)),1,1,"")</f>
        <v>1</v>
      </c>
      <c r="AX11" s="51">
        <v>0</v>
      </c>
      <c r="AY11" s="52">
        <v>0</v>
      </c>
      <c r="AZ11" s="51">
        <v>0</v>
      </c>
      <c r="BA11" s="52">
        <v>0</v>
      </c>
      <c r="BB11" s="51">
        <v>0</v>
      </c>
      <c r="BC11" s="52">
        <v>0</v>
      </c>
      <c r="BD11" s="51">
        <v>13</v>
      </c>
      <c r="BE11" s="52">
        <v>100</v>
      </c>
      <c r="BF11" s="51">
        <v>13</v>
      </c>
      <c r="BG11" s="51"/>
      <c r="BH11" s="51"/>
      <c r="BI11" s="51"/>
      <c r="BJ11" s="51"/>
      <c r="BK11" s="51"/>
      <c r="BL11" s="51"/>
      <c r="BM11" s="122" t="s">
        <v>1086</v>
      </c>
      <c r="BN11" s="122" t="s">
        <v>1086</v>
      </c>
      <c r="BO11" s="122" t="s">
        <v>1175</v>
      </c>
      <c r="BP11" s="122" t="s">
        <v>1175</v>
      </c>
      <c r="BQ11" s="2"/>
      <c r="BR11" s="3"/>
      <c r="BS11" s="3"/>
      <c r="BT11" s="3"/>
      <c r="BU11" s="3"/>
    </row>
    <row r="12" spans="1:73" ht="409.5">
      <c r="A12" s="14" t="s">
        <v>212</v>
      </c>
      <c r="B12" s="15"/>
      <c r="C12" s="15"/>
      <c r="D12" s="92">
        <v>1000</v>
      </c>
      <c r="E12" s="82"/>
      <c r="F12" s="110" t="s">
        <v>537</v>
      </c>
      <c r="G12" s="15"/>
      <c r="H12" s="57" t="s">
        <v>313</v>
      </c>
      <c r="I12" s="67"/>
      <c r="J12" s="67"/>
      <c r="K12" s="57" t="s">
        <v>313</v>
      </c>
      <c r="L12" s="93">
        <v>4878.665048543689</v>
      </c>
      <c r="M12" s="94">
        <v>6217.53076171875</v>
      </c>
      <c r="N12" s="94">
        <v>1782.094970703125</v>
      </c>
      <c r="O12" s="78"/>
      <c r="P12" s="95"/>
      <c r="Q12" s="95"/>
      <c r="R12" s="96"/>
      <c r="S12" s="51">
        <v>1</v>
      </c>
      <c r="T12" s="51">
        <v>1</v>
      </c>
      <c r="U12" s="52">
        <v>0</v>
      </c>
      <c r="V12" s="52">
        <v>0</v>
      </c>
      <c r="W12" s="52">
        <v>0.01</v>
      </c>
      <c r="X12" s="52">
        <v>0.999995</v>
      </c>
      <c r="Y12" s="52">
        <v>0</v>
      </c>
      <c r="Z12" s="52" t="s">
        <v>644</v>
      </c>
      <c r="AA12" s="83">
        <v>12</v>
      </c>
      <c r="AB12" s="83"/>
      <c r="AC12" s="97"/>
      <c r="AD12" s="86" t="s">
        <v>527</v>
      </c>
      <c r="AE12" s="88" t="s">
        <v>411</v>
      </c>
      <c r="AF12" s="86" t="s">
        <v>313</v>
      </c>
      <c r="AG12" s="86" t="s">
        <v>303</v>
      </c>
      <c r="AH12" s="86"/>
      <c r="AI12" s="86" t="s">
        <v>629</v>
      </c>
      <c r="AJ12" s="90">
        <v>43527.67015046296</v>
      </c>
      <c r="AK12" s="88" t="s">
        <v>537</v>
      </c>
      <c r="AL12" s="88" t="s">
        <v>411</v>
      </c>
      <c r="AM12" s="86">
        <v>410</v>
      </c>
      <c r="AN12" s="86">
        <v>66</v>
      </c>
      <c r="AO12" s="86">
        <v>34</v>
      </c>
      <c r="AP12" s="86"/>
      <c r="AQ12" s="86"/>
      <c r="AR12" s="86"/>
      <c r="AS12" s="86"/>
      <c r="AT12" s="86"/>
      <c r="AU12" s="86"/>
      <c r="AV12" s="86"/>
      <c r="AW12" s="86" t="str">
        <f>REPLACE(INDEX(GroupVertices[Group],MATCH(Vertices[[#This Row],[Vertex]],GroupVertices[Vertex],0)),1,1,"")</f>
        <v>1</v>
      </c>
      <c r="AX12" s="51">
        <v>7</v>
      </c>
      <c r="AY12" s="52">
        <v>9.210526315789474</v>
      </c>
      <c r="AZ12" s="51">
        <v>1</v>
      </c>
      <c r="BA12" s="52">
        <v>1.3157894736842106</v>
      </c>
      <c r="BB12" s="51">
        <v>0</v>
      </c>
      <c r="BC12" s="52">
        <v>0</v>
      </c>
      <c r="BD12" s="51">
        <v>68</v>
      </c>
      <c r="BE12" s="52">
        <v>89.47368421052632</v>
      </c>
      <c r="BF12" s="51">
        <v>76</v>
      </c>
      <c r="BG12" s="51"/>
      <c r="BH12" s="51"/>
      <c r="BI12" s="51"/>
      <c r="BJ12" s="51"/>
      <c r="BK12" s="51"/>
      <c r="BL12" s="51"/>
      <c r="BM12" s="122" t="s">
        <v>1087</v>
      </c>
      <c r="BN12" s="122" t="s">
        <v>1087</v>
      </c>
      <c r="BO12" s="122" t="s">
        <v>1176</v>
      </c>
      <c r="BP12" s="122" t="s">
        <v>1176</v>
      </c>
      <c r="BQ12" s="2"/>
      <c r="BR12" s="3"/>
      <c r="BS12" s="3"/>
      <c r="BT12" s="3"/>
      <c r="BU12" s="3"/>
    </row>
    <row r="13" spans="1:73" ht="15">
      <c r="A13" s="14" t="s">
        <v>213</v>
      </c>
      <c r="B13" s="15"/>
      <c r="C13" s="15"/>
      <c r="D13" s="92">
        <v>335.8490566037736</v>
      </c>
      <c r="E13" s="82"/>
      <c r="F13" s="110" t="s">
        <v>538</v>
      </c>
      <c r="G13" s="15"/>
      <c r="H13" s="112" t="s">
        <v>314</v>
      </c>
      <c r="I13" s="67"/>
      <c r="J13" s="67"/>
      <c r="K13" s="112" t="s">
        <v>314</v>
      </c>
      <c r="L13" s="93">
        <v>656.2087378640776</v>
      </c>
      <c r="M13" s="94">
        <v>6217.53076171875</v>
      </c>
      <c r="N13" s="94">
        <v>7144.4365234375</v>
      </c>
      <c r="O13" s="78"/>
      <c r="P13" s="95"/>
      <c r="Q13" s="95"/>
      <c r="R13" s="96"/>
      <c r="S13" s="51">
        <v>1</v>
      </c>
      <c r="T13" s="51">
        <v>1</v>
      </c>
      <c r="U13" s="52">
        <v>0</v>
      </c>
      <c r="V13" s="52">
        <v>0</v>
      </c>
      <c r="W13" s="52">
        <v>0.01</v>
      </c>
      <c r="X13" s="52">
        <v>0.999995</v>
      </c>
      <c r="Y13" s="52">
        <v>0</v>
      </c>
      <c r="Z13" s="52" t="s">
        <v>644</v>
      </c>
      <c r="AA13" s="83">
        <v>13</v>
      </c>
      <c r="AB13" s="83"/>
      <c r="AC13" s="97"/>
      <c r="AD13" s="86" t="s">
        <v>527</v>
      </c>
      <c r="AE13" s="88" t="s">
        <v>412</v>
      </c>
      <c r="AF13" s="86" t="s">
        <v>314</v>
      </c>
      <c r="AG13" s="86" t="s">
        <v>303</v>
      </c>
      <c r="AH13" s="86"/>
      <c r="AI13" s="86" t="s">
        <v>629</v>
      </c>
      <c r="AJ13" s="90">
        <v>43529.00347222222</v>
      </c>
      <c r="AK13" s="88" t="s">
        <v>538</v>
      </c>
      <c r="AL13" s="88" t="s">
        <v>412</v>
      </c>
      <c r="AM13" s="86">
        <v>62</v>
      </c>
      <c r="AN13" s="86">
        <v>12</v>
      </c>
      <c r="AO13" s="86">
        <v>44</v>
      </c>
      <c r="AP13" s="86"/>
      <c r="AQ13" s="86"/>
      <c r="AR13" s="86"/>
      <c r="AS13" s="86"/>
      <c r="AT13" s="86"/>
      <c r="AU13" s="86"/>
      <c r="AV13" s="86"/>
      <c r="AW13" s="86" t="str">
        <f>REPLACE(INDEX(GroupVertices[Group],MATCH(Vertices[[#This Row],[Vertex]],GroupVertices[Vertex],0)),1,1,"")</f>
        <v>1</v>
      </c>
      <c r="AX13" s="51">
        <v>1</v>
      </c>
      <c r="AY13" s="52">
        <v>2.9411764705882355</v>
      </c>
      <c r="AZ13" s="51">
        <v>3</v>
      </c>
      <c r="BA13" s="52">
        <v>8.823529411764707</v>
      </c>
      <c r="BB13" s="51">
        <v>0</v>
      </c>
      <c r="BC13" s="52">
        <v>0</v>
      </c>
      <c r="BD13" s="51">
        <v>30</v>
      </c>
      <c r="BE13" s="52">
        <v>88.23529411764706</v>
      </c>
      <c r="BF13" s="51">
        <v>34</v>
      </c>
      <c r="BG13" s="51"/>
      <c r="BH13" s="51"/>
      <c r="BI13" s="51"/>
      <c r="BJ13" s="51"/>
      <c r="BK13" s="51"/>
      <c r="BL13" s="51"/>
      <c r="BM13" s="122" t="s">
        <v>1088</v>
      </c>
      <c r="BN13" s="122" t="s">
        <v>1088</v>
      </c>
      <c r="BO13" s="122" t="s">
        <v>1177</v>
      </c>
      <c r="BP13" s="122" t="s">
        <v>1177</v>
      </c>
      <c r="BQ13" s="2"/>
      <c r="BR13" s="3"/>
      <c r="BS13" s="3"/>
      <c r="BT13" s="3"/>
      <c r="BU13" s="3"/>
    </row>
    <row r="14" spans="1:73" ht="15">
      <c r="A14" s="14" t="s">
        <v>214</v>
      </c>
      <c r="B14" s="15"/>
      <c r="C14" s="15"/>
      <c r="D14" s="92">
        <v>252.83018867924528</v>
      </c>
      <c r="E14" s="82"/>
      <c r="F14" s="110" t="s">
        <v>539</v>
      </c>
      <c r="G14" s="15"/>
      <c r="H14" s="112" t="s">
        <v>315</v>
      </c>
      <c r="I14" s="67"/>
      <c r="J14" s="67"/>
      <c r="K14" s="112" t="s">
        <v>315</v>
      </c>
      <c r="L14" s="93">
        <v>255.80339805825244</v>
      </c>
      <c r="M14" s="94">
        <v>9465.61328125</v>
      </c>
      <c r="N14" s="94">
        <v>9289.3740234375</v>
      </c>
      <c r="O14" s="78"/>
      <c r="P14" s="95"/>
      <c r="Q14" s="95"/>
      <c r="R14" s="96"/>
      <c r="S14" s="51">
        <v>1</v>
      </c>
      <c r="T14" s="51">
        <v>1</v>
      </c>
      <c r="U14" s="52">
        <v>0</v>
      </c>
      <c r="V14" s="52">
        <v>0</v>
      </c>
      <c r="W14" s="52">
        <v>0.01</v>
      </c>
      <c r="X14" s="52">
        <v>0.999995</v>
      </c>
      <c r="Y14" s="52">
        <v>0</v>
      </c>
      <c r="Z14" s="52" t="s">
        <v>644</v>
      </c>
      <c r="AA14" s="83">
        <v>14</v>
      </c>
      <c r="AB14" s="83"/>
      <c r="AC14" s="97"/>
      <c r="AD14" s="86" t="s">
        <v>527</v>
      </c>
      <c r="AE14" s="88" t="s">
        <v>413</v>
      </c>
      <c r="AF14" s="86" t="s">
        <v>315</v>
      </c>
      <c r="AG14" s="86" t="s">
        <v>303</v>
      </c>
      <c r="AH14" s="86"/>
      <c r="AI14" s="86" t="s">
        <v>629</v>
      </c>
      <c r="AJ14" s="90">
        <v>43530.00349537037</v>
      </c>
      <c r="AK14" s="88" t="s">
        <v>539</v>
      </c>
      <c r="AL14" s="88" t="s">
        <v>413</v>
      </c>
      <c r="AM14" s="86">
        <v>29</v>
      </c>
      <c r="AN14" s="86">
        <v>2</v>
      </c>
      <c r="AO14" s="86">
        <v>13</v>
      </c>
      <c r="AP14" s="86"/>
      <c r="AQ14" s="86"/>
      <c r="AR14" s="86"/>
      <c r="AS14" s="86"/>
      <c r="AT14" s="86"/>
      <c r="AU14" s="86"/>
      <c r="AV14" s="86"/>
      <c r="AW14" s="86" t="str">
        <f>REPLACE(INDEX(GroupVertices[Group],MATCH(Vertices[[#This Row],[Vertex]],GroupVertices[Vertex],0)),1,1,"")</f>
        <v>1</v>
      </c>
      <c r="AX14" s="51">
        <v>1</v>
      </c>
      <c r="AY14" s="52">
        <v>9.090909090909092</v>
      </c>
      <c r="AZ14" s="51">
        <v>0</v>
      </c>
      <c r="BA14" s="52">
        <v>0</v>
      </c>
      <c r="BB14" s="51">
        <v>0</v>
      </c>
      <c r="BC14" s="52">
        <v>0</v>
      </c>
      <c r="BD14" s="51">
        <v>10</v>
      </c>
      <c r="BE14" s="52">
        <v>90.9090909090909</v>
      </c>
      <c r="BF14" s="51">
        <v>11</v>
      </c>
      <c r="BG14" s="51"/>
      <c r="BH14" s="51"/>
      <c r="BI14" s="51"/>
      <c r="BJ14" s="51"/>
      <c r="BK14" s="51"/>
      <c r="BL14" s="51"/>
      <c r="BM14" s="122" t="s">
        <v>1089</v>
      </c>
      <c r="BN14" s="122" t="s">
        <v>1089</v>
      </c>
      <c r="BO14" s="122" t="s">
        <v>1178</v>
      </c>
      <c r="BP14" s="122" t="s">
        <v>1178</v>
      </c>
      <c r="BQ14" s="2"/>
      <c r="BR14" s="3"/>
      <c r="BS14" s="3"/>
      <c r="BT14" s="3"/>
      <c r="BU14" s="3"/>
    </row>
    <row r="15" spans="1:73" ht="15">
      <c r="A15" s="14" t="s">
        <v>215</v>
      </c>
      <c r="B15" s="15"/>
      <c r="C15" s="15"/>
      <c r="D15" s="92">
        <v>449.0566037735849</v>
      </c>
      <c r="E15" s="82"/>
      <c r="F15" s="110" t="s">
        <v>540</v>
      </c>
      <c r="G15" s="15"/>
      <c r="H15" s="112" t="s">
        <v>316</v>
      </c>
      <c r="I15" s="67"/>
      <c r="J15" s="67"/>
      <c r="K15" s="112" t="s">
        <v>316</v>
      </c>
      <c r="L15" s="93">
        <v>1202.2160194174758</v>
      </c>
      <c r="M15" s="94">
        <v>9465.61328125</v>
      </c>
      <c r="N15" s="94">
        <v>6071.96826171875</v>
      </c>
      <c r="O15" s="78"/>
      <c r="P15" s="95"/>
      <c r="Q15" s="95"/>
      <c r="R15" s="96"/>
      <c r="S15" s="51">
        <v>1</v>
      </c>
      <c r="T15" s="51">
        <v>1</v>
      </c>
      <c r="U15" s="52">
        <v>0</v>
      </c>
      <c r="V15" s="52">
        <v>0</v>
      </c>
      <c r="W15" s="52">
        <v>0.01</v>
      </c>
      <c r="X15" s="52">
        <v>0.999995</v>
      </c>
      <c r="Y15" s="52">
        <v>0</v>
      </c>
      <c r="Z15" s="52" t="s">
        <v>644</v>
      </c>
      <c r="AA15" s="83">
        <v>15</v>
      </c>
      <c r="AB15" s="83"/>
      <c r="AC15" s="97"/>
      <c r="AD15" s="86" t="s">
        <v>527</v>
      </c>
      <c r="AE15" s="88" t="s">
        <v>414</v>
      </c>
      <c r="AF15" s="86" t="s">
        <v>316</v>
      </c>
      <c r="AG15" s="86" t="s">
        <v>303</v>
      </c>
      <c r="AH15" s="86"/>
      <c r="AI15" s="86" t="s">
        <v>629</v>
      </c>
      <c r="AJ15" s="90">
        <v>43531.00347222222</v>
      </c>
      <c r="AK15" s="88" t="s">
        <v>540</v>
      </c>
      <c r="AL15" s="88" t="s">
        <v>414</v>
      </c>
      <c r="AM15" s="86">
        <v>107</v>
      </c>
      <c r="AN15" s="86">
        <v>35</v>
      </c>
      <c r="AO15" s="86">
        <v>17</v>
      </c>
      <c r="AP15" s="86"/>
      <c r="AQ15" s="86"/>
      <c r="AR15" s="86"/>
      <c r="AS15" s="86"/>
      <c r="AT15" s="86"/>
      <c r="AU15" s="86"/>
      <c r="AV15" s="86"/>
      <c r="AW15" s="86" t="str">
        <f>REPLACE(INDEX(GroupVertices[Group],MATCH(Vertices[[#This Row],[Vertex]],GroupVertices[Vertex],0)),1,1,"")</f>
        <v>1</v>
      </c>
      <c r="AX15" s="51">
        <v>0</v>
      </c>
      <c r="AY15" s="52">
        <v>0</v>
      </c>
      <c r="AZ15" s="51">
        <v>0</v>
      </c>
      <c r="BA15" s="52">
        <v>0</v>
      </c>
      <c r="BB15" s="51">
        <v>0</v>
      </c>
      <c r="BC15" s="52">
        <v>0</v>
      </c>
      <c r="BD15" s="51">
        <v>3</v>
      </c>
      <c r="BE15" s="52">
        <v>100</v>
      </c>
      <c r="BF15" s="51">
        <v>3</v>
      </c>
      <c r="BG15" s="51"/>
      <c r="BH15" s="51"/>
      <c r="BI15" s="51"/>
      <c r="BJ15" s="51"/>
      <c r="BK15" s="51"/>
      <c r="BL15" s="51"/>
      <c r="BM15" s="122" t="s">
        <v>823</v>
      </c>
      <c r="BN15" s="122" t="s">
        <v>823</v>
      </c>
      <c r="BO15" s="122" t="s">
        <v>628</v>
      </c>
      <c r="BP15" s="122" t="s">
        <v>628</v>
      </c>
      <c r="BQ15" s="2"/>
      <c r="BR15" s="3"/>
      <c r="BS15" s="3"/>
      <c r="BT15" s="3"/>
      <c r="BU15" s="3"/>
    </row>
    <row r="16" spans="1:73" ht="15">
      <c r="A16" s="14" t="s">
        <v>216</v>
      </c>
      <c r="B16" s="15"/>
      <c r="C16" s="15"/>
      <c r="D16" s="92">
        <v>441.50943396226415</v>
      </c>
      <c r="E16" s="82"/>
      <c r="F16" s="110" t="s">
        <v>541</v>
      </c>
      <c r="G16" s="15"/>
      <c r="H16" s="112" t="s">
        <v>317</v>
      </c>
      <c r="I16" s="67"/>
      <c r="J16" s="67"/>
      <c r="K16" s="112" t="s">
        <v>317</v>
      </c>
      <c r="L16" s="93">
        <v>1165.8155339805826</v>
      </c>
      <c r="M16" s="94">
        <v>8653.59375</v>
      </c>
      <c r="N16" s="94">
        <v>6071.96826171875</v>
      </c>
      <c r="O16" s="78"/>
      <c r="P16" s="95"/>
      <c r="Q16" s="95"/>
      <c r="R16" s="96"/>
      <c r="S16" s="51">
        <v>1</v>
      </c>
      <c r="T16" s="51">
        <v>1</v>
      </c>
      <c r="U16" s="52">
        <v>0</v>
      </c>
      <c r="V16" s="52">
        <v>0</v>
      </c>
      <c r="W16" s="52">
        <v>0.01</v>
      </c>
      <c r="X16" s="52">
        <v>0.999995</v>
      </c>
      <c r="Y16" s="52">
        <v>0</v>
      </c>
      <c r="Z16" s="52" t="s">
        <v>644</v>
      </c>
      <c r="AA16" s="83">
        <v>16</v>
      </c>
      <c r="AB16" s="83"/>
      <c r="AC16" s="97"/>
      <c r="AD16" s="86" t="s">
        <v>527</v>
      </c>
      <c r="AE16" s="88" t="s">
        <v>415</v>
      </c>
      <c r="AF16" s="86" t="s">
        <v>317</v>
      </c>
      <c r="AG16" s="86" t="s">
        <v>303</v>
      </c>
      <c r="AH16" s="86"/>
      <c r="AI16" s="86" t="s">
        <v>629</v>
      </c>
      <c r="AJ16" s="90">
        <v>43532.00347222222</v>
      </c>
      <c r="AK16" s="88" t="s">
        <v>541</v>
      </c>
      <c r="AL16" s="88" t="s">
        <v>415</v>
      </c>
      <c r="AM16" s="86">
        <v>104</v>
      </c>
      <c r="AN16" s="86">
        <v>5</v>
      </c>
      <c r="AO16" s="86">
        <v>10</v>
      </c>
      <c r="AP16" s="86"/>
      <c r="AQ16" s="86"/>
      <c r="AR16" s="86"/>
      <c r="AS16" s="86"/>
      <c r="AT16" s="86"/>
      <c r="AU16" s="86"/>
      <c r="AV16" s="86"/>
      <c r="AW16" s="86" t="str">
        <f>REPLACE(INDEX(GroupVertices[Group],MATCH(Vertices[[#This Row],[Vertex]],GroupVertices[Vertex],0)),1,1,"")</f>
        <v>1</v>
      </c>
      <c r="AX16" s="51">
        <v>0</v>
      </c>
      <c r="AY16" s="52">
        <v>0</v>
      </c>
      <c r="AZ16" s="51">
        <v>0</v>
      </c>
      <c r="BA16" s="52">
        <v>0</v>
      </c>
      <c r="BB16" s="51">
        <v>0</v>
      </c>
      <c r="BC16" s="52">
        <v>0</v>
      </c>
      <c r="BD16" s="51">
        <v>18</v>
      </c>
      <c r="BE16" s="52">
        <v>100</v>
      </c>
      <c r="BF16" s="51">
        <v>18</v>
      </c>
      <c r="BG16" s="51"/>
      <c r="BH16" s="51"/>
      <c r="BI16" s="51"/>
      <c r="BJ16" s="51"/>
      <c r="BK16" s="51"/>
      <c r="BL16" s="51"/>
      <c r="BM16" s="122" t="s">
        <v>1090</v>
      </c>
      <c r="BN16" s="122" t="s">
        <v>1090</v>
      </c>
      <c r="BO16" s="122" t="s">
        <v>1179</v>
      </c>
      <c r="BP16" s="122" t="s">
        <v>1179</v>
      </c>
      <c r="BQ16" s="2"/>
      <c r="BR16" s="3"/>
      <c r="BS16" s="3"/>
      <c r="BT16" s="3"/>
      <c r="BU16" s="3"/>
    </row>
    <row r="17" spans="1:73" ht="15">
      <c r="A17" s="14" t="s">
        <v>217</v>
      </c>
      <c r="B17" s="15"/>
      <c r="C17" s="15"/>
      <c r="D17" s="92">
        <v>421.3836477987421</v>
      </c>
      <c r="E17" s="82"/>
      <c r="F17" s="110" t="s">
        <v>542</v>
      </c>
      <c r="G17" s="15"/>
      <c r="H17" s="112" t="s">
        <v>318</v>
      </c>
      <c r="I17" s="67"/>
      <c r="J17" s="67"/>
      <c r="K17" s="112" t="s">
        <v>318</v>
      </c>
      <c r="L17" s="93">
        <v>1068.7475728155339</v>
      </c>
      <c r="M17" s="94">
        <v>7841.572265625</v>
      </c>
      <c r="N17" s="94">
        <v>6071.96826171875</v>
      </c>
      <c r="O17" s="78"/>
      <c r="P17" s="95"/>
      <c r="Q17" s="95"/>
      <c r="R17" s="96"/>
      <c r="S17" s="51">
        <v>1</v>
      </c>
      <c r="T17" s="51">
        <v>1</v>
      </c>
      <c r="U17" s="52">
        <v>0</v>
      </c>
      <c r="V17" s="52">
        <v>0</v>
      </c>
      <c r="W17" s="52">
        <v>0.01</v>
      </c>
      <c r="X17" s="52">
        <v>0.999995</v>
      </c>
      <c r="Y17" s="52">
        <v>0</v>
      </c>
      <c r="Z17" s="52" t="s">
        <v>644</v>
      </c>
      <c r="AA17" s="83">
        <v>17</v>
      </c>
      <c r="AB17" s="83"/>
      <c r="AC17" s="97"/>
      <c r="AD17" s="86" t="s">
        <v>527</v>
      </c>
      <c r="AE17" s="88" t="s">
        <v>416</v>
      </c>
      <c r="AF17" s="86" t="s">
        <v>318</v>
      </c>
      <c r="AG17" s="86" t="s">
        <v>303</v>
      </c>
      <c r="AH17" s="86"/>
      <c r="AI17" s="86" t="s">
        <v>629</v>
      </c>
      <c r="AJ17" s="90">
        <v>43532.67013888889</v>
      </c>
      <c r="AK17" s="88" t="s">
        <v>542</v>
      </c>
      <c r="AL17" s="88" t="s">
        <v>416</v>
      </c>
      <c r="AM17" s="86">
        <v>96</v>
      </c>
      <c r="AN17" s="86">
        <v>140</v>
      </c>
      <c r="AO17" s="86">
        <v>21</v>
      </c>
      <c r="AP17" s="86"/>
      <c r="AQ17" s="86"/>
      <c r="AR17" s="86"/>
      <c r="AS17" s="86"/>
      <c r="AT17" s="86"/>
      <c r="AU17" s="86"/>
      <c r="AV17" s="86"/>
      <c r="AW17" s="86" t="str">
        <f>REPLACE(INDEX(GroupVertices[Group],MATCH(Vertices[[#This Row],[Vertex]],GroupVertices[Vertex],0)),1,1,"")</f>
        <v>1</v>
      </c>
      <c r="AX17" s="51">
        <v>0</v>
      </c>
      <c r="AY17" s="52">
        <v>0</v>
      </c>
      <c r="AZ17" s="51">
        <v>0</v>
      </c>
      <c r="BA17" s="52">
        <v>0</v>
      </c>
      <c r="BB17" s="51">
        <v>0</v>
      </c>
      <c r="BC17" s="52">
        <v>0</v>
      </c>
      <c r="BD17" s="51">
        <v>25</v>
      </c>
      <c r="BE17" s="52">
        <v>100</v>
      </c>
      <c r="BF17" s="51">
        <v>25</v>
      </c>
      <c r="BG17" s="51"/>
      <c r="BH17" s="51"/>
      <c r="BI17" s="51"/>
      <c r="BJ17" s="51"/>
      <c r="BK17" s="51"/>
      <c r="BL17" s="51"/>
      <c r="BM17" s="122" t="s">
        <v>1091</v>
      </c>
      <c r="BN17" s="122" t="s">
        <v>1091</v>
      </c>
      <c r="BO17" s="122" t="s">
        <v>1180</v>
      </c>
      <c r="BP17" s="122" t="s">
        <v>1180</v>
      </c>
      <c r="BQ17" s="2"/>
      <c r="BR17" s="3"/>
      <c r="BS17" s="3"/>
      <c r="BT17" s="3"/>
      <c r="BU17" s="3"/>
    </row>
    <row r="18" spans="1:73" ht="15">
      <c r="A18" s="14" t="s">
        <v>218</v>
      </c>
      <c r="B18" s="15"/>
      <c r="C18" s="15"/>
      <c r="D18" s="92">
        <v>355.9748427672956</v>
      </c>
      <c r="E18" s="82"/>
      <c r="F18" s="110" t="s">
        <v>543</v>
      </c>
      <c r="G18" s="15"/>
      <c r="H18" s="112" t="s">
        <v>319</v>
      </c>
      <c r="I18" s="67"/>
      <c r="J18" s="67"/>
      <c r="K18" s="112" t="s">
        <v>319</v>
      </c>
      <c r="L18" s="93">
        <v>753.2766990291262</v>
      </c>
      <c r="M18" s="94">
        <v>9465.61328125</v>
      </c>
      <c r="N18" s="94">
        <v>7144.4365234375</v>
      </c>
      <c r="O18" s="78"/>
      <c r="P18" s="95"/>
      <c r="Q18" s="95"/>
      <c r="R18" s="96"/>
      <c r="S18" s="51">
        <v>1</v>
      </c>
      <c r="T18" s="51">
        <v>1</v>
      </c>
      <c r="U18" s="52">
        <v>0</v>
      </c>
      <c r="V18" s="52">
        <v>0</v>
      </c>
      <c r="W18" s="52">
        <v>0.01</v>
      </c>
      <c r="X18" s="52">
        <v>0.999995</v>
      </c>
      <c r="Y18" s="52">
        <v>0</v>
      </c>
      <c r="Z18" s="52" t="s">
        <v>644</v>
      </c>
      <c r="AA18" s="83">
        <v>18</v>
      </c>
      <c r="AB18" s="83"/>
      <c r="AC18" s="97"/>
      <c r="AD18" s="86" t="s">
        <v>527</v>
      </c>
      <c r="AE18" s="88" t="s">
        <v>417</v>
      </c>
      <c r="AF18" s="86" t="s">
        <v>319</v>
      </c>
      <c r="AG18" s="86" t="s">
        <v>303</v>
      </c>
      <c r="AH18" s="86"/>
      <c r="AI18" s="86" t="s">
        <v>629</v>
      </c>
      <c r="AJ18" s="90">
        <v>43532.76167824074</v>
      </c>
      <c r="AK18" s="88" t="s">
        <v>543</v>
      </c>
      <c r="AL18" s="88" t="s">
        <v>417</v>
      </c>
      <c r="AM18" s="86">
        <v>70</v>
      </c>
      <c r="AN18" s="86">
        <v>58</v>
      </c>
      <c r="AO18" s="86">
        <v>13</v>
      </c>
      <c r="AP18" s="86"/>
      <c r="AQ18" s="86"/>
      <c r="AR18" s="86"/>
      <c r="AS18" s="86"/>
      <c r="AT18" s="86"/>
      <c r="AU18" s="86"/>
      <c r="AV18" s="86"/>
      <c r="AW18" s="86" t="str">
        <f>REPLACE(INDEX(GroupVertices[Group],MATCH(Vertices[[#This Row],[Vertex]],GroupVertices[Vertex],0)),1,1,"")</f>
        <v>1</v>
      </c>
      <c r="AX18" s="51">
        <v>2</v>
      </c>
      <c r="AY18" s="52">
        <v>3.508771929824561</v>
      </c>
      <c r="AZ18" s="51">
        <v>0</v>
      </c>
      <c r="BA18" s="52">
        <v>0</v>
      </c>
      <c r="BB18" s="51">
        <v>0</v>
      </c>
      <c r="BC18" s="52">
        <v>0</v>
      </c>
      <c r="BD18" s="51">
        <v>55</v>
      </c>
      <c r="BE18" s="52">
        <v>96.49122807017544</v>
      </c>
      <c r="BF18" s="51">
        <v>57</v>
      </c>
      <c r="BG18" s="51"/>
      <c r="BH18" s="51"/>
      <c r="BI18" s="51"/>
      <c r="BJ18" s="51"/>
      <c r="BK18" s="51"/>
      <c r="BL18" s="51"/>
      <c r="BM18" s="122" t="s">
        <v>1092</v>
      </c>
      <c r="BN18" s="122" t="s">
        <v>1092</v>
      </c>
      <c r="BO18" s="122" t="s">
        <v>1181</v>
      </c>
      <c r="BP18" s="122" t="s">
        <v>1181</v>
      </c>
      <c r="BQ18" s="2"/>
      <c r="BR18" s="3"/>
      <c r="BS18" s="3"/>
      <c r="BT18" s="3"/>
      <c r="BU18" s="3"/>
    </row>
    <row r="19" spans="1:73" ht="15">
      <c r="A19" s="14" t="s">
        <v>219</v>
      </c>
      <c r="B19" s="15"/>
      <c r="C19" s="15"/>
      <c r="D19" s="92">
        <v>398.74213836477986</v>
      </c>
      <c r="E19" s="82"/>
      <c r="F19" s="110" t="s">
        <v>544</v>
      </c>
      <c r="G19" s="15"/>
      <c r="H19" s="112" t="s">
        <v>320</v>
      </c>
      <c r="I19" s="67"/>
      <c r="J19" s="67"/>
      <c r="K19" s="112" t="s">
        <v>320</v>
      </c>
      <c r="L19" s="93">
        <v>959.5461165048544</v>
      </c>
      <c r="M19" s="94">
        <v>2969.4482421875</v>
      </c>
      <c r="N19" s="94">
        <v>6071.96826171875</v>
      </c>
      <c r="O19" s="78"/>
      <c r="P19" s="95"/>
      <c r="Q19" s="95"/>
      <c r="R19" s="96"/>
      <c r="S19" s="51">
        <v>1</v>
      </c>
      <c r="T19" s="51">
        <v>1</v>
      </c>
      <c r="U19" s="52">
        <v>0</v>
      </c>
      <c r="V19" s="52">
        <v>0</v>
      </c>
      <c r="W19" s="52">
        <v>0.01</v>
      </c>
      <c r="X19" s="52">
        <v>0.999995</v>
      </c>
      <c r="Y19" s="52">
        <v>0</v>
      </c>
      <c r="Z19" s="52" t="s">
        <v>644</v>
      </c>
      <c r="AA19" s="83">
        <v>19</v>
      </c>
      <c r="AB19" s="83"/>
      <c r="AC19" s="97"/>
      <c r="AD19" s="86" t="s">
        <v>527</v>
      </c>
      <c r="AE19" s="88" t="s">
        <v>418</v>
      </c>
      <c r="AF19" s="86" t="s">
        <v>320</v>
      </c>
      <c r="AG19" s="86" t="s">
        <v>303</v>
      </c>
      <c r="AH19" s="86"/>
      <c r="AI19" s="86" t="s">
        <v>629</v>
      </c>
      <c r="AJ19" s="90">
        <v>43534.00347222222</v>
      </c>
      <c r="AK19" s="88" t="s">
        <v>544</v>
      </c>
      <c r="AL19" s="88" t="s">
        <v>418</v>
      </c>
      <c r="AM19" s="86">
        <v>87</v>
      </c>
      <c r="AN19" s="86">
        <v>33</v>
      </c>
      <c r="AO19" s="86">
        <v>19</v>
      </c>
      <c r="AP19" s="86"/>
      <c r="AQ19" s="86"/>
      <c r="AR19" s="86"/>
      <c r="AS19" s="86"/>
      <c r="AT19" s="86"/>
      <c r="AU19" s="86"/>
      <c r="AV19" s="86"/>
      <c r="AW19" s="86" t="str">
        <f>REPLACE(INDEX(GroupVertices[Group],MATCH(Vertices[[#This Row],[Vertex]],GroupVertices[Vertex],0)),1,1,"")</f>
        <v>1</v>
      </c>
      <c r="AX19" s="51">
        <v>1</v>
      </c>
      <c r="AY19" s="52">
        <v>2.5641025641025643</v>
      </c>
      <c r="AZ19" s="51">
        <v>0</v>
      </c>
      <c r="BA19" s="52">
        <v>0</v>
      </c>
      <c r="BB19" s="51">
        <v>0</v>
      </c>
      <c r="BC19" s="52">
        <v>0</v>
      </c>
      <c r="BD19" s="51">
        <v>38</v>
      </c>
      <c r="BE19" s="52">
        <v>97.43589743589743</v>
      </c>
      <c r="BF19" s="51">
        <v>39</v>
      </c>
      <c r="BG19" s="51"/>
      <c r="BH19" s="51"/>
      <c r="BI19" s="51"/>
      <c r="BJ19" s="51"/>
      <c r="BK19" s="51"/>
      <c r="BL19" s="51"/>
      <c r="BM19" s="122" t="s">
        <v>1093</v>
      </c>
      <c r="BN19" s="122" t="s">
        <v>1093</v>
      </c>
      <c r="BO19" s="122" t="s">
        <v>1182</v>
      </c>
      <c r="BP19" s="122" t="s">
        <v>1182</v>
      </c>
      <c r="BQ19" s="2"/>
      <c r="BR19" s="3"/>
      <c r="BS19" s="3"/>
      <c r="BT19" s="3"/>
      <c r="BU19" s="3"/>
    </row>
    <row r="20" spans="1:73" ht="390">
      <c r="A20" s="14" t="s">
        <v>220</v>
      </c>
      <c r="B20" s="15"/>
      <c r="C20" s="15"/>
      <c r="D20" s="92">
        <v>476.7295597484277</v>
      </c>
      <c r="E20" s="82"/>
      <c r="F20" s="110" t="s">
        <v>545</v>
      </c>
      <c r="G20" s="15"/>
      <c r="H20" s="57" t="s">
        <v>321</v>
      </c>
      <c r="I20" s="67"/>
      <c r="J20" s="67"/>
      <c r="K20" s="57" t="s">
        <v>321</v>
      </c>
      <c r="L20" s="93">
        <v>1335.6844660194174</v>
      </c>
      <c r="M20" s="94">
        <v>5405.5107421875</v>
      </c>
      <c r="N20" s="94">
        <v>4999.5</v>
      </c>
      <c r="O20" s="78"/>
      <c r="P20" s="95"/>
      <c r="Q20" s="95"/>
      <c r="R20" s="96"/>
      <c r="S20" s="51">
        <v>1</v>
      </c>
      <c r="T20" s="51">
        <v>1</v>
      </c>
      <c r="U20" s="52">
        <v>0</v>
      </c>
      <c r="V20" s="52">
        <v>0</v>
      </c>
      <c r="W20" s="52">
        <v>0.01</v>
      </c>
      <c r="X20" s="52">
        <v>0.999995</v>
      </c>
      <c r="Y20" s="52">
        <v>0</v>
      </c>
      <c r="Z20" s="52" t="s">
        <v>644</v>
      </c>
      <c r="AA20" s="83">
        <v>20</v>
      </c>
      <c r="AB20" s="83"/>
      <c r="AC20" s="97"/>
      <c r="AD20" s="86" t="s">
        <v>527</v>
      </c>
      <c r="AE20" s="88" t="s">
        <v>419</v>
      </c>
      <c r="AF20" s="86" t="s">
        <v>321</v>
      </c>
      <c r="AG20" s="86" t="s">
        <v>303</v>
      </c>
      <c r="AH20" s="86"/>
      <c r="AI20" s="86" t="s">
        <v>629</v>
      </c>
      <c r="AJ20" s="90">
        <v>43534.67013888889</v>
      </c>
      <c r="AK20" s="88" t="s">
        <v>545</v>
      </c>
      <c r="AL20" s="88" t="s">
        <v>419</v>
      </c>
      <c r="AM20" s="86">
        <v>118</v>
      </c>
      <c r="AN20" s="86">
        <v>43</v>
      </c>
      <c r="AO20" s="86">
        <v>6</v>
      </c>
      <c r="AP20" s="86"/>
      <c r="AQ20" s="86"/>
      <c r="AR20" s="86"/>
      <c r="AS20" s="86"/>
      <c r="AT20" s="86"/>
      <c r="AU20" s="86"/>
      <c r="AV20" s="86"/>
      <c r="AW20" s="86" t="str">
        <f>REPLACE(INDEX(GroupVertices[Group],MATCH(Vertices[[#This Row],[Vertex]],GroupVertices[Vertex],0)),1,1,"")</f>
        <v>1</v>
      </c>
      <c r="AX20" s="51">
        <v>1</v>
      </c>
      <c r="AY20" s="52">
        <v>3.8461538461538463</v>
      </c>
      <c r="AZ20" s="51">
        <v>0</v>
      </c>
      <c r="BA20" s="52">
        <v>0</v>
      </c>
      <c r="BB20" s="51">
        <v>0</v>
      </c>
      <c r="BC20" s="52">
        <v>0</v>
      </c>
      <c r="BD20" s="51">
        <v>25</v>
      </c>
      <c r="BE20" s="52">
        <v>96.15384615384616</v>
      </c>
      <c r="BF20" s="51">
        <v>26</v>
      </c>
      <c r="BG20" s="51"/>
      <c r="BH20" s="51"/>
      <c r="BI20" s="51"/>
      <c r="BJ20" s="51"/>
      <c r="BK20" s="51"/>
      <c r="BL20" s="51"/>
      <c r="BM20" s="122" t="s">
        <v>1094</v>
      </c>
      <c r="BN20" s="122" t="s">
        <v>1094</v>
      </c>
      <c r="BO20" s="122" t="s">
        <v>1183</v>
      </c>
      <c r="BP20" s="122" t="s">
        <v>1183</v>
      </c>
      <c r="BQ20" s="2"/>
      <c r="BR20" s="3"/>
      <c r="BS20" s="3"/>
      <c r="BT20" s="3"/>
      <c r="BU20" s="3"/>
    </row>
    <row r="21" spans="1:73" ht="15">
      <c r="A21" s="14" t="s">
        <v>221</v>
      </c>
      <c r="B21" s="15"/>
      <c r="C21" s="15"/>
      <c r="D21" s="92">
        <v>373.58490566037733</v>
      </c>
      <c r="E21" s="82"/>
      <c r="F21" s="110" t="s">
        <v>546</v>
      </c>
      <c r="G21" s="15"/>
      <c r="H21" s="112" t="s">
        <v>322</v>
      </c>
      <c r="I21" s="67"/>
      <c r="J21" s="67"/>
      <c r="K21" s="112" t="s">
        <v>322</v>
      </c>
      <c r="L21" s="93">
        <v>838.2111650485436</v>
      </c>
      <c r="M21" s="94">
        <v>533.3861694335938</v>
      </c>
      <c r="N21" s="94">
        <v>6071.96826171875</v>
      </c>
      <c r="O21" s="78"/>
      <c r="P21" s="95"/>
      <c r="Q21" s="95"/>
      <c r="R21" s="96"/>
      <c r="S21" s="51">
        <v>1</v>
      </c>
      <c r="T21" s="51">
        <v>1</v>
      </c>
      <c r="U21" s="52">
        <v>0</v>
      </c>
      <c r="V21" s="52">
        <v>0</v>
      </c>
      <c r="W21" s="52">
        <v>0.01</v>
      </c>
      <c r="X21" s="52">
        <v>0.999995</v>
      </c>
      <c r="Y21" s="52">
        <v>0</v>
      </c>
      <c r="Z21" s="52" t="s">
        <v>644</v>
      </c>
      <c r="AA21" s="83">
        <v>21</v>
      </c>
      <c r="AB21" s="83"/>
      <c r="AC21" s="97"/>
      <c r="AD21" s="86" t="s">
        <v>527</v>
      </c>
      <c r="AE21" s="88" t="s">
        <v>420</v>
      </c>
      <c r="AF21" s="86" t="s">
        <v>322</v>
      </c>
      <c r="AG21" s="86" t="s">
        <v>303</v>
      </c>
      <c r="AH21" s="86"/>
      <c r="AI21" s="86" t="s">
        <v>629</v>
      </c>
      <c r="AJ21" s="90">
        <v>43535.961805555555</v>
      </c>
      <c r="AK21" s="88" t="s">
        <v>546</v>
      </c>
      <c r="AL21" s="88" t="s">
        <v>420</v>
      </c>
      <c r="AM21" s="86">
        <v>77</v>
      </c>
      <c r="AN21" s="86">
        <v>4</v>
      </c>
      <c r="AO21" s="86">
        <v>3</v>
      </c>
      <c r="AP21" s="86"/>
      <c r="AQ21" s="86"/>
      <c r="AR21" s="86"/>
      <c r="AS21" s="86"/>
      <c r="AT21" s="86"/>
      <c r="AU21" s="86"/>
      <c r="AV21" s="86"/>
      <c r="AW21" s="86" t="str">
        <f>REPLACE(INDEX(GroupVertices[Group],MATCH(Vertices[[#This Row],[Vertex]],GroupVertices[Vertex],0)),1,1,"")</f>
        <v>1</v>
      </c>
      <c r="AX21" s="51">
        <v>1</v>
      </c>
      <c r="AY21" s="52">
        <v>3.3333333333333335</v>
      </c>
      <c r="AZ21" s="51">
        <v>0</v>
      </c>
      <c r="BA21" s="52">
        <v>0</v>
      </c>
      <c r="BB21" s="51">
        <v>0</v>
      </c>
      <c r="BC21" s="52">
        <v>0</v>
      </c>
      <c r="BD21" s="51">
        <v>29</v>
      </c>
      <c r="BE21" s="52">
        <v>96.66666666666667</v>
      </c>
      <c r="BF21" s="51">
        <v>30</v>
      </c>
      <c r="BG21" s="51"/>
      <c r="BH21" s="51"/>
      <c r="BI21" s="51"/>
      <c r="BJ21" s="51"/>
      <c r="BK21" s="51"/>
      <c r="BL21" s="51"/>
      <c r="BM21" s="122" t="s">
        <v>1095</v>
      </c>
      <c r="BN21" s="122" t="s">
        <v>1095</v>
      </c>
      <c r="BO21" s="122" t="s">
        <v>1184</v>
      </c>
      <c r="BP21" s="122" t="s">
        <v>1184</v>
      </c>
      <c r="BQ21" s="2"/>
      <c r="BR21" s="3"/>
      <c r="BS21" s="3"/>
      <c r="BT21" s="3"/>
      <c r="BU21" s="3"/>
    </row>
    <row r="22" spans="1:73" ht="15">
      <c r="A22" s="14" t="s">
        <v>222</v>
      </c>
      <c r="B22" s="15"/>
      <c r="C22" s="15"/>
      <c r="D22" s="92">
        <v>391.19496855345915</v>
      </c>
      <c r="E22" s="82"/>
      <c r="F22" s="110" t="s">
        <v>547</v>
      </c>
      <c r="G22" s="15"/>
      <c r="H22" s="112" t="s">
        <v>323</v>
      </c>
      <c r="I22" s="67"/>
      <c r="J22" s="67"/>
      <c r="K22" s="112" t="s">
        <v>323</v>
      </c>
      <c r="L22" s="93">
        <v>923.1456310679612</v>
      </c>
      <c r="M22" s="94">
        <v>1345.4068603515625</v>
      </c>
      <c r="N22" s="94">
        <v>6071.96826171875</v>
      </c>
      <c r="O22" s="78"/>
      <c r="P22" s="95"/>
      <c r="Q22" s="95"/>
      <c r="R22" s="96"/>
      <c r="S22" s="51">
        <v>1</v>
      </c>
      <c r="T22" s="51">
        <v>1</v>
      </c>
      <c r="U22" s="52">
        <v>0</v>
      </c>
      <c r="V22" s="52">
        <v>0</v>
      </c>
      <c r="W22" s="52">
        <v>0.01</v>
      </c>
      <c r="X22" s="52">
        <v>0.999995</v>
      </c>
      <c r="Y22" s="52">
        <v>0</v>
      </c>
      <c r="Z22" s="52" t="s">
        <v>644</v>
      </c>
      <c r="AA22" s="83">
        <v>22</v>
      </c>
      <c r="AB22" s="83"/>
      <c r="AC22" s="97"/>
      <c r="AD22" s="86" t="s">
        <v>527</v>
      </c>
      <c r="AE22" s="88" t="s">
        <v>421</v>
      </c>
      <c r="AF22" s="86" t="s">
        <v>323</v>
      </c>
      <c r="AG22" s="86" t="s">
        <v>303</v>
      </c>
      <c r="AH22" s="86"/>
      <c r="AI22" s="86" t="s">
        <v>629</v>
      </c>
      <c r="AJ22" s="90">
        <v>43536.961805555555</v>
      </c>
      <c r="AK22" s="88" t="s">
        <v>547</v>
      </c>
      <c r="AL22" s="88" t="s">
        <v>421</v>
      </c>
      <c r="AM22" s="86">
        <v>84</v>
      </c>
      <c r="AN22" s="86">
        <v>55</v>
      </c>
      <c r="AO22" s="86">
        <v>19</v>
      </c>
      <c r="AP22" s="86"/>
      <c r="AQ22" s="86"/>
      <c r="AR22" s="86"/>
      <c r="AS22" s="86"/>
      <c r="AT22" s="86"/>
      <c r="AU22" s="86"/>
      <c r="AV22" s="86"/>
      <c r="AW22" s="86" t="str">
        <f>REPLACE(INDEX(GroupVertices[Group],MATCH(Vertices[[#This Row],[Vertex]],GroupVertices[Vertex],0)),1,1,"")</f>
        <v>1</v>
      </c>
      <c r="AX22" s="51">
        <v>0</v>
      </c>
      <c r="AY22" s="52">
        <v>0</v>
      </c>
      <c r="AZ22" s="51">
        <v>0</v>
      </c>
      <c r="BA22" s="52">
        <v>0</v>
      </c>
      <c r="BB22" s="51">
        <v>0</v>
      </c>
      <c r="BC22" s="52">
        <v>0</v>
      </c>
      <c r="BD22" s="51">
        <v>6</v>
      </c>
      <c r="BE22" s="52">
        <v>100</v>
      </c>
      <c r="BF22" s="51">
        <v>6</v>
      </c>
      <c r="BG22" s="51"/>
      <c r="BH22" s="51"/>
      <c r="BI22" s="51"/>
      <c r="BJ22" s="51"/>
      <c r="BK22" s="51"/>
      <c r="BL22" s="51"/>
      <c r="BM22" s="122" t="s">
        <v>1096</v>
      </c>
      <c r="BN22" s="122" t="s">
        <v>1096</v>
      </c>
      <c r="BO22" s="122" t="s">
        <v>1185</v>
      </c>
      <c r="BP22" s="122" t="s">
        <v>1185</v>
      </c>
      <c r="BQ22" s="2"/>
      <c r="BR22" s="3"/>
      <c r="BS22" s="3"/>
      <c r="BT22" s="3"/>
      <c r="BU22" s="3"/>
    </row>
    <row r="23" spans="1:73" ht="15">
      <c r="A23" s="14" t="s">
        <v>223</v>
      </c>
      <c r="B23" s="15"/>
      <c r="C23" s="15"/>
      <c r="D23" s="92">
        <v>333.33333333333337</v>
      </c>
      <c r="E23" s="82"/>
      <c r="F23" s="110" t="s">
        <v>548</v>
      </c>
      <c r="G23" s="15"/>
      <c r="H23" s="112" t="s">
        <v>324</v>
      </c>
      <c r="I23" s="67"/>
      <c r="J23" s="67"/>
      <c r="K23" s="112" t="s">
        <v>324</v>
      </c>
      <c r="L23" s="93">
        <v>644.0752427184466</v>
      </c>
      <c r="M23" s="94">
        <v>4593.4892578125</v>
      </c>
      <c r="N23" s="94">
        <v>7144.4365234375</v>
      </c>
      <c r="O23" s="78"/>
      <c r="P23" s="95"/>
      <c r="Q23" s="95"/>
      <c r="R23" s="96"/>
      <c r="S23" s="51">
        <v>1</v>
      </c>
      <c r="T23" s="51">
        <v>1</v>
      </c>
      <c r="U23" s="52">
        <v>0</v>
      </c>
      <c r="V23" s="52">
        <v>0</v>
      </c>
      <c r="W23" s="52">
        <v>0.01</v>
      </c>
      <c r="X23" s="52">
        <v>0.999995</v>
      </c>
      <c r="Y23" s="52">
        <v>0</v>
      </c>
      <c r="Z23" s="52" t="s">
        <v>644</v>
      </c>
      <c r="AA23" s="83">
        <v>23</v>
      </c>
      <c r="AB23" s="83"/>
      <c r="AC23" s="97"/>
      <c r="AD23" s="86" t="s">
        <v>527</v>
      </c>
      <c r="AE23" s="88" t="s">
        <v>422</v>
      </c>
      <c r="AF23" s="86" t="s">
        <v>324</v>
      </c>
      <c r="AG23" s="86" t="s">
        <v>303</v>
      </c>
      <c r="AH23" s="86"/>
      <c r="AI23" s="86" t="s">
        <v>629</v>
      </c>
      <c r="AJ23" s="90">
        <v>43538.961805555555</v>
      </c>
      <c r="AK23" s="88" t="s">
        <v>548</v>
      </c>
      <c r="AL23" s="88" t="s">
        <v>422</v>
      </c>
      <c r="AM23" s="86">
        <v>61</v>
      </c>
      <c r="AN23" s="86">
        <v>51</v>
      </c>
      <c r="AO23" s="86">
        <v>13</v>
      </c>
      <c r="AP23" s="86"/>
      <c r="AQ23" s="86"/>
      <c r="AR23" s="86"/>
      <c r="AS23" s="86"/>
      <c r="AT23" s="86"/>
      <c r="AU23" s="86"/>
      <c r="AV23" s="86"/>
      <c r="AW23" s="86" t="str">
        <f>REPLACE(INDEX(GroupVertices[Group],MATCH(Vertices[[#This Row],[Vertex]],GroupVertices[Vertex],0)),1,1,"")</f>
        <v>1</v>
      </c>
      <c r="AX23" s="51">
        <v>1</v>
      </c>
      <c r="AY23" s="52">
        <v>3.4482758620689653</v>
      </c>
      <c r="AZ23" s="51">
        <v>0</v>
      </c>
      <c r="BA23" s="52">
        <v>0</v>
      </c>
      <c r="BB23" s="51">
        <v>0</v>
      </c>
      <c r="BC23" s="52">
        <v>0</v>
      </c>
      <c r="BD23" s="51">
        <v>28</v>
      </c>
      <c r="BE23" s="52">
        <v>96.55172413793103</v>
      </c>
      <c r="BF23" s="51">
        <v>29</v>
      </c>
      <c r="BG23" s="51"/>
      <c r="BH23" s="51"/>
      <c r="BI23" s="51"/>
      <c r="BJ23" s="51"/>
      <c r="BK23" s="51"/>
      <c r="BL23" s="51"/>
      <c r="BM23" s="122" t="s">
        <v>1097</v>
      </c>
      <c r="BN23" s="122" t="s">
        <v>1097</v>
      </c>
      <c r="BO23" s="122" t="s">
        <v>1186</v>
      </c>
      <c r="BP23" s="122" t="s">
        <v>1186</v>
      </c>
      <c r="BQ23" s="2"/>
      <c r="BR23" s="3"/>
      <c r="BS23" s="3"/>
      <c r="BT23" s="3"/>
      <c r="BU23" s="3"/>
    </row>
    <row r="24" spans="1:73" ht="15">
      <c r="A24" s="14" t="s">
        <v>224</v>
      </c>
      <c r="B24" s="15"/>
      <c r="C24" s="15"/>
      <c r="D24" s="92">
        <v>454.0880503144654</v>
      </c>
      <c r="E24" s="82"/>
      <c r="F24" s="110" t="s">
        <v>549</v>
      </c>
      <c r="G24" s="15"/>
      <c r="H24" s="112" t="s">
        <v>325</v>
      </c>
      <c r="I24" s="67"/>
      <c r="J24" s="67"/>
      <c r="K24" s="112" t="s">
        <v>325</v>
      </c>
      <c r="L24" s="93">
        <v>1226.4830097087379</v>
      </c>
      <c r="M24" s="94">
        <v>2157.427490234375</v>
      </c>
      <c r="N24" s="94">
        <v>4999.5</v>
      </c>
      <c r="O24" s="78"/>
      <c r="P24" s="95"/>
      <c r="Q24" s="95"/>
      <c r="R24" s="96"/>
      <c r="S24" s="51">
        <v>1</v>
      </c>
      <c r="T24" s="51">
        <v>1</v>
      </c>
      <c r="U24" s="52">
        <v>0</v>
      </c>
      <c r="V24" s="52">
        <v>0</v>
      </c>
      <c r="W24" s="52">
        <v>0.01</v>
      </c>
      <c r="X24" s="52">
        <v>0.999995</v>
      </c>
      <c r="Y24" s="52">
        <v>0</v>
      </c>
      <c r="Z24" s="52" t="s">
        <v>644</v>
      </c>
      <c r="AA24" s="83">
        <v>24</v>
      </c>
      <c r="AB24" s="83"/>
      <c r="AC24" s="97"/>
      <c r="AD24" s="86" t="s">
        <v>527</v>
      </c>
      <c r="AE24" s="88" t="s">
        <v>423</v>
      </c>
      <c r="AF24" s="86" t="s">
        <v>325</v>
      </c>
      <c r="AG24" s="86" t="s">
        <v>303</v>
      </c>
      <c r="AH24" s="86"/>
      <c r="AI24" s="86" t="s">
        <v>629</v>
      </c>
      <c r="AJ24" s="90">
        <v>43539.961805555555</v>
      </c>
      <c r="AK24" s="88" t="s">
        <v>549</v>
      </c>
      <c r="AL24" s="88" t="s">
        <v>423</v>
      </c>
      <c r="AM24" s="86">
        <v>109</v>
      </c>
      <c r="AN24" s="86">
        <v>26</v>
      </c>
      <c r="AO24" s="86">
        <v>18</v>
      </c>
      <c r="AP24" s="86"/>
      <c r="AQ24" s="86"/>
      <c r="AR24" s="86"/>
      <c r="AS24" s="86"/>
      <c r="AT24" s="86"/>
      <c r="AU24" s="86"/>
      <c r="AV24" s="86"/>
      <c r="AW24" s="86" t="str">
        <f>REPLACE(INDEX(GroupVertices[Group],MATCH(Vertices[[#This Row],[Vertex]],GroupVertices[Vertex],0)),1,1,"")</f>
        <v>1</v>
      </c>
      <c r="AX24" s="51">
        <v>1</v>
      </c>
      <c r="AY24" s="52">
        <v>3.4482758620689653</v>
      </c>
      <c r="AZ24" s="51">
        <v>0</v>
      </c>
      <c r="BA24" s="52">
        <v>0</v>
      </c>
      <c r="BB24" s="51">
        <v>0</v>
      </c>
      <c r="BC24" s="52">
        <v>0</v>
      </c>
      <c r="BD24" s="51">
        <v>28</v>
      </c>
      <c r="BE24" s="52">
        <v>96.55172413793103</v>
      </c>
      <c r="BF24" s="51">
        <v>29</v>
      </c>
      <c r="BG24" s="51"/>
      <c r="BH24" s="51"/>
      <c r="BI24" s="51"/>
      <c r="BJ24" s="51"/>
      <c r="BK24" s="51"/>
      <c r="BL24" s="51"/>
      <c r="BM24" s="122" t="s">
        <v>1098</v>
      </c>
      <c r="BN24" s="122" t="s">
        <v>1098</v>
      </c>
      <c r="BO24" s="122" t="s">
        <v>1187</v>
      </c>
      <c r="BP24" s="122" t="s">
        <v>1187</v>
      </c>
      <c r="BQ24" s="2"/>
      <c r="BR24" s="3"/>
      <c r="BS24" s="3"/>
      <c r="BT24" s="3"/>
      <c r="BU24" s="3"/>
    </row>
    <row r="25" spans="1:73" ht="15">
      <c r="A25" s="14" t="s">
        <v>225</v>
      </c>
      <c r="B25" s="15"/>
      <c r="C25" s="15"/>
      <c r="D25" s="92">
        <v>461.6352201257862</v>
      </c>
      <c r="E25" s="82"/>
      <c r="F25" s="110" t="s">
        <v>550</v>
      </c>
      <c r="G25" s="15"/>
      <c r="H25" s="112" t="s">
        <v>326</v>
      </c>
      <c r="I25" s="67"/>
      <c r="J25" s="67"/>
      <c r="K25" s="112" t="s">
        <v>326</v>
      </c>
      <c r="L25" s="93">
        <v>1262.883495145631</v>
      </c>
      <c r="M25" s="94">
        <v>4593.4892578125</v>
      </c>
      <c r="N25" s="94">
        <v>4999.5</v>
      </c>
      <c r="O25" s="78"/>
      <c r="P25" s="95"/>
      <c r="Q25" s="95"/>
      <c r="R25" s="96"/>
      <c r="S25" s="51">
        <v>1</v>
      </c>
      <c r="T25" s="51">
        <v>1</v>
      </c>
      <c r="U25" s="52">
        <v>0</v>
      </c>
      <c r="V25" s="52">
        <v>0</v>
      </c>
      <c r="W25" s="52">
        <v>0.01</v>
      </c>
      <c r="X25" s="52">
        <v>0.999995</v>
      </c>
      <c r="Y25" s="52">
        <v>0</v>
      </c>
      <c r="Z25" s="52" t="s">
        <v>644</v>
      </c>
      <c r="AA25" s="83">
        <v>25</v>
      </c>
      <c r="AB25" s="83"/>
      <c r="AC25" s="97"/>
      <c r="AD25" s="86" t="s">
        <v>527</v>
      </c>
      <c r="AE25" s="88" t="s">
        <v>424</v>
      </c>
      <c r="AF25" s="86" t="s">
        <v>326</v>
      </c>
      <c r="AG25" s="86" t="s">
        <v>303</v>
      </c>
      <c r="AH25" s="86"/>
      <c r="AI25" s="86" t="s">
        <v>629</v>
      </c>
      <c r="AJ25" s="90">
        <v>43540.961805555555</v>
      </c>
      <c r="AK25" s="88" t="s">
        <v>550</v>
      </c>
      <c r="AL25" s="88" t="s">
        <v>424</v>
      </c>
      <c r="AM25" s="86">
        <v>112</v>
      </c>
      <c r="AN25" s="86">
        <v>25</v>
      </c>
      <c r="AO25" s="86">
        <v>41</v>
      </c>
      <c r="AP25" s="86"/>
      <c r="AQ25" s="86"/>
      <c r="AR25" s="86"/>
      <c r="AS25" s="86"/>
      <c r="AT25" s="86"/>
      <c r="AU25" s="86"/>
      <c r="AV25" s="86"/>
      <c r="AW25" s="86" t="str">
        <f>REPLACE(INDEX(GroupVertices[Group],MATCH(Vertices[[#This Row],[Vertex]],GroupVertices[Vertex],0)),1,1,"")</f>
        <v>1</v>
      </c>
      <c r="AX25" s="51">
        <v>0</v>
      </c>
      <c r="AY25" s="52">
        <v>0</v>
      </c>
      <c r="AZ25" s="51">
        <v>2</v>
      </c>
      <c r="BA25" s="52">
        <v>5.2631578947368425</v>
      </c>
      <c r="BB25" s="51">
        <v>0</v>
      </c>
      <c r="BC25" s="52">
        <v>0</v>
      </c>
      <c r="BD25" s="51">
        <v>36</v>
      </c>
      <c r="BE25" s="52">
        <v>94.73684210526316</v>
      </c>
      <c r="BF25" s="51">
        <v>38</v>
      </c>
      <c r="BG25" s="51"/>
      <c r="BH25" s="51"/>
      <c r="BI25" s="51"/>
      <c r="BJ25" s="51"/>
      <c r="BK25" s="51"/>
      <c r="BL25" s="51"/>
      <c r="BM25" s="122" t="s">
        <v>930</v>
      </c>
      <c r="BN25" s="122" t="s">
        <v>930</v>
      </c>
      <c r="BO25" s="122" t="s">
        <v>940</v>
      </c>
      <c r="BP25" s="122" t="s">
        <v>940</v>
      </c>
      <c r="BQ25" s="2"/>
      <c r="BR25" s="3"/>
      <c r="BS25" s="3"/>
      <c r="BT25" s="3"/>
      <c r="BU25" s="3"/>
    </row>
    <row r="26" spans="1:73" ht="15">
      <c r="A26" s="14" t="s">
        <v>226</v>
      </c>
      <c r="B26" s="15"/>
      <c r="C26" s="15"/>
      <c r="D26" s="92">
        <v>1000</v>
      </c>
      <c r="E26" s="82"/>
      <c r="F26" s="110" t="s">
        <v>551</v>
      </c>
      <c r="G26" s="15"/>
      <c r="H26" s="112" t="s">
        <v>327</v>
      </c>
      <c r="I26" s="67"/>
      <c r="J26" s="67"/>
      <c r="K26" s="112" t="s">
        <v>327</v>
      </c>
      <c r="L26" s="93">
        <v>9999</v>
      </c>
      <c r="M26" s="94">
        <v>2969.4482421875</v>
      </c>
      <c r="N26" s="94">
        <v>709.6267700195312</v>
      </c>
      <c r="O26" s="78"/>
      <c r="P26" s="95"/>
      <c r="Q26" s="95"/>
      <c r="R26" s="96"/>
      <c r="S26" s="51">
        <v>1</v>
      </c>
      <c r="T26" s="51">
        <v>1</v>
      </c>
      <c r="U26" s="52">
        <v>0</v>
      </c>
      <c r="V26" s="52">
        <v>0</v>
      </c>
      <c r="W26" s="52">
        <v>0.01</v>
      </c>
      <c r="X26" s="52">
        <v>0.999995</v>
      </c>
      <c r="Y26" s="52">
        <v>0</v>
      </c>
      <c r="Z26" s="52" t="s">
        <v>644</v>
      </c>
      <c r="AA26" s="83">
        <v>26</v>
      </c>
      <c r="AB26" s="83"/>
      <c r="AC26" s="97"/>
      <c r="AD26" s="86" t="s">
        <v>527</v>
      </c>
      <c r="AE26" s="88" t="s">
        <v>425</v>
      </c>
      <c r="AF26" s="86" t="s">
        <v>327</v>
      </c>
      <c r="AG26" s="86" t="s">
        <v>303</v>
      </c>
      <c r="AH26" s="86"/>
      <c r="AI26" s="86" t="s">
        <v>629</v>
      </c>
      <c r="AJ26" s="90">
        <v>43541.62847222222</v>
      </c>
      <c r="AK26" s="88" t="s">
        <v>551</v>
      </c>
      <c r="AL26" s="88" t="s">
        <v>425</v>
      </c>
      <c r="AM26" s="86">
        <v>832</v>
      </c>
      <c r="AN26" s="86">
        <v>337</v>
      </c>
      <c r="AO26" s="86">
        <v>198</v>
      </c>
      <c r="AP26" s="86"/>
      <c r="AQ26" s="86"/>
      <c r="AR26" s="86"/>
      <c r="AS26" s="86"/>
      <c r="AT26" s="86"/>
      <c r="AU26" s="86"/>
      <c r="AV26" s="86"/>
      <c r="AW26" s="86" t="str">
        <f>REPLACE(INDEX(GroupVertices[Group],MATCH(Vertices[[#This Row],[Vertex]],GroupVertices[Vertex],0)),1,1,"")</f>
        <v>1</v>
      </c>
      <c r="AX26" s="51">
        <v>1</v>
      </c>
      <c r="AY26" s="52">
        <v>7.6923076923076925</v>
      </c>
      <c r="AZ26" s="51">
        <v>0</v>
      </c>
      <c r="BA26" s="52">
        <v>0</v>
      </c>
      <c r="BB26" s="51">
        <v>0</v>
      </c>
      <c r="BC26" s="52">
        <v>0</v>
      </c>
      <c r="BD26" s="51">
        <v>12</v>
      </c>
      <c r="BE26" s="52">
        <v>92.3076923076923</v>
      </c>
      <c r="BF26" s="51">
        <v>13</v>
      </c>
      <c r="BG26" s="51"/>
      <c r="BH26" s="51"/>
      <c r="BI26" s="51"/>
      <c r="BJ26" s="51"/>
      <c r="BK26" s="51"/>
      <c r="BL26" s="51"/>
      <c r="BM26" s="122" t="s">
        <v>1099</v>
      </c>
      <c r="BN26" s="122" t="s">
        <v>1099</v>
      </c>
      <c r="BO26" s="122" t="s">
        <v>1188</v>
      </c>
      <c r="BP26" s="122" t="s">
        <v>1188</v>
      </c>
      <c r="BQ26" s="2"/>
      <c r="BR26" s="3"/>
      <c r="BS26" s="3"/>
      <c r="BT26" s="3"/>
      <c r="BU26" s="3"/>
    </row>
    <row r="27" spans="1:73" ht="15">
      <c r="A27" s="14" t="s">
        <v>227</v>
      </c>
      <c r="B27" s="15"/>
      <c r="C27" s="15"/>
      <c r="D27" s="92">
        <v>683.0188679245283</v>
      </c>
      <c r="E27" s="82"/>
      <c r="F27" s="110" t="s">
        <v>552</v>
      </c>
      <c r="G27" s="15"/>
      <c r="H27" s="112" t="s">
        <v>328</v>
      </c>
      <c r="I27" s="67"/>
      <c r="J27" s="67"/>
      <c r="K27" s="112" t="s">
        <v>328</v>
      </c>
      <c r="L27" s="93">
        <v>2330.631067961165</v>
      </c>
      <c r="M27" s="94">
        <v>8653.59375</v>
      </c>
      <c r="N27" s="94">
        <v>3927.03173828125</v>
      </c>
      <c r="O27" s="78"/>
      <c r="P27" s="95"/>
      <c r="Q27" s="95"/>
      <c r="R27" s="96"/>
      <c r="S27" s="51">
        <v>1</v>
      </c>
      <c r="T27" s="51">
        <v>1</v>
      </c>
      <c r="U27" s="52">
        <v>0</v>
      </c>
      <c r="V27" s="52">
        <v>0</v>
      </c>
      <c r="W27" s="52">
        <v>0.01</v>
      </c>
      <c r="X27" s="52">
        <v>0.999995</v>
      </c>
      <c r="Y27" s="52">
        <v>0</v>
      </c>
      <c r="Z27" s="52" t="s">
        <v>644</v>
      </c>
      <c r="AA27" s="83">
        <v>27</v>
      </c>
      <c r="AB27" s="83"/>
      <c r="AC27" s="97"/>
      <c r="AD27" s="86" t="s">
        <v>527</v>
      </c>
      <c r="AE27" s="88" t="s">
        <v>426</v>
      </c>
      <c r="AF27" s="86" t="s">
        <v>328</v>
      </c>
      <c r="AG27" s="86" t="s">
        <v>303</v>
      </c>
      <c r="AH27" s="86"/>
      <c r="AI27" s="86" t="s">
        <v>629</v>
      </c>
      <c r="AJ27" s="90">
        <v>43542.961805555555</v>
      </c>
      <c r="AK27" s="88" t="s">
        <v>552</v>
      </c>
      <c r="AL27" s="88" t="s">
        <v>426</v>
      </c>
      <c r="AM27" s="86">
        <v>200</v>
      </c>
      <c r="AN27" s="86">
        <v>26</v>
      </c>
      <c r="AO27" s="86">
        <v>17</v>
      </c>
      <c r="AP27" s="86"/>
      <c r="AQ27" s="86"/>
      <c r="AR27" s="86"/>
      <c r="AS27" s="86"/>
      <c r="AT27" s="86"/>
      <c r="AU27" s="86"/>
      <c r="AV27" s="86"/>
      <c r="AW27" s="86" t="str">
        <f>REPLACE(INDEX(GroupVertices[Group],MATCH(Vertices[[#This Row],[Vertex]],GroupVertices[Vertex],0)),1,1,"")</f>
        <v>1</v>
      </c>
      <c r="AX27" s="51">
        <v>0</v>
      </c>
      <c r="AY27" s="52">
        <v>0</v>
      </c>
      <c r="AZ27" s="51">
        <v>0</v>
      </c>
      <c r="BA27" s="52">
        <v>0</v>
      </c>
      <c r="BB27" s="51">
        <v>0</v>
      </c>
      <c r="BC27" s="52">
        <v>0</v>
      </c>
      <c r="BD27" s="51">
        <v>29</v>
      </c>
      <c r="BE27" s="52">
        <v>100</v>
      </c>
      <c r="BF27" s="51">
        <v>29</v>
      </c>
      <c r="BG27" s="51"/>
      <c r="BH27" s="51"/>
      <c r="BI27" s="51"/>
      <c r="BJ27" s="51"/>
      <c r="BK27" s="51"/>
      <c r="BL27" s="51"/>
      <c r="BM27" s="122" t="s">
        <v>1100</v>
      </c>
      <c r="BN27" s="122" t="s">
        <v>1100</v>
      </c>
      <c r="BO27" s="122" t="s">
        <v>1189</v>
      </c>
      <c r="BP27" s="122" t="s">
        <v>1189</v>
      </c>
      <c r="BQ27" s="2"/>
      <c r="BR27" s="3"/>
      <c r="BS27" s="3"/>
      <c r="BT27" s="3"/>
      <c r="BU27" s="3"/>
    </row>
    <row r="28" spans="1:73" ht="15">
      <c r="A28" s="14" t="s">
        <v>228</v>
      </c>
      <c r="B28" s="15"/>
      <c r="C28" s="15"/>
      <c r="D28" s="92">
        <v>288.0503144654088</v>
      </c>
      <c r="E28" s="82"/>
      <c r="F28" s="110" t="s">
        <v>553</v>
      </c>
      <c r="G28" s="15"/>
      <c r="H28" s="112" t="s">
        <v>329</v>
      </c>
      <c r="I28" s="67"/>
      <c r="J28" s="67"/>
      <c r="K28" s="112" t="s">
        <v>329</v>
      </c>
      <c r="L28" s="93">
        <v>425.67233009708735</v>
      </c>
      <c r="M28" s="94">
        <v>4593.4892578125</v>
      </c>
      <c r="N28" s="94">
        <v>8216.904296875</v>
      </c>
      <c r="O28" s="78"/>
      <c r="P28" s="95"/>
      <c r="Q28" s="95"/>
      <c r="R28" s="96"/>
      <c r="S28" s="51">
        <v>1</v>
      </c>
      <c r="T28" s="51">
        <v>1</v>
      </c>
      <c r="U28" s="52">
        <v>0</v>
      </c>
      <c r="V28" s="52">
        <v>0</v>
      </c>
      <c r="W28" s="52">
        <v>0.01</v>
      </c>
      <c r="X28" s="52">
        <v>0.999995</v>
      </c>
      <c r="Y28" s="52">
        <v>0</v>
      </c>
      <c r="Z28" s="52" t="s">
        <v>644</v>
      </c>
      <c r="AA28" s="83">
        <v>28</v>
      </c>
      <c r="AB28" s="83"/>
      <c r="AC28" s="97"/>
      <c r="AD28" s="86" t="s">
        <v>527</v>
      </c>
      <c r="AE28" s="88" t="s">
        <v>427</v>
      </c>
      <c r="AF28" s="86" t="s">
        <v>329</v>
      </c>
      <c r="AG28" s="86" t="s">
        <v>303</v>
      </c>
      <c r="AH28" s="86"/>
      <c r="AI28" s="86" t="s">
        <v>629</v>
      </c>
      <c r="AJ28" s="90">
        <v>43543.96776620371</v>
      </c>
      <c r="AK28" s="88" t="s">
        <v>553</v>
      </c>
      <c r="AL28" s="88" t="s">
        <v>427</v>
      </c>
      <c r="AM28" s="86">
        <v>43</v>
      </c>
      <c r="AN28" s="86">
        <v>26</v>
      </c>
      <c r="AO28" s="86">
        <v>27</v>
      </c>
      <c r="AP28" s="86"/>
      <c r="AQ28" s="86"/>
      <c r="AR28" s="86"/>
      <c r="AS28" s="86"/>
      <c r="AT28" s="86"/>
      <c r="AU28" s="86"/>
      <c r="AV28" s="86"/>
      <c r="AW28" s="86" t="str">
        <f>REPLACE(INDEX(GroupVertices[Group],MATCH(Vertices[[#This Row],[Vertex]],GroupVertices[Vertex],0)),1,1,"")</f>
        <v>1</v>
      </c>
      <c r="AX28" s="51">
        <v>0</v>
      </c>
      <c r="AY28" s="52">
        <v>0</v>
      </c>
      <c r="AZ28" s="51">
        <v>0</v>
      </c>
      <c r="BA28" s="52">
        <v>0</v>
      </c>
      <c r="BB28" s="51">
        <v>0</v>
      </c>
      <c r="BC28" s="52">
        <v>0</v>
      </c>
      <c r="BD28" s="51">
        <v>15</v>
      </c>
      <c r="BE28" s="52">
        <v>100</v>
      </c>
      <c r="BF28" s="51">
        <v>15</v>
      </c>
      <c r="BG28" s="51" t="s">
        <v>897</v>
      </c>
      <c r="BH28" s="51" t="s">
        <v>897</v>
      </c>
      <c r="BI28" s="51" t="s">
        <v>505</v>
      </c>
      <c r="BJ28" s="51" t="s">
        <v>505</v>
      </c>
      <c r="BK28" s="51"/>
      <c r="BL28" s="51"/>
      <c r="BM28" s="122" t="s">
        <v>1101</v>
      </c>
      <c r="BN28" s="122" t="s">
        <v>1101</v>
      </c>
      <c r="BO28" s="122" t="s">
        <v>1190</v>
      </c>
      <c r="BP28" s="122" t="s">
        <v>1190</v>
      </c>
      <c r="BQ28" s="2"/>
      <c r="BR28" s="3"/>
      <c r="BS28" s="3"/>
      <c r="BT28" s="3"/>
      <c r="BU28" s="3"/>
    </row>
    <row r="29" spans="1:73" ht="15">
      <c r="A29" s="14" t="s">
        <v>229</v>
      </c>
      <c r="B29" s="15"/>
      <c r="C29" s="15"/>
      <c r="D29" s="92">
        <v>879.2452830188679</v>
      </c>
      <c r="E29" s="82"/>
      <c r="F29" s="110" t="s">
        <v>554</v>
      </c>
      <c r="G29" s="15"/>
      <c r="H29" s="112" t="s">
        <v>330</v>
      </c>
      <c r="I29" s="67"/>
      <c r="J29" s="67"/>
      <c r="K29" s="112" t="s">
        <v>330</v>
      </c>
      <c r="L29" s="93">
        <v>3277.0436893203882</v>
      </c>
      <c r="M29" s="94">
        <v>7841.572265625</v>
      </c>
      <c r="N29" s="94">
        <v>2854.5634765625</v>
      </c>
      <c r="O29" s="78"/>
      <c r="P29" s="95"/>
      <c r="Q29" s="95"/>
      <c r="R29" s="96"/>
      <c r="S29" s="51">
        <v>1</v>
      </c>
      <c r="T29" s="51">
        <v>1</v>
      </c>
      <c r="U29" s="52">
        <v>0</v>
      </c>
      <c r="V29" s="52">
        <v>0</v>
      </c>
      <c r="W29" s="52">
        <v>0.01</v>
      </c>
      <c r="X29" s="52">
        <v>0.999995</v>
      </c>
      <c r="Y29" s="52">
        <v>0</v>
      </c>
      <c r="Z29" s="52" t="s">
        <v>644</v>
      </c>
      <c r="AA29" s="83">
        <v>29</v>
      </c>
      <c r="AB29" s="83"/>
      <c r="AC29" s="97"/>
      <c r="AD29" s="86" t="s">
        <v>527</v>
      </c>
      <c r="AE29" s="88" t="s">
        <v>428</v>
      </c>
      <c r="AF29" s="86" t="s">
        <v>330</v>
      </c>
      <c r="AG29" s="86" t="s">
        <v>303</v>
      </c>
      <c r="AH29" s="86"/>
      <c r="AI29" s="86" t="s">
        <v>629</v>
      </c>
      <c r="AJ29" s="90">
        <v>43544.96181712963</v>
      </c>
      <c r="AK29" s="88" t="s">
        <v>554</v>
      </c>
      <c r="AL29" s="88" t="s">
        <v>428</v>
      </c>
      <c r="AM29" s="86">
        <v>278</v>
      </c>
      <c r="AN29" s="86">
        <v>69</v>
      </c>
      <c r="AO29" s="86">
        <v>151</v>
      </c>
      <c r="AP29" s="86"/>
      <c r="AQ29" s="86"/>
      <c r="AR29" s="86"/>
      <c r="AS29" s="86"/>
      <c r="AT29" s="86"/>
      <c r="AU29" s="86"/>
      <c r="AV29" s="86"/>
      <c r="AW29" s="86" t="str">
        <f>REPLACE(INDEX(GroupVertices[Group],MATCH(Vertices[[#This Row],[Vertex]],GroupVertices[Vertex],0)),1,1,"")</f>
        <v>1</v>
      </c>
      <c r="AX29" s="51">
        <v>0</v>
      </c>
      <c r="AY29" s="52">
        <v>0</v>
      </c>
      <c r="AZ29" s="51">
        <v>2</v>
      </c>
      <c r="BA29" s="52">
        <v>7.142857142857143</v>
      </c>
      <c r="BB29" s="51">
        <v>0</v>
      </c>
      <c r="BC29" s="52">
        <v>0</v>
      </c>
      <c r="BD29" s="51">
        <v>26</v>
      </c>
      <c r="BE29" s="52">
        <v>92.85714285714286</v>
      </c>
      <c r="BF29" s="51">
        <v>28</v>
      </c>
      <c r="BG29" s="51"/>
      <c r="BH29" s="51"/>
      <c r="BI29" s="51"/>
      <c r="BJ29" s="51"/>
      <c r="BK29" s="51"/>
      <c r="BL29" s="51"/>
      <c r="BM29" s="122" t="s">
        <v>1102</v>
      </c>
      <c r="BN29" s="122" t="s">
        <v>1102</v>
      </c>
      <c r="BO29" s="122" t="s">
        <v>1191</v>
      </c>
      <c r="BP29" s="122" t="s">
        <v>1191</v>
      </c>
      <c r="BQ29" s="2"/>
      <c r="BR29" s="3"/>
      <c r="BS29" s="3"/>
      <c r="BT29" s="3"/>
      <c r="BU29" s="3"/>
    </row>
    <row r="30" spans="1:73" ht="15">
      <c r="A30" s="14" t="s">
        <v>230</v>
      </c>
      <c r="B30" s="15"/>
      <c r="C30" s="15"/>
      <c r="D30" s="92">
        <v>242.7672955974843</v>
      </c>
      <c r="E30" s="82"/>
      <c r="F30" s="110" t="s">
        <v>555</v>
      </c>
      <c r="G30" s="15"/>
      <c r="H30" s="112" t="s">
        <v>331</v>
      </c>
      <c r="I30" s="67"/>
      <c r="J30" s="67"/>
      <c r="K30" s="112" t="s">
        <v>331</v>
      </c>
      <c r="L30" s="93">
        <v>207.26941747572815</v>
      </c>
      <c r="M30" s="94">
        <v>7029.55224609375</v>
      </c>
      <c r="N30" s="94">
        <v>9289.3740234375</v>
      </c>
      <c r="O30" s="78"/>
      <c r="P30" s="95"/>
      <c r="Q30" s="95"/>
      <c r="R30" s="96"/>
      <c r="S30" s="51">
        <v>1</v>
      </c>
      <c r="T30" s="51">
        <v>1</v>
      </c>
      <c r="U30" s="52">
        <v>0</v>
      </c>
      <c r="V30" s="52">
        <v>0</v>
      </c>
      <c r="W30" s="52">
        <v>0.01</v>
      </c>
      <c r="X30" s="52">
        <v>0.999995</v>
      </c>
      <c r="Y30" s="52">
        <v>0</v>
      </c>
      <c r="Z30" s="52" t="s">
        <v>644</v>
      </c>
      <c r="AA30" s="83">
        <v>30</v>
      </c>
      <c r="AB30" s="83"/>
      <c r="AC30" s="97"/>
      <c r="AD30" s="86" t="s">
        <v>527</v>
      </c>
      <c r="AE30" s="88" t="s">
        <v>429</v>
      </c>
      <c r="AF30" s="86" t="s">
        <v>331</v>
      </c>
      <c r="AG30" s="86" t="s">
        <v>303</v>
      </c>
      <c r="AH30" s="86"/>
      <c r="AI30" s="86" t="s">
        <v>629</v>
      </c>
      <c r="AJ30" s="90">
        <v>43545.961805555555</v>
      </c>
      <c r="AK30" s="88" t="s">
        <v>555</v>
      </c>
      <c r="AL30" s="88" t="s">
        <v>429</v>
      </c>
      <c r="AM30" s="86">
        <v>25</v>
      </c>
      <c r="AN30" s="86">
        <v>9</v>
      </c>
      <c r="AO30" s="86">
        <v>1</v>
      </c>
      <c r="AP30" s="86"/>
      <c r="AQ30" s="86"/>
      <c r="AR30" s="86"/>
      <c r="AS30" s="86"/>
      <c r="AT30" s="86"/>
      <c r="AU30" s="86"/>
      <c r="AV30" s="86"/>
      <c r="AW30" s="86" t="str">
        <f>REPLACE(INDEX(GroupVertices[Group],MATCH(Vertices[[#This Row],[Vertex]],GroupVertices[Vertex],0)),1,1,"")</f>
        <v>1</v>
      </c>
      <c r="AX30" s="51">
        <v>0</v>
      </c>
      <c r="AY30" s="52">
        <v>0</v>
      </c>
      <c r="AZ30" s="51">
        <v>0</v>
      </c>
      <c r="BA30" s="52">
        <v>0</v>
      </c>
      <c r="BB30" s="51">
        <v>0</v>
      </c>
      <c r="BC30" s="52">
        <v>0</v>
      </c>
      <c r="BD30" s="51">
        <v>21</v>
      </c>
      <c r="BE30" s="52">
        <v>100</v>
      </c>
      <c r="BF30" s="51">
        <v>21</v>
      </c>
      <c r="BG30" s="51"/>
      <c r="BH30" s="51"/>
      <c r="BI30" s="51"/>
      <c r="BJ30" s="51"/>
      <c r="BK30" s="51"/>
      <c r="BL30" s="51"/>
      <c r="BM30" s="122" t="s">
        <v>1103</v>
      </c>
      <c r="BN30" s="122" t="s">
        <v>1103</v>
      </c>
      <c r="BO30" s="122" t="s">
        <v>1192</v>
      </c>
      <c r="BP30" s="122" t="s">
        <v>1192</v>
      </c>
      <c r="BQ30" s="2"/>
      <c r="BR30" s="3"/>
      <c r="BS30" s="3"/>
      <c r="BT30" s="3"/>
      <c r="BU30" s="3"/>
    </row>
    <row r="31" spans="1:73" ht="15">
      <c r="A31" s="14" t="s">
        <v>231</v>
      </c>
      <c r="B31" s="15"/>
      <c r="C31" s="15"/>
      <c r="D31" s="92">
        <v>718.2389937106918</v>
      </c>
      <c r="E31" s="82"/>
      <c r="F31" s="110" t="s">
        <v>556</v>
      </c>
      <c r="G31" s="15"/>
      <c r="H31" s="112" t="s">
        <v>332</v>
      </c>
      <c r="I31" s="67"/>
      <c r="J31" s="67"/>
      <c r="K31" s="112" t="s">
        <v>332</v>
      </c>
      <c r="L31" s="93">
        <v>2500.5</v>
      </c>
      <c r="M31" s="94">
        <v>2969.4482421875</v>
      </c>
      <c r="N31" s="94">
        <v>2854.5634765625</v>
      </c>
      <c r="O31" s="78"/>
      <c r="P31" s="95"/>
      <c r="Q31" s="95"/>
      <c r="R31" s="96"/>
      <c r="S31" s="51">
        <v>1</v>
      </c>
      <c r="T31" s="51">
        <v>1</v>
      </c>
      <c r="U31" s="52">
        <v>0</v>
      </c>
      <c r="V31" s="52">
        <v>0</v>
      </c>
      <c r="W31" s="52">
        <v>0.01</v>
      </c>
      <c r="X31" s="52">
        <v>0.999995</v>
      </c>
      <c r="Y31" s="52">
        <v>0</v>
      </c>
      <c r="Z31" s="52" t="s">
        <v>644</v>
      </c>
      <c r="AA31" s="83">
        <v>31</v>
      </c>
      <c r="AB31" s="83"/>
      <c r="AC31" s="97"/>
      <c r="AD31" s="86" t="s">
        <v>527</v>
      </c>
      <c r="AE31" s="88" t="s">
        <v>430</v>
      </c>
      <c r="AF31" s="86" t="s">
        <v>332</v>
      </c>
      <c r="AG31" s="86" t="s">
        <v>303</v>
      </c>
      <c r="AH31" s="86"/>
      <c r="AI31" s="86" t="s">
        <v>629</v>
      </c>
      <c r="AJ31" s="90">
        <v>43547.62847222222</v>
      </c>
      <c r="AK31" s="88" t="s">
        <v>556</v>
      </c>
      <c r="AL31" s="88" t="s">
        <v>430</v>
      </c>
      <c r="AM31" s="86">
        <v>214</v>
      </c>
      <c r="AN31" s="86">
        <v>37</v>
      </c>
      <c r="AO31" s="86">
        <v>14</v>
      </c>
      <c r="AP31" s="86"/>
      <c r="AQ31" s="86"/>
      <c r="AR31" s="86"/>
      <c r="AS31" s="86"/>
      <c r="AT31" s="86"/>
      <c r="AU31" s="86"/>
      <c r="AV31" s="86"/>
      <c r="AW31" s="86" t="str">
        <f>REPLACE(INDEX(GroupVertices[Group],MATCH(Vertices[[#This Row],[Vertex]],GroupVertices[Vertex],0)),1,1,"")</f>
        <v>1</v>
      </c>
      <c r="AX31" s="51">
        <v>1</v>
      </c>
      <c r="AY31" s="52">
        <v>6.666666666666667</v>
      </c>
      <c r="AZ31" s="51">
        <v>0</v>
      </c>
      <c r="BA31" s="52">
        <v>0</v>
      </c>
      <c r="BB31" s="51">
        <v>0</v>
      </c>
      <c r="BC31" s="52">
        <v>0</v>
      </c>
      <c r="BD31" s="51">
        <v>14</v>
      </c>
      <c r="BE31" s="52">
        <v>93.33333333333333</v>
      </c>
      <c r="BF31" s="51">
        <v>15</v>
      </c>
      <c r="BG31" s="51"/>
      <c r="BH31" s="51"/>
      <c r="BI31" s="51"/>
      <c r="BJ31" s="51"/>
      <c r="BK31" s="51"/>
      <c r="BL31" s="51"/>
      <c r="BM31" s="122" t="s">
        <v>1104</v>
      </c>
      <c r="BN31" s="122" t="s">
        <v>1104</v>
      </c>
      <c r="BO31" s="122" t="s">
        <v>1193</v>
      </c>
      <c r="BP31" s="122" t="s">
        <v>1193</v>
      </c>
      <c r="BQ31" s="2"/>
      <c r="BR31" s="3"/>
      <c r="BS31" s="3"/>
      <c r="BT31" s="3"/>
      <c r="BU31" s="3"/>
    </row>
    <row r="32" spans="1:73" ht="409.5">
      <c r="A32" s="14" t="s">
        <v>232</v>
      </c>
      <c r="B32" s="15"/>
      <c r="C32" s="15"/>
      <c r="D32" s="92">
        <v>700.6289308176101</v>
      </c>
      <c r="E32" s="82"/>
      <c r="F32" s="110" t="s">
        <v>557</v>
      </c>
      <c r="G32" s="15"/>
      <c r="H32" s="57" t="s">
        <v>333</v>
      </c>
      <c r="I32" s="67"/>
      <c r="J32" s="67"/>
      <c r="K32" s="57" t="s">
        <v>333</v>
      </c>
      <c r="L32" s="93">
        <v>2415.5655339805826</v>
      </c>
      <c r="M32" s="94">
        <v>533.3861694335938</v>
      </c>
      <c r="N32" s="94">
        <v>2854.5634765625</v>
      </c>
      <c r="O32" s="78"/>
      <c r="P32" s="95"/>
      <c r="Q32" s="95"/>
      <c r="R32" s="96"/>
      <c r="S32" s="51">
        <v>1</v>
      </c>
      <c r="T32" s="51">
        <v>1</v>
      </c>
      <c r="U32" s="52">
        <v>0</v>
      </c>
      <c r="V32" s="52">
        <v>0</v>
      </c>
      <c r="W32" s="52">
        <v>0.01</v>
      </c>
      <c r="X32" s="52">
        <v>0.999995</v>
      </c>
      <c r="Y32" s="52">
        <v>0</v>
      </c>
      <c r="Z32" s="52" t="s">
        <v>644</v>
      </c>
      <c r="AA32" s="83">
        <v>32</v>
      </c>
      <c r="AB32" s="83"/>
      <c r="AC32" s="97"/>
      <c r="AD32" s="86" t="s">
        <v>527</v>
      </c>
      <c r="AE32" s="88" t="s">
        <v>431</v>
      </c>
      <c r="AF32" s="86" t="s">
        <v>333</v>
      </c>
      <c r="AG32" s="86" t="s">
        <v>303</v>
      </c>
      <c r="AH32" s="86"/>
      <c r="AI32" s="86" t="s">
        <v>629</v>
      </c>
      <c r="AJ32" s="90">
        <v>43548.62847222222</v>
      </c>
      <c r="AK32" s="88" t="s">
        <v>557</v>
      </c>
      <c r="AL32" s="88" t="s">
        <v>431</v>
      </c>
      <c r="AM32" s="86">
        <v>207</v>
      </c>
      <c r="AN32" s="86">
        <v>102</v>
      </c>
      <c r="AO32" s="86">
        <v>34</v>
      </c>
      <c r="AP32" s="86"/>
      <c r="AQ32" s="86"/>
      <c r="AR32" s="86"/>
      <c r="AS32" s="86"/>
      <c r="AT32" s="86"/>
      <c r="AU32" s="86"/>
      <c r="AV32" s="86"/>
      <c r="AW32" s="86" t="str">
        <f>REPLACE(INDEX(GroupVertices[Group],MATCH(Vertices[[#This Row],[Vertex]],GroupVertices[Vertex],0)),1,1,"")</f>
        <v>1</v>
      </c>
      <c r="AX32" s="51">
        <v>2</v>
      </c>
      <c r="AY32" s="52">
        <v>3.6363636363636362</v>
      </c>
      <c r="AZ32" s="51">
        <v>1</v>
      </c>
      <c r="BA32" s="52">
        <v>1.8181818181818181</v>
      </c>
      <c r="BB32" s="51">
        <v>0</v>
      </c>
      <c r="BC32" s="52">
        <v>0</v>
      </c>
      <c r="BD32" s="51">
        <v>52</v>
      </c>
      <c r="BE32" s="52">
        <v>94.54545454545455</v>
      </c>
      <c r="BF32" s="51">
        <v>55</v>
      </c>
      <c r="BG32" s="51"/>
      <c r="BH32" s="51"/>
      <c r="BI32" s="51"/>
      <c r="BJ32" s="51"/>
      <c r="BK32" s="51"/>
      <c r="BL32" s="51"/>
      <c r="BM32" s="122" t="s">
        <v>1105</v>
      </c>
      <c r="BN32" s="122" t="s">
        <v>1105</v>
      </c>
      <c r="BO32" s="122" t="s">
        <v>1194</v>
      </c>
      <c r="BP32" s="122" t="s">
        <v>1194</v>
      </c>
      <c r="BQ32" s="2"/>
      <c r="BR32" s="3"/>
      <c r="BS32" s="3"/>
      <c r="BT32" s="3"/>
      <c r="BU32" s="3"/>
    </row>
    <row r="33" spans="1:73" ht="15">
      <c r="A33" s="14" t="s">
        <v>233</v>
      </c>
      <c r="B33" s="15"/>
      <c r="C33" s="15"/>
      <c r="D33" s="92">
        <v>260.37735849056605</v>
      </c>
      <c r="E33" s="82"/>
      <c r="F33" s="110" t="s">
        <v>558</v>
      </c>
      <c r="G33" s="15"/>
      <c r="H33" s="112" t="s">
        <v>334</v>
      </c>
      <c r="I33" s="67"/>
      <c r="J33" s="67"/>
      <c r="K33" s="112" t="s">
        <v>334</v>
      </c>
      <c r="L33" s="93">
        <v>292.20388349514565</v>
      </c>
      <c r="M33" s="94">
        <v>2157.427490234375</v>
      </c>
      <c r="N33" s="94">
        <v>8216.904296875</v>
      </c>
      <c r="O33" s="78"/>
      <c r="P33" s="95"/>
      <c r="Q33" s="95"/>
      <c r="R33" s="96"/>
      <c r="S33" s="51">
        <v>1</v>
      </c>
      <c r="T33" s="51">
        <v>1</v>
      </c>
      <c r="U33" s="52">
        <v>0</v>
      </c>
      <c r="V33" s="52">
        <v>0</v>
      </c>
      <c r="W33" s="52">
        <v>0.01</v>
      </c>
      <c r="X33" s="52">
        <v>0.999995</v>
      </c>
      <c r="Y33" s="52">
        <v>0</v>
      </c>
      <c r="Z33" s="52" t="s">
        <v>644</v>
      </c>
      <c r="AA33" s="83">
        <v>33</v>
      </c>
      <c r="AB33" s="83"/>
      <c r="AC33" s="97"/>
      <c r="AD33" s="86" t="s">
        <v>527</v>
      </c>
      <c r="AE33" s="88" t="s">
        <v>432</v>
      </c>
      <c r="AF33" s="86" t="s">
        <v>334</v>
      </c>
      <c r="AG33" s="86" t="s">
        <v>303</v>
      </c>
      <c r="AH33" s="86"/>
      <c r="AI33" s="86" t="s">
        <v>629</v>
      </c>
      <c r="AJ33" s="90">
        <v>43551.961805555555</v>
      </c>
      <c r="AK33" s="88" t="s">
        <v>558</v>
      </c>
      <c r="AL33" s="88" t="s">
        <v>432</v>
      </c>
      <c r="AM33" s="86">
        <v>32</v>
      </c>
      <c r="AN33" s="86">
        <v>0</v>
      </c>
      <c r="AO33" s="86">
        <v>2</v>
      </c>
      <c r="AP33" s="86"/>
      <c r="AQ33" s="86"/>
      <c r="AR33" s="86"/>
      <c r="AS33" s="86"/>
      <c r="AT33" s="86"/>
      <c r="AU33" s="86"/>
      <c r="AV33" s="86"/>
      <c r="AW33" s="86" t="str">
        <f>REPLACE(INDEX(GroupVertices[Group],MATCH(Vertices[[#This Row],[Vertex]],GroupVertices[Vertex],0)),1,1,"")</f>
        <v>1</v>
      </c>
      <c r="AX33" s="51">
        <v>1</v>
      </c>
      <c r="AY33" s="52">
        <v>4.166666666666667</v>
      </c>
      <c r="AZ33" s="51">
        <v>0</v>
      </c>
      <c r="BA33" s="52">
        <v>0</v>
      </c>
      <c r="BB33" s="51">
        <v>0</v>
      </c>
      <c r="BC33" s="52">
        <v>0</v>
      </c>
      <c r="BD33" s="51">
        <v>23</v>
      </c>
      <c r="BE33" s="52">
        <v>95.83333333333333</v>
      </c>
      <c r="BF33" s="51">
        <v>24</v>
      </c>
      <c r="BG33" s="51"/>
      <c r="BH33" s="51"/>
      <c r="BI33" s="51"/>
      <c r="BJ33" s="51"/>
      <c r="BK33" s="51"/>
      <c r="BL33" s="51"/>
      <c r="BM33" s="122" t="s">
        <v>1106</v>
      </c>
      <c r="BN33" s="122" t="s">
        <v>1106</v>
      </c>
      <c r="BO33" s="122" t="s">
        <v>1195</v>
      </c>
      <c r="BP33" s="122" t="s">
        <v>1195</v>
      </c>
      <c r="BQ33" s="2"/>
      <c r="BR33" s="3"/>
      <c r="BS33" s="3"/>
      <c r="BT33" s="3"/>
      <c r="BU33" s="3"/>
    </row>
    <row r="34" spans="1:73" ht="15">
      <c r="A34" s="14" t="s">
        <v>234</v>
      </c>
      <c r="B34" s="15"/>
      <c r="C34" s="15"/>
      <c r="D34" s="92">
        <v>225.15723270440253</v>
      </c>
      <c r="E34" s="82"/>
      <c r="F34" s="110" t="s">
        <v>559</v>
      </c>
      <c r="G34" s="15"/>
      <c r="H34" s="112" t="s">
        <v>335</v>
      </c>
      <c r="I34" s="67"/>
      <c r="J34" s="67"/>
      <c r="K34" s="112" t="s">
        <v>335</v>
      </c>
      <c r="L34" s="93">
        <v>122.33495145631068</v>
      </c>
      <c r="M34" s="94">
        <v>2969.4482421875</v>
      </c>
      <c r="N34" s="94">
        <v>9289.3740234375</v>
      </c>
      <c r="O34" s="78"/>
      <c r="P34" s="95"/>
      <c r="Q34" s="95"/>
      <c r="R34" s="96"/>
      <c r="S34" s="51">
        <v>1</v>
      </c>
      <c r="T34" s="51">
        <v>1</v>
      </c>
      <c r="U34" s="52">
        <v>0</v>
      </c>
      <c r="V34" s="52">
        <v>0</v>
      </c>
      <c r="W34" s="52">
        <v>0.01</v>
      </c>
      <c r="X34" s="52">
        <v>0.999995</v>
      </c>
      <c r="Y34" s="52">
        <v>0</v>
      </c>
      <c r="Z34" s="52" t="s">
        <v>644</v>
      </c>
      <c r="AA34" s="83">
        <v>34</v>
      </c>
      <c r="AB34" s="83"/>
      <c r="AC34" s="97"/>
      <c r="AD34" s="86" t="s">
        <v>527</v>
      </c>
      <c r="AE34" s="88" t="s">
        <v>433</v>
      </c>
      <c r="AF34" s="86" t="s">
        <v>335</v>
      </c>
      <c r="AG34" s="86" t="s">
        <v>303</v>
      </c>
      <c r="AH34" s="86"/>
      <c r="AI34" s="86" t="s">
        <v>629</v>
      </c>
      <c r="AJ34" s="90">
        <v>43552.980474537035</v>
      </c>
      <c r="AK34" s="88" t="s">
        <v>559</v>
      </c>
      <c r="AL34" s="88" t="s">
        <v>433</v>
      </c>
      <c r="AM34" s="86">
        <v>18</v>
      </c>
      <c r="AN34" s="86">
        <v>0</v>
      </c>
      <c r="AO34" s="86">
        <v>9</v>
      </c>
      <c r="AP34" s="86"/>
      <c r="AQ34" s="86"/>
      <c r="AR34" s="86"/>
      <c r="AS34" s="86"/>
      <c r="AT34" s="86"/>
      <c r="AU34" s="86"/>
      <c r="AV34" s="86"/>
      <c r="AW34" s="86" t="str">
        <f>REPLACE(INDEX(GroupVertices[Group],MATCH(Vertices[[#This Row],[Vertex]],GroupVertices[Vertex],0)),1,1,"")</f>
        <v>1</v>
      </c>
      <c r="AX34" s="51">
        <v>2</v>
      </c>
      <c r="AY34" s="52">
        <v>10.526315789473685</v>
      </c>
      <c r="AZ34" s="51">
        <v>0</v>
      </c>
      <c r="BA34" s="52">
        <v>0</v>
      </c>
      <c r="BB34" s="51">
        <v>0</v>
      </c>
      <c r="BC34" s="52">
        <v>0</v>
      </c>
      <c r="BD34" s="51">
        <v>17</v>
      </c>
      <c r="BE34" s="52">
        <v>89.47368421052632</v>
      </c>
      <c r="BF34" s="51">
        <v>19</v>
      </c>
      <c r="BG34" s="51"/>
      <c r="BH34" s="51"/>
      <c r="BI34" s="51"/>
      <c r="BJ34" s="51"/>
      <c r="BK34" s="51"/>
      <c r="BL34" s="51"/>
      <c r="BM34" s="122" t="s">
        <v>1107</v>
      </c>
      <c r="BN34" s="122" t="s">
        <v>1107</v>
      </c>
      <c r="BO34" s="122" t="s">
        <v>1196</v>
      </c>
      <c r="BP34" s="122" t="s">
        <v>1196</v>
      </c>
      <c r="BQ34" s="2"/>
      <c r="BR34" s="3"/>
      <c r="BS34" s="3"/>
      <c r="BT34" s="3"/>
      <c r="BU34" s="3"/>
    </row>
    <row r="35" spans="1:73" ht="330">
      <c r="A35" s="14" t="s">
        <v>235</v>
      </c>
      <c r="B35" s="15"/>
      <c r="C35" s="15"/>
      <c r="D35" s="92">
        <v>484.27672955974845</v>
      </c>
      <c r="E35" s="82"/>
      <c r="F35" s="110" t="s">
        <v>560</v>
      </c>
      <c r="G35" s="15"/>
      <c r="H35" s="57" t="s">
        <v>336</v>
      </c>
      <c r="I35" s="67"/>
      <c r="J35" s="67"/>
      <c r="K35" s="57" t="s">
        <v>336</v>
      </c>
      <c r="L35" s="93">
        <v>1372.0849514563106</v>
      </c>
      <c r="M35" s="94">
        <v>7029.55224609375</v>
      </c>
      <c r="N35" s="94">
        <v>4999.5</v>
      </c>
      <c r="O35" s="78"/>
      <c r="P35" s="95"/>
      <c r="Q35" s="95"/>
      <c r="R35" s="96"/>
      <c r="S35" s="51">
        <v>1</v>
      </c>
      <c r="T35" s="51">
        <v>1</v>
      </c>
      <c r="U35" s="52">
        <v>0</v>
      </c>
      <c r="V35" s="52">
        <v>0</v>
      </c>
      <c r="W35" s="52">
        <v>0.01</v>
      </c>
      <c r="X35" s="52">
        <v>0.999995</v>
      </c>
      <c r="Y35" s="52">
        <v>0</v>
      </c>
      <c r="Z35" s="52" t="s">
        <v>644</v>
      </c>
      <c r="AA35" s="83">
        <v>35</v>
      </c>
      <c r="AB35" s="83"/>
      <c r="AC35" s="97"/>
      <c r="AD35" s="86" t="s">
        <v>527</v>
      </c>
      <c r="AE35" s="88" t="s">
        <v>434</v>
      </c>
      <c r="AF35" s="86" t="s">
        <v>336</v>
      </c>
      <c r="AG35" s="86" t="s">
        <v>303</v>
      </c>
      <c r="AH35" s="86"/>
      <c r="AI35" s="86" t="s">
        <v>629</v>
      </c>
      <c r="AJ35" s="90">
        <v>43555.628483796296</v>
      </c>
      <c r="AK35" s="88" t="s">
        <v>560</v>
      </c>
      <c r="AL35" s="88" t="s">
        <v>434</v>
      </c>
      <c r="AM35" s="86">
        <v>121</v>
      </c>
      <c r="AN35" s="86">
        <v>5</v>
      </c>
      <c r="AO35" s="86">
        <v>9</v>
      </c>
      <c r="AP35" s="86"/>
      <c r="AQ35" s="86"/>
      <c r="AR35" s="86"/>
      <c r="AS35" s="86"/>
      <c r="AT35" s="86"/>
      <c r="AU35" s="86"/>
      <c r="AV35" s="86"/>
      <c r="AW35" s="86" t="str">
        <f>REPLACE(INDEX(GroupVertices[Group],MATCH(Vertices[[#This Row],[Vertex]],GroupVertices[Vertex],0)),1,1,"")</f>
        <v>1</v>
      </c>
      <c r="AX35" s="51">
        <v>2</v>
      </c>
      <c r="AY35" s="52">
        <v>9.523809523809524</v>
      </c>
      <c r="AZ35" s="51">
        <v>0</v>
      </c>
      <c r="BA35" s="52">
        <v>0</v>
      </c>
      <c r="BB35" s="51">
        <v>0</v>
      </c>
      <c r="BC35" s="52">
        <v>0</v>
      </c>
      <c r="BD35" s="51">
        <v>19</v>
      </c>
      <c r="BE35" s="52">
        <v>90.47619047619048</v>
      </c>
      <c r="BF35" s="51">
        <v>21</v>
      </c>
      <c r="BG35" s="51"/>
      <c r="BH35" s="51"/>
      <c r="BI35" s="51"/>
      <c r="BJ35" s="51"/>
      <c r="BK35" s="51"/>
      <c r="BL35" s="51"/>
      <c r="BM35" s="122" t="s">
        <v>1108</v>
      </c>
      <c r="BN35" s="122" t="s">
        <v>1108</v>
      </c>
      <c r="BO35" s="122" t="s">
        <v>1197</v>
      </c>
      <c r="BP35" s="122" t="s">
        <v>1197</v>
      </c>
      <c r="BQ35" s="2"/>
      <c r="BR35" s="3"/>
      <c r="BS35" s="3"/>
      <c r="BT35" s="3"/>
      <c r="BU35" s="3"/>
    </row>
    <row r="36" spans="1:73" ht="15">
      <c r="A36" s="14" t="s">
        <v>236</v>
      </c>
      <c r="B36" s="15"/>
      <c r="C36" s="15"/>
      <c r="D36" s="92">
        <v>252.83018867924528</v>
      </c>
      <c r="E36" s="82"/>
      <c r="F36" s="110" t="s">
        <v>561</v>
      </c>
      <c r="G36" s="15"/>
      <c r="H36" s="112" t="s">
        <v>337</v>
      </c>
      <c r="I36" s="67"/>
      <c r="J36" s="67"/>
      <c r="K36" s="112" t="s">
        <v>337</v>
      </c>
      <c r="L36" s="93">
        <v>255.80339805825244</v>
      </c>
      <c r="M36" s="94">
        <v>533.3861694335938</v>
      </c>
      <c r="N36" s="94">
        <v>8216.904296875</v>
      </c>
      <c r="O36" s="78"/>
      <c r="P36" s="95"/>
      <c r="Q36" s="95"/>
      <c r="R36" s="96"/>
      <c r="S36" s="51">
        <v>1</v>
      </c>
      <c r="T36" s="51">
        <v>1</v>
      </c>
      <c r="U36" s="52">
        <v>0</v>
      </c>
      <c r="V36" s="52">
        <v>0</v>
      </c>
      <c r="W36" s="52">
        <v>0.01</v>
      </c>
      <c r="X36" s="52">
        <v>0.999995</v>
      </c>
      <c r="Y36" s="52">
        <v>0</v>
      </c>
      <c r="Z36" s="52" t="s">
        <v>644</v>
      </c>
      <c r="AA36" s="83">
        <v>36</v>
      </c>
      <c r="AB36" s="83"/>
      <c r="AC36" s="97"/>
      <c r="AD36" s="86" t="s">
        <v>527</v>
      </c>
      <c r="AE36" s="88" t="s">
        <v>435</v>
      </c>
      <c r="AF36" s="86" t="s">
        <v>337</v>
      </c>
      <c r="AG36" s="86" t="s">
        <v>303</v>
      </c>
      <c r="AH36" s="86"/>
      <c r="AI36" s="86" t="s">
        <v>629</v>
      </c>
      <c r="AJ36" s="90">
        <v>43556.63920138889</v>
      </c>
      <c r="AK36" s="88" t="s">
        <v>561</v>
      </c>
      <c r="AL36" s="88" t="s">
        <v>435</v>
      </c>
      <c r="AM36" s="86">
        <v>29</v>
      </c>
      <c r="AN36" s="86">
        <v>15</v>
      </c>
      <c r="AO36" s="86">
        <v>8</v>
      </c>
      <c r="AP36" s="86"/>
      <c r="AQ36" s="86"/>
      <c r="AR36" s="86"/>
      <c r="AS36" s="86"/>
      <c r="AT36" s="86"/>
      <c r="AU36" s="86"/>
      <c r="AV36" s="86"/>
      <c r="AW36" s="86" t="str">
        <f>REPLACE(INDEX(GroupVertices[Group],MATCH(Vertices[[#This Row],[Vertex]],GroupVertices[Vertex],0)),1,1,"")</f>
        <v>1</v>
      </c>
      <c r="AX36" s="51">
        <v>4</v>
      </c>
      <c r="AY36" s="52">
        <v>9.090909090909092</v>
      </c>
      <c r="AZ36" s="51">
        <v>2</v>
      </c>
      <c r="BA36" s="52">
        <v>4.545454545454546</v>
      </c>
      <c r="BB36" s="51">
        <v>0</v>
      </c>
      <c r="BC36" s="52">
        <v>0</v>
      </c>
      <c r="BD36" s="51">
        <v>38</v>
      </c>
      <c r="BE36" s="52">
        <v>86.36363636363636</v>
      </c>
      <c r="BF36" s="51">
        <v>44</v>
      </c>
      <c r="BG36" s="51"/>
      <c r="BH36" s="51"/>
      <c r="BI36" s="51"/>
      <c r="BJ36" s="51"/>
      <c r="BK36" s="51"/>
      <c r="BL36" s="51"/>
      <c r="BM36" s="122" t="s">
        <v>1109</v>
      </c>
      <c r="BN36" s="122" t="s">
        <v>1109</v>
      </c>
      <c r="BO36" s="122" t="s">
        <v>1198</v>
      </c>
      <c r="BP36" s="122" t="s">
        <v>1198</v>
      </c>
      <c r="BQ36" s="2"/>
      <c r="BR36" s="3"/>
      <c r="BS36" s="3"/>
      <c r="BT36" s="3"/>
      <c r="BU36" s="3"/>
    </row>
    <row r="37" spans="1:73" ht="15">
      <c r="A37" s="14" t="s">
        <v>237</v>
      </c>
      <c r="B37" s="15"/>
      <c r="C37" s="15"/>
      <c r="D37" s="92">
        <v>227.67295597484278</v>
      </c>
      <c r="E37" s="82"/>
      <c r="F37" s="110" t="s">
        <v>562</v>
      </c>
      <c r="G37" s="15"/>
      <c r="H37" s="112" t="s">
        <v>338</v>
      </c>
      <c r="I37" s="67"/>
      <c r="J37" s="67"/>
      <c r="K37" s="112" t="s">
        <v>338</v>
      </c>
      <c r="L37" s="93">
        <v>134.46844660194174</v>
      </c>
      <c r="M37" s="94">
        <v>5405.5107421875</v>
      </c>
      <c r="N37" s="94">
        <v>9289.3740234375</v>
      </c>
      <c r="O37" s="78"/>
      <c r="P37" s="95"/>
      <c r="Q37" s="95"/>
      <c r="R37" s="96"/>
      <c r="S37" s="51">
        <v>1</v>
      </c>
      <c r="T37" s="51">
        <v>1</v>
      </c>
      <c r="U37" s="52">
        <v>0</v>
      </c>
      <c r="V37" s="52">
        <v>0</v>
      </c>
      <c r="W37" s="52">
        <v>0.01</v>
      </c>
      <c r="X37" s="52">
        <v>0.999995</v>
      </c>
      <c r="Y37" s="52">
        <v>0</v>
      </c>
      <c r="Z37" s="52" t="s">
        <v>644</v>
      </c>
      <c r="AA37" s="83">
        <v>37</v>
      </c>
      <c r="AB37" s="83"/>
      <c r="AC37" s="97"/>
      <c r="AD37" s="86" t="s">
        <v>527</v>
      </c>
      <c r="AE37" s="88" t="s">
        <v>436</v>
      </c>
      <c r="AF37" s="86" t="s">
        <v>338</v>
      </c>
      <c r="AG37" s="86" t="s">
        <v>303</v>
      </c>
      <c r="AH37" s="86"/>
      <c r="AI37" s="86" t="s">
        <v>629</v>
      </c>
      <c r="AJ37" s="90">
        <v>43557.961805555555</v>
      </c>
      <c r="AK37" s="88" t="s">
        <v>562</v>
      </c>
      <c r="AL37" s="88" t="s">
        <v>436</v>
      </c>
      <c r="AM37" s="86">
        <v>19</v>
      </c>
      <c r="AN37" s="86">
        <v>3</v>
      </c>
      <c r="AO37" s="86">
        <v>1</v>
      </c>
      <c r="AP37" s="86"/>
      <c r="AQ37" s="86"/>
      <c r="AR37" s="86"/>
      <c r="AS37" s="86"/>
      <c r="AT37" s="86"/>
      <c r="AU37" s="86"/>
      <c r="AV37" s="86"/>
      <c r="AW37" s="86" t="str">
        <f>REPLACE(INDEX(GroupVertices[Group],MATCH(Vertices[[#This Row],[Vertex]],GroupVertices[Vertex],0)),1,1,"")</f>
        <v>1</v>
      </c>
      <c r="AX37" s="51">
        <v>0</v>
      </c>
      <c r="AY37" s="52">
        <v>0</v>
      </c>
      <c r="AZ37" s="51">
        <v>2</v>
      </c>
      <c r="BA37" s="52">
        <v>7.6923076923076925</v>
      </c>
      <c r="BB37" s="51">
        <v>0</v>
      </c>
      <c r="BC37" s="52">
        <v>0</v>
      </c>
      <c r="BD37" s="51">
        <v>24</v>
      </c>
      <c r="BE37" s="52">
        <v>92.3076923076923</v>
      </c>
      <c r="BF37" s="51">
        <v>26</v>
      </c>
      <c r="BG37" s="51"/>
      <c r="BH37" s="51"/>
      <c r="BI37" s="51"/>
      <c r="BJ37" s="51"/>
      <c r="BK37" s="51"/>
      <c r="BL37" s="51"/>
      <c r="BM37" s="122" t="s">
        <v>1110</v>
      </c>
      <c r="BN37" s="122" t="s">
        <v>1110</v>
      </c>
      <c r="BO37" s="122" t="s">
        <v>1199</v>
      </c>
      <c r="BP37" s="122" t="s">
        <v>1199</v>
      </c>
      <c r="BQ37" s="2"/>
      <c r="BR37" s="3"/>
      <c r="BS37" s="3"/>
      <c r="BT37" s="3"/>
      <c r="BU37" s="3"/>
    </row>
    <row r="38" spans="1:73" ht="409.5">
      <c r="A38" s="14" t="s">
        <v>238</v>
      </c>
      <c r="B38" s="15"/>
      <c r="C38" s="15"/>
      <c r="D38" s="92">
        <v>612.5786163522013</v>
      </c>
      <c r="E38" s="82"/>
      <c r="F38" s="110" t="s">
        <v>563</v>
      </c>
      <c r="G38" s="15"/>
      <c r="H38" s="57" t="s">
        <v>339</v>
      </c>
      <c r="I38" s="67"/>
      <c r="J38" s="67"/>
      <c r="K38" s="57" t="s">
        <v>339</v>
      </c>
      <c r="L38" s="93">
        <v>1990.893203883495</v>
      </c>
      <c r="M38" s="94">
        <v>4593.4892578125</v>
      </c>
      <c r="N38" s="94">
        <v>3927.03173828125</v>
      </c>
      <c r="O38" s="78"/>
      <c r="P38" s="95"/>
      <c r="Q38" s="95"/>
      <c r="R38" s="96"/>
      <c r="S38" s="51">
        <v>1</v>
      </c>
      <c r="T38" s="51">
        <v>1</v>
      </c>
      <c r="U38" s="52">
        <v>0</v>
      </c>
      <c r="V38" s="52">
        <v>0</v>
      </c>
      <c r="W38" s="52">
        <v>0.01</v>
      </c>
      <c r="X38" s="52">
        <v>0.999995</v>
      </c>
      <c r="Y38" s="52">
        <v>0</v>
      </c>
      <c r="Z38" s="52" t="s">
        <v>644</v>
      </c>
      <c r="AA38" s="83">
        <v>38</v>
      </c>
      <c r="AB38" s="83"/>
      <c r="AC38" s="97"/>
      <c r="AD38" s="86" t="s">
        <v>527</v>
      </c>
      <c r="AE38" s="88" t="s">
        <v>437</v>
      </c>
      <c r="AF38" s="86" t="s">
        <v>339</v>
      </c>
      <c r="AG38" s="86" t="s">
        <v>303</v>
      </c>
      <c r="AH38" s="86"/>
      <c r="AI38" s="86" t="s">
        <v>629</v>
      </c>
      <c r="AJ38" s="90">
        <v>43558.961805555555</v>
      </c>
      <c r="AK38" s="88" t="s">
        <v>563</v>
      </c>
      <c r="AL38" s="88" t="s">
        <v>437</v>
      </c>
      <c r="AM38" s="86">
        <v>172</v>
      </c>
      <c r="AN38" s="86">
        <v>91</v>
      </c>
      <c r="AO38" s="86">
        <v>11</v>
      </c>
      <c r="AP38" s="86"/>
      <c r="AQ38" s="86"/>
      <c r="AR38" s="86"/>
      <c r="AS38" s="86"/>
      <c r="AT38" s="86"/>
      <c r="AU38" s="86"/>
      <c r="AV38" s="86"/>
      <c r="AW38" s="86" t="str">
        <f>REPLACE(INDEX(GroupVertices[Group],MATCH(Vertices[[#This Row],[Vertex]],GroupVertices[Vertex],0)),1,1,"")</f>
        <v>1</v>
      </c>
      <c r="AX38" s="51">
        <v>4</v>
      </c>
      <c r="AY38" s="52">
        <v>8.16326530612245</v>
      </c>
      <c r="AZ38" s="51">
        <v>0</v>
      </c>
      <c r="BA38" s="52">
        <v>0</v>
      </c>
      <c r="BB38" s="51">
        <v>0</v>
      </c>
      <c r="BC38" s="52">
        <v>0</v>
      </c>
      <c r="BD38" s="51">
        <v>45</v>
      </c>
      <c r="BE38" s="52">
        <v>91.83673469387755</v>
      </c>
      <c r="BF38" s="51">
        <v>49</v>
      </c>
      <c r="BG38" s="51"/>
      <c r="BH38" s="51"/>
      <c r="BI38" s="51"/>
      <c r="BJ38" s="51"/>
      <c r="BK38" s="51"/>
      <c r="BL38" s="51"/>
      <c r="BM38" s="122" t="s">
        <v>1111</v>
      </c>
      <c r="BN38" s="122" t="s">
        <v>1111</v>
      </c>
      <c r="BO38" s="122" t="s">
        <v>1200</v>
      </c>
      <c r="BP38" s="122" t="s">
        <v>1200</v>
      </c>
      <c r="BQ38" s="2"/>
      <c r="BR38" s="3"/>
      <c r="BS38" s="3"/>
      <c r="BT38" s="3"/>
      <c r="BU38" s="3"/>
    </row>
    <row r="39" spans="1:73" ht="15">
      <c r="A39" s="14" t="s">
        <v>239</v>
      </c>
      <c r="B39" s="15"/>
      <c r="C39" s="15"/>
      <c r="D39" s="92">
        <v>240.25157232704402</v>
      </c>
      <c r="E39" s="82"/>
      <c r="F39" s="110" t="s">
        <v>564</v>
      </c>
      <c r="G39" s="15"/>
      <c r="H39" s="112" t="s">
        <v>340</v>
      </c>
      <c r="I39" s="67"/>
      <c r="J39" s="67"/>
      <c r="K39" s="112" t="s">
        <v>340</v>
      </c>
      <c r="L39" s="93">
        <v>195.1359223300971</v>
      </c>
      <c r="M39" s="94">
        <v>6217.53076171875</v>
      </c>
      <c r="N39" s="94">
        <v>9289.3740234375</v>
      </c>
      <c r="O39" s="78"/>
      <c r="P39" s="95"/>
      <c r="Q39" s="95"/>
      <c r="R39" s="96"/>
      <c r="S39" s="51">
        <v>1</v>
      </c>
      <c r="T39" s="51">
        <v>1</v>
      </c>
      <c r="U39" s="52">
        <v>0</v>
      </c>
      <c r="V39" s="52">
        <v>0</v>
      </c>
      <c r="W39" s="52">
        <v>0.01</v>
      </c>
      <c r="X39" s="52">
        <v>0.999995</v>
      </c>
      <c r="Y39" s="52">
        <v>0</v>
      </c>
      <c r="Z39" s="52" t="s">
        <v>644</v>
      </c>
      <c r="AA39" s="83">
        <v>39</v>
      </c>
      <c r="AB39" s="83"/>
      <c r="AC39" s="97"/>
      <c r="AD39" s="86" t="s">
        <v>527</v>
      </c>
      <c r="AE39" s="88" t="s">
        <v>438</v>
      </c>
      <c r="AF39" s="86" t="s">
        <v>340</v>
      </c>
      <c r="AG39" s="86" t="s">
        <v>303</v>
      </c>
      <c r="AH39" s="86"/>
      <c r="AI39" s="86" t="s">
        <v>629</v>
      </c>
      <c r="AJ39" s="90">
        <v>43559.961805555555</v>
      </c>
      <c r="AK39" s="88" t="s">
        <v>564</v>
      </c>
      <c r="AL39" s="88" t="s">
        <v>438</v>
      </c>
      <c r="AM39" s="86">
        <v>24</v>
      </c>
      <c r="AN39" s="86">
        <v>14</v>
      </c>
      <c r="AO39" s="86">
        <v>4</v>
      </c>
      <c r="AP39" s="86"/>
      <c r="AQ39" s="86"/>
      <c r="AR39" s="86"/>
      <c r="AS39" s="86"/>
      <c r="AT39" s="86"/>
      <c r="AU39" s="86"/>
      <c r="AV39" s="86"/>
      <c r="AW39" s="86" t="str">
        <f>REPLACE(INDEX(GroupVertices[Group],MATCH(Vertices[[#This Row],[Vertex]],GroupVertices[Vertex],0)),1,1,"")</f>
        <v>1</v>
      </c>
      <c r="AX39" s="51">
        <v>0</v>
      </c>
      <c r="AY39" s="52">
        <v>0</v>
      </c>
      <c r="AZ39" s="51">
        <v>0</v>
      </c>
      <c r="BA39" s="52">
        <v>0</v>
      </c>
      <c r="BB39" s="51">
        <v>0</v>
      </c>
      <c r="BC39" s="52">
        <v>0</v>
      </c>
      <c r="BD39" s="51">
        <v>19</v>
      </c>
      <c r="BE39" s="52">
        <v>100</v>
      </c>
      <c r="BF39" s="51">
        <v>19</v>
      </c>
      <c r="BG39" s="51"/>
      <c r="BH39" s="51"/>
      <c r="BI39" s="51"/>
      <c r="BJ39" s="51"/>
      <c r="BK39" s="51"/>
      <c r="BL39" s="51"/>
      <c r="BM39" s="122" t="s">
        <v>1112</v>
      </c>
      <c r="BN39" s="122" t="s">
        <v>1112</v>
      </c>
      <c r="BO39" s="122" t="s">
        <v>1201</v>
      </c>
      <c r="BP39" s="122" t="s">
        <v>1201</v>
      </c>
      <c r="BQ39" s="2"/>
      <c r="BR39" s="3"/>
      <c r="BS39" s="3"/>
      <c r="BT39" s="3"/>
      <c r="BU39" s="3"/>
    </row>
    <row r="40" spans="1:73" ht="15">
      <c r="A40" s="14" t="s">
        <v>240</v>
      </c>
      <c r="B40" s="15"/>
      <c r="C40" s="15"/>
      <c r="D40" s="92">
        <v>914.4654088050314</v>
      </c>
      <c r="E40" s="82"/>
      <c r="F40" s="110" t="s">
        <v>565</v>
      </c>
      <c r="G40" s="15"/>
      <c r="H40" s="112" t="s">
        <v>341</v>
      </c>
      <c r="I40" s="67"/>
      <c r="J40" s="67"/>
      <c r="K40" s="112" t="s">
        <v>341</v>
      </c>
      <c r="L40" s="93">
        <v>3446.9126213592235</v>
      </c>
      <c r="M40" s="94">
        <v>1345.4068603515625</v>
      </c>
      <c r="N40" s="94">
        <v>1782.094970703125</v>
      </c>
      <c r="O40" s="78"/>
      <c r="P40" s="95"/>
      <c r="Q40" s="95"/>
      <c r="R40" s="96"/>
      <c r="S40" s="51">
        <v>1</v>
      </c>
      <c r="T40" s="51">
        <v>1</v>
      </c>
      <c r="U40" s="52">
        <v>0</v>
      </c>
      <c r="V40" s="52">
        <v>0</v>
      </c>
      <c r="W40" s="52">
        <v>0.01</v>
      </c>
      <c r="X40" s="52">
        <v>0.999995</v>
      </c>
      <c r="Y40" s="52">
        <v>0</v>
      </c>
      <c r="Z40" s="52" t="s">
        <v>644</v>
      </c>
      <c r="AA40" s="83">
        <v>40</v>
      </c>
      <c r="AB40" s="83"/>
      <c r="AC40" s="97"/>
      <c r="AD40" s="86" t="s">
        <v>527</v>
      </c>
      <c r="AE40" s="88" t="s">
        <v>439</v>
      </c>
      <c r="AF40" s="86" t="s">
        <v>341</v>
      </c>
      <c r="AG40" s="86" t="s">
        <v>303</v>
      </c>
      <c r="AH40" s="86"/>
      <c r="AI40" s="86" t="s">
        <v>629</v>
      </c>
      <c r="AJ40" s="90">
        <v>43561.961805555555</v>
      </c>
      <c r="AK40" s="88" t="s">
        <v>565</v>
      </c>
      <c r="AL40" s="88" t="s">
        <v>439</v>
      </c>
      <c r="AM40" s="86">
        <v>292</v>
      </c>
      <c r="AN40" s="86">
        <v>51</v>
      </c>
      <c r="AO40" s="86">
        <v>37</v>
      </c>
      <c r="AP40" s="86"/>
      <c r="AQ40" s="86"/>
      <c r="AR40" s="86"/>
      <c r="AS40" s="86"/>
      <c r="AT40" s="86"/>
      <c r="AU40" s="86"/>
      <c r="AV40" s="86"/>
      <c r="AW40" s="86" t="str">
        <f>REPLACE(INDEX(GroupVertices[Group],MATCH(Vertices[[#This Row],[Vertex]],GroupVertices[Vertex],0)),1,1,"")</f>
        <v>1</v>
      </c>
      <c r="AX40" s="51">
        <v>1</v>
      </c>
      <c r="AY40" s="52">
        <v>5.882352941176471</v>
      </c>
      <c r="AZ40" s="51">
        <v>1</v>
      </c>
      <c r="BA40" s="52">
        <v>5.882352941176471</v>
      </c>
      <c r="BB40" s="51">
        <v>0</v>
      </c>
      <c r="BC40" s="52">
        <v>0</v>
      </c>
      <c r="BD40" s="51">
        <v>15</v>
      </c>
      <c r="BE40" s="52">
        <v>88.23529411764706</v>
      </c>
      <c r="BF40" s="51">
        <v>17</v>
      </c>
      <c r="BG40" s="51"/>
      <c r="BH40" s="51"/>
      <c r="BI40" s="51"/>
      <c r="BJ40" s="51"/>
      <c r="BK40" s="51"/>
      <c r="BL40" s="51"/>
      <c r="BM40" s="122" t="s">
        <v>1113</v>
      </c>
      <c r="BN40" s="122" t="s">
        <v>1113</v>
      </c>
      <c r="BO40" s="122" t="s">
        <v>1202</v>
      </c>
      <c r="BP40" s="122" t="s">
        <v>1202</v>
      </c>
      <c r="BQ40" s="2"/>
      <c r="BR40" s="3"/>
      <c r="BS40" s="3"/>
      <c r="BT40" s="3"/>
      <c r="BU40" s="3"/>
    </row>
    <row r="41" spans="1:73" ht="409.5">
      <c r="A41" s="14" t="s">
        <v>241</v>
      </c>
      <c r="B41" s="15"/>
      <c r="C41" s="15"/>
      <c r="D41" s="92">
        <v>635.2201257861635</v>
      </c>
      <c r="E41" s="82"/>
      <c r="F41" s="110" t="s">
        <v>566</v>
      </c>
      <c r="G41" s="15"/>
      <c r="H41" s="57" t="s">
        <v>342</v>
      </c>
      <c r="I41" s="67"/>
      <c r="J41" s="67"/>
      <c r="K41" s="57" t="s">
        <v>342</v>
      </c>
      <c r="L41" s="93">
        <v>2100.0946601941746</v>
      </c>
      <c r="M41" s="94">
        <v>6217.53076171875</v>
      </c>
      <c r="N41" s="94">
        <v>3927.03173828125</v>
      </c>
      <c r="O41" s="78"/>
      <c r="P41" s="95"/>
      <c r="Q41" s="95"/>
      <c r="R41" s="96"/>
      <c r="S41" s="51">
        <v>1</v>
      </c>
      <c r="T41" s="51">
        <v>1</v>
      </c>
      <c r="U41" s="52">
        <v>0</v>
      </c>
      <c r="V41" s="52">
        <v>0</v>
      </c>
      <c r="W41" s="52">
        <v>0.01</v>
      </c>
      <c r="X41" s="52">
        <v>0.999995</v>
      </c>
      <c r="Y41" s="52">
        <v>0</v>
      </c>
      <c r="Z41" s="52" t="s">
        <v>644</v>
      </c>
      <c r="AA41" s="83">
        <v>41</v>
      </c>
      <c r="AB41" s="83"/>
      <c r="AC41" s="97"/>
      <c r="AD41" s="86" t="s">
        <v>527</v>
      </c>
      <c r="AE41" s="88" t="s">
        <v>440</v>
      </c>
      <c r="AF41" s="86" t="s">
        <v>342</v>
      </c>
      <c r="AG41" s="86" t="s">
        <v>303</v>
      </c>
      <c r="AH41" s="86"/>
      <c r="AI41" s="86" t="s">
        <v>629</v>
      </c>
      <c r="AJ41" s="90">
        <v>43562.62847222222</v>
      </c>
      <c r="AK41" s="88" t="s">
        <v>566</v>
      </c>
      <c r="AL41" s="88" t="s">
        <v>440</v>
      </c>
      <c r="AM41" s="86">
        <v>181</v>
      </c>
      <c r="AN41" s="86">
        <v>40</v>
      </c>
      <c r="AO41" s="86">
        <v>18</v>
      </c>
      <c r="AP41" s="86"/>
      <c r="AQ41" s="86"/>
      <c r="AR41" s="86"/>
      <c r="AS41" s="86"/>
      <c r="AT41" s="86"/>
      <c r="AU41" s="86"/>
      <c r="AV41" s="86"/>
      <c r="AW41" s="86" t="str">
        <f>REPLACE(INDEX(GroupVertices[Group],MATCH(Vertices[[#This Row],[Vertex]],GroupVertices[Vertex],0)),1,1,"")</f>
        <v>1</v>
      </c>
      <c r="AX41" s="51">
        <v>3</v>
      </c>
      <c r="AY41" s="52">
        <v>4.3478260869565215</v>
      </c>
      <c r="AZ41" s="51">
        <v>1</v>
      </c>
      <c r="BA41" s="52">
        <v>1.4492753623188406</v>
      </c>
      <c r="BB41" s="51">
        <v>0</v>
      </c>
      <c r="BC41" s="52">
        <v>0</v>
      </c>
      <c r="BD41" s="51">
        <v>65</v>
      </c>
      <c r="BE41" s="52">
        <v>94.20289855072464</v>
      </c>
      <c r="BF41" s="51">
        <v>69</v>
      </c>
      <c r="BG41" s="51"/>
      <c r="BH41" s="51"/>
      <c r="BI41" s="51"/>
      <c r="BJ41" s="51"/>
      <c r="BK41" s="51" t="s">
        <v>836</v>
      </c>
      <c r="BL41" s="51" t="s">
        <v>836</v>
      </c>
      <c r="BM41" s="122" t="s">
        <v>1114</v>
      </c>
      <c r="BN41" s="122" t="s">
        <v>1114</v>
      </c>
      <c r="BO41" s="122" t="s">
        <v>1203</v>
      </c>
      <c r="BP41" s="122" t="s">
        <v>1203</v>
      </c>
      <c r="BQ41" s="2"/>
      <c r="BR41" s="3"/>
      <c r="BS41" s="3"/>
      <c r="BT41" s="3"/>
      <c r="BU41" s="3"/>
    </row>
    <row r="42" spans="1:73" ht="15">
      <c r="A42" s="14" t="s">
        <v>242</v>
      </c>
      <c r="B42" s="15"/>
      <c r="C42" s="15"/>
      <c r="D42" s="92">
        <v>335.8490566037736</v>
      </c>
      <c r="E42" s="82"/>
      <c r="F42" s="110" t="s">
        <v>567</v>
      </c>
      <c r="G42" s="15"/>
      <c r="H42" s="112" t="s">
        <v>343</v>
      </c>
      <c r="I42" s="67"/>
      <c r="J42" s="67"/>
      <c r="K42" s="112" t="s">
        <v>343</v>
      </c>
      <c r="L42" s="93">
        <v>656.2087378640776</v>
      </c>
      <c r="M42" s="94">
        <v>5405.5107421875</v>
      </c>
      <c r="N42" s="94">
        <v>7144.4365234375</v>
      </c>
      <c r="O42" s="78"/>
      <c r="P42" s="95"/>
      <c r="Q42" s="95"/>
      <c r="R42" s="96"/>
      <c r="S42" s="51">
        <v>1</v>
      </c>
      <c r="T42" s="51">
        <v>1</v>
      </c>
      <c r="U42" s="52">
        <v>0</v>
      </c>
      <c r="V42" s="52">
        <v>0</v>
      </c>
      <c r="W42" s="52">
        <v>0.01</v>
      </c>
      <c r="X42" s="52">
        <v>0.999995</v>
      </c>
      <c r="Y42" s="52">
        <v>0</v>
      </c>
      <c r="Z42" s="52" t="s">
        <v>644</v>
      </c>
      <c r="AA42" s="83">
        <v>42</v>
      </c>
      <c r="AB42" s="83"/>
      <c r="AC42" s="97"/>
      <c r="AD42" s="86" t="s">
        <v>527</v>
      </c>
      <c r="AE42" s="88" t="s">
        <v>441</v>
      </c>
      <c r="AF42" s="86" t="s">
        <v>343</v>
      </c>
      <c r="AG42" s="86" t="s">
        <v>303</v>
      </c>
      <c r="AH42" s="86"/>
      <c r="AI42" s="86" t="s">
        <v>629</v>
      </c>
      <c r="AJ42" s="90">
        <v>43563.961805555555</v>
      </c>
      <c r="AK42" s="88" t="s">
        <v>567</v>
      </c>
      <c r="AL42" s="88" t="s">
        <v>441</v>
      </c>
      <c r="AM42" s="86">
        <v>62</v>
      </c>
      <c r="AN42" s="86">
        <v>47</v>
      </c>
      <c r="AO42" s="86">
        <v>26</v>
      </c>
      <c r="AP42" s="86"/>
      <c r="AQ42" s="86"/>
      <c r="AR42" s="86"/>
      <c r="AS42" s="86"/>
      <c r="AT42" s="86"/>
      <c r="AU42" s="86"/>
      <c r="AV42" s="86"/>
      <c r="AW42" s="86" t="str">
        <f>REPLACE(INDEX(GroupVertices[Group],MATCH(Vertices[[#This Row],[Vertex]],GroupVertices[Vertex],0)),1,1,"")</f>
        <v>1</v>
      </c>
      <c r="AX42" s="51">
        <v>1</v>
      </c>
      <c r="AY42" s="52">
        <v>7.142857142857143</v>
      </c>
      <c r="AZ42" s="51">
        <v>1</v>
      </c>
      <c r="BA42" s="52">
        <v>7.142857142857143</v>
      </c>
      <c r="BB42" s="51">
        <v>0</v>
      </c>
      <c r="BC42" s="52">
        <v>0</v>
      </c>
      <c r="BD42" s="51">
        <v>12</v>
      </c>
      <c r="BE42" s="52">
        <v>85.71428571428571</v>
      </c>
      <c r="BF42" s="51">
        <v>14</v>
      </c>
      <c r="BG42" s="51"/>
      <c r="BH42" s="51"/>
      <c r="BI42" s="51"/>
      <c r="BJ42" s="51"/>
      <c r="BK42" s="51"/>
      <c r="BL42" s="51"/>
      <c r="BM42" s="122" t="s">
        <v>1115</v>
      </c>
      <c r="BN42" s="122" t="s">
        <v>1115</v>
      </c>
      <c r="BO42" s="122" t="s">
        <v>1204</v>
      </c>
      <c r="BP42" s="122" t="s">
        <v>1204</v>
      </c>
      <c r="BQ42" s="2"/>
      <c r="BR42" s="3"/>
      <c r="BS42" s="3"/>
      <c r="BT42" s="3"/>
      <c r="BU42" s="3"/>
    </row>
    <row r="43" spans="1:73" ht="15">
      <c r="A43" s="14" t="s">
        <v>243</v>
      </c>
      <c r="B43" s="15"/>
      <c r="C43" s="15"/>
      <c r="D43" s="92">
        <v>879.2452830188679</v>
      </c>
      <c r="E43" s="82"/>
      <c r="F43" s="110" t="s">
        <v>568</v>
      </c>
      <c r="G43" s="15"/>
      <c r="H43" s="112" t="s">
        <v>344</v>
      </c>
      <c r="I43" s="67"/>
      <c r="J43" s="67"/>
      <c r="K43" s="112" t="s">
        <v>344</v>
      </c>
      <c r="L43" s="93">
        <v>3277.0436893203882</v>
      </c>
      <c r="M43" s="94">
        <v>8653.59375</v>
      </c>
      <c r="N43" s="94">
        <v>2854.5634765625</v>
      </c>
      <c r="O43" s="78"/>
      <c r="P43" s="95"/>
      <c r="Q43" s="95"/>
      <c r="R43" s="96"/>
      <c r="S43" s="51">
        <v>1</v>
      </c>
      <c r="T43" s="51">
        <v>1</v>
      </c>
      <c r="U43" s="52">
        <v>0</v>
      </c>
      <c r="V43" s="52">
        <v>0</v>
      </c>
      <c r="W43" s="52">
        <v>0.01</v>
      </c>
      <c r="X43" s="52">
        <v>0.999995</v>
      </c>
      <c r="Y43" s="52">
        <v>0</v>
      </c>
      <c r="Z43" s="52" t="s">
        <v>644</v>
      </c>
      <c r="AA43" s="83">
        <v>43</v>
      </c>
      <c r="AB43" s="83"/>
      <c r="AC43" s="97"/>
      <c r="AD43" s="86" t="s">
        <v>527</v>
      </c>
      <c r="AE43" s="88" t="s">
        <v>442</v>
      </c>
      <c r="AF43" s="86" t="s">
        <v>344</v>
      </c>
      <c r="AG43" s="86" t="s">
        <v>303</v>
      </c>
      <c r="AH43" s="86"/>
      <c r="AI43" s="86" t="s">
        <v>629</v>
      </c>
      <c r="AJ43" s="90">
        <v>43564.961805555555</v>
      </c>
      <c r="AK43" s="88" t="s">
        <v>568</v>
      </c>
      <c r="AL43" s="88" t="s">
        <v>442</v>
      </c>
      <c r="AM43" s="86">
        <v>278</v>
      </c>
      <c r="AN43" s="86">
        <v>66</v>
      </c>
      <c r="AO43" s="86">
        <v>29</v>
      </c>
      <c r="AP43" s="86"/>
      <c r="AQ43" s="86"/>
      <c r="AR43" s="86"/>
      <c r="AS43" s="86"/>
      <c r="AT43" s="86"/>
      <c r="AU43" s="86"/>
      <c r="AV43" s="86"/>
      <c r="AW43" s="86" t="str">
        <f>REPLACE(INDEX(GroupVertices[Group],MATCH(Vertices[[#This Row],[Vertex]],GroupVertices[Vertex],0)),1,1,"")</f>
        <v>1</v>
      </c>
      <c r="AX43" s="51">
        <v>1</v>
      </c>
      <c r="AY43" s="52">
        <v>4.545454545454546</v>
      </c>
      <c r="AZ43" s="51">
        <v>0</v>
      </c>
      <c r="BA43" s="52">
        <v>0</v>
      </c>
      <c r="BB43" s="51">
        <v>0</v>
      </c>
      <c r="BC43" s="52">
        <v>0</v>
      </c>
      <c r="BD43" s="51">
        <v>21</v>
      </c>
      <c r="BE43" s="52">
        <v>95.45454545454545</v>
      </c>
      <c r="BF43" s="51">
        <v>22</v>
      </c>
      <c r="BG43" s="51"/>
      <c r="BH43" s="51"/>
      <c r="BI43" s="51"/>
      <c r="BJ43" s="51"/>
      <c r="BK43" s="51"/>
      <c r="BL43" s="51"/>
      <c r="BM43" s="122" t="s">
        <v>1116</v>
      </c>
      <c r="BN43" s="122" t="s">
        <v>1116</v>
      </c>
      <c r="BO43" s="122" t="s">
        <v>1205</v>
      </c>
      <c r="BP43" s="122" t="s">
        <v>1205</v>
      </c>
      <c r="BQ43" s="2"/>
      <c r="BR43" s="3"/>
      <c r="BS43" s="3"/>
      <c r="BT43" s="3"/>
      <c r="BU43" s="3"/>
    </row>
    <row r="44" spans="1:73" ht="15">
      <c r="A44" s="14" t="s">
        <v>244</v>
      </c>
      <c r="B44" s="15"/>
      <c r="C44" s="15"/>
      <c r="D44" s="92">
        <v>532.0754716981132</v>
      </c>
      <c r="E44" s="82"/>
      <c r="F44" s="110" t="s">
        <v>569</v>
      </c>
      <c r="G44" s="15"/>
      <c r="H44" s="112" t="s">
        <v>345</v>
      </c>
      <c r="I44" s="67"/>
      <c r="J44" s="67"/>
      <c r="K44" s="112" t="s">
        <v>345</v>
      </c>
      <c r="L44" s="93">
        <v>1602.621359223301</v>
      </c>
      <c r="M44" s="94">
        <v>9465.61328125</v>
      </c>
      <c r="N44" s="94">
        <v>4999.5</v>
      </c>
      <c r="O44" s="78"/>
      <c r="P44" s="95"/>
      <c r="Q44" s="95"/>
      <c r="R44" s="96"/>
      <c r="S44" s="51">
        <v>1</v>
      </c>
      <c r="T44" s="51">
        <v>1</v>
      </c>
      <c r="U44" s="52">
        <v>0</v>
      </c>
      <c r="V44" s="52">
        <v>0</v>
      </c>
      <c r="W44" s="52">
        <v>0.01</v>
      </c>
      <c r="X44" s="52">
        <v>0.999995</v>
      </c>
      <c r="Y44" s="52">
        <v>0</v>
      </c>
      <c r="Z44" s="52" t="s">
        <v>644</v>
      </c>
      <c r="AA44" s="83">
        <v>44</v>
      </c>
      <c r="AB44" s="83"/>
      <c r="AC44" s="97"/>
      <c r="AD44" s="86" t="s">
        <v>527</v>
      </c>
      <c r="AE44" s="88" t="s">
        <v>443</v>
      </c>
      <c r="AF44" s="86" t="s">
        <v>345</v>
      </c>
      <c r="AG44" s="86" t="s">
        <v>303</v>
      </c>
      <c r="AH44" s="86"/>
      <c r="AI44" s="86" t="s">
        <v>629</v>
      </c>
      <c r="AJ44" s="90">
        <v>43565.961805555555</v>
      </c>
      <c r="AK44" s="88" t="s">
        <v>569</v>
      </c>
      <c r="AL44" s="88" t="s">
        <v>443</v>
      </c>
      <c r="AM44" s="86">
        <v>140</v>
      </c>
      <c r="AN44" s="86">
        <v>101</v>
      </c>
      <c r="AO44" s="86">
        <v>37</v>
      </c>
      <c r="AP44" s="86"/>
      <c r="AQ44" s="86"/>
      <c r="AR44" s="86"/>
      <c r="AS44" s="86"/>
      <c r="AT44" s="86"/>
      <c r="AU44" s="86"/>
      <c r="AV44" s="86"/>
      <c r="AW44" s="86" t="str">
        <f>REPLACE(INDEX(GroupVertices[Group],MATCH(Vertices[[#This Row],[Vertex]],GroupVertices[Vertex],0)),1,1,"")</f>
        <v>1</v>
      </c>
      <c r="AX44" s="51">
        <v>0</v>
      </c>
      <c r="AY44" s="52">
        <v>0</v>
      </c>
      <c r="AZ44" s="51">
        <v>0</v>
      </c>
      <c r="BA44" s="52">
        <v>0</v>
      </c>
      <c r="BB44" s="51">
        <v>0</v>
      </c>
      <c r="BC44" s="52">
        <v>0</v>
      </c>
      <c r="BD44" s="51">
        <v>9</v>
      </c>
      <c r="BE44" s="52">
        <v>100</v>
      </c>
      <c r="BF44" s="51">
        <v>9</v>
      </c>
      <c r="BG44" s="51"/>
      <c r="BH44" s="51"/>
      <c r="BI44" s="51"/>
      <c r="BJ44" s="51"/>
      <c r="BK44" s="51" t="s">
        <v>909</v>
      </c>
      <c r="BL44" s="51" t="s">
        <v>909</v>
      </c>
      <c r="BM44" s="122" t="s">
        <v>931</v>
      </c>
      <c r="BN44" s="122" t="s">
        <v>931</v>
      </c>
      <c r="BO44" s="122" t="s">
        <v>941</v>
      </c>
      <c r="BP44" s="122" t="s">
        <v>941</v>
      </c>
      <c r="BQ44" s="2"/>
      <c r="BR44" s="3"/>
      <c r="BS44" s="3"/>
      <c r="BT44" s="3"/>
      <c r="BU44" s="3"/>
    </row>
    <row r="45" spans="1:73" ht="15">
      <c r="A45" s="14" t="s">
        <v>245</v>
      </c>
      <c r="B45" s="15"/>
      <c r="C45" s="15"/>
      <c r="D45" s="92">
        <v>476.7295597484277</v>
      </c>
      <c r="E45" s="82"/>
      <c r="F45" s="110" t="s">
        <v>570</v>
      </c>
      <c r="G45" s="15"/>
      <c r="H45" s="112" t="s">
        <v>346</v>
      </c>
      <c r="I45" s="67"/>
      <c r="J45" s="67"/>
      <c r="K45" s="112" t="s">
        <v>346</v>
      </c>
      <c r="L45" s="93">
        <v>1335.6844660194174</v>
      </c>
      <c r="M45" s="94">
        <v>6217.53076171875</v>
      </c>
      <c r="N45" s="94">
        <v>4999.5</v>
      </c>
      <c r="O45" s="78"/>
      <c r="P45" s="95"/>
      <c r="Q45" s="95"/>
      <c r="R45" s="96"/>
      <c r="S45" s="51">
        <v>1</v>
      </c>
      <c r="T45" s="51">
        <v>1</v>
      </c>
      <c r="U45" s="52">
        <v>0</v>
      </c>
      <c r="V45" s="52">
        <v>0</v>
      </c>
      <c r="W45" s="52">
        <v>0.01</v>
      </c>
      <c r="X45" s="52">
        <v>0.999995</v>
      </c>
      <c r="Y45" s="52">
        <v>0</v>
      </c>
      <c r="Z45" s="52" t="s">
        <v>644</v>
      </c>
      <c r="AA45" s="83">
        <v>45</v>
      </c>
      <c r="AB45" s="83"/>
      <c r="AC45" s="97"/>
      <c r="AD45" s="86" t="s">
        <v>527</v>
      </c>
      <c r="AE45" s="88" t="s">
        <v>444</v>
      </c>
      <c r="AF45" s="86" t="s">
        <v>346</v>
      </c>
      <c r="AG45" s="86" t="s">
        <v>303</v>
      </c>
      <c r="AH45" s="86"/>
      <c r="AI45" s="86" t="s">
        <v>629</v>
      </c>
      <c r="AJ45" s="90">
        <v>43566.961805555555</v>
      </c>
      <c r="AK45" s="88" t="s">
        <v>570</v>
      </c>
      <c r="AL45" s="88" t="s">
        <v>444</v>
      </c>
      <c r="AM45" s="86">
        <v>118</v>
      </c>
      <c r="AN45" s="86">
        <v>33</v>
      </c>
      <c r="AO45" s="86">
        <v>50</v>
      </c>
      <c r="AP45" s="86"/>
      <c r="AQ45" s="86"/>
      <c r="AR45" s="86"/>
      <c r="AS45" s="86"/>
      <c r="AT45" s="86"/>
      <c r="AU45" s="86"/>
      <c r="AV45" s="86"/>
      <c r="AW45" s="86" t="str">
        <f>REPLACE(INDEX(GroupVertices[Group],MATCH(Vertices[[#This Row],[Vertex]],GroupVertices[Vertex],0)),1,1,"")</f>
        <v>1</v>
      </c>
      <c r="AX45" s="51">
        <v>1</v>
      </c>
      <c r="AY45" s="52">
        <v>3.125</v>
      </c>
      <c r="AZ45" s="51">
        <v>1</v>
      </c>
      <c r="BA45" s="52">
        <v>3.125</v>
      </c>
      <c r="BB45" s="51">
        <v>0</v>
      </c>
      <c r="BC45" s="52">
        <v>0</v>
      </c>
      <c r="BD45" s="51">
        <v>30</v>
      </c>
      <c r="BE45" s="52">
        <v>93.75</v>
      </c>
      <c r="BF45" s="51">
        <v>32</v>
      </c>
      <c r="BG45" s="51"/>
      <c r="BH45" s="51"/>
      <c r="BI45" s="51"/>
      <c r="BJ45" s="51"/>
      <c r="BK45" s="51"/>
      <c r="BL45" s="51"/>
      <c r="BM45" s="122" t="s">
        <v>1117</v>
      </c>
      <c r="BN45" s="122" t="s">
        <v>1117</v>
      </c>
      <c r="BO45" s="122" t="s">
        <v>1206</v>
      </c>
      <c r="BP45" s="122" t="s">
        <v>1206</v>
      </c>
      <c r="BQ45" s="2"/>
      <c r="BR45" s="3"/>
      <c r="BS45" s="3"/>
      <c r="BT45" s="3"/>
      <c r="BU45" s="3"/>
    </row>
    <row r="46" spans="1:73" ht="15">
      <c r="A46" s="14" t="s">
        <v>246</v>
      </c>
      <c r="B46" s="15"/>
      <c r="C46" s="15"/>
      <c r="D46" s="92">
        <v>459.1194968553459</v>
      </c>
      <c r="E46" s="82"/>
      <c r="F46" s="110" t="s">
        <v>571</v>
      </c>
      <c r="G46" s="15"/>
      <c r="H46" s="112" t="s">
        <v>347</v>
      </c>
      <c r="I46" s="67"/>
      <c r="J46" s="67"/>
      <c r="K46" s="112" t="s">
        <v>347</v>
      </c>
      <c r="L46" s="93">
        <v>1250.75</v>
      </c>
      <c r="M46" s="94">
        <v>3781.468994140625</v>
      </c>
      <c r="N46" s="94">
        <v>4999.5</v>
      </c>
      <c r="O46" s="78"/>
      <c r="P46" s="95"/>
      <c r="Q46" s="95"/>
      <c r="R46" s="96"/>
      <c r="S46" s="51">
        <v>1</v>
      </c>
      <c r="T46" s="51">
        <v>1</v>
      </c>
      <c r="U46" s="52">
        <v>0</v>
      </c>
      <c r="V46" s="52">
        <v>0</v>
      </c>
      <c r="W46" s="52">
        <v>0.01</v>
      </c>
      <c r="X46" s="52">
        <v>0.999995</v>
      </c>
      <c r="Y46" s="52">
        <v>0</v>
      </c>
      <c r="Z46" s="52" t="s">
        <v>644</v>
      </c>
      <c r="AA46" s="83">
        <v>46</v>
      </c>
      <c r="AB46" s="83"/>
      <c r="AC46" s="97"/>
      <c r="AD46" s="86" t="s">
        <v>527</v>
      </c>
      <c r="AE46" s="88" t="s">
        <v>445</v>
      </c>
      <c r="AF46" s="86" t="s">
        <v>347</v>
      </c>
      <c r="AG46" s="86" t="s">
        <v>303</v>
      </c>
      <c r="AH46" s="86"/>
      <c r="AI46" s="86" t="s">
        <v>629</v>
      </c>
      <c r="AJ46" s="90">
        <v>43573.948287037034</v>
      </c>
      <c r="AK46" s="88" t="s">
        <v>571</v>
      </c>
      <c r="AL46" s="88" t="s">
        <v>445</v>
      </c>
      <c r="AM46" s="86">
        <v>111</v>
      </c>
      <c r="AN46" s="86">
        <v>57</v>
      </c>
      <c r="AO46" s="86">
        <v>55</v>
      </c>
      <c r="AP46" s="86"/>
      <c r="AQ46" s="86"/>
      <c r="AR46" s="86"/>
      <c r="AS46" s="86"/>
      <c r="AT46" s="86"/>
      <c r="AU46" s="86"/>
      <c r="AV46" s="86"/>
      <c r="AW46" s="86" t="str">
        <f>REPLACE(INDEX(GroupVertices[Group],MATCH(Vertices[[#This Row],[Vertex]],GroupVertices[Vertex],0)),1,1,"")</f>
        <v>1</v>
      </c>
      <c r="AX46" s="51">
        <v>4</v>
      </c>
      <c r="AY46" s="52">
        <v>5.555555555555555</v>
      </c>
      <c r="AZ46" s="51">
        <v>0</v>
      </c>
      <c r="BA46" s="52">
        <v>0</v>
      </c>
      <c r="BB46" s="51">
        <v>0</v>
      </c>
      <c r="BC46" s="52">
        <v>0</v>
      </c>
      <c r="BD46" s="51">
        <v>68</v>
      </c>
      <c r="BE46" s="52">
        <v>94.44444444444444</v>
      </c>
      <c r="BF46" s="51">
        <v>72</v>
      </c>
      <c r="BG46" s="51"/>
      <c r="BH46" s="51"/>
      <c r="BI46" s="51"/>
      <c r="BJ46" s="51"/>
      <c r="BK46" s="51"/>
      <c r="BL46" s="51"/>
      <c r="BM46" s="122" t="s">
        <v>1118</v>
      </c>
      <c r="BN46" s="122" t="s">
        <v>1118</v>
      </c>
      <c r="BO46" s="122" t="s">
        <v>1207</v>
      </c>
      <c r="BP46" s="122" t="s">
        <v>1207</v>
      </c>
      <c r="BQ46" s="2"/>
      <c r="BR46" s="3"/>
      <c r="BS46" s="3"/>
      <c r="BT46" s="3"/>
      <c r="BU46" s="3"/>
    </row>
    <row r="47" spans="1:73" ht="15">
      <c r="A47" s="14" t="s">
        <v>247</v>
      </c>
      <c r="B47" s="15"/>
      <c r="C47" s="15"/>
      <c r="D47" s="92">
        <v>592.4528301886792</v>
      </c>
      <c r="E47" s="82"/>
      <c r="F47" s="110" t="s">
        <v>572</v>
      </c>
      <c r="G47" s="15"/>
      <c r="H47" s="112" t="s">
        <v>348</v>
      </c>
      <c r="I47" s="67"/>
      <c r="J47" s="67"/>
      <c r="K47" s="112" t="s">
        <v>348</v>
      </c>
      <c r="L47" s="93">
        <v>1893.8252427184466</v>
      </c>
      <c r="M47" s="94">
        <v>3781.468994140625</v>
      </c>
      <c r="N47" s="94">
        <v>3927.03173828125</v>
      </c>
      <c r="O47" s="78"/>
      <c r="P47" s="95"/>
      <c r="Q47" s="95"/>
      <c r="R47" s="96"/>
      <c r="S47" s="51">
        <v>1</v>
      </c>
      <c r="T47" s="51">
        <v>1</v>
      </c>
      <c r="U47" s="52">
        <v>0</v>
      </c>
      <c r="V47" s="52">
        <v>0</v>
      </c>
      <c r="W47" s="52">
        <v>0.01</v>
      </c>
      <c r="X47" s="52">
        <v>0.999995</v>
      </c>
      <c r="Y47" s="52">
        <v>0</v>
      </c>
      <c r="Z47" s="52" t="s">
        <v>644</v>
      </c>
      <c r="AA47" s="83">
        <v>47</v>
      </c>
      <c r="AB47" s="83"/>
      <c r="AC47" s="97"/>
      <c r="AD47" s="86" t="s">
        <v>527</v>
      </c>
      <c r="AE47" s="88" t="s">
        <v>446</v>
      </c>
      <c r="AF47" s="86" t="s">
        <v>348</v>
      </c>
      <c r="AG47" s="86" t="s">
        <v>303</v>
      </c>
      <c r="AH47" s="86"/>
      <c r="AI47" s="86" t="s">
        <v>629</v>
      </c>
      <c r="AJ47" s="90">
        <v>43568.961805555555</v>
      </c>
      <c r="AK47" s="88" t="s">
        <v>572</v>
      </c>
      <c r="AL47" s="88" t="s">
        <v>446</v>
      </c>
      <c r="AM47" s="86">
        <v>164</v>
      </c>
      <c r="AN47" s="86">
        <v>29</v>
      </c>
      <c r="AO47" s="86">
        <v>23</v>
      </c>
      <c r="AP47" s="86"/>
      <c r="AQ47" s="86"/>
      <c r="AR47" s="86"/>
      <c r="AS47" s="86"/>
      <c r="AT47" s="86"/>
      <c r="AU47" s="86"/>
      <c r="AV47" s="86"/>
      <c r="AW47" s="86" t="str">
        <f>REPLACE(INDEX(GroupVertices[Group],MATCH(Vertices[[#This Row],[Vertex]],GroupVertices[Vertex],0)),1,1,"")</f>
        <v>1</v>
      </c>
      <c r="AX47" s="51">
        <v>1</v>
      </c>
      <c r="AY47" s="52">
        <v>4.166666666666667</v>
      </c>
      <c r="AZ47" s="51">
        <v>0</v>
      </c>
      <c r="BA47" s="52">
        <v>0</v>
      </c>
      <c r="BB47" s="51">
        <v>0</v>
      </c>
      <c r="BC47" s="52">
        <v>0</v>
      </c>
      <c r="BD47" s="51">
        <v>23</v>
      </c>
      <c r="BE47" s="52">
        <v>95.83333333333333</v>
      </c>
      <c r="BF47" s="51">
        <v>24</v>
      </c>
      <c r="BG47" s="51"/>
      <c r="BH47" s="51"/>
      <c r="BI47" s="51"/>
      <c r="BJ47" s="51"/>
      <c r="BK47" s="51"/>
      <c r="BL47" s="51"/>
      <c r="BM47" s="122" t="s">
        <v>1119</v>
      </c>
      <c r="BN47" s="122" t="s">
        <v>1119</v>
      </c>
      <c r="BO47" s="122" t="s">
        <v>1208</v>
      </c>
      <c r="BP47" s="122" t="s">
        <v>1208</v>
      </c>
      <c r="BQ47" s="2"/>
      <c r="BR47" s="3"/>
      <c r="BS47" s="3"/>
      <c r="BT47" s="3"/>
      <c r="BU47" s="3"/>
    </row>
    <row r="48" spans="1:73" ht="409.5">
      <c r="A48" s="14" t="s">
        <v>248</v>
      </c>
      <c r="B48" s="15"/>
      <c r="C48" s="15"/>
      <c r="D48" s="92">
        <v>348.42767295597486</v>
      </c>
      <c r="E48" s="82"/>
      <c r="F48" s="110" t="s">
        <v>573</v>
      </c>
      <c r="G48" s="15"/>
      <c r="H48" s="57" t="s">
        <v>349</v>
      </c>
      <c r="I48" s="67"/>
      <c r="J48" s="67"/>
      <c r="K48" s="57" t="s">
        <v>349</v>
      </c>
      <c r="L48" s="93">
        <v>716.8762135922331</v>
      </c>
      <c r="M48" s="94">
        <v>8653.59375</v>
      </c>
      <c r="N48" s="94">
        <v>7144.4365234375</v>
      </c>
      <c r="O48" s="78"/>
      <c r="P48" s="95"/>
      <c r="Q48" s="95"/>
      <c r="R48" s="96"/>
      <c r="S48" s="51">
        <v>1</v>
      </c>
      <c r="T48" s="51">
        <v>1</v>
      </c>
      <c r="U48" s="52">
        <v>0</v>
      </c>
      <c r="V48" s="52">
        <v>0</v>
      </c>
      <c r="W48" s="52">
        <v>0.01</v>
      </c>
      <c r="X48" s="52">
        <v>0.999995</v>
      </c>
      <c r="Y48" s="52">
        <v>0</v>
      </c>
      <c r="Z48" s="52" t="s">
        <v>644</v>
      </c>
      <c r="AA48" s="83">
        <v>48</v>
      </c>
      <c r="AB48" s="83"/>
      <c r="AC48" s="97"/>
      <c r="AD48" s="86" t="s">
        <v>527</v>
      </c>
      <c r="AE48" s="88" t="s">
        <v>447</v>
      </c>
      <c r="AF48" s="86" t="s">
        <v>349</v>
      </c>
      <c r="AG48" s="86" t="s">
        <v>303</v>
      </c>
      <c r="AH48" s="86"/>
      <c r="AI48" s="86" t="s">
        <v>629</v>
      </c>
      <c r="AJ48" s="90">
        <v>43569.62847222222</v>
      </c>
      <c r="AK48" s="88" t="s">
        <v>573</v>
      </c>
      <c r="AL48" s="88" t="s">
        <v>447</v>
      </c>
      <c r="AM48" s="86">
        <v>67</v>
      </c>
      <c r="AN48" s="86">
        <v>1</v>
      </c>
      <c r="AO48" s="86">
        <v>2</v>
      </c>
      <c r="AP48" s="86"/>
      <c r="AQ48" s="86"/>
      <c r="AR48" s="86"/>
      <c r="AS48" s="86"/>
      <c r="AT48" s="86"/>
      <c r="AU48" s="86"/>
      <c r="AV48" s="86"/>
      <c r="AW48" s="86" t="str">
        <f>REPLACE(INDEX(GroupVertices[Group],MATCH(Vertices[[#This Row],[Vertex]],GroupVertices[Vertex],0)),1,1,"")</f>
        <v>1</v>
      </c>
      <c r="AX48" s="51">
        <v>6</v>
      </c>
      <c r="AY48" s="52">
        <v>8.571428571428571</v>
      </c>
      <c r="AZ48" s="51">
        <v>0</v>
      </c>
      <c r="BA48" s="52">
        <v>0</v>
      </c>
      <c r="BB48" s="51">
        <v>0</v>
      </c>
      <c r="BC48" s="52">
        <v>0</v>
      </c>
      <c r="BD48" s="51">
        <v>64</v>
      </c>
      <c r="BE48" s="52">
        <v>91.42857142857143</v>
      </c>
      <c r="BF48" s="51">
        <v>70</v>
      </c>
      <c r="BG48" s="51"/>
      <c r="BH48" s="51"/>
      <c r="BI48" s="51"/>
      <c r="BJ48" s="51"/>
      <c r="BK48" s="51" t="s">
        <v>836</v>
      </c>
      <c r="BL48" s="51" t="s">
        <v>836</v>
      </c>
      <c r="BM48" s="122" t="s">
        <v>1120</v>
      </c>
      <c r="BN48" s="122" t="s">
        <v>1120</v>
      </c>
      <c r="BO48" s="122" t="s">
        <v>1209</v>
      </c>
      <c r="BP48" s="122" t="s">
        <v>1209</v>
      </c>
      <c r="BQ48" s="2"/>
      <c r="BR48" s="3"/>
      <c r="BS48" s="3"/>
      <c r="BT48" s="3"/>
      <c r="BU48" s="3"/>
    </row>
    <row r="49" spans="1:73" ht="15">
      <c r="A49" s="14" t="s">
        <v>249</v>
      </c>
      <c r="B49" s="15"/>
      <c r="C49" s="15"/>
      <c r="D49" s="92">
        <v>1000</v>
      </c>
      <c r="E49" s="82"/>
      <c r="F49" s="110" t="s">
        <v>574</v>
      </c>
      <c r="G49" s="15"/>
      <c r="H49" s="112" t="s">
        <v>350</v>
      </c>
      <c r="I49" s="67"/>
      <c r="J49" s="67"/>
      <c r="K49" s="112" t="s">
        <v>350</v>
      </c>
      <c r="L49" s="93">
        <v>8203.242718446601</v>
      </c>
      <c r="M49" s="94">
        <v>1345.4068603515625</v>
      </c>
      <c r="N49" s="94">
        <v>709.6267700195312</v>
      </c>
      <c r="O49" s="78"/>
      <c r="P49" s="95"/>
      <c r="Q49" s="95"/>
      <c r="R49" s="96"/>
      <c r="S49" s="51">
        <v>1</v>
      </c>
      <c r="T49" s="51">
        <v>1</v>
      </c>
      <c r="U49" s="52">
        <v>0</v>
      </c>
      <c r="V49" s="52">
        <v>0</v>
      </c>
      <c r="W49" s="52">
        <v>0.01</v>
      </c>
      <c r="X49" s="52">
        <v>0.999995</v>
      </c>
      <c r="Y49" s="52">
        <v>0</v>
      </c>
      <c r="Z49" s="52" t="s">
        <v>644</v>
      </c>
      <c r="AA49" s="83">
        <v>49</v>
      </c>
      <c r="AB49" s="83"/>
      <c r="AC49" s="97"/>
      <c r="AD49" s="86" t="s">
        <v>527</v>
      </c>
      <c r="AE49" s="88" t="s">
        <v>448</v>
      </c>
      <c r="AF49" s="86" t="s">
        <v>350</v>
      </c>
      <c r="AG49" s="86" t="s">
        <v>303</v>
      </c>
      <c r="AH49" s="86"/>
      <c r="AI49" s="86" t="s">
        <v>629</v>
      </c>
      <c r="AJ49" s="90">
        <v>43570.961805555555</v>
      </c>
      <c r="AK49" s="88" t="s">
        <v>574</v>
      </c>
      <c r="AL49" s="88" t="s">
        <v>448</v>
      </c>
      <c r="AM49" s="86">
        <v>684</v>
      </c>
      <c r="AN49" s="86">
        <v>274</v>
      </c>
      <c r="AO49" s="86">
        <v>1597</v>
      </c>
      <c r="AP49" s="86"/>
      <c r="AQ49" s="86"/>
      <c r="AR49" s="86"/>
      <c r="AS49" s="86"/>
      <c r="AT49" s="86"/>
      <c r="AU49" s="86"/>
      <c r="AV49" s="86"/>
      <c r="AW49" s="86" t="str">
        <f>REPLACE(INDEX(GroupVertices[Group],MATCH(Vertices[[#This Row],[Vertex]],GroupVertices[Vertex],0)),1,1,"")</f>
        <v>1</v>
      </c>
      <c r="AX49" s="51">
        <v>0</v>
      </c>
      <c r="AY49" s="52">
        <v>0</v>
      </c>
      <c r="AZ49" s="51">
        <v>0</v>
      </c>
      <c r="BA49" s="52">
        <v>0</v>
      </c>
      <c r="BB49" s="51">
        <v>0</v>
      </c>
      <c r="BC49" s="52">
        <v>0</v>
      </c>
      <c r="BD49" s="51">
        <v>15</v>
      </c>
      <c r="BE49" s="52">
        <v>100</v>
      </c>
      <c r="BF49" s="51">
        <v>15</v>
      </c>
      <c r="BG49" s="51"/>
      <c r="BH49" s="51"/>
      <c r="BI49" s="51"/>
      <c r="BJ49" s="51"/>
      <c r="BK49" s="51"/>
      <c r="BL49" s="51"/>
      <c r="BM49" s="122" t="s">
        <v>1121</v>
      </c>
      <c r="BN49" s="122" t="s">
        <v>1121</v>
      </c>
      <c r="BO49" s="122" t="s">
        <v>1210</v>
      </c>
      <c r="BP49" s="122" t="s">
        <v>1210</v>
      </c>
      <c r="BQ49" s="2"/>
      <c r="BR49" s="3"/>
      <c r="BS49" s="3"/>
      <c r="BT49" s="3"/>
      <c r="BU49" s="3"/>
    </row>
    <row r="50" spans="1:73" ht="15">
      <c r="A50" s="14" t="s">
        <v>250</v>
      </c>
      <c r="B50" s="15"/>
      <c r="C50" s="15"/>
      <c r="D50" s="92">
        <v>456.60377358490564</v>
      </c>
      <c r="E50" s="82"/>
      <c r="F50" s="110" t="s">
        <v>575</v>
      </c>
      <c r="G50" s="15"/>
      <c r="H50" s="112" t="s">
        <v>351</v>
      </c>
      <c r="I50" s="67"/>
      <c r="J50" s="67"/>
      <c r="K50" s="112" t="s">
        <v>351</v>
      </c>
      <c r="L50" s="93">
        <v>1238.616504854369</v>
      </c>
      <c r="M50" s="94">
        <v>2969.4482421875</v>
      </c>
      <c r="N50" s="94">
        <v>4999.5</v>
      </c>
      <c r="O50" s="78"/>
      <c r="P50" s="95"/>
      <c r="Q50" s="95"/>
      <c r="R50" s="96"/>
      <c r="S50" s="51">
        <v>1</v>
      </c>
      <c r="T50" s="51">
        <v>1</v>
      </c>
      <c r="U50" s="52">
        <v>0</v>
      </c>
      <c r="V50" s="52">
        <v>0</v>
      </c>
      <c r="W50" s="52">
        <v>0.01</v>
      </c>
      <c r="X50" s="52">
        <v>0.999995</v>
      </c>
      <c r="Y50" s="52">
        <v>0</v>
      </c>
      <c r="Z50" s="52" t="s">
        <v>644</v>
      </c>
      <c r="AA50" s="83">
        <v>50</v>
      </c>
      <c r="AB50" s="83"/>
      <c r="AC50" s="97"/>
      <c r="AD50" s="86" t="s">
        <v>527</v>
      </c>
      <c r="AE50" s="88" t="s">
        <v>449</v>
      </c>
      <c r="AF50" s="86" t="s">
        <v>351</v>
      </c>
      <c r="AG50" s="86" t="s">
        <v>303</v>
      </c>
      <c r="AH50" s="86"/>
      <c r="AI50" s="86" t="s">
        <v>629</v>
      </c>
      <c r="AJ50" s="90">
        <v>43571.961805555555</v>
      </c>
      <c r="AK50" s="88" t="s">
        <v>575</v>
      </c>
      <c r="AL50" s="88" t="s">
        <v>449</v>
      </c>
      <c r="AM50" s="86">
        <v>110</v>
      </c>
      <c r="AN50" s="86">
        <v>104</v>
      </c>
      <c r="AO50" s="86">
        <v>21</v>
      </c>
      <c r="AP50" s="86"/>
      <c r="AQ50" s="86"/>
      <c r="AR50" s="86"/>
      <c r="AS50" s="86"/>
      <c r="AT50" s="86"/>
      <c r="AU50" s="86"/>
      <c r="AV50" s="86"/>
      <c r="AW50" s="86" t="str">
        <f>REPLACE(INDEX(GroupVertices[Group],MATCH(Vertices[[#This Row],[Vertex]],GroupVertices[Vertex],0)),1,1,"")</f>
        <v>1</v>
      </c>
      <c r="AX50" s="51">
        <v>1</v>
      </c>
      <c r="AY50" s="52">
        <v>8.333333333333334</v>
      </c>
      <c r="AZ50" s="51">
        <v>0</v>
      </c>
      <c r="BA50" s="52">
        <v>0</v>
      </c>
      <c r="BB50" s="51">
        <v>0</v>
      </c>
      <c r="BC50" s="52">
        <v>0</v>
      </c>
      <c r="BD50" s="51">
        <v>11</v>
      </c>
      <c r="BE50" s="52">
        <v>91.66666666666667</v>
      </c>
      <c r="BF50" s="51">
        <v>12</v>
      </c>
      <c r="BG50" s="51"/>
      <c r="BH50" s="51"/>
      <c r="BI50" s="51"/>
      <c r="BJ50" s="51"/>
      <c r="BK50" s="51"/>
      <c r="BL50" s="51"/>
      <c r="BM50" s="122" t="s">
        <v>1122</v>
      </c>
      <c r="BN50" s="122" t="s">
        <v>1122</v>
      </c>
      <c r="BO50" s="122" t="s">
        <v>1211</v>
      </c>
      <c r="BP50" s="122" t="s">
        <v>1211</v>
      </c>
      <c r="BQ50" s="2"/>
      <c r="BR50" s="3"/>
      <c r="BS50" s="3"/>
      <c r="BT50" s="3"/>
      <c r="BU50" s="3"/>
    </row>
    <row r="51" spans="1:73" ht="409.5">
      <c r="A51" s="14" t="s">
        <v>251</v>
      </c>
      <c r="B51" s="15"/>
      <c r="C51" s="15"/>
      <c r="D51" s="92">
        <v>557.2327044025158</v>
      </c>
      <c r="E51" s="82"/>
      <c r="F51" s="110" t="s">
        <v>576</v>
      </c>
      <c r="G51" s="15"/>
      <c r="H51" s="57" t="s">
        <v>352</v>
      </c>
      <c r="I51" s="67"/>
      <c r="J51" s="67"/>
      <c r="K51" s="57" t="s">
        <v>352</v>
      </c>
      <c r="L51" s="93">
        <v>1723.9563106796118</v>
      </c>
      <c r="M51" s="94">
        <v>2157.427490234375</v>
      </c>
      <c r="N51" s="94">
        <v>3927.03173828125</v>
      </c>
      <c r="O51" s="78"/>
      <c r="P51" s="95"/>
      <c r="Q51" s="95"/>
      <c r="R51" s="96"/>
      <c r="S51" s="51">
        <v>1</v>
      </c>
      <c r="T51" s="51">
        <v>1</v>
      </c>
      <c r="U51" s="52">
        <v>0</v>
      </c>
      <c r="V51" s="52">
        <v>0</v>
      </c>
      <c r="W51" s="52">
        <v>0.01</v>
      </c>
      <c r="X51" s="52">
        <v>0.999995</v>
      </c>
      <c r="Y51" s="52">
        <v>0</v>
      </c>
      <c r="Z51" s="52" t="s">
        <v>644</v>
      </c>
      <c r="AA51" s="83">
        <v>51</v>
      </c>
      <c r="AB51" s="83"/>
      <c r="AC51" s="97"/>
      <c r="AD51" s="86" t="s">
        <v>527</v>
      </c>
      <c r="AE51" s="88" t="s">
        <v>450</v>
      </c>
      <c r="AF51" s="86" t="s">
        <v>352</v>
      </c>
      <c r="AG51" s="86" t="s">
        <v>303</v>
      </c>
      <c r="AH51" s="86"/>
      <c r="AI51" s="86" t="s">
        <v>629</v>
      </c>
      <c r="AJ51" s="90">
        <v>43572.961805555555</v>
      </c>
      <c r="AK51" s="88" t="s">
        <v>576</v>
      </c>
      <c r="AL51" s="88" t="s">
        <v>450</v>
      </c>
      <c r="AM51" s="86">
        <v>150</v>
      </c>
      <c r="AN51" s="86">
        <v>20</v>
      </c>
      <c r="AO51" s="86">
        <v>11</v>
      </c>
      <c r="AP51" s="86"/>
      <c r="AQ51" s="86"/>
      <c r="AR51" s="86"/>
      <c r="AS51" s="86"/>
      <c r="AT51" s="86"/>
      <c r="AU51" s="86"/>
      <c r="AV51" s="86"/>
      <c r="AW51" s="86" t="str">
        <f>REPLACE(INDEX(GroupVertices[Group],MATCH(Vertices[[#This Row],[Vertex]],GroupVertices[Vertex],0)),1,1,"")</f>
        <v>1</v>
      </c>
      <c r="AX51" s="51">
        <v>6</v>
      </c>
      <c r="AY51" s="52">
        <v>12.76595744680851</v>
      </c>
      <c r="AZ51" s="51">
        <v>0</v>
      </c>
      <c r="BA51" s="52">
        <v>0</v>
      </c>
      <c r="BB51" s="51">
        <v>0</v>
      </c>
      <c r="BC51" s="52">
        <v>0</v>
      </c>
      <c r="BD51" s="51">
        <v>41</v>
      </c>
      <c r="BE51" s="52">
        <v>87.23404255319149</v>
      </c>
      <c r="BF51" s="51">
        <v>47</v>
      </c>
      <c r="BG51" s="51"/>
      <c r="BH51" s="51"/>
      <c r="BI51" s="51"/>
      <c r="BJ51" s="51"/>
      <c r="BK51" s="51"/>
      <c r="BL51" s="51"/>
      <c r="BM51" s="122" t="s">
        <v>1123</v>
      </c>
      <c r="BN51" s="122" t="s">
        <v>1123</v>
      </c>
      <c r="BO51" s="122" t="s">
        <v>1212</v>
      </c>
      <c r="BP51" s="122" t="s">
        <v>1212</v>
      </c>
      <c r="BQ51" s="2"/>
      <c r="BR51" s="3"/>
      <c r="BS51" s="3"/>
      <c r="BT51" s="3"/>
      <c r="BU51" s="3"/>
    </row>
    <row r="52" spans="1:73" ht="15">
      <c r="A52" s="14" t="s">
        <v>252</v>
      </c>
      <c r="B52" s="15"/>
      <c r="C52" s="15"/>
      <c r="D52" s="92">
        <v>1000</v>
      </c>
      <c r="E52" s="82"/>
      <c r="F52" s="110" t="s">
        <v>577</v>
      </c>
      <c r="G52" s="15"/>
      <c r="H52" s="112" t="s">
        <v>353</v>
      </c>
      <c r="I52" s="67"/>
      <c r="J52" s="67"/>
      <c r="K52" s="112" t="s">
        <v>353</v>
      </c>
      <c r="L52" s="93">
        <v>9161.788834951456</v>
      </c>
      <c r="M52" s="94">
        <v>2157.427490234375</v>
      </c>
      <c r="N52" s="94">
        <v>709.6267700195312</v>
      </c>
      <c r="O52" s="78"/>
      <c r="P52" s="95"/>
      <c r="Q52" s="95"/>
      <c r="R52" s="96"/>
      <c r="S52" s="51">
        <v>1</v>
      </c>
      <c r="T52" s="51">
        <v>1</v>
      </c>
      <c r="U52" s="52">
        <v>0</v>
      </c>
      <c r="V52" s="52">
        <v>0</v>
      </c>
      <c r="W52" s="52">
        <v>0.01</v>
      </c>
      <c r="X52" s="52">
        <v>0.999995</v>
      </c>
      <c r="Y52" s="52">
        <v>0</v>
      </c>
      <c r="Z52" s="52" t="s">
        <v>644</v>
      </c>
      <c r="AA52" s="83">
        <v>52</v>
      </c>
      <c r="AB52" s="83"/>
      <c r="AC52" s="97"/>
      <c r="AD52" s="86" t="s">
        <v>527</v>
      </c>
      <c r="AE52" s="88" t="s">
        <v>451</v>
      </c>
      <c r="AF52" s="86" t="s">
        <v>353</v>
      </c>
      <c r="AG52" s="86" t="s">
        <v>303</v>
      </c>
      <c r="AH52" s="86"/>
      <c r="AI52" s="86" t="s">
        <v>629</v>
      </c>
      <c r="AJ52" s="90">
        <v>43575.961805555555</v>
      </c>
      <c r="AK52" s="88" t="s">
        <v>577</v>
      </c>
      <c r="AL52" s="88" t="s">
        <v>451</v>
      </c>
      <c r="AM52" s="86">
        <v>763</v>
      </c>
      <c r="AN52" s="86">
        <v>300</v>
      </c>
      <c r="AO52" s="86">
        <v>343</v>
      </c>
      <c r="AP52" s="86"/>
      <c r="AQ52" s="86"/>
      <c r="AR52" s="86"/>
      <c r="AS52" s="86"/>
      <c r="AT52" s="86"/>
      <c r="AU52" s="86"/>
      <c r="AV52" s="86"/>
      <c r="AW52" s="86" t="str">
        <f>REPLACE(INDEX(GroupVertices[Group],MATCH(Vertices[[#This Row],[Vertex]],GroupVertices[Vertex],0)),1,1,"")</f>
        <v>1</v>
      </c>
      <c r="AX52" s="51">
        <v>0</v>
      </c>
      <c r="AY52" s="52">
        <v>0</v>
      </c>
      <c r="AZ52" s="51">
        <v>0</v>
      </c>
      <c r="BA52" s="52">
        <v>0</v>
      </c>
      <c r="BB52" s="51">
        <v>0</v>
      </c>
      <c r="BC52" s="52">
        <v>0</v>
      </c>
      <c r="BD52" s="51">
        <v>20</v>
      </c>
      <c r="BE52" s="52">
        <v>100</v>
      </c>
      <c r="BF52" s="51">
        <v>20</v>
      </c>
      <c r="BG52" s="51"/>
      <c r="BH52" s="51"/>
      <c r="BI52" s="51"/>
      <c r="BJ52" s="51"/>
      <c r="BK52" s="51"/>
      <c r="BL52" s="51"/>
      <c r="BM52" s="122" t="s">
        <v>1124</v>
      </c>
      <c r="BN52" s="122" t="s">
        <v>1124</v>
      </c>
      <c r="BO52" s="122" t="s">
        <v>1213</v>
      </c>
      <c r="BP52" s="122" t="s">
        <v>1213</v>
      </c>
      <c r="BQ52" s="2"/>
      <c r="BR52" s="3"/>
      <c r="BS52" s="3"/>
      <c r="BT52" s="3"/>
      <c r="BU52" s="3"/>
    </row>
    <row r="53" spans="1:73" ht="409.5">
      <c r="A53" s="14" t="s">
        <v>253</v>
      </c>
      <c r="B53" s="15"/>
      <c r="C53" s="15"/>
      <c r="D53" s="92">
        <v>874.2138364779875</v>
      </c>
      <c r="E53" s="82"/>
      <c r="F53" s="110" t="s">
        <v>578</v>
      </c>
      <c r="G53" s="15"/>
      <c r="H53" s="57" t="s">
        <v>354</v>
      </c>
      <c r="I53" s="67"/>
      <c r="J53" s="67"/>
      <c r="K53" s="57" t="s">
        <v>354</v>
      </c>
      <c r="L53" s="93">
        <v>3252.776699029126</v>
      </c>
      <c r="M53" s="94">
        <v>7029.55224609375</v>
      </c>
      <c r="N53" s="94">
        <v>2854.5634765625</v>
      </c>
      <c r="O53" s="78"/>
      <c r="P53" s="95"/>
      <c r="Q53" s="95"/>
      <c r="R53" s="96"/>
      <c r="S53" s="51">
        <v>1</v>
      </c>
      <c r="T53" s="51">
        <v>1</v>
      </c>
      <c r="U53" s="52">
        <v>0</v>
      </c>
      <c r="V53" s="52">
        <v>0</v>
      </c>
      <c r="W53" s="52">
        <v>0.01</v>
      </c>
      <c r="X53" s="52">
        <v>0.999995</v>
      </c>
      <c r="Y53" s="52">
        <v>0</v>
      </c>
      <c r="Z53" s="52" t="s">
        <v>644</v>
      </c>
      <c r="AA53" s="83">
        <v>53</v>
      </c>
      <c r="AB53" s="83"/>
      <c r="AC53" s="97"/>
      <c r="AD53" s="86" t="s">
        <v>527</v>
      </c>
      <c r="AE53" s="88" t="s">
        <v>452</v>
      </c>
      <c r="AF53" s="86" t="s">
        <v>354</v>
      </c>
      <c r="AG53" s="86" t="s">
        <v>303</v>
      </c>
      <c r="AH53" s="86"/>
      <c r="AI53" s="86" t="s">
        <v>629</v>
      </c>
      <c r="AJ53" s="90">
        <v>43576.62847222222</v>
      </c>
      <c r="AK53" s="88" t="s">
        <v>578</v>
      </c>
      <c r="AL53" s="88" t="s">
        <v>452</v>
      </c>
      <c r="AM53" s="86">
        <v>276</v>
      </c>
      <c r="AN53" s="86">
        <v>46</v>
      </c>
      <c r="AO53" s="86">
        <v>21</v>
      </c>
      <c r="AP53" s="86"/>
      <c r="AQ53" s="86"/>
      <c r="AR53" s="86"/>
      <c r="AS53" s="86"/>
      <c r="AT53" s="86"/>
      <c r="AU53" s="86"/>
      <c r="AV53" s="86"/>
      <c r="AW53" s="86" t="str">
        <f>REPLACE(INDEX(GroupVertices[Group],MATCH(Vertices[[#This Row],[Vertex]],GroupVertices[Vertex],0)),1,1,"")</f>
        <v>1</v>
      </c>
      <c r="AX53" s="51">
        <v>2</v>
      </c>
      <c r="AY53" s="52">
        <v>4.166666666666667</v>
      </c>
      <c r="AZ53" s="51">
        <v>0</v>
      </c>
      <c r="BA53" s="52">
        <v>0</v>
      </c>
      <c r="BB53" s="51">
        <v>0</v>
      </c>
      <c r="BC53" s="52">
        <v>0</v>
      </c>
      <c r="BD53" s="51">
        <v>46</v>
      </c>
      <c r="BE53" s="52">
        <v>95.83333333333333</v>
      </c>
      <c r="BF53" s="51">
        <v>48</v>
      </c>
      <c r="BG53" s="51"/>
      <c r="BH53" s="51"/>
      <c r="BI53" s="51"/>
      <c r="BJ53" s="51"/>
      <c r="BK53" s="51"/>
      <c r="BL53" s="51"/>
      <c r="BM53" s="122" t="s">
        <v>1125</v>
      </c>
      <c r="BN53" s="122" t="s">
        <v>1125</v>
      </c>
      <c r="BO53" s="122" t="s">
        <v>1214</v>
      </c>
      <c r="BP53" s="122" t="s">
        <v>1214</v>
      </c>
      <c r="BQ53" s="2"/>
      <c r="BR53" s="3"/>
      <c r="BS53" s="3"/>
      <c r="BT53" s="3"/>
      <c r="BU53" s="3"/>
    </row>
    <row r="54" spans="1:73" ht="15">
      <c r="A54" s="14" t="s">
        <v>254</v>
      </c>
      <c r="B54" s="15"/>
      <c r="C54" s="15"/>
      <c r="D54" s="92">
        <v>554.7169811320755</v>
      </c>
      <c r="E54" s="82"/>
      <c r="F54" s="110" t="s">
        <v>579</v>
      </c>
      <c r="G54" s="15"/>
      <c r="H54" s="112" t="s">
        <v>355</v>
      </c>
      <c r="I54" s="67"/>
      <c r="J54" s="67"/>
      <c r="K54" s="112" t="s">
        <v>355</v>
      </c>
      <c r="L54" s="93">
        <v>1711.8228155339805</v>
      </c>
      <c r="M54" s="94">
        <v>1345.4068603515625</v>
      </c>
      <c r="N54" s="94">
        <v>3927.03173828125</v>
      </c>
      <c r="O54" s="78"/>
      <c r="P54" s="95"/>
      <c r="Q54" s="95"/>
      <c r="R54" s="96"/>
      <c r="S54" s="51">
        <v>1</v>
      </c>
      <c r="T54" s="51">
        <v>1</v>
      </c>
      <c r="U54" s="52">
        <v>0</v>
      </c>
      <c r="V54" s="52">
        <v>0</v>
      </c>
      <c r="W54" s="52">
        <v>0.01</v>
      </c>
      <c r="X54" s="52">
        <v>0.999995</v>
      </c>
      <c r="Y54" s="52">
        <v>0</v>
      </c>
      <c r="Z54" s="52" t="s">
        <v>644</v>
      </c>
      <c r="AA54" s="83">
        <v>54</v>
      </c>
      <c r="AB54" s="83"/>
      <c r="AC54" s="97"/>
      <c r="AD54" s="86" t="s">
        <v>527</v>
      </c>
      <c r="AE54" s="88" t="s">
        <v>453</v>
      </c>
      <c r="AF54" s="86" t="s">
        <v>355</v>
      </c>
      <c r="AG54" s="86" t="s">
        <v>303</v>
      </c>
      <c r="AH54" s="86"/>
      <c r="AI54" s="86" t="s">
        <v>629</v>
      </c>
      <c r="AJ54" s="90">
        <v>43577.961805555555</v>
      </c>
      <c r="AK54" s="88" t="s">
        <v>579</v>
      </c>
      <c r="AL54" s="88" t="s">
        <v>453</v>
      </c>
      <c r="AM54" s="86">
        <v>149</v>
      </c>
      <c r="AN54" s="86">
        <v>38</v>
      </c>
      <c r="AO54" s="86">
        <v>19</v>
      </c>
      <c r="AP54" s="86"/>
      <c r="AQ54" s="86"/>
      <c r="AR54" s="86"/>
      <c r="AS54" s="86"/>
      <c r="AT54" s="86"/>
      <c r="AU54" s="86"/>
      <c r="AV54" s="86"/>
      <c r="AW54" s="86" t="str">
        <f>REPLACE(INDEX(GroupVertices[Group],MATCH(Vertices[[#This Row],[Vertex]],GroupVertices[Vertex],0)),1,1,"")</f>
        <v>1</v>
      </c>
      <c r="AX54" s="51">
        <v>3</v>
      </c>
      <c r="AY54" s="52">
        <v>5.769230769230769</v>
      </c>
      <c r="AZ54" s="51">
        <v>0</v>
      </c>
      <c r="BA54" s="52">
        <v>0</v>
      </c>
      <c r="BB54" s="51">
        <v>0</v>
      </c>
      <c r="BC54" s="52">
        <v>0</v>
      </c>
      <c r="BD54" s="51">
        <v>49</v>
      </c>
      <c r="BE54" s="52">
        <v>94.23076923076923</v>
      </c>
      <c r="BF54" s="51">
        <v>52</v>
      </c>
      <c r="BG54" s="51"/>
      <c r="BH54" s="51"/>
      <c r="BI54" s="51"/>
      <c r="BJ54" s="51"/>
      <c r="BK54" s="51"/>
      <c r="BL54" s="51"/>
      <c r="BM54" s="122" t="s">
        <v>1126</v>
      </c>
      <c r="BN54" s="122" t="s">
        <v>1126</v>
      </c>
      <c r="BO54" s="122" t="s">
        <v>1215</v>
      </c>
      <c r="BP54" s="122" t="s">
        <v>1215</v>
      </c>
      <c r="BQ54" s="2"/>
      <c r="BR54" s="3"/>
      <c r="BS54" s="3"/>
      <c r="BT54" s="3"/>
      <c r="BU54" s="3"/>
    </row>
    <row r="55" spans="1:73" ht="15">
      <c r="A55" s="14" t="s">
        <v>255</v>
      </c>
      <c r="B55" s="15"/>
      <c r="C55" s="15"/>
      <c r="D55" s="92">
        <v>308.17610062893084</v>
      </c>
      <c r="E55" s="82"/>
      <c r="F55" s="110" t="s">
        <v>580</v>
      </c>
      <c r="G55" s="15"/>
      <c r="H55" s="112" t="s">
        <v>356</v>
      </c>
      <c r="I55" s="67"/>
      <c r="J55" s="67"/>
      <c r="K55" s="112" t="s">
        <v>356</v>
      </c>
      <c r="L55" s="93">
        <v>522.7402912621359</v>
      </c>
      <c r="M55" s="94">
        <v>9465.61328125</v>
      </c>
      <c r="N55" s="94">
        <v>8216.904296875</v>
      </c>
      <c r="O55" s="78"/>
      <c r="P55" s="95"/>
      <c r="Q55" s="95"/>
      <c r="R55" s="96"/>
      <c r="S55" s="51">
        <v>1</v>
      </c>
      <c r="T55" s="51">
        <v>1</v>
      </c>
      <c r="U55" s="52">
        <v>0</v>
      </c>
      <c r="V55" s="52">
        <v>0</v>
      </c>
      <c r="W55" s="52">
        <v>0.01</v>
      </c>
      <c r="X55" s="52">
        <v>0.999995</v>
      </c>
      <c r="Y55" s="52">
        <v>0</v>
      </c>
      <c r="Z55" s="52" t="s">
        <v>644</v>
      </c>
      <c r="AA55" s="83">
        <v>55</v>
      </c>
      <c r="AB55" s="83"/>
      <c r="AC55" s="97"/>
      <c r="AD55" s="86" t="s">
        <v>527</v>
      </c>
      <c r="AE55" s="88" t="s">
        <v>454</v>
      </c>
      <c r="AF55" s="86" t="s">
        <v>356</v>
      </c>
      <c r="AG55" s="86" t="s">
        <v>303</v>
      </c>
      <c r="AH55" s="86"/>
      <c r="AI55" s="86" t="s">
        <v>629</v>
      </c>
      <c r="AJ55" s="90">
        <v>43580.97928240741</v>
      </c>
      <c r="AK55" s="88" t="s">
        <v>580</v>
      </c>
      <c r="AL55" s="88" t="s">
        <v>454</v>
      </c>
      <c r="AM55" s="86">
        <v>51</v>
      </c>
      <c r="AN55" s="86">
        <v>38</v>
      </c>
      <c r="AO55" s="86">
        <v>8</v>
      </c>
      <c r="AP55" s="86"/>
      <c r="AQ55" s="86"/>
      <c r="AR55" s="86"/>
      <c r="AS55" s="86"/>
      <c r="AT55" s="86"/>
      <c r="AU55" s="86"/>
      <c r="AV55" s="86"/>
      <c r="AW55" s="86" t="str">
        <f>REPLACE(INDEX(GroupVertices[Group],MATCH(Vertices[[#This Row],[Vertex]],GroupVertices[Vertex],0)),1,1,"")</f>
        <v>1</v>
      </c>
      <c r="AX55" s="51">
        <v>2</v>
      </c>
      <c r="AY55" s="52">
        <v>2.5974025974025974</v>
      </c>
      <c r="AZ55" s="51">
        <v>0</v>
      </c>
      <c r="BA55" s="52">
        <v>0</v>
      </c>
      <c r="BB55" s="51">
        <v>0</v>
      </c>
      <c r="BC55" s="52">
        <v>0</v>
      </c>
      <c r="BD55" s="51">
        <v>75</v>
      </c>
      <c r="BE55" s="52">
        <v>97.40259740259741</v>
      </c>
      <c r="BF55" s="51">
        <v>77</v>
      </c>
      <c r="BG55" s="51"/>
      <c r="BH55" s="51"/>
      <c r="BI55" s="51"/>
      <c r="BJ55" s="51"/>
      <c r="BK55" s="51" t="s">
        <v>827</v>
      </c>
      <c r="BL55" s="51" t="s">
        <v>827</v>
      </c>
      <c r="BM55" s="122" t="s">
        <v>1127</v>
      </c>
      <c r="BN55" s="122" t="s">
        <v>1127</v>
      </c>
      <c r="BO55" s="122" t="s">
        <v>1216</v>
      </c>
      <c r="BP55" s="122" t="s">
        <v>1216</v>
      </c>
      <c r="BQ55" s="2"/>
      <c r="BR55" s="3"/>
      <c r="BS55" s="3"/>
      <c r="BT55" s="3"/>
      <c r="BU55" s="3"/>
    </row>
    <row r="56" spans="1:73" ht="165">
      <c r="A56" s="14" t="s">
        <v>256</v>
      </c>
      <c r="B56" s="15"/>
      <c r="C56" s="15"/>
      <c r="D56" s="92">
        <v>227.67295597484278</v>
      </c>
      <c r="E56" s="82"/>
      <c r="F56" s="110" t="s">
        <v>581</v>
      </c>
      <c r="G56" s="15"/>
      <c r="H56" s="57" t="s">
        <v>357</v>
      </c>
      <c r="I56" s="67"/>
      <c r="J56" s="67"/>
      <c r="K56" s="57" t="s">
        <v>357</v>
      </c>
      <c r="L56" s="93">
        <v>134.46844660194174</v>
      </c>
      <c r="M56" s="94">
        <v>3781.468994140625</v>
      </c>
      <c r="N56" s="94">
        <v>9289.3740234375</v>
      </c>
      <c r="O56" s="78"/>
      <c r="P56" s="95"/>
      <c r="Q56" s="95"/>
      <c r="R56" s="96"/>
      <c r="S56" s="51">
        <v>1</v>
      </c>
      <c r="T56" s="51">
        <v>1</v>
      </c>
      <c r="U56" s="52">
        <v>0</v>
      </c>
      <c r="V56" s="52">
        <v>0</v>
      </c>
      <c r="W56" s="52">
        <v>0.01</v>
      </c>
      <c r="X56" s="52">
        <v>0.999995</v>
      </c>
      <c r="Y56" s="52">
        <v>0</v>
      </c>
      <c r="Z56" s="52" t="s">
        <v>644</v>
      </c>
      <c r="AA56" s="83">
        <v>56</v>
      </c>
      <c r="AB56" s="83"/>
      <c r="AC56" s="97"/>
      <c r="AD56" s="86" t="s">
        <v>527</v>
      </c>
      <c r="AE56" s="88" t="s">
        <v>455</v>
      </c>
      <c r="AF56" s="86" t="s">
        <v>357</v>
      </c>
      <c r="AG56" s="86" t="s">
        <v>303</v>
      </c>
      <c r="AH56" s="86"/>
      <c r="AI56" s="86" t="s">
        <v>629</v>
      </c>
      <c r="AJ56" s="90">
        <v>43579.961805555555</v>
      </c>
      <c r="AK56" s="88" t="s">
        <v>581</v>
      </c>
      <c r="AL56" s="88" t="s">
        <v>455</v>
      </c>
      <c r="AM56" s="86">
        <v>19</v>
      </c>
      <c r="AN56" s="86">
        <v>2</v>
      </c>
      <c r="AO56" s="86">
        <v>11</v>
      </c>
      <c r="AP56" s="86"/>
      <c r="AQ56" s="86"/>
      <c r="AR56" s="86"/>
      <c r="AS56" s="86"/>
      <c r="AT56" s="86"/>
      <c r="AU56" s="86"/>
      <c r="AV56" s="86"/>
      <c r="AW56" s="86" t="str">
        <f>REPLACE(INDEX(GroupVertices[Group],MATCH(Vertices[[#This Row],[Vertex]],GroupVertices[Vertex],0)),1,1,"")</f>
        <v>1</v>
      </c>
      <c r="AX56" s="51">
        <v>0</v>
      </c>
      <c r="AY56" s="52">
        <v>0</v>
      </c>
      <c r="AZ56" s="51">
        <v>0</v>
      </c>
      <c r="BA56" s="52">
        <v>0</v>
      </c>
      <c r="BB56" s="51">
        <v>0</v>
      </c>
      <c r="BC56" s="52">
        <v>0</v>
      </c>
      <c r="BD56" s="51">
        <v>9</v>
      </c>
      <c r="BE56" s="52">
        <v>100</v>
      </c>
      <c r="BF56" s="51">
        <v>9</v>
      </c>
      <c r="BG56" s="51"/>
      <c r="BH56" s="51"/>
      <c r="BI56" s="51"/>
      <c r="BJ56" s="51"/>
      <c r="BK56" s="51" t="s">
        <v>827</v>
      </c>
      <c r="BL56" s="51" t="s">
        <v>827</v>
      </c>
      <c r="BM56" s="122" t="s">
        <v>932</v>
      </c>
      <c r="BN56" s="122" t="s">
        <v>932</v>
      </c>
      <c r="BO56" s="122" t="s">
        <v>942</v>
      </c>
      <c r="BP56" s="122" t="s">
        <v>942</v>
      </c>
      <c r="BQ56" s="2"/>
      <c r="BR56" s="3"/>
      <c r="BS56" s="3"/>
      <c r="BT56" s="3"/>
      <c r="BU56" s="3"/>
    </row>
    <row r="57" spans="1:73" ht="15">
      <c r="A57" s="14" t="s">
        <v>257</v>
      </c>
      <c r="B57" s="15"/>
      <c r="C57" s="15"/>
      <c r="D57" s="92">
        <v>516.9811320754717</v>
      </c>
      <c r="E57" s="82"/>
      <c r="F57" s="110" t="s">
        <v>582</v>
      </c>
      <c r="G57" s="15"/>
      <c r="H57" s="112" t="s">
        <v>358</v>
      </c>
      <c r="I57" s="67"/>
      <c r="J57" s="67"/>
      <c r="K57" s="112" t="s">
        <v>358</v>
      </c>
      <c r="L57" s="93">
        <v>1529.8203883495146</v>
      </c>
      <c r="M57" s="94">
        <v>8653.59375</v>
      </c>
      <c r="N57" s="94">
        <v>4999.5</v>
      </c>
      <c r="O57" s="78"/>
      <c r="P57" s="95"/>
      <c r="Q57" s="95"/>
      <c r="R57" s="96"/>
      <c r="S57" s="51">
        <v>1</v>
      </c>
      <c r="T57" s="51">
        <v>1</v>
      </c>
      <c r="U57" s="52">
        <v>0</v>
      </c>
      <c r="V57" s="52">
        <v>0</v>
      </c>
      <c r="W57" s="52">
        <v>0.01</v>
      </c>
      <c r="X57" s="52">
        <v>0.999995</v>
      </c>
      <c r="Y57" s="52">
        <v>0</v>
      </c>
      <c r="Z57" s="52" t="s">
        <v>644</v>
      </c>
      <c r="AA57" s="83">
        <v>57</v>
      </c>
      <c r="AB57" s="83"/>
      <c r="AC57" s="97"/>
      <c r="AD57" s="86" t="s">
        <v>527</v>
      </c>
      <c r="AE57" s="88" t="s">
        <v>456</v>
      </c>
      <c r="AF57" s="86" t="s">
        <v>358</v>
      </c>
      <c r="AG57" s="86" t="s">
        <v>303</v>
      </c>
      <c r="AH57" s="86"/>
      <c r="AI57" s="86" t="s">
        <v>629</v>
      </c>
      <c r="AJ57" s="90">
        <v>43580.61261574074</v>
      </c>
      <c r="AK57" s="88" t="s">
        <v>582</v>
      </c>
      <c r="AL57" s="88" t="s">
        <v>456</v>
      </c>
      <c r="AM57" s="86">
        <v>134</v>
      </c>
      <c r="AN57" s="86">
        <v>47</v>
      </c>
      <c r="AO57" s="86">
        <v>37</v>
      </c>
      <c r="AP57" s="86"/>
      <c r="AQ57" s="86"/>
      <c r="AR57" s="86"/>
      <c r="AS57" s="86"/>
      <c r="AT57" s="86"/>
      <c r="AU57" s="86"/>
      <c r="AV57" s="86"/>
      <c r="AW57" s="86" t="str">
        <f>REPLACE(INDEX(GroupVertices[Group],MATCH(Vertices[[#This Row],[Vertex]],GroupVertices[Vertex],0)),1,1,"")</f>
        <v>1</v>
      </c>
      <c r="AX57" s="51">
        <v>2</v>
      </c>
      <c r="AY57" s="52">
        <v>5.882352941176471</v>
      </c>
      <c r="AZ57" s="51">
        <v>0</v>
      </c>
      <c r="BA57" s="52">
        <v>0</v>
      </c>
      <c r="BB57" s="51">
        <v>0</v>
      </c>
      <c r="BC57" s="52">
        <v>0</v>
      </c>
      <c r="BD57" s="51">
        <v>32</v>
      </c>
      <c r="BE57" s="52">
        <v>94.11764705882354</v>
      </c>
      <c r="BF57" s="51">
        <v>34</v>
      </c>
      <c r="BG57" s="51"/>
      <c r="BH57" s="51"/>
      <c r="BI57" s="51"/>
      <c r="BJ57" s="51"/>
      <c r="BK57" s="51"/>
      <c r="BL57" s="51"/>
      <c r="BM57" s="122" t="s">
        <v>1128</v>
      </c>
      <c r="BN57" s="122" t="s">
        <v>1128</v>
      </c>
      <c r="BO57" s="122" t="s">
        <v>1217</v>
      </c>
      <c r="BP57" s="122" t="s">
        <v>1217</v>
      </c>
      <c r="BQ57" s="2"/>
      <c r="BR57" s="3"/>
      <c r="BS57" s="3"/>
      <c r="BT57" s="3"/>
      <c r="BU57" s="3"/>
    </row>
    <row r="58" spans="1:73" ht="15">
      <c r="A58" s="14" t="s">
        <v>258</v>
      </c>
      <c r="B58" s="15"/>
      <c r="C58" s="15"/>
      <c r="D58" s="92">
        <v>290.566037735849</v>
      </c>
      <c r="E58" s="82"/>
      <c r="F58" s="110" t="s">
        <v>583</v>
      </c>
      <c r="G58" s="15"/>
      <c r="H58" s="112" t="s">
        <v>359</v>
      </c>
      <c r="I58" s="67"/>
      <c r="J58" s="67"/>
      <c r="K58" s="112" t="s">
        <v>359</v>
      </c>
      <c r="L58" s="93">
        <v>437.80582524271847</v>
      </c>
      <c r="M58" s="94">
        <v>6217.53076171875</v>
      </c>
      <c r="N58" s="94">
        <v>8216.904296875</v>
      </c>
      <c r="O58" s="78"/>
      <c r="P58" s="95"/>
      <c r="Q58" s="95"/>
      <c r="R58" s="96"/>
      <c r="S58" s="51">
        <v>1</v>
      </c>
      <c r="T58" s="51">
        <v>1</v>
      </c>
      <c r="U58" s="52">
        <v>0</v>
      </c>
      <c r="V58" s="52">
        <v>0</v>
      </c>
      <c r="W58" s="52">
        <v>0.01</v>
      </c>
      <c r="X58" s="52">
        <v>0.999995</v>
      </c>
      <c r="Y58" s="52">
        <v>0</v>
      </c>
      <c r="Z58" s="52" t="s">
        <v>644</v>
      </c>
      <c r="AA58" s="83">
        <v>58</v>
      </c>
      <c r="AB58" s="83"/>
      <c r="AC58" s="97"/>
      <c r="AD58" s="86" t="s">
        <v>527</v>
      </c>
      <c r="AE58" s="88" t="s">
        <v>457</v>
      </c>
      <c r="AF58" s="86" t="s">
        <v>359</v>
      </c>
      <c r="AG58" s="86" t="s">
        <v>303</v>
      </c>
      <c r="AH58" s="86"/>
      <c r="AI58" s="86" t="s">
        <v>629</v>
      </c>
      <c r="AJ58" s="90">
        <v>43581.04515046296</v>
      </c>
      <c r="AK58" s="88" t="s">
        <v>583</v>
      </c>
      <c r="AL58" s="88" t="s">
        <v>457</v>
      </c>
      <c r="AM58" s="86">
        <v>44</v>
      </c>
      <c r="AN58" s="86">
        <v>6</v>
      </c>
      <c r="AO58" s="86">
        <v>14</v>
      </c>
      <c r="AP58" s="86"/>
      <c r="AQ58" s="86"/>
      <c r="AR58" s="86"/>
      <c r="AS58" s="86"/>
      <c r="AT58" s="86"/>
      <c r="AU58" s="86"/>
      <c r="AV58" s="86"/>
      <c r="AW58" s="86" t="str">
        <f>REPLACE(INDEX(GroupVertices[Group],MATCH(Vertices[[#This Row],[Vertex]],GroupVertices[Vertex],0)),1,1,"")</f>
        <v>1</v>
      </c>
      <c r="AX58" s="51">
        <v>0</v>
      </c>
      <c r="AY58" s="52">
        <v>0</v>
      </c>
      <c r="AZ58" s="51">
        <v>0</v>
      </c>
      <c r="BA58" s="52">
        <v>0</v>
      </c>
      <c r="BB58" s="51">
        <v>0</v>
      </c>
      <c r="BC58" s="52">
        <v>0</v>
      </c>
      <c r="BD58" s="51">
        <v>25</v>
      </c>
      <c r="BE58" s="52">
        <v>100</v>
      </c>
      <c r="BF58" s="51">
        <v>25</v>
      </c>
      <c r="BG58" s="51" t="s">
        <v>896</v>
      </c>
      <c r="BH58" s="51" t="s">
        <v>896</v>
      </c>
      <c r="BI58" s="51" t="s">
        <v>506</v>
      </c>
      <c r="BJ58" s="51" t="s">
        <v>506</v>
      </c>
      <c r="BK58" s="51"/>
      <c r="BL58" s="51"/>
      <c r="BM58" s="122" t="s">
        <v>1129</v>
      </c>
      <c r="BN58" s="122" t="s">
        <v>1129</v>
      </c>
      <c r="BO58" s="122" t="s">
        <v>1218</v>
      </c>
      <c r="BP58" s="122" t="s">
        <v>1218</v>
      </c>
      <c r="BQ58" s="2"/>
      <c r="BR58" s="3"/>
      <c r="BS58" s="3"/>
      <c r="BT58" s="3"/>
      <c r="BU58" s="3"/>
    </row>
    <row r="59" spans="1:73" ht="15">
      <c r="A59" s="14" t="s">
        <v>259</v>
      </c>
      <c r="B59" s="15"/>
      <c r="C59" s="15"/>
      <c r="D59" s="92">
        <v>330.8176100628931</v>
      </c>
      <c r="E59" s="82"/>
      <c r="F59" s="110" t="s">
        <v>584</v>
      </c>
      <c r="G59" s="15"/>
      <c r="H59" s="112" t="s">
        <v>360</v>
      </c>
      <c r="I59" s="67"/>
      <c r="J59" s="67"/>
      <c r="K59" s="112" t="s">
        <v>360</v>
      </c>
      <c r="L59" s="93">
        <v>631.9417475728155</v>
      </c>
      <c r="M59" s="94">
        <v>2969.4482421875</v>
      </c>
      <c r="N59" s="94">
        <v>7144.4365234375</v>
      </c>
      <c r="O59" s="78"/>
      <c r="P59" s="95"/>
      <c r="Q59" s="95"/>
      <c r="R59" s="96"/>
      <c r="S59" s="51">
        <v>1</v>
      </c>
      <c r="T59" s="51">
        <v>1</v>
      </c>
      <c r="U59" s="52">
        <v>0</v>
      </c>
      <c r="V59" s="52">
        <v>0</v>
      </c>
      <c r="W59" s="52">
        <v>0.01</v>
      </c>
      <c r="X59" s="52">
        <v>0.999995</v>
      </c>
      <c r="Y59" s="52">
        <v>0</v>
      </c>
      <c r="Z59" s="52" t="s">
        <v>644</v>
      </c>
      <c r="AA59" s="83">
        <v>59</v>
      </c>
      <c r="AB59" s="83"/>
      <c r="AC59" s="97"/>
      <c r="AD59" s="86" t="s">
        <v>527</v>
      </c>
      <c r="AE59" s="88" t="s">
        <v>458</v>
      </c>
      <c r="AF59" s="86" t="s">
        <v>360</v>
      </c>
      <c r="AG59" s="86" t="s">
        <v>303</v>
      </c>
      <c r="AH59" s="86"/>
      <c r="AI59" s="86" t="s">
        <v>629</v>
      </c>
      <c r="AJ59" s="90">
        <v>43582.961805555555</v>
      </c>
      <c r="AK59" s="88" t="s">
        <v>584</v>
      </c>
      <c r="AL59" s="88" t="s">
        <v>458</v>
      </c>
      <c r="AM59" s="86">
        <v>60</v>
      </c>
      <c r="AN59" s="86">
        <v>3</v>
      </c>
      <c r="AO59" s="86">
        <v>21</v>
      </c>
      <c r="AP59" s="86"/>
      <c r="AQ59" s="86"/>
      <c r="AR59" s="86"/>
      <c r="AS59" s="86"/>
      <c r="AT59" s="86"/>
      <c r="AU59" s="86"/>
      <c r="AV59" s="86"/>
      <c r="AW59" s="86" t="str">
        <f>REPLACE(INDEX(GroupVertices[Group],MATCH(Vertices[[#This Row],[Vertex]],GroupVertices[Vertex],0)),1,1,"")</f>
        <v>1</v>
      </c>
      <c r="AX59" s="51">
        <v>1</v>
      </c>
      <c r="AY59" s="52">
        <v>3.225806451612903</v>
      </c>
      <c r="AZ59" s="51">
        <v>0</v>
      </c>
      <c r="BA59" s="52">
        <v>0</v>
      </c>
      <c r="BB59" s="51">
        <v>0</v>
      </c>
      <c r="BC59" s="52">
        <v>0</v>
      </c>
      <c r="BD59" s="51">
        <v>30</v>
      </c>
      <c r="BE59" s="52">
        <v>96.7741935483871</v>
      </c>
      <c r="BF59" s="51">
        <v>31</v>
      </c>
      <c r="BG59" s="51"/>
      <c r="BH59" s="51"/>
      <c r="BI59" s="51"/>
      <c r="BJ59" s="51"/>
      <c r="BK59" s="51"/>
      <c r="BL59" s="51"/>
      <c r="BM59" s="122" t="s">
        <v>1130</v>
      </c>
      <c r="BN59" s="122" t="s">
        <v>1130</v>
      </c>
      <c r="BO59" s="122" t="s">
        <v>1219</v>
      </c>
      <c r="BP59" s="122" t="s">
        <v>1219</v>
      </c>
      <c r="BQ59" s="2"/>
      <c r="BR59" s="3"/>
      <c r="BS59" s="3"/>
      <c r="BT59" s="3"/>
      <c r="BU59" s="3"/>
    </row>
    <row r="60" spans="1:73" ht="409.5">
      <c r="A60" s="14" t="s">
        <v>260</v>
      </c>
      <c r="B60" s="15"/>
      <c r="C60" s="15"/>
      <c r="D60" s="92">
        <v>1000</v>
      </c>
      <c r="E60" s="82"/>
      <c r="F60" s="110" t="s">
        <v>585</v>
      </c>
      <c r="G60" s="15"/>
      <c r="H60" s="57" t="s">
        <v>361</v>
      </c>
      <c r="I60" s="67"/>
      <c r="J60" s="67"/>
      <c r="K60" s="57" t="s">
        <v>361</v>
      </c>
      <c r="L60" s="93">
        <v>5837.211165048544</v>
      </c>
      <c r="M60" s="94">
        <v>7841.572265625</v>
      </c>
      <c r="N60" s="94">
        <v>1782.094970703125</v>
      </c>
      <c r="O60" s="78"/>
      <c r="P60" s="95"/>
      <c r="Q60" s="95"/>
      <c r="R60" s="96"/>
      <c r="S60" s="51">
        <v>1</v>
      </c>
      <c r="T60" s="51">
        <v>1</v>
      </c>
      <c r="U60" s="52">
        <v>0</v>
      </c>
      <c r="V60" s="52">
        <v>0</v>
      </c>
      <c r="W60" s="52">
        <v>0.01</v>
      </c>
      <c r="X60" s="52">
        <v>0.999995</v>
      </c>
      <c r="Y60" s="52">
        <v>0</v>
      </c>
      <c r="Z60" s="52" t="s">
        <v>644</v>
      </c>
      <c r="AA60" s="83">
        <v>60</v>
      </c>
      <c r="AB60" s="83"/>
      <c r="AC60" s="97"/>
      <c r="AD60" s="86" t="s">
        <v>527</v>
      </c>
      <c r="AE60" s="88" t="s">
        <v>459</v>
      </c>
      <c r="AF60" s="86" t="s">
        <v>361</v>
      </c>
      <c r="AG60" s="86" t="s">
        <v>303</v>
      </c>
      <c r="AH60" s="86"/>
      <c r="AI60" s="86" t="s">
        <v>629</v>
      </c>
      <c r="AJ60" s="90">
        <v>43583.62847222222</v>
      </c>
      <c r="AK60" s="88" t="s">
        <v>585</v>
      </c>
      <c r="AL60" s="88" t="s">
        <v>459</v>
      </c>
      <c r="AM60" s="86">
        <v>489</v>
      </c>
      <c r="AN60" s="86">
        <v>77</v>
      </c>
      <c r="AO60" s="86">
        <v>24</v>
      </c>
      <c r="AP60" s="86"/>
      <c r="AQ60" s="86"/>
      <c r="AR60" s="86"/>
      <c r="AS60" s="86"/>
      <c r="AT60" s="86"/>
      <c r="AU60" s="86"/>
      <c r="AV60" s="86"/>
      <c r="AW60" s="86" t="str">
        <f>REPLACE(INDEX(GroupVertices[Group],MATCH(Vertices[[#This Row],[Vertex]],GroupVertices[Vertex],0)),1,1,"")</f>
        <v>1</v>
      </c>
      <c r="AX60" s="51">
        <v>2</v>
      </c>
      <c r="AY60" s="52">
        <v>3.3333333333333335</v>
      </c>
      <c r="AZ60" s="51">
        <v>0</v>
      </c>
      <c r="BA60" s="52">
        <v>0</v>
      </c>
      <c r="BB60" s="51">
        <v>0</v>
      </c>
      <c r="BC60" s="52">
        <v>0</v>
      </c>
      <c r="BD60" s="51">
        <v>58</v>
      </c>
      <c r="BE60" s="52">
        <v>96.66666666666667</v>
      </c>
      <c r="BF60" s="51">
        <v>60</v>
      </c>
      <c r="BG60" s="51"/>
      <c r="BH60" s="51"/>
      <c r="BI60" s="51"/>
      <c r="BJ60" s="51"/>
      <c r="BK60" s="51"/>
      <c r="BL60" s="51"/>
      <c r="BM60" s="122" t="s">
        <v>1131</v>
      </c>
      <c r="BN60" s="122" t="s">
        <v>1131</v>
      </c>
      <c r="BO60" s="122" t="s">
        <v>1220</v>
      </c>
      <c r="BP60" s="122" t="s">
        <v>1220</v>
      </c>
      <c r="BQ60" s="2"/>
      <c r="BR60" s="3"/>
      <c r="BS60" s="3"/>
      <c r="BT60" s="3"/>
      <c r="BU60" s="3"/>
    </row>
    <row r="61" spans="1:73" ht="15">
      <c r="A61" s="14" t="s">
        <v>261</v>
      </c>
      <c r="B61" s="15"/>
      <c r="C61" s="15"/>
      <c r="D61" s="92">
        <v>318.23899371069183</v>
      </c>
      <c r="E61" s="82"/>
      <c r="F61" s="110" t="s">
        <v>586</v>
      </c>
      <c r="G61" s="15"/>
      <c r="H61" s="112" t="s">
        <v>362</v>
      </c>
      <c r="I61" s="67"/>
      <c r="J61" s="67"/>
      <c r="K61" s="112" t="s">
        <v>362</v>
      </c>
      <c r="L61" s="93">
        <v>571.2742718446602</v>
      </c>
      <c r="M61" s="94">
        <v>533.3861694335938</v>
      </c>
      <c r="N61" s="94">
        <v>7144.4365234375</v>
      </c>
      <c r="O61" s="78"/>
      <c r="P61" s="95"/>
      <c r="Q61" s="95"/>
      <c r="R61" s="96"/>
      <c r="S61" s="51">
        <v>1</v>
      </c>
      <c r="T61" s="51">
        <v>1</v>
      </c>
      <c r="U61" s="52">
        <v>0</v>
      </c>
      <c r="V61" s="52">
        <v>0</v>
      </c>
      <c r="W61" s="52">
        <v>0.01</v>
      </c>
      <c r="X61" s="52">
        <v>0.999995</v>
      </c>
      <c r="Y61" s="52">
        <v>0</v>
      </c>
      <c r="Z61" s="52" t="s">
        <v>644</v>
      </c>
      <c r="AA61" s="83">
        <v>61</v>
      </c>
      <c r="AB61" s="83"/>
      <c r="AC61" s="97"/>
      <c r="AD61" s="86" t="s">
        <v>527</v>
      </c>
      <c r="AE61" s="88" t="s">
        <v>460</v>
      </c>
      <c r="AF61" s="86" t="s">
        <v>362</v>
      </c>
      <c r="AG61" s="86" t="s">
        <v>303</v>
      </c>
      <c r="AH61" s="86"/>
      <c r="AI61" s="86" t="s">
        <v>629</v>
      </c>
      <c r="AJ61" s="90">
        <v>43584.925983796296</v>
      </c>
      <c r="AK61" s="88" t="s">
        <v>586</v>
      </c>
      <c r="AL61" s="88" t="s">
        <v>460</v>
      </c>
      <c r="AM61" s="86">
        <v>55</v>
      </c>
      <c r="AN61" s="86">
        <v>0</v>
      </c>
      <c r="AO61" s="86">
        <v>10</v>
      </c>
      <c r="AP61" s="86"/>
      <c r="AQ61" s="86"/>
      <c r="AR61" s="86"/>
      <c r="AS61" s="86"/>
      <c r="AT61" s="86"/>
      <c r="AU61" s="86"/>
      <c r="AV61" s="86"/>
      <c r="AW61" s="86" t="str">
        <f>REPLACE(INDEX(GroupVertices[Group],MATCH(Vertices[[#This Row],[Vertex]],GroupVertices[Vertex],0)),1,1,"")</f>
        <v>1</v>
      </c>
      <c r="AX61" s="51">
        <v>2</v>
      </c>
      <c r="AY61" s="52">
        <v>9.090909090909092</v>
      </c>
      <c r="AZ61" s="51">
        <v>0</v>
      </c>
      <c r="BA61" s="52">
        <v>0</v>
      </c>
      <c r="BB61" s="51">
        <v>0</v>
      </c>
      <c r="BC61" s="52">
        <v>0</v>
      </c>
      <c r="BD61" s="51">
        <v>20</v>
      </c>
      <c r="BE61" s="52">
        <v>90.9090909090909</v>
      </c>
      <c r="BF61" s="51">
        <v>22</v>
      </c>
      <c r="BG61" s="51"/>
      <c r="BH61" s="51"/>
      <c r="BI61" s="51"/>
      <c r="BJ61" s="51"/>
      <c r="BK61" s="51"/>
      <c r="BL61" s="51"/>
      <c r="BM61" s="122" t="s">
        <v>1132</v>
      </c>
      <c r="BN61" s="122" t="s">
        <v>1132</v>
      </c>
      <c r="BO61" s="122" t="s">
        <v>1221</v>
      </c>
      <c r="BP61" s="122" t="s">
        <v>1221</v>
      </c>
      <c r="BQ61" s="2"/>
      <c r="BR61" s="3"/>
      <c r="BS61" s="3"/>
      <c r="BT61" s="3"/>
      <c r="BU61" s="3"/>
    </row>
    <row r="62" spans="1:73" ht="15">
      <c r="A62" s="14" t="s">
        <v>262</v>
      </c>
      <c r="B62" s="15"/>
      <c r="C62" s="15"/>
      <c r="D62" s="92">
        <v>1000</v>
      </c>
      <c r="E62" s="82"/>
      <c r="F62" s="110" t="s">
        <v>587</v>
      </c>
      <c r="G62" s="15"/>
      <c r="H62" s="112" t="s">
        <v>363</v>
      </c>
      <c r="I62" s="67"/>
      <c r="J62" s="67"/>
      <c r="K62" s="112" t="s">
        <v>363</v>
      </c>
      <c r="L62" s="93">
        <v>5922.145631067961</v>
      </c>
      <c r="M62" s="94">
        <v>8653.59375</v>
      </c>
      <c r="N62" s="94">
        <v>1782.094970703125</v>
      </c>
      <c r="O62" s="78"/>
      <c r="P62" s="95"/>
      <c r="Q62" s="95"/>
      <c r="R62" s="96"/>
      <c r="S62" s="51">
        <v>1</v>
      </c>
      <c r="T62" s="51">
        <v>1</v>
      </c>
      <c r="U62" s="52">
        <v>0</v>
      </c>
      <c r="V62" s="52">
        <v>0</v>
      </c>
      <c r="W62" s="52">
        <v>0.01</v>
      </c>
      <c r="X62" s="52">
        <v>0.999995</v>
      </c>
      <c r="Y62" s="52">
        <v>0</v>
      </c>
      <c r="Z62" s="52" t="s">
        <v>644</v>
      </c>
      <c r="AA62" s="83">
        <v>62</v>
      </c>
      <c r="AB62" s="83"/>
      <c r="AC62" s="97"/>
      <c r="AD62" s="86" t="s">
        <v>527</v>
      </c>
      <c r="AE62" s="88" t="s">
        <v>461</v>
      </c>
      <c r="AF62" s="86" t="s">
        <v>363</v>
      </c>
      <c r="AG62" s="86" t="s">
        <v>303</v>
      </c>
      <c r="AH62" s="86"/>
      <c r="AI62" s="86" t="s">
        <v>629</v>
      </c>
      <c r="AJ62" s="90">
        <v>43585.961805555555</v>
      </c>
      <c r="AK62" s="88" t="s">
        <v>587</v>
      </c>
      <c r="AL62" s="88" t="s">
        <v>461</v>
      </c>
      <c r="AM62" s="86">
        <v>496</v>
      </c>
      <c r="AN62" s="86">
        <v>336</v>
      </c>
      <c r="AO62" s="86">
        <v>82</v>
      </c>
      <c r="AP62" s="86"/>
      <c r="AQ62" s="86"/>
      <c r="AR62" s="86"/>
      <c r="AS62" s="86"/>
      <c r="AT62" s="86"/>
      <c r="AU62" s="86"/>
      <c r="AV62" s="86"/>
      <c r="AW62" s="86" t="str">
        <f>REPLACE(INDEX(GroupVertices[Group],MATCH(Vertices[[#This Row],[Vertex]],GroupVertices[Vertex],0)),1,1,"")</f>
        <v>1</v>
      </c>
      <c r="AX62" s="51">
        <v>1</v>
      </c>
      <c r="AY62" s="52">
        <v>2.7027027027027026</v>
      </c>
      <c r="AZ62" s="51">
        <v>0</v>
      </c>
      <c r="BA62" s="52">
        <v>0</v>
      </c>
      <c r="BB62" s="51">
        <v>0</v>
      </c>
      <c r="BC62" s="52">
        <v>0</v>
      </c>
      <c r="BD62" s="51">
        <v>36</v>
      </c>
      <c r="BE62" s="52">
        <v>97.29729729729729</v>
      </c>
      <c r="BF62" s="51">
        <v>37</v>
      </c>
      <c r="BG62" s="51"/>
      <c r="BH62" s="51"/>
      <c r="BI62" s="51"/>
      <c r="BJ62" s="51"/>
      <c r="BK62" s="51"/>
      <c r="BL62" s="51"/>
      <c r="BM62" s="122" t="s">
        <v>1133</v>
      </c>
      <c r="BN62" s="122" t="s">
        <v>1133</v>
      </c>
      <c r="BO62" s="122" t="s">
        <v>1222</v>
      </c>
      <c r="BP62" s="122" t="s">
        <v>1222</v>
      </c>
      <c r="BQ62" s="2"/>
      <c r="BR62" s="3"/>
      <c r="BS62" s="3"/>
      <c r="BT62" s="3"/>
      <c r="BU62" s="3"/>
    </row>
    <row r="63" spans="1:73" ht="15">
      <c r="A63" s="14" t="s">
        <v>263</v>
      </c>
      <c r="B63" s="15"/>
      <c r="C63" s="15"/>
      <c r="D63" s="92">
        <v>1000</v>
      </c>
      <c r="E63" s="82"/>
      <c r="F63" s="110" t="s">
        <v>588</v>
      </c>
      <c r="G63" s="15"/>
      <c r="H63" s="112" t="s">
        <v>364</v>
      </c>
      <c r="I63" s="67"/>
      <c r="J63" s="67"/>
      <c r="K63" s="112" t="s">
        <v>364</v>
      </c>
      <c r="L63" s="93">
        <v>5230.53640776699</v>
      </c>
      <c r="M63" s="94">
        <v>7029.55224609375</v>
      </c>
      <c r="N63" s="94">
        <v>1782.094970703125</v>
      </c>
      <c r="O63" s="78"/>
      <c r="P63" s="95"/>
      <c r="Q63" s="95"/>
      <c r="R63" s="96"/>
      <c r="S63" s="51">
        <v>1</v>
      </c>
      <c r="T63" s="51">
        <v>1</v>
      </c>
      <c r="U63" s="52">
        <v>0</v>
      </c>
      <c r="V63" s="52">
        <v>0</v>
      </c>
      <c r="W63" s="52">
        <v>0.01</v>
      </c>
      <c r="X63" s="52">
        <v>0.999995</v>
      </c>
      <c r="Y63" s="52">
        <v>0</v>
      </c>
      <c r="Z63" s="52" t="s">
        <v>644</v>
      </c>
      <c r="AA63" s="83">
        <v>63</v>
      </c>
      <c r="AB63" s="83"/>
      <c r="AC63" s="97"/>
      <c r="AD63" s="86" t="s">
        <v>527</v>
      </c>
      <c r="AE63" s="88" t="s">
        <v>462</v>
      </c>
      <c r="AF63" s="86" t="s">
        <v>364</v>
      </c>
      <c r="AG63" s="86" t="s">
        <v>303</v>
      </c>
      <c r="AH63" s="86"/>
      <c r="AI63" s="86" t="s">
        <v>629</v>
      </c>
      <c r="AJ63" s="90">
        <v>43586.961805555555</v>
      </c>
      <c r="AK63" s="88" t="s">
        <v>588</v>
      </c>
      <c r="AL63" s="88" t="s">
        <v>462</v>
      </c>
      <c r="AM63" s="86">
        <v>439</v>
      </c>
      <c r="AN63" s="86">
        <v>18</v>
      </c>
      <c r="AO63" s="86">
        <v>68</v>
      </c>
      <c r="AP63" s="86"/>
      <c r="AQ63" s="86"/>
      <c r="AR63" s="86"/>
      <c r="AS63" s="86"/>
      <c r="AT63" s="86"/>
      <c r="AU63" s="86"/>
      <c r="AV63" s="86"/>
      <c r="AW63" s="86" t="str">
        <f>REPLACE(INDEX(GroupVertices[Group],MATCH(Vertices[[#This Row],[Vertex]],GroupVertices[Vertex],0)),1,1,"")</f>
        <v>1</v>
      </c>
      <c r="AX63" s="51">
        <v>2</v>
      </c>
      <c r="AY63" s="52">
        <v>5.128205128205129</v>
      </c>
      <c r="AZ63" s="51">
        <v>0</v>
      </c>
      <c r="BA63" s="52">
        <v>0</v>
      </c>
      <c r="BB63" s="51">
        <v>0</v>
      </c>
      <c r="BC63" s="52">
        <v>0</v>
      </c>
      <c r="BD63" s="51">
        <v>37</v>
      </c>
      <c r="BE63" s="52">
        <v>94.87179487179488</v>
      </c>
      <c r="BF63" s="51">
        <v>39</v>
      </c>
      <c r="BG63" s="51"/>
      <c r="BH63" s="51"/>
      <c r="BI63" s="51"/>
      <c r="BJ63" s="51"/>
      <c r="BK63" s="51"/>
      <c r="BL63" s="51"/>
      <c r="BM63" s="122" t="s">
        <v>1134</v>
      </c>
      <c r="BN63" s="122" t="s">
        <v>1134</v>
      </c>
      <c r="BO63" s="122" t="s">
        <v>1223</v>
      </c>
      <c r="BP63" s="122" t="s">
        <v>1223</v>
      </c>
      <c r="BQ63" s="2"/>
      <c r="BR63" s="3"/>
      <c r="BS63" s="3"/>
      <c r="BT63" s="3"/>
      <c r="BU63" s="3"/>
    </row>
    <row r="64" spans="1:73" ht="15">
      <c r="A64" s="14" t="s">
        <v>264</v>
      </c>
      <c r="B64" s="15"/>
      <c r="C64" s="15"/>
      <c r="D64" s="92">
        <v>305.66037735849056</v>
      </c>
      <c r="E64" s="82"/>
      <c r="F64" s="110" t="s">
        <v>589</v>
      </c>
      <c r="G64" s="15"/>
      <c r="H64" s="112" t="s">
        <v>365</v>
      </c>
      <c r="I64" s="67"/>
      <c r="J64" s="67"/>
      <c r="K64" s="112" t="s">
        <v>365</v>
      </c>
      <c r="L64" s="93">
        <v>510.6067961165049</v>
      </c>
      <c r="M64" s="94">
        <v>8653.59375</v>
      </c>
      <c r="N64" s="94">
        <v>8216.904296875</v>
      </c>
      <c r="O64" s="78"/>
      <c r="P64" s="95"/>
      <c r="Q64" s="95"/>
      <c r="R64" s="96"/>
      <c r="S64" s="51">
        <v>1</v>
      </c>
      <c r="T64" s="51">
        <v>1</v>
      </c>
      <c r="U64" s="52">
        <v>0</v>
      </c>
      <c r="V64" s="52">
        <v>0</v>
      </c>
      <c r="W64" s="52">
        <v>0.01</v>
      </c>
      <c r="X64" s="52">
        <v>0.999995</v>
      </c>
      <c r="Y64" s="52">
        <v>0</v>
      </c>
      <c r="Z64" s="52" t="s">
        <v>644</v>
      </c>
      <c r="AA64" s="83">
        <v>64</v>
      </c>
      <c r="AB64" s="83"/>
      <c r="AC64" s="97"/>
      <c r="AD64" s="86" t="s">
        <v>527</v>
      </c>
      <c r="AE64" s="88" t="s">
        <v>463</v>
      </c>
      <c r="AF64" s="86" t="s">
        <v>365</v>
      </c>
      <c r="AG64" s="86" t="s">
        <v>303</v>
      </c>
      <c r="AH64" s="86"/>
      <c r="AI64" s="86" t="s">
        <v>629</v>
      </c>
      <c r="AJ64" s="90">
        <v>43587.961805555555</v>
      </c>
      <c r="AK64" s="88" t="s">
        <v>589</v>
      </c>
      <c r="AL64" s="88" t="s">
        <v>463</v>
      </c>
      <c r="AM64" s="86">
        <v>50</v>
      </c>
      <c r="AN64" s="86">
        <v>18</v>
      </c>
      <c r="AO64" s="86">
        <v>21</v>
      </c>
      <c r="AP64" s="86"/>
      <c r="AQ64" s="86"/>
      <c r="AR64" s="86"/>
      <c r="AS64" s="86"/>
      <c r="AT64" s="86"/>
      <c r="AU64" s="86"/>
      <c r="AV64" s="86"/>
      <c r="AW64" s="86" t="str">
        <f>REPLACE(INDEX(GroupVertices[Group],MATCH(Vertices[[#This Row],[Vertex]],GroupVertices[Vertex],0)),1,1,"")</f>
        <v>1</v>
      </c>
      <c r="AX64" s="51">
        <v>2</v>
      </c>
      <c r="AY64" s="52">
        <v>5.882352941176471</v>
      </c>
      <c r="AZ64" s="51">
        <v>0</v>
      </c>
      <c r="BA64" s="52">
        <v>0</v>
      </c>
      <c r="BB64" s="51">
        <v>0</v>
      </c>
      <c r="BC64" s="52">
        <v>0</v>
      </c>
      <c r="BD64" s="51">
        <v>32</v>
      </c>
      <c r="BE64" s="52">
        <v>94.11764705882354</v>
      </c>
      <c r="BF64" s="51">
        <v>34</v>
      </c>
      <c r="BG64" s="51"/>
      <c r="BH64" s="51"/>
      <c r="BI64" s="51"/>
      <c r="BJ64" s="51"/>
      <c r="BK64" s="51"/>
      <c r="BL64" s="51"/>
      <c r="BM64" s="122" t="s">
        <v>1135</v>
      </c>
      <c r="BN64" s="122" t="s">
        <v>1135</v>
      </c>
      <c r="BO64" s="122" t="s">
        <v>1224</v>
      </c>
      <c r="BP64" s="122" t="s">
        <v>1224</v>
      </c>
      <c r="BQ64" s="2"/>
      <c r="BR64" s="3"/>
      <c r="BS64" s="3"/>
      <c r="BT64" s="3"/>
      <c r="BU64" s="3"/>
    </row>
    <row r="65" spans="1:73" ht="15">
      <c r="A65" s="14" t="s">
        <v>265</v>
      </c>
      <c r="B65" s="15"/>
      <c r="C65" s="15"/>
      <c r="D65" s="92">
        <v>454.0880503144654</v>
      </c>
      <c r="E65" s="82"/>
      <c r="F65" s="110" t="s">
        <v>590</v>
      </c>
      <c r="G65" s="15"/>
      <c r="H65" s="112" t="s">
        <v>366</v>
      </c>
      <c r="I65" s="67"/>
      <c r="J65" s="67"/>
      <c r="K65" s="112" t="s">
        <v>366</v>
      </c>
      <c r="L65" s="93">
        <v>1226.4830097087379</v>
      </c>
      <c r="M65" s="94">
        <v>1345.4068603515625</v>
      </c>
      <c r="N65" s="94">
        <v>4999.5</v>
      </c>
      <c r="O65" s="78"/>
      <c r="P65" s="95"/>
      <c r="Q65" s="95"/>
      <c r="R65" s="96"/>
      <c r="S65" s="51">
        <v>1</v>
      </c>
      <c r="T65" s="51">
        <v>1</v>
      </c>
      <c r="U65" s="52">
        <v>0</v>
      </c>
      <c r="V65" s="52">
        <v>0</v>
      </c>
      <c r="W65" s="52">
        <v>0.01</v>
      </c>
      <c r="X65" s="52">
        <v>0.999995</v>
      </c>
      <c r="Y65" s="52">
        <v>0</v>
      </c>
      <c r="Z65" s="52" t="s">
        <v>644</v>
      </c>
      <c r="AA65" s="83">
        <v>65</v>
      </c>
      <c r="AB65" s="83"/>
      <c r="AC65" s="97"/>
      <c r="AD65" s="86" t="s">
        <v>527</v>
      </c>
      <c r="AE65" s="88" t="s">
        <v>464</v>
      </c>
      <c r="AF65" s="86" t="s">
        <v>366</v>
      </c>
      <c r="AG65" s="86" t="s">
        <v>303</v>
      </c>
      <c r="AH65" s="86"/>
      <c r="AI65" s="86" t="s">
        <v>629</v>
      </c>
      <c r="AJ65" s="90">
        <v>43589.961805555555</v>
      </c>
      <c r="AK65" s="88" t="s">
        <v>590</v>
      </c>
      <c r="AL65" s="88" t="s">
        <v>464</v>
      </c>
      <c r="AM65" s="86">
        <v>109</v>
      </c>
      <c r="AN65" s="86">
        <v>9</v>
      </c>
      <c r="AO65" s="86">
        <v>10</v>
      </c>
      <c r="AP65" s="86"/>
      <c r="AQ65" s="86"/>
      <c r="AR65" s="86"/>
      <c r="AS65" s="86"/>
      <c r="AT65" s="86"/>
      <c r="AU65" s="86"/>
      <c r="AV65" s="86"/>
      <c r="AW65" s="86" t="str">
        <f>REPLACE(INDEX(GroupVertices[Group],MATCH(Vertices[[#This Row],[Vertex]],GroupVertices[Vertex],0)),1,1,"")</f>
        <v>1</v>
      </c>
      <c r="AX65" s="51">
        <v>0</v>
      </c>
      <c r="AY65" s="52">
        <v>0</v>
      </c>
      <c r="AZ65" s="51">
        <v>0</v>
      </c>
      <c r="BA65" s="52">
        <v>0</v>
      </c>
      <c r="BB65" s="51">
        <v>0</v>
      </c>
      <c r="BC65" s="52">
        <v>0</v>
      </c>
      <c r="BD65" s="51">
        <v>27</v>
      </c>
      <c r="BE65" s="52">
        <v>100</v>
      </c>
      <c r="BF65" s="51">
        <v>27</v>
      </c>
      <c r="BG65" s="51"/>
      <c r="BH65" s="51"/>
      <c r="BI65" s="51"/>
      <c r="BJ65" s="51"/>
      <c r="BK65" s="51"/>
      <c r="BL65" s="51"/>
      <c r="BM65" s="122" t="s">
        <v>1136</v>
      </c>
      <c r="BN65" s="122" t="s">
        <v>1136</v>
      </c>
      <c r="BO65" s="122" t="s">
        <v>1225</v>
      </c>
      <c r="BP65" s="122" t="s">
        <v>1225</v>
      </c>
      <c r="BQ65" s="2"/>
      <c r="BR65" s="3"/>
      <c r="BS65" s="3"/>
      <c r="BT65" s="3"/>
      <c r="BU65" s="3"/>
    </row>
    <row r="66" spans="1:73" ht="15">
      <c r="A66" s="14" t="s">
        <v>266</v>
      </c>
      <c r="B66" s="15"/>
      <c r="C66" s="15"/>
      <c r="D66" s="92">
        <v>932.0754716981132</v>
      </c>
      <c r="E66" s="82"/>
      <c r="F66" s="110" t="s">
        <v>591</v>
      </c>
      <c r="G66" s="15"/>
      <c r="H66" s="112" t="s">
        <v>367</v>
      </c>
      <c r="I66" s="67"/>
      <c r="J66" s="67"/>
      <c r="K66" s="112" t="s">
        <v>367</v>
      </c>
      <c r="L66" s="93">
        <v>3531.847087378641</v>
      </c>
      <c r="M66" s="94">
        <v>2969.4482421875</v>
      </c>
      <c r="N66" s="94">
        <v>1782.094970703125</v>
      </c>
      <c r="O66" s="78"/>
      <c r="P66" s="95"/>
      <c r="Q66" s="95"/>
      <c r="R66" s="96"/>
      <c r="S66" s="51">
        <v>1</v>
      </c>
      <c r="T66" s="51">
        <v>1</v>
      </c>
      <c r="U66" s="52">
        <v>0</v>
      </c>
      <c r="V66" s="52">
        <v>0</v>
      </c>
      <c r="W66" s="52">
        <v>0.01</v>
      </c>
      <c r="X66" s="52">
        <v>0.999995</v>
      </c>
      <c r="Y66" s="52">
        <v>0</v>
      </c>
      <c r="Z66" s="52" t="s">
        <v>644</v>
      </c>
      <c r="AA66" s="83">
        <v>66</v>
      </c>
      <c r="AB66" s="83"/>
      <c r="AC66" s="97"/>
      <c r="AD66" s="86" t="s">
        <v>527</v>
      </c>
      <c r="AE66" s="88" t="s">
        <v>465</v>
      </c>
      <c r="AF66" s="86" t="s">
        <v>367</v>
      </c>
      <c r="AG66" s="86" t="s">
        <v>303</v>
      </c>
      <c r="AH66" s="86"/>
      <c r="AI66" s="86" t="s">
        <v>629</v>
      </c>
      <c r="AJ66" s="90">
        <v>43590.62847222222</v>
      </c>
      <c r="AK66" s="88" t="s">
        <v>591</v>
      </c>
      <c r="AL66" s="88" t="s">
        <v>465</v>
      </c>
      <c r="AM66" s="86">
        <v>299</v>
      </c>
      <c r="AN66" s="86">
        <v>68</v>
      </c>
      <c r="AO66" s="86">
        <v>63</v>
      </c>
      <c r="AP66" s="86"/>
      <c r="AQ66" s="86"/>
      <c r="AR66" s="86"/>
      <c r="AS66" s="86"/>
      <c r="AT66" s="86"/>
      <c r="AU66" s="86"/>
      <c r="AV66" s="86"/>
      <c r="AW66" s="86" t="str">
        <f>REPLACE(INDEX(GroupVertices[Group],MATCH(Vertices[[#This Row],[Vertex]],GroupVertices[Vertex],0)),1,1,"")</f>
        <v>1</v>
      </c>
      <c r="AX66" s="51">
        <v>3</v>
      </c>
      <c r="AY66" s="52">
        <v>15</v>
      </c>
      <c r="AZ66" s="51">
        <v>0</v>
      </c>
      <c r="BA66" s="52">
        <v>0</v>
      </c>
      <c r="BB66" s="51">
        <v>0</v>
      </c>
      <c r="BC66" s="52">
        <v>0</v>
      </c>
      <c r="BD66" s="51">
        <v>17</v>
      </c>
      <c r="BE66" s="52">
        <v>85</v>
      </c>
      <c r="BF66" s="51">
        <v>20</v>
      </c>
      <c r="BG66" s="51"/>
      <c r="BH66" s="51"/>
      <c r="BI66" s="51"/>
      <c r="BJ66" s="51"/>
      <c r="BK66" s="51"/>
      <c r="BL66" s="51"/>
      <c r="BM66" s="122" t="s">
        <v>1137</v>
      </c>
      <c r="BN66" s="122" t="s">
        <v>1137</v>
      </c>
      <c r="BO66" s="122" t="s">
        <v>1226</v>
      </c>
      <c r="BP66" s="122" t="s">
        <v>1226</v>
      </c>
      <c r="BQ66" s="2"/>
      <c r="BR66" s="3"/>
      <c r="BS66" s="3"/>
      <c r="BT66" s="3"/>
      <c r="BU66" s="3"/>
    </row>
    <row r="67" spans="1:73" ht="15">
      <c r="A67" s="14" t="s">
        <v>267</v>
      </c>
      <c r="B67" s="15"/>
      <c r="C67" s="15"/>
      <c r="D67" s="92">
        <v>838.9937106918239</v>
      </c>
      <c r="E67" s="82"/>
      <c r="F67" s="110" t="s">
        <v>592</v>
      </c>
      <c r="G67" s="15"/>
      <c r="H67" s="112" t="s">
        <v>368</v>
      </c>
      <c r="I67" s="67"/>
      <c r="J67" s="67"/>
      <c r="K67" s="112" t="s">
        <v>368</v>
      </c>
      <c r="L67" s="93">
        <v>3082.9077669902913</v>
      </c>
      <c r="M67" s="94">
        <v>5405.5107421875</v>
      </c>
      <c r="N67" s="94">
        <v>2854.5634765625</v>
      </c>
      <c r="O67" s="78"/>
      <c r="P67" s="95"/>
      <c r="Q67" s="95"/>
      <c r="R67" s="96"/>
      <c r="S67" s="51">
        <v>1</v>
      </c>
      <c r="T67" s="51">
        <v>1</v>
      </c>
      <c r="U67" s="52">
        <v>0</v>
      </c>
      <c r="V67" s="52">
        <v>0</v>
      </c>
      <c r="W67" s="52">
        <v>0.01</v>
      </c>
      <c r="X67" s="52">
        <v>0.999995</v>
      </c>
      <c r="Y67" s="52">
        <v>0</v>
      </c>
      <c r="Z67" s="52" t="s">
        <v>644</v>
      </c>
      <c r="AA67" s="83">
        <v>67</v>
      </c>
      <c r="AB67" s="83"/>
      <c r="AC67" s="97"/>
      <c r="AD67" s="86" t="s">
        <v>527</v>
      </c>
      <c r="AE67" s="88" t="s">
        <v>466</v>
      </c>
      <c r="AF67" s="86" t="s">
        <v>368</v>
      </c>
      <c r="AG67" s="86" t="s">
        <v>303</v>
      </c>
      <c r="AH67" s="86"/>
      <c r="AI67" s="86" t="s">
        <v>629</v>
      </c>
      <c r="AJ67" s="90">
        <v>43591.961805555555</v>
      </c>
      <c r="AK67" s="88" t="s">
        <v>592</v>
      </c>
      <c r="AL67" s="88" t="s">
        <v>466</v>
      </c>
      <c r="AM67" s="86">
        <v>262</v>
      </c>
      <c r="AN67" s="86">
        <v>34</v>
      </c>
      <c r="AO67" s="86">
        <v>36</v>
      </c>
      <c r="AP67" s="86"/>
      <c r="AQ67" s="86"/>
      <c r="AR67" s="86"/>
      <c r="AS67" s="86"/>
      <c r="AT67" s="86"/>
      <c r="AU67" s="86"/>
      <c r="AV67" s="86"/>
      <c r="AW67" s="86" t="str">
        <f>REPLACE(INDEX(GroupVertices[Group],MATCH(Vertices[[#This Row],[Vertex]],GroupVertices[Vertex],0)),1,1,"")</f>
        <v>1</v>
      </c>
      <c r="AX67" s="51">
        <v>0</v>
      </c>
      <c r="AY67" s="52">
        <v>0</v>
      </c>
      <c r="AZ67" s="51">
        <v>0</v>
      </c>
      <c r="BA67" s="52">
        <v>0</v>
      </c>
      <c r="BB67" s="51">
        <v>0</v>
      </c>
      <c r="BC67" s="52">
        <v>0</v>
      </c>
      <c r="BD67" s="51">
        <v>21</v>
      </c>
      <c r="BE67" s="52">
        <v>100</v>
      </c>
      <c r="BF67" s="51">
        <v>21</v>
      </c>
      <c r="BG67" s="51"/>
      <c r="BH67" s="51"/>
      <c r="BI67" s="51"/>
      <c r="BJ67" s="51"/>
      <c r="BK67" s="51"/>
      <c r="BL67" s="51"/>
      <c r="BM67" s="122" t="s">
        <v>1138</v>
      </c>
      <c r="BN67" s="122" t="s">
        <v>1138</v>
      </c>
      <c r="BO67" s="122" t="s">
        <v>1227</v>
      </c>
      <c r="BP67" s="122" t="s">
        <v>1227</v>
      </c>
      <c r="BQ67" s="2"/>
      <c r="BR67" s="3"/>
      <c r="BS67" s="3"/>
      <c r="BT67" s="3"/>
      <c r="BU67" s="3"/>
    </row>
    <row r="68" spans="1:73" ht="15">
      <c r="A68" s="14" t="s">
        <v>268</v>
      </c>
      <c r="B68" s="15"/>
      <c r="C68" s="15"/>
      <c r="D68" s="92">
        <v>325.78616352201254</v>
      </c>
      <c r="E68" s="82"/>
      <c r="F68" s="110" t="s">
        <v>593</v>
      </c>
      <c r="G68" s="15"/>
      <c r="H68" s="112" t="s">
        <v>369</v>
      </c>
      <c r="I68" s="67"/>
      <c r="J68" s="67"/>
      <c r="K68" s="112" t="s">
        <v>369</v>
      </c>
      <c r="L68" s="93">
        <v>607.6747572815534</v>
      </c>
      <c r="M68" s="94">
        <v>2157.427490234375</v>
      </c>
      <c r="N68" s="94">
        <v>7144.4365234375</v>
      </c>
      <c r="O68" s="78"/>
      <c r="P68" s="95"/>
      <c r="Q68" s="95"/>
      <c r="R68" s="96"/>
      <c r="S68" s="51">
        <v>1</v>
      </c>
      <c r="T68" s="51">
        <v>1</v>
      </c>
      <c r="U68" s="52">
        <v>0</v>
      </c>
      <c r="V68" s="52">
        <v>0</v>
      </c>
      <c r="W68" s="52">
        <v>0.01</v>
      </c>
      <c r="X68" s="52">
        <v>0.999995</v>
      </c>
      <c r="Y68" s="52">
        <v>0</v>
      </c>
      <c r="Z68" s="52" t="s">
        <v>644</v>
      </c>
      <c r="AA68" s="83">
        <v>68</v>
      </c>
      <c r="AB68" s="83"/>
      <c r="AC68" s="97"/>
      <c r="AD68" s="86" t="s">
        <v>527</v>
      </c>
      <c r="AE68" s="88" t="s">
        <v>467</v>
      </c>
      <c r="AF68" s="86" t="s">
        <v>369</v>
      </c>
      <c r="AG68" s="86" t="s">
        <v>303</v>
      </c>
      <c r="AH68" s="86"/>
      <c r="AI68" s="86" t="s">
        <v>629</v>
      </c>
      <c r="AJ68" s="90">
        <v>43592.961805555555</v>
      </c>
      <c r="AK68" s="88" t="s">
        <v>593</v>
      </c>
      <c r="AL68" s="88" t="s">
        <v>467</v>
      </c>
      <c r="AM68" s="86">
        <v>58</v>
      </c>
      <c r="AN68" s="86">
        <v>10</v>
      </c>
      <c r="AO68" s="86">
        <v>4</v>
      </c>
      <c r="AP68" s="86"/>
      <c r="AQ68" s="86"/>
      <c r="AR68" s="86"/>
      <c r="AS68" s="86"/>
      <c r="AT68" s="86"/>
      <c r="AU68" s="86"/>
      <c r="AV68" s="86"/>
      <c r="AW68" s="86" t="str">
        <f>REPLACE(INDEX(GroupVertices[Group],MATCH(Vertices[[#This Row],[Vertex]],GroupVertices[Vertex],0)),1,1,"")</f>
        <v>1</v>
      </c>
      <c r="AX68" s="51">
        <v>2</v>
      </c>
      <c r="AY68" s="52">
        <v>4.545454545454546</v>
      </c>
      <c r="AZ68" s="51">
        <v>0</v>
      </c>
      <c r="BA68" s="52">
        <v>0</v>
      </c>
      <c r="BB68" s="51">
        <v>0</v>
      </c>
      <c r="BC68" s="52">
        <v>0</v>
      </c>
      <c r="BD68" s="51">
        <v>42</v>
      </c>
      <c r="BE68" s="52">
        <v>95.45454545454545</v>
      </c>
      <c r="BF68" s="51">
        <v>44</v>
      </c>
      <c r="BG68" s="51"/>
      <c r="BH68" s="51"/>
      <c r="BI68" s="51"/>
      <c r="BJ68" s="51"/>
      <c r="BK68" s="51"/>
      <c r="BL68" s="51"/>
      <c r="BM68" s="122" t="s">
        <v>933</v>
      </c>
      <c r="BN68" s="122" t="s">
        <v>933</v>
      </c>
      <c r="BO68" s="122" t="s">
        <v>943</v>
      </c>
      <c r="BP68" s="122" t="s">
        <v>943</v>
      </c>
      <c r="BQ68" s="2"/>
      <c r="BR68" s="3"/>
      <c r="BS68" s="3"/>
      <c r="BT68" s="3"/>
      <c r="BU68" s="3"/>
    </row>
    <row r="69" spans="1:73" ht="15">
      <c r="A69" s="14" t="s">
        <v>269</v>
      </c>
      <c r="B69" s="15"/>
      <c r="C69" s="15"/>
      <c r="D69" s="92">
        <v>257.8616352201258</v>
      </c>
      <c r="E69" s="82"/>
      <c r="F69" s="110" t="s">
        <v>594</v>
      </c>
      <c r="G69" s="15"/>
      <c r="H69" s="112" t="s">
        <v>370</v>
      </c>
      <c r="I69" s="67"/>
      <c r="J69" s="67"/>
      <c r="K69" s="112" t="s">
        <v>370</v>
      </c>
      <c r="L69" s="93">
        <v>280.0703883495146</v>
      </c>
      <c r="M69" s="94">
        <v>1345.4068603515625</v>
      </c>
      <c r="N69" s="94">
        <v>8216.904296875</v>
      </c>
      <c r="O69" s="78"/>
      <c r="P69" s="95"/>
      <c r="Q69" s="95"/>
      <c r="R69" s="96"/>
      <c r="S69" s="51">
        <v>1</v>
      </c>
      <c r="T69" s="51">
        <v>1</v>
      </c>
      <c r="U69" s="52">
        <v>0</v>
      </c>
      <c r="V69" s="52">
        <v>0</v>
      </c>
      <c r="W69" s="52">
        <v>0.01</v>
      </c>
      <c r="X69" s="52">
        <v>0.999995</v>
      </c>
      <c r="Y69" s="52">
        <v>0</v>
      </c>
      <c r="Z69" s="52" t="s">
        <v>644</v>
      </c>
      <c r="AA69" s="83">
        <v>69</v>
      </c>
      <c r="AB69" s="83"/>
      <c r="AC69" s="97"/>
      <c r="AD69" s="86" t="s">
        <v>527</v>
      </c>
      <c r="AE69" s="88" t="s">
        <v>468</v>
      </c>
      <c r="AF69" s="86" t="s">
        <v>370</v>
      </c>
      <c r="AG69" s="86" t="s">
        <v>303</v>
      </c>
      <c r="AH69" s="86"/>
      <c r="AI69" s="86" t="s">
        <v>629</v>
      </c>
      <c r="AJ69" s="90">
        <v>43593.961805555555</v>
      </c>
      <c r="AK69" s="88" t="s">
        <v>594</v>
      </c>
      <c r="AL69" s="88" t="s">
        <v>468</v>
      </c>
      <c r="AM69" s="86">
        <v>31</v>
      </c>
      <c r="AN69" s="86">
        <v>9</v>
      </c>
      <c r="AO69" s="86">
        <v>3</v>
      </c>
      <c r="AP69" s="86"/>
      <c r="AQ69" s="86"/>
      <c r="AR69" s="86"/>
      <c r="AS69" s="86"/>
      <c r="AT69" s="86"/>
      <c r="AU69" s="86"/>
      <c r="AV69" s="86"/>
      <c r="AW69" s="86" t="str">
        <f>REPLACE(INDEX(GroupVertices[Group],MATCH(Vertices[[#This Row],[Vertex]],GroupVertices[Vertex],0)),1,1,"")</f>
        <v>1</v>
      </c>
      <c r="AX69" s="51">
        <v>2</v>
      </c>
      <c r="AY69" s="52">
        <v>8.333333333333334</v>
      </c>
      <c r="AZ69" s="51">
        <v>0</v>
      </c>
      <c r="BA69" s="52">
        <v>0</v>
      </c>
      <c r="BB69" s="51">
        <v>0</v>
      </c>
      <c r="BC69" s="52">
        <v>0</v>
      </c>
      <c r="BD69" s="51">
        <v>22</v>
      </c>
      <c r="BE69" s="52">
        <v>91.66666666666667</v>
      </c>
      <c r="BF69" s="51">
        <v>24</v>
      </c>
      <c r="BG69" s="51"/>
      <c r="BH69" s="51"/>
      <c r="BI69" s="51"/>
      <c r="BJ69" s="51"/>
      <c r="BK69" s="51"/>
      <c r="BL69" s="51"/>
      <c r="BM69" s="122" t="s">
        <v>1139</v>
      </c>
      <c r="BN69" s="122" t="s">
        <v>1139</v>
      </c>
      <c r="BO69" s="122" t="s">
        <v>1228</v>
      </c>
      <c r="BP69" s="122" t="s">
        <v>1228</v>
      </c>
      <c r="BQ69" s="2"/>
      <c r="BR69" s="3"/>
      <c r="BS69" s="3"/>
      <c r="BT69" s="3"/>
      <c r="BU69" s="3"/>
    </row>
    <row r="70" spans="1:73" ht="15">
      <c r="A70" s="14" t="s">
        <v>270</v>
      </c>
      <c r="B70" s="15"/>
      <c r="C70" s="15"/>
      <c r="D70" s="92">
        <v>776.1006289308176</v>
      </c>
      <c r="E70" s="82"/>
      <c r="F70" s="110" t="s">
        <v>595</v>
      </c>
      <c r="G70" s="15"/>
      <c r="H70" s="112" t="s">
        <v>371</v>
      </c>
      <c r="I70" s="67"/>
      <c r="J70" s="67"/>
      <c r="K70" s="112" t="s">
        <v>371</v>
      </c>
      <c r="L70" s="93">
        <v>2779.5703883495144</v>
      </c>
      <c r="M70" s="94">
        <v>3781.468994140625</v>
      </c>
      <c r="N70" s="94">
        <v>2854.5634765625</v>
      </c>
      <c r="O70" s="78"/>
      <c r="P70" s="95"/>
      <c r="Q70" s="95"/>
      <c r="R70" s="96"/>
      <c r="S70" s="51">
        <v>1</v>
      </c>
      <c r="T70" s="51">
        <v>1</v>
      </c>
      <c r="U70" s="52">
        <v>0</v>
      </c>
      <c r="V70" s="52">
        <v>0</v>
      </c>
      <c r="W70" s="52">
        <v>0.01</v>
      </c>
      <c r="X70" s="52">
        <v>0.999995</v>
      </c>
      <c r="Y70" s="52">
        <v>0</v>
      </c>
      <c r="Z70" s="52" t="s">
        <v>644</v>
      </c>
      <c r="AA70" s="83">
        <v>70</v>
      </c>
      <c r="AB70" s="83"/>
      <c r="AC70" s="97"/>
      <c r="AD70" s="86" t="s">
        <v>527</v>
      </c>
      <c r="AE70" s="88" t="s">
        <v>469</v>
      </c>
      <c r="AF70" s="86" t="s">
        <v>371</v>
      </c>
      <c r="AG70" s="86" t="s">
        <v>303</v>
      </c>
      <c r="AH70" s="86"/>
      <c r="AI70" s="86" t="s">
        <v>629</v>
      </c>
      <c r="AJ70" s="90">
        <v>43594.961805555555</v>
      </c>
      <c r="AK70" s="88" t="s">
        <v>595</v>
      </c>
      <c r="AL70" s="88" t="s">
        <v>469</v>
      </c>
      <c r="AM70" s="86">
        <v>237</v>
      </c>
      <c r="AN70" s="86">
        <v>29</v>
      </c>
      <c r="AO70" s="86">
        <v>17</v>
      </c>
      <c r="AP70" s="86"/>
      <c r="AQ70" s="86"/>
      <c r="AR70" s="86"/>
      <c r="AS70" s="86"/>
      <c r="AT70" s="86"/>
      <c r="AU70" s="86"/>
      <c r="AV70" s="86"/>
      <c r="AW70" s="86" t="str">
        <f>REPLACE(INDEX(GroupVertices[Group],MATCH(Vertices[[#This Row],[Vertex]],GroupVertices[Vertex],0)),1,1,"")</f>
        <v>1</v>
      </c>
      <c r="AX70" s="51">
        <v>2</v>
      </c>
      <c r="AY70" s="52">
        <v>2.247191011235955</v>
      </c>
      <c r="AZ70" s="51">
        <v>0</v>
      </c>
      <c r="BA70" s="52">
        <v>0</v>
      </c>
      <c r="BB70" s="51">
        <v>0</v>
      </c>
      <c r="BC70" s="52">
        <v>0</v>
      </c>
      <c r="BD70" s="51">
        <v>87</v>
      </c>
      <c r="BE70" s="52">
        <v>97.75280898876404</v>
      </c>
      <c r="BF70" s="51">
        <v>89</v>
      </c>
      <c r="BG70" s="51"/>
      <c r="BH70" s="51"/>
      <c r="BI70" s="51"/>
      <c r="BJ70" s="51"/>
      <c r="BK70" s="51"/>
      <c r="BL70" s="51"/>
      <c r="BM70" s="122" t="s">
        <v>1140</v>
      </c>
      <c r="BN70" s="122" t="s">
        <v>1140</v>
      </c>
      <c r="BO70" s="122" t="s">
        <v>1229</v>
      </c>
      <c r="BP70" s="122" t="s">
        <v>1229</v>
      </c>
      <c r="BQ70" s="2"/>
      <c r="BR70" s="3"/>
      <c r="BS70" s="3"/>
      <c r="BT70" s="3"/>
      <c r="BU70" s="3"/>
    </row>
    <row r="71" spans="1:73" ht="15">
      <c r="A71" s="14" t="s">
        <v>271</v>
      </c>
      <c r="B71" s="15"/>
      <c r="C71" s="15"/>
      <c r="D71" s="92">
        <v>881.7610062893082</v>
      </c>
      <c r="E71" s="82"/>
      <c r="F71" s="110" t="s">
        <v>596</v>
      </c>
      <c r="G71" s="15"/>
      <c r="H71" s="112" t="s">
        <v>372</v>
      </c>
      <c r="I71" s="67"/>
      <c r="J71" s="67"/>
      <c r="K71" s="112" t="s">
        <v>372</v>
      </c>
      <c r="L71" s="93">
        <v>3289.1771844660193</v>
      </c>
      <c r="M71" s="94">
        <v>9465.61328125</v>
      </c>
      <c r="N71" s="94">
        <v>2854.5634765625</v>
      </c>
      <c r="O71" s="78"/>
      <c r="P71" s="95"/>
      <c r="Q71" s="95"/>
      <c r="R71" s="96"/>
      <c r="S71" s="51">
        <v>1</v>
      </c>
      <c r="T71" s="51">
        <v>1</v>
      </c>
      <c r="U71" s="52">
        <v>0</v>
      </c>
      <c r="V71" s="52">
        <v>0</v>
      </c>
      <c r="W71" s="52">
        <v>0.01</v>
      </c>
      <c r="X71" s="52">
        <v>0.999995</v>
      </c>
      <c r="Y71" s="52">
        <v>0</v>
      </c>
      <c r="Z71" s="52" t="s">
        <v>644</v>
      </c>
      <c r="AA71" s="83">
        <v>71</v>
      </c>
      <c r="AB71" s="83"/>
      <c r="AC71" s="97"/>
      <c r="AD71" s="86" t="s">
        <v>527</v>
      </c>
      <c r="AE71" s="88" t="s">
        <v>470</v>
      </c>
      <c r="AF71" s="86" t="s">
        <v>372</v>
      </c>
      <c r="AG71" s="86" t="s">
        <v>303</v>
      </c>
      <c r="AH71" s="86"/>
      <c r="AI71" s="86" t="s">
        <v>629</v>
      </c>
      <c r="AJ71" s="90">
        <v>43596.961805555555</v>
      </c>
      <c r="AK71" s="88" t="s">
        <v>596</v>
      </c>
      <c r="AL71" s="88" t="s">
        <v>470</v>
      </c>
      <c r="AM71" s="86">
        <v>279</v>
      </c>
      <c r="AN71" s="86">
        <v>14</v>
      </c>
      <c r="AO71" s="86">
        <v>23</v>
      </c>
      <c r="AP71" s="86"/>
      <c r="AQ71" s="86"/>
      <c r="AR71" s="86"/>
      <c r="AS71" s="86"/>
      <c r="AT71" s="86"/>
      <c r="AU71" s="86"/>
      <c r="AV71" s="86"/>
      <c r="AW71" s="86" t="str">
        <f>REPLACE(INDEX(GroupVertices[Group],MATCH(Vertices[[#This Row],[Vertex]],GroupVertices[Vertex],0)),1,1,"")</f>
        <v>1</v>
      </c>
      <c r="AX71" s="51">
        <v>1</v>
      </c>
      <c r="AY71" s="52">
        <v>3.5714285714285716</v>
      </c>
      <c r="AZ71" s="51">
        <v>0</v>
      </c>
      <c r="BA71" s="52">
        <v>0</v>
      </c>
      <c r="BB71" s="51">
        <v>0</v>
      </c>
      <c r="BC71" s="52">
        <v>0</v>
      </c>
      <c r="BD71" s="51">
        <v>27</v>
      </c>
      <c r="BE71" s="52">
        <v>96.42857142857143</v>
      </c>
      <c r="BF71" s="51">
        <v>28</v>
      </c>
      <c r="BG71" s="51"/>
      <c r="BH71" s="51"/>
      <c r="BI71" s="51"/>
      <c r="BJ71" s="51"/>
      <c r="BK71" s="51"/>
      <c r="BL71" s="51"/>
      <c r="BM71" s="122" t="s">
        <v>1141</v>
      </c>
      <c r="BN71" s="122" t="s">
        <v>1141</v>
      </c>
      <c r="BO71" s="122" t="s">
        <v>1230</v>
      </c>
      <c r="BP71" s="122" t="s">
        <v>1230</v>
      </c>
      <c r="BQ71" s="2"/>
      <c r="BR71" s="3"/>
      <c r="BS71" s="3"/>
      <c r="BT71" s="3"/>
      <c r="BU71" s="3"/>
    </row>
    <row r="72" spans="1:73" ht="15">
      <c r="A72" s="14" t="s">
        <v>272</v>
      </c>
      <c r="B72" s="15"/>
      <c r="C72" s="15"/>
      <c r="D72" s="92">
        <v>267.92452830188677</v>
      </c>
      <c r="E72" s="82"/>
      <c r="F72" s="110" t="s">
        <v>597</v>
      </c>
      <c r="G72" s="15"/>
      <c r="H72" s="112" t="s">
        <v>373</v>
      </c>
      <c r="I72" s="67"/>
      <c r="J72" s="67"/>
      <c r="K72" s="112" t="s">
        <v>373</v>
      </c>
      <c r="L72" s="93">
        <v>328.6043689320388</v>
      </c>
      <c r="M72" s="94">
        <v>2969.4482421875</v>
      </c>
      <c r="N72" s="94">
        <v>8216.904296875</v>
      </c>
      <c r="O72" s="78"/>
      <c r="P72" s="95"/>
      <c r="Q72" s="95"/>
      <c r="R72" s="96"/>
      <c r="S72" s="51">
        <v>1</v>
      </c>
      <c r="T72" s="51">
        <v>1</v>
      </c>
      <c r="U72" s="52">
        <v>0</v>
      </c>
      <c r="V72" s="52">
        <v>0</v>
      </c>
      <c r="W72" s="52">
        <v>0.01</v>
      </c>
      <c r="X72" s="52">
        <v>0.999995</v>
      </c>
      <c r="Y72" s="52">
        <v>0</v>
      </c>
      <c r="Z72" s="52" t="s">
        <v>644</v>
      </c>
      <c r="AA72" s="83">
        <v>72</v>
      </c>
      <c r="AB72" s="83"/>
      <c r="AC72" s="97"/>
      <c r="AD72" s="86" t="s">
        <v>527</v>
      </c>
      <c r="AE72" s="88" t="s">
        <v>471</v>
      </c>
      <c r="AF72" s="86" t="s">
        <v>373</v>
      </c>
      <c r="AG72" s="86" t="s">
        <v>303</v>
      </c>
      <c r="AH72" s="86"/>
      <c r="AI72" s="86" t="s">
        <v>629</v>
      </c>
      <c r="AJ72" s="90">
        <v>43597.62847222222</v>
      </c>
      <c r="AK72" s="88" t="s">
        <v>597</v>
      </c>
      <c r="AL72" s="88" t="s">
        <v>471</v>
      </c>
      <c r="AM72" s="86">
        <v>35</v>
      </c>
      <c r="AN72" s="86">
        <v>3</v>
      </c>
      <c r="AO72" s="86">
        <v>8</v>
      </c>
      <c r="AP72" s="86"/>
      <c r="AQ72" s="86"/>
      <c r="AR72" s="86"/>
      <c r="AS72" s="86"/>
      <c r="AT72" s="86"/>
      <c r="AU72" s="86"/>
      <c r="AV72" s="86"/>
      <c r="AW72" s="86" t="str">
        <f>REPLACE(INDEX(GroupVertices[Group],MATCH(Vertices[[#This Row],[Vertex]],GroupVertices[Vertex],0)),1,1,"")</f>
        <v>1</v>
      </c>
      <c r="AX72" s="51">
        <v>3</v>
      </c>
      <c r="AY72" s="52">
        <v>9.090909090909092</v>
      </c>
      <c r="AZ72" s="51">
        <v>0</v>
      </c>
      <c r="BA72" s="52">
        <v>0</v>
      </c>
      <c r="BB72" s="51">
        <v>0</v>
      </c>
      <c r="BC72" s="52">
        <v>0</v>
      </c>
      <c r="BD72" s="51">
        <v>30</v>
      </c>
      <c r="BE72" s="52">
        <v>90.9090909090909</v>
      </c>
      <c r="BF72" s="51">
        <v>33</v>
      </c>
      <c r="BG72" s="51"/>
      <c r="BH72" s="51"/>
      <c r="BI72" s="51"/>
      <c r="BJ72" s="51"/>
      <c r="BK72" s="51"/>
      <c r="BL72" s="51"/>
      <c r="BM72" s="122" t="s">
        <v>1142</v>
      </c>
      <c r="BN72" s="122" t="s">
        <v>1142</v>
      </c>
      <c r="BO72" s="122" t="s">
        <v>1231</v>
      </c>
      <c r="BP72" s="122" t="s">
        <v>1231</v>
      </c>
      <c r="BQ72" s="2"/>
      <c r="BR72" s="3"/>
      <c r="BS72" s="3"/>
      <c r="BT72" s="3"/>
      <c r="BU72" s="3"/>
    </row>
    <row r="73" spans="1:73" ht="15">
      <c r="A73" s="14" t="s">
        <v>273</v>
      </c>
      <c r="B73" s="15"/>
      <c r="C73" s="15"/>
      <c r="D73" s="92">
        <v>345.9119496855346</v>
      </c>
      <c r="E73" s="82"/>
      <c r="F73" s="110" t="s">
        <v>598</v>
      </c>
      <c r="G73" s="15"/>
      <c r="H73" s="112" t="s">
        <v>374</v>
      </c>
      <c r="I73" s="67"/>
      <c r="J73" s="67"/>
      <c r="K73" s="112" t="s">
        <v>374</v>
      </c>
      <c r="L73" s="93">
        <v>704.742718446602</v>
      </c>
      <c r="M73" s="94">
        <v>7841.572265625</v>
      </c>
      <c r="N73" s="94">
        <v>7144.4365234375</v>
      </c>
      <c r="O73" s="78"/>
      <c r="P73" s="95"/>
      <c r="Q73" s="95"/>
      <c r="R73" s="96"/>
      <c r="S73" s="51">
        <v>1</v>
      </c>
      <c r="T73" s="51">
        <v>1</v>
      </c>
      <c r="U73" s="52">
        <v>0</v>
      </c>
      <c r="V73" s="52">
        <v>0</v>
      </c>
      <c r="W73" s="52">
        <v>0.01</v>
      </c>
      <c r="X73" s="52">
        <v>0.999995</v>
      </c>
      <c r="Y73" s="52">
        <v>0</v>
      </c>
      <c r="Z73" s="52" t="s">
        <v>644</v>
      </c>
      <c r="AA73" s="83">
        <v>73</v>
      </c>
      <c r="AB73" s="83"/>
      <c r="AC73" s="97"/>
      <c r="AD73" s="86" t="s">
        <v>527</v>
      </c>
      <c r="AE73" s="88" t="s">
        <v>472</v>
      </c>
      <c r="AF73" s="86" t="s">
        <v>374</v>
      </c>
      <c r="AG73" s="86" t="s">
        <v>303</v>
      </c>
      <c r="AH73" s="86"/>
      <c r="AI73" s="86" t="s">
        <v>629</v>
      </c>
      <c r="AJ73" s="90">
        <v>43598.92778935185</v>
      </c>
      <c r="AK73" s="88" t="s">
        <v>598</v>
      </c>
      <c r="AL73" s="88" t="s">
        <v>472</v>
      </c>
      <c r="AM73" s="86">
        <v>66</v>
      </c>
      <c r="AN73" s="86">
        <v>51</v>
      </c>
      <c r="AO73" s="86">
        <v>17</v>
      </c>
      <c r="AP73" s="86"/>
      <c r="AQ73" s="86"/>
      <c r="AR73" s="86"/>
      <c r="AS73" s="86"/>
      <c r="AT73" s="86"/>
      <c r="AU73" s="86"/>
      <c r="AV73" s="86"/>
      <c r="AW73" s="86" t="str">
        <f>REPLACE(INDEX(GroupVertices[Group],MATCH(Vertices[[#This Row],[Vertex]],GroupVertices[Vertex],0)),1,1,"")</f>
        <v>1</v>
      </c>
      <c r="AX73" s="51">
        <v>0</v>
      </c>
      <c r="AY73" s="52">
        <v>0</v>
      </c>
      <c r="AZ73" s="51">
        <v>0</v>
      </c>
      <c r="BA73" s="52">
        <v>0</v>
      </c>
      <c r="BB73" s="51">
        <v>0</v>
      </c>
      <c r="BC73" s="52">
        <v>0</v>
      </c>
      <c r="BD73" s="51">
        <v>46</v>
      </c>
      <c r="BE73" s="52">
        <v>100</v>
      </c>
      <c r="BF73" s="51">
        <v>46</v>
      </c>
      <c r="BG73" s="51"/>
      <c r="BH73" s="51"/>
      <c r="BI73" s="51"/>
      <c r="BJ73" s="51"/>
      <c r="BK73" s="51"/>
      <c r="BL73" s="51"/>
      <c r="BM73" s="122" t="s">
        <v>934</v>
      </c>
      <c r="BN73" s="122" t="s">
        <v>934</v>
      </c>
      <c r="BO73" s="122" t="s">
        <v>944</v>
      </c>
      <c r="BP73" s="122" t="s">
        <v>944</v>
      </c>
      <c r="BQ73" s="2"/>
      <c r="BR73" s="3"/>
      <c r="BS73" s="3"/>
      <c r="BT73" s="3"/>
      <c r="BU73" s="3"/>
    </row>
    <row r="74" spans="1:73" ht="15">
      <c r="A74" s="14" t="s">
        <v>274</v>
      </c>
      <c r="B74" s="15"/>
      <c r="C74" s="15"/>
      <c r="D74" s="92">
        <v>391.19496855345915</v>
      </c>
      <c r="E74" s="82"/>
      <c r="F74" s="110" t="s">
        <v>599</v>
      </c>
      <c r="G74" s="15"/>
      <c r="H74" s="112"/>
      <c r="I74" s="67"/>
      <c r="J74" s="67"/>
      <c r="K74" s="112"/>
      <c r="L74" s="93">
        <v>923.1456310679612</v>
      </c>
      <c r="M74" s="94">
        <v>2157.427490234375</v>
      </c>
      <c r="N74" s="94">
        <v>6071.96826171875</v>
      </c>
      <c r="O74" s="78"/>
      <c r="P74" s="95"/>
      <c r="Q74" s="95"/>
      <c r="R74" s="96"/>
      <c r="S74" s="51">
        <v>1</v>
      </c>
      <c r="T74" s="51">
        <v>1</v>
      </c>
      <c r="U74" s="52">
        <v>0</v>
      </c>
      <c r="V74" s="52">
        <v>0</v>
      </c>
      <c r="W74" s="52">
        <v>0.01</v>
      </c>
      <c r="X74" s="52">
        <v>0.999995</v>
      </c>
      <c r="Y74" s="52">
        <v>0</v>
      </c>
      <c r="Z74" s="52" t="s">
        <v>644</v>
      </c>
      <c r="AA74" s="83">
        <v>74</v>
      </c>
      <c r="AB74" s="83"/>
      <c r="AC74" s="97"/>
      <c r="AD74" s="86" t="s">
        <v>527</v>
      </c>
      <c r="AE74" s="88" t="s">
        <v>473</v>
      </c>
      <c r="AF74" s="86"/>
      <c r="AG74" s="86" t="s">
        <v>303</v>
      </c>
      <c r="AH74" s="86"/>
      <c r="AI74" s="86" t="s">
        <v>629</v>
      </c>
      <c r="AJ74" s="90">
        <v>43599.036990740744</v>
      </c>
      <c r="AK74" s="88" t="s">
        <v>599</v>
      </c>
      <c r="AL74" s="88" t="s">
        <v>473</v>
      </c>
      <c r="AM74" s="86">
        <v>84</v>
      </c>
      <c r="AN74" s="86">
        <v>62</v>
      </c>
      <c r="AO74" s="86">
        <v>19</v>
      </c>
      <c r="AP74" s="86"/>
      <c r="AQ74" s="86"/>
      <c r="AR74" s="86"/>
      <c r="AS74" s="86"/>
      <c r="AT74" s="86"/>
      <c r="AU74" s="86"/>
      <c r="AV74" s="86"/>
      <c r="AW74" s="86" t="str">
        <f>REPLACE(INDEX(GroupVertices[Group],MATCH(Vertices[[#This Row],[Vertex]],GroupVertices[Vertex],0)),1,1,"")</f>
        <v>1</v>
      </c>
      <c r="AX74" s="51"/>
      <c r="AY74" s="52"/>
      <c r="AZ74" s="51"/>
      <c r="BA74" s="52"/>
      <c r="BB74" s="51"/>
      <c r="BC74" s="52"/>
      <c r="BD74" s="51"/>
      <c r="BE74" s="52"/>
      <c r="BF74" s="51"/>
      <c r="BG74" s="51"/>
      <c r="BH74" s="51"/>
      <c r="BI74" s="51"/>
      <c r="BJ74" s="51"/>
      <c r="BK74" s="51"/>
      <c r="BL74" s="51"/>
      <c r="BM74" s="122" t="s">
        <v>628</v>
      </c>
      <c r="BN74" s="122" t="s">
        <v>628</v>
      </c>
      <c r="BO74" s="122" t="s">
        <v>628</v>
      </c>
      <c r="BP74" s="122" t="s">
        <v>628</v>
      </c>
      <c r="BQ74" s="2"/>
      <c r="BR74" s="3"/>
      <c r="BS74" s="3"/>
      <c r="BT74" s="3"/>
      <c r="BU74" s="3"/>
    </row>
    <row r="75" spans="1:73" ht="15">
      <c r="A75" s="14" t="s">
        <v>275</v>
      </c>
      <c r="B75" s="15"/>
      <c r="C75" s="15"/>
      <c r="D75" s="92">
        <v>622.6415094339623</v>
      </c>
      <c r="E75" s="82"/>
      <c r="F75" s="110" t="s">
        <v>600</v>
      </c>
      <c r="G75" s="15"/>
      <c r="H75" s="112" t="s">
        <v>375</v>
      </c>
      <c r="I75" s="67"/>
      <c r="J75" s="67"/>
      <c r="K75" s="112" t="s">
        <v>375</v>
      </c>
      <c r="L75" s="93">
        <v>2039.4271844660195</v>
      </c>
      <c r="M75" s="94">
        <v>5405.5107421875</v>
      </c>
      <c r="N75" s="94">
        <v>3927.03173828125</v>
      </c>
      <c r="O75" s="78"/>
      <c r="P75" s="95"/>
      <c r="Q75" s="95"/>
      <c r="R75" s="96"/>
      <c r="S75" s="51">
        <v>1</v>
      </c>
      <c r="T75" s="51">
        <v>1</v>
      </c>
      <c r="U75" s="52">
        <v>0</v>
      </c>
      <c r="V75" s="52">
        <v>0</v>
      </c>
      <c r="W75" s="52">
        <v>0.01</v>
      </c>
      <c r="X75" s="52">
        <v>0.999995</v>
      </c>
      <c r="Y75" s="52">
        <v>0</v>
      </c>
      <c r="Z75" s="52" t="s">
        <v>644</v>
      </c>
      <c r="AA75" s="83">
        <v>75</v>
      </c>
      <c r="AB75" s="83"/>
      <c r="AC75" s="97"/>
      <c r="AD75" s="86" t="s">
        <v>527</v>
      </c>
      <c r="AE75" s="88" t="s">
        <v>474</v>
      </c>
      <c r="AF75" s="86" t="s">
        <v>375</v>
      </c>
      <c r="AG75" s="86" t="s">
        <v>303</v>
      </c>
      <c r="AH75" s="86"/>
      <c r="AI75" s="86" t="s">
        <v>629</v>
      </c>
      <c r="AJ75" s="90">
        <v>43599.961805555555</v>
      </c>
      <c r="AK75" s="88" t="s">
        <v>600</v>
      </c>
      <c r="AL75" s="88" t="s">
        <v>474</v>
      </c>
      <c r="AM75" s="86">
        <v>176</v>
      </c>
      <c r="AN75" s="86">
        <v>40</v>
      </c>
      <c r="AO75" s="86">
        <v>17</v>
      </c>
      <c r="AP75" s="86"/>
      <c r="AQ75" s="86"/>
      <c r="AR75" s="86"/>
      <c r="AS75" s="86"/>
      <c r="AT75" s="86"/>
      <c r="AU75" s="86"/>
      <c r="AV75" s="86"/>
      <c r="AW75" s="86" t="str">
        <f>REPLACE(INDEX(GroupVertices[Group],MATCH(Vertices[[#This Row],[Vertex]],GroupVertices[Vertex],0)),1,1,"")</f>
        <v>1</v>
      </c>
      <c r="AX75" s="51">
        <v>2</v>
      </c>
      <c r="AY75" s="52">
        <v>7.6923076923076925</v>
      </c>
      <c r="AZ75" s="51">
        <v>0</v>
      </c>
      <c r="BA75" s="52">
        <v>0</v>
      </c>
      <c r="BB75" s="51">
        <v>0</v>
      </c>
      <c r="BC75" s="52">
        <v>0</v>
      </c>
      <c r="BD75" s="51">
        <v>24</v>
      </c>
      <c r="BE75" s="52">
        <v>92.3076923076923</v>
      </c>
      <c r="BF75" s="51">
        <v>26</v>
      </c>
      <c r="BG75" s="51"/>
      <c r="BH75" s="51"/>
      <c r="BI75" s="51"/>
      <c r="BJ75" s="51"/>
      <c r="BK75" s="51"/>
      <c r="BL75" s="51"/>
      <c r="BM75" s="122" t="s">
        <v>1143</v>
      </c>
      <c r="BN75" s="122" t="s">
        <v>1143</v>
      </c>
      <c r="BO75" s="122" t="s">
        <v>1232</v>
      </c>
      <c r="BP75" s="122" t="s">
        <v>1232</v>
      </c>
      <c r="BQ75" s="2"/>
      <c r="BR75" s="3"/>
      <c r="BS75" s="3"/>
      <c r="BT75" s="3"/>
      <c r="BU75" s="3"/>
    </row>
    <row r="76" spans="1:73" ht="15">
      <c r="A76" s="14" t="s">
        <v>276</v>
      </c>
      <c r="B76" s="15"/>
      <c r="C76" s="15"/>
      <c r="D76" s="92">
        <v>864.1509433962265</v>
      </c>
      <c r="E76" s="82"/>
      <c r="F76" s="110" t="s">
        <v>601</v>
      </c>
      <c r="G76" s="15"/>
      <c r="H76" s="112" t="s">
        <v>376</v>
      </c>
      <c r="I76" s="67"/>
      <c r="J76" s="67"/>
      <c r="K76" s="112" t="s">
        <v>376</v>
      </c>
      <c r="L76" s="93">
        <v>3204.242718446602</v>
      </c>
      <c r="M76" s="94">
        <v>6217.53076171875</v>
      </c>
      <c r="N76" s="94">
        <v>2854.5634765625</v>
      </c>
      <c r="O76" s="78"/>
      <c r="P76" s="95"/>
      <c r="Q76" s="95"/>
      <c r="R76" s="96"/>
      <c r="S76" s="51">
        <v>1</v>
      </c>
      <c r="T76" s="51">
        <v>1</v>
      </c>
      <c r="U76" s="52">
        <v>0</v>
      </c>
      <c r="V76" s="52">
        <v>0</v>
      </c>
      <c r="W76" s="52">
        <v>0.01</v>
      </c>
      <c r="X76" s="52">
        <v>0.999995</v>
      </c>
      <c r="Y76" s="52">
        <v>0</v>
      </c>
      <c r="Z76" s="52" t="s">
        <v>644</v>
      </c>
      <c r="AA76" s="83">
        <v>76</v>
      </c>
      <c r="AB76" s="83"/>
      <c r="AC76" s="97"/>
      <c r="AD76" s="86" t="s">
        <v>527</v>
      </c>
      <c r="AE76" s="88" t="s">
        <v>475</v>
      </c>
      <c r="AF76" s="86" t="s">
        <v>376</v>
      </c>
      <c r="AG76" s="86" t="s">
        <v>303</v>
      </c>
      <c r="AH76" s="86"/>
      <c r="AI76" s="86" t="s">
        <v>629</v>
      </c>
      <c r="AJ76" s="90">
        <v>43600.961805555555</v>
      </c>
      <c r="AK76" s="88" t="s">
        <v>601</v>
      </c>
      <c r="AL76" s="88" t="s">
        <v>475</v>
      </c>
      <c r="AM76" s="86">
        <v>272</v>
      </c>
      <c r="AN76" s="86">
        <v>337</v>
      </c>
      <c r="AO76" s="86">
        <v>74</v>
      </c>
      <c r="AP76" s="86"/>
      <c r="AQ76" s="86"/>
      <c r="AR76" s="86"/>
      <c r="AS76" s="86"/>
      <c r="AT76" s="86"/>
      <c r="AU76" s="86"/>
      <c r="AV76" s="86"/>
      <c r="AW76" s="86" t="str">
        <f>REPLACE(INDEX(GroupVertices[Group],MATCH(Vertices[[#This Row],[Vertex]],GroupVertices[Vertex],0)),1,1,"")</f>
        <v>1</v>
      </c>
      <c r="AX76" s="51">
        <v>0</v>
      </c>
      <c r="AY76" s="52">
        <v>0</v>
      </c>
      <c r="AZ76" s="51">
        <v>0</v>
      </c>
      <c r="BA76" s="52">
        <v>0</v>
      </c>
      <c r="BB76" s="51">
        <v>0</v>
      </c>
      <c r="BC76" s="52">
        <v>0</v>
      </c>
      <c r="BD76" s="51">
        <v>9</v>
      </c>
      <c r="BE76" s="52">
        <v>100</v>
      </c>
      <c r="BF76" s="51">
        <v>9</v>
      </c>
      <c r="BG76" s="51"/>
      <c r="BH76" s="51"/>
      <c r="BI76" s="51"/>
      <c r="BJ76" s="51"/>
      <c r="BK76" s="51"/>
      <c r="BL76" s="51"/>
      <c r="BM76" s="122" t="s">
        <v>935</v>
      </c>
      <c r="BN76" s="122" t="s">
        <v>935</v>
      </c>
      <c r="BO76" s="122" t="s">
        <v>945</v>
      </c>
      <c r="BP76" s="122" t="s">
        <v>945</v>
      </c>
      <c r="BQ76" s="2"/>
      <c r="BR76" s="3"/>
      <c r="BS76" s="3"/>
      <c r="BT76" s="3"/>
      <c r="BU76" s="3"/>
    </row>
    <row r="77" spans="1:73" ht="15">
      <c r="A77" s="14" t="s">
        <v>277</v>
      </c>
      <c r="B77" s="15"/>
      <c r="C77" s="15"/>
      <c r="D77" s="92">
        <v>207.54716981132074</v>
      </c>
      <c r="E77" s="82"/>
      <c r="F77" s="110" t="s">
        <v>602</v>
      </c>
      <c r="G77" s="15"/>
      <c r="H77" s="112" t="s">
        <v>377</v>
      </c>
      <c r="I77" s="67"/>
      <c r="J77" s="67"/>
      <c r="K77" s="112" t="s">
        <v>377</v>
      </c>
      <c r="L77" s="93">
        <v>37.400485436893206</v>
      </c>
      <c r="M77" s="94">
        <v>1345.4068603515625</v>
      </c>
      <c r="N77" s="94">
        <v>9289.3740234375</v>
      </c>
      <c r="O77" s="78"/>
      <c r="P77" s="95"/>
      <c r="Q77" s="95"/>
      <c r="R77" s="96"/>
      <c r="S77" s="51">
        <v>1</v>
      </c>
      <c r="T77" s="51">
        <v>1</v>
      </c>
      <c r="U77" s="52">
        <v>0</v>
      </c>
      <c r="V77" s="52">
        <v>0</v>
      </c>
      <c r="W77" s="52">
        <v>0.01</v>
      </c>
      <c r="X77" s="52">
        <v>0.999995</v>
      </c>
      <c r="Y77" s="52">
        <v>0</v>
      </c>
      <c r="Z77" s="52" t="s">
        <v>644</v>
      </c>
      <c r="AA77" s="83">
        <v>77</v>
      </c>
      <c r="AB77" s="83"/>
      <c r="AC77" s="97"/>
      <c r="AD77" s="86" t="s">
        <v>527</v>
      </c>
      <c r="AE77" s="88" t="s">
        <v>476</v>
      </c>
      <c r="AF77" s="86" t="s">
        <v>377</v>
      </c>
      <c r="AG77" s="86" t="s">
        <v>303</v>
      </c>
      <c r="AH77" s="86"/>
      <c r="AI77" s="86" t="s">
        <v>629</v>
      </c>
      <c r="AJ77" s="90">
        <v>43601.961805555555</v>
      </c>
      <c r="AK77" s="88" t="s">
        <v>602</v>
      </c>
      <c r="AL77" s="88" t="s">
        <v>476</v>
      </c>
      <c r="AM77" s="86">
        <v>11</v>
      </c>
      <c r="AN77" s="86">
        <v>14</v>
      </c>
      <c r="AO77" s="86">
        <v>4</v>
      </c>
      <c r="AP77" s="86"/>
      <c r="AQ77" s="86"/>
      <c r="AR77" s="86"/>
      <c r="AS77" s="86"/>
      <c r="AT77" s="86"/>
      <c r="AU77" s="86"/>
      <c r="AV77" s="86"/>
      <c r="AW77" s="86" t="str">
        <f>REPLACE(INDEX(GroupVertices[Group],MATCH(Vertices[[#This Row],[Vertex]],GroupVertices[Vertex],0)),1,1,"")</f>
        <v>1</v>
      </c>
      <c r="AX77" s="51">
        <v>0</v>
      </c>
      <c r="AY77" s="52">
        <v>0</v>
      </c>
      <c r="AZ77" s="51">
        <v>0</v>
      </c>
      <c r="BA77" s="52">
        <v>0</v>
      </c>
      <c r="BB77" s="51">
        <v>0</v>
      </c>
      <c r="BC77" s="52">
        <v>0</v>
      </c>
      <c r="BD77" s="51">
        <v>27</v>
      </c>
      <c r="BE77" s="52">
        <v>100</v>
      </c>
      <c r="BF77" s="51">
        <v>27</v>
      </c>
      <c r="BG77" s="51"/>
      <c r="BH77" s="51"/>
      <c r="BI77" s="51"/>
      <c r="BJ77" s="51"/>
      <c r="BK77" s="51"/>
      <c r="BL77" s="51"/>
      <c r="BM77" s="122" t="s">
        <v>1144</v>
      </c>
      <c r="BN77" s="122" t="s">
        <v>1144</v>
      </c>
      <c r="BO77" s="122" t="s">
        <v>1233</v>
      </c>
      <c r="BP77" s="122" t="s">
        <v>1233</v>
      </c>
      <c r="BQ77" s="2"/>
      <c r="BR77" s="3"/>
      <c r="BS77" s="3"/>
      <c r="BT77" s="3"/>
      <c r="BU77" s="3"/>
    </row>
    <row r="78" spans="1:73" ht="15">
      <c r="A78" s="14" t="s">
        <v>278</v>
      </c>
      <c r="B78" s="15"/>
      <c r="C78" s="15"/>
      <c r="D78" s="92">
        <v>703.1446540880503</v>
      </c>
      <c r="E78" s="82"/>
      <c r="F78" s="110" t="s">
        <v>603</v>
      </c>
      <c r="G78" s="15"/>
      <c r="H78" s="112" t="s">
        <v>378</v>
      </c>
      <c r="I78" s="67"/>
      <c r="J78" s="67"/>
      <c r="K78" s="112" t="s">
        <v>378</v>
      </c>
      <c r="L78" s="93">
        <v>2427.6990291262136</v>
      </c>
      <c r="M78" s="94">
        <v>1345.4068603515625</v>
      </c>
      <c r="N78" s="94">
        <v>2854.5634765625</v>
      </c>
      <c r="O78" s="78"/>
      <c r="P78" s="95"/>
      <c r="Q78" s="95"/>
      <c r="R78" s="96"/>
      <c r="S78" s="51">
        <v>1</v>
      </c>
      <c r="T78" s="51">
        <v>1</v>
      </c>
      <c r="U78" s="52">
        <v>0</v>
      </c>
      <c r="V78" s="52">
        <v>0</v>
      </c>
      <c r="W78" s="52">
        <v>0.01</v>
      </c>
      <c r="X78" s="52">
        <v>0.999995</v>
      </c>
      <c r="Y78" s="52">
        <v>0</v>
      </c>
      <c r="Z78" s="52" t="s">
        <v>644</v>
      </c>
      <c r="AA78" s="83">
        <v>78</v>
      </c>
      <c r="AB78" s="83"/>
      <c r="AC78" s="97"/>
      <c r="AD78" s="86" t="s">
        <v>527</v>
      </c>
      <c r="AE78" s="88" t="s">
        <v>477</v>
      </c>
      <c r="AF78" s="86" t="s">
        <v>378</v>
      </c>
      <c r="AG78" s="86" t="s">
        <v>303</v>
      </c>
      <c r="AH78" s="86"/>
      <c r="AI78" s="86" t="s">
        <v>629</v>
      </c>
      <c r="AJ78" s="90">
        <v>43603.961805555555</v>
      </c>
      <c r="AK78" s="88" t="s">
        <v>603</v>
      </c>
      <c r="AL78" s="88" t="s">
        <v>477</v>
      </c>
      <c r="AM78" s="86">
        <v>208</v>
      </c>
      <c r="AN78" s="86">
        <v>61</v>
      </c>
      <c r="AO78" s="86">
        <v>37</v>
      </c>
      <c r="AP78" s="86"/>
      <c r="AQ78" s="86"/>
      <c r="AR78" s="86"/>
      <c r="AS78" s="86"/>
      <c r="AT78" s="86"/>
      <c r="AU78" s="86"/>
      <c r="AV78" s="86"/>
      <c r="AW78" s="86" t="str">
        <f>REPLACE(INDEX(GroupVertices[Group],MATCH(Vertices[[#This Row],[Vertex]],GroupVertices[Vertex],0)),1,1,"")</f>
        <v>1</v>
      </c>
      <c r="AX78" s="51">
        <v>1</v>
      </c>
      <c r="AY78" s="52">
        <v>2.6315789473684212</v>
      </c>
      <c r="AZ78" s="51">
        <v>1</v>
      </c>
      <c r="BA78" s="52">
        <v>2.6315789473684212</v>
      </c>
      <c r="BB78" s="51">
        <v>0</v>
      </c>
      <c r="BC78" s="52">
        <v>0</v>
      </c>
      <c r="BD78" s="51">
        <v>36</v>
      </c>
      <c r="BE78" s="52">
        <v>94.73684210526316</v>
      </c>
      <c r="BF78" s="51">
        <v>38</v>
      </c>
      <c r="BG78" s="51"/>
      <c r="BH78" s="51"/>
      <c r="BI78" s="51"/>
      <c r="BJ78" s="51"/>
      <c r="BK78" s="51"/>
      <c r="BL78" s="51"/>
      <c r="BM78" s="122" t="s">
        <v>1145</v>
      </c>
      <c r="BN78" s="122" t="s">
        <v>1145</v>
      </c>
      <c r="BO78" s="122" t="s">
        <v>1234</v>
      </c>
      <c r="BP78" s="122" t="s">
        <v>1234</v>
      </c>
      <c r="BQ78" s="2"/>
      <c r="BR78" s="3"/>
      <c r="BS78" s="3"/>
      <c r="BT78" s="3"/>
      <c r="BU78" s="3"/>
    </row>
    <row r="79" spans="1:73" ht="409.5">
      <c r="A79" s="14" t="s">
        <v>279</v>
      </c>
      <c r="B79" s="15"/>
      <c r="C79" s="15"/>
      <c r="D79" s="92">
        <v>698.1132075471698</v>
      </c>
      <c r="E79" s="82"/>
      <c r="F79" s="110" t="s">
        <v>604</v>
      </c>
      <c r="G79" s="15"/>
      <c r="H79" s="57" t="s">
        <v>379</v>
      </c>
      <c r="I79" s="67"/>
      <c r="J79" s="67"/>
      <c r="K79" s="57" t="s">
        <v>379</v>
      </c>
      <c r="L79" s="93">
        <v>2403.4320388349515</v>
      </c>
      <c r="M79" s="94">
        <v>9465.61328125</v>
      </c>
      <c r="N79" s="94">
        <v>3927.03173828125</v>
      </c>
      <c r="O79" s="78"/>
      <c r="P79" s="95"/>
      <c r="Q79" s="95"/>
      <c r="R79" s="96"/>
      <c r="S79" s="51">
        <v>1</v>
      </c>
      <c r="T79" s="51">
        <v>1</v>
      </c>
      <c r="U79" s="52">
        <v>0</v>
      </c>
      <c r="V79" s="52">
        <v>0</v>
      </c>
      <c r="W79" s="52">
        <v>0.01</v>
      </c>
      <c r="X79" s="52">
        <v>0.999995</v>
      </c>
      <c r="Y79" s="52">
        <v>0</v>
      </c>
      <c r="Z79" s="52" t="s">
        <v>644</v>
      </c>
      <c r="AA79" s="83">
        <v>79</v>
      </c>
      <c r="AB79" s="83"/>
      <c r="AC79" s="97"/>
      <c r="AD79" s="86" t="s">
        <v>527</v>
      </c>
      <c r="AE79" s="88" t="s">
        <v>478</v>
      </c>
      <c r="AF79" s="86" t="s">
        <v>379</v>
      </c>
      <c r="AG79" s="86" t="s">
        <v>303</v>
      </c>
      <c r="AH79" s="86"/>
      <c r="AI79" s="86" t="s">
        <v>629</v>
      </c>
      <c r="AJ79" s="90">
        <v>43604.62847222222</v>
      </c>
      <c r="AK79" s="88" t="s">
        <v>604</v>
      </c>
      <c r="AL79" s="88" t="s">
        <v>478</v>
      </c>
      <c r="AM79" s="86">
        <v>206</v>
      </c>
      <c r="AN79" s="86">
        <v>18</v>
      </c>
      <c r="AO79" s="86">
        <v>7</v>
      </c>
      <c r="AP79" s="86"/>
      <c r="AQ79" s="86"/>
      <c r="AR79" s="86"/>
      <c r="AS79" s="86"/>
      <c r="AT79" s="86"/>
      <c r="AU79" s="86"/>
      <c r="AV79" s="86"/>
      <c r="AW79" s="86" t="str">
        <f>REPLACE(INDEX(GroupVertices[Group],MATCH(Vertices[[#This Row],[Vertex]],GroupVertices[Vertex],0)),1,1,"")</f>
        <v>1</v>
      </c>
      <c r="AX79" s="51">
        <v>2</v>
      </c>
      <c r="AY79" s="52">
        <v>5.405405405405405</v>
      </c>
      <c r="AZ79" s="51">
        <v>1</v>
      </c>
      <c r="BA79" s="52">
        <v>2.7027027027027026</v>
      </c>
      <c r="BB79" s="51">
        <v>0</v>
      </c>
      <c r="BC79" s="52">
        <v>0</v>
      </c>
      <c r="BD79" s="51">
        <v>34</v>
      </c>
      <c r="BE79" s="52">
        <v>91.89189189189189</v>
      </c>
      <c r="BF79" s="51">
        <v>37</v>
      </c>
      <c r="BG79" s="51"/>
      <c r="BH79" s="51"/>
      <c r="BI79" s="51"/>
      <c r="BJ79" s="51"/>
      <c r="BK79" s="51"/>
      <c r="BL79" s="51"/>
      <c r="BM79" s="122" t="s">
        <v>1146</v>
      </c>
      <c r="BN79" s="122" t="s">
        <v>1146</v>
      </c>
      <c r="BO79" s="122" t="s">
        <v>1235</v>
      </c>
      <c r="BP79" s="122" t="s">
        <v>1235</v>
      </c>
      <c r="BQ79" s="2"/>
      <c r="BR79" s="3"/>
      <c r="BS79" s="3"/>
      <c r="BT79" s="3"/>
      <c r="BU79" s="3"/>
    </row>
    <row r="80" spans="1:73" ht="15">
      <c r="A80" s="14" t="s">
        <v>280</v>
      </c>
      <c r="B80" s="15"/>
      <c r="C80" s="15"/>
      <c r="D80" s="92">
        <v>270.44025157232704</v>
      </c>
      <c r="E80" s="82"/>
      <c r="F80" s="110" t="s">
        <v>605</v>
      </c>
      <c r="G80" s="15"/>
      <c r="H80" s="112" t="s">
        <v>380</v>
      </c>
      <c r="I80" s="67"/>
      <c r="J80" s="67"/>
      <c r="K80" s="112" t="s">
        <v>380</v>
      </c>
      <c r="L80" s="93">
        <v>340.7378640776699</v>
      </c>
      <c r="M80" s="94">
        <v>3781.468994140625</v>
      </c>
      <c r="N80" s="94">
        <v>8216.904296875</v>
      </c>
      <c r="O80" s="78"/>
      <c r="P80" s="95"/>
      <c r="Q80" s="95"/>
      <c r="R80" s="96"/>
      <c r="S80" s="51">
        <v>1</v>
      </c>
      <c r="T80" s="51">
        <v>1</v>
      </c>
      <c r="U80" s="52">
        <v>0</v>
      </c>
      <c r="V80" s="52">
        <v>0</v>
      </c>
      <c r="W80" s="52">
        <v>0.01</v>
      </c>
      <c r="X80" s="52">
        <v>0.999995</v>
      </c>
      <c r="Y80" s="52">
        <v>0</v>
      </c>
      <c r="Z80" s="52" t="s">
        <v>644</v>
      </c>
      <c r="AA80" s="83">
        <v>80</v>
      </c>
      <c r="AB80" s="83"/>
      <c r="AC80" s="97"/>
      <c r="AD80" s="86" t="s">
        <v>527</v>
      </c>
      <c r="AE80" s="88" t="s">
        <v>479</v>
      </c>
      <c r="AF80" s="86" t="s">
        <v>380</v>
      </c>
      <c r="AG80" s="86" t="s">
        <v>303</v>
      </c>
      <c r="AH80" s="86"/>
      <c r="AI80" s="86" t="s">
        <v>629</v>
      </c>
      <c r="AJ80" s="90">
        <v>43605.961805555555</v>
      </c>
      <c r="AK80" s="88" t="s">
        <v>605</v>
      </c>
      <c r="AL80" s="88" t="s">
        <v>479</v>
      </c>
      <c r="AM80" s="86">
        <v>36</v>
      </c>
      <c r="AN80" s="86">
        <v>7</v>
      </c>
      <c r="AO80" s="86">
        <v>1</v>
      </c>
      <c r="AP80" s="86"/>
      <c r="AQ80" s="86"/>
      <c r="AR80" s="86"/>
      <c r="AS80" s="86"/>
      <c r="AT80" s="86"/>
      <c r="AU80" s="86"/>
      <c r="AV80" s="86"/>
      <c r="AW80" s="86" t="str">
        <f>REPLACE(INDEX(GroupVertices[Group],MATCH(Vertices[[#This Row],[Vertex]],GroupVertices[Vertex],0)),1,1,"")</f>
        <v>1</v>
      </c>
      <c r="AX80" s="51">
        <v>0</v>
      </c>
      <c r="AY80" s="52">
        <v>0</v>
      </c>
      <c r="AZ80" s="51">
        <v>0</v>
      </c>
      <c r="BA80" s="52">
        <v>0</v>
      </c>
      <c r="BB80" s="51">
        <v>0</v>
      </c>
      <c r="BC80" s="52">
        <v>0</v>
      </c>
      <c r="BD80" s="51">
        <v>14</v>
      </c>
      <c r="BE80" s="52">
        <v>100</v>
      </c>
      <c r="BF80" s="51">
        <v>14</v>
      </c>
      <c r="BG80" s="51"/>
      <c r="BH80" s="51"/>
      <c r="BI80" s="51"/>
      <c r="BJ80" s="51"/>
      <c r="BK80" s="51"/>
      <c r="BL80" s="51"/>
      <c r="BM80" s="122" t="s">
        <v>1147</v>
      </c>
      <c r="BN80" s="122" t="s">
        <v>1147</v>
      </c>
      <c r="BO80" s="122" t="s">
        <v>1236</v>
      </c>
      <c r="BP80" s="122" t="s">
        <v>1236</v>
      </c>
      <c r="BQ80" s="2"/>
      <c r="BR80" s="3"/>
      <c r="BS80" s="3"/>
      <c r="BT80" s="3"/>
      <c r="BU80" s="3"/>
    </row>
    <row r="81" spans="1:73" ht="15">
      <c r="A81" s="14" t="s">
        <v>281</v>
      </c>
      <c r="B81" s="15"/>
      <c r="C81" s="15"/>
      <c r="D81" s="92">
        <v>320.7547169811321</v>
      </c>
      <c r="E81" s="82"/>
      <c r="F81" s="110" t="s">
        <v>606</v>
      </c>
      <c r="G81" s="15"/>
      <c r="H81" s="112" t="s">
        <v>381</v>
      </c>
      <c r="I81" s="67"/>
      <c r="J81" s="67"/>
      <c r="K81" s="112" t="s">
        <v>381</v>
      </c>
      <c r="L81" s="93">
        <v>583.4077669902913</v>
      </c>
      <c r="M81" s="94">
        <v>1345.4068603515625</v>
      </c>
      <c r="N81" s="94">
        <v>7144.4365234375</v>
      </c>
      <c r="O81" s="78"/>
      <c r="P81" s="95"/>
      <c r="Q81" s="95"/>
      <c r="R81" s="96"/>
      <c r="S81" s="51">
        <v>1</v>
      </c>
      <c r="T81" s="51">
        <v>1</v>
      </c>
      <c r="U81" s="52">
        <v>0</v>
      </c>
      <c r="V81" s="52">
        <v>0</v>
      </c>
      <c r="W81" s="52">
        <v>0.01</v>
      </c>
      <c r="X81" s="52">
        <v>0.999995</v>
      </c>
      <c r="Y81" s="52">
        <v>0</v>
      </c>
      <c r="Z81" s="52" t="s">
        <v>644</v>
      </c>
      <c r="AA81" s="83">
        <v>81</v>
      </c>
      <c r="AB81" s="83"/>
      <c r="AC81" s="97"/>
      <c r="AD81" s="86" t="s">
        <v>527</v>
      </c>
      <c r="AE81" s="88" t="s">
        <v>480</v>
      </c>
      <c r="AF81" s="86" t="s">
        <v>381</v>
      </c>
      <c r="AG81" s="86" t="s">
        <v>303</v>
      </c>
      <c r="AH81" s="86"/>
      <c r="AI81" s="86" t="s">
        <v>629</v>
      </c>
      <c r="AJ81" s="90">
        <v>43606.61704861111</v>
      </c>
      <c r="AK81" s="88" t="s">
        <v>606</v>
      </c>
      <c r="AL81" s="88" t="s">
        <v>480</v>
      </c>
      <c r="AM81" s="86">
        <v>56</v>
      </c>
      <c r="AN81" s="86">
        <v>1</v>
      </c>
      <c r="AO81" s="86">
        <v>16</v>
      </c>
      <c r="AP81" s="86"/>
      <c r="AQ81" s="86"/>
      <c r="AR81" s="86"/>
      <c r="AS81" s="86"/>
      <c r="AT81" s="86"/>
      <c r="AU81" s="86"/>
      <c r="AV81" s="86"/>
      <c r="AW81" s="86" t="str">
        <f>REPLACE(INDEX(GroupVertices[Group],MATCH(Vertices[[#This Row],[Vertex]],GroupVertices[Vertex],0)),1,1,"")</f>
        <v>1</v>
      </c>
      <c r="AX81" s="51">
        <v>0</v>
      </c>
      <c r="AY81" s="52">
        <v>0</v>
      </c>
      <c r="AZ81" s="51">
        <v>0</v>
      </c>
      <c r="BA81" s="52">
        <v>0</v>
      </c>
      <c r="BB81" s="51">
        <v>0</v>
      </c>
      <c r="BC81" s="52">
        <v>0</v>
      </c>
      <c r="BD81" s="51">
        <v>28</v>
      </c>
      <c r="BE81" s="52">
        <v>100</v>
      </c>
      <c r="BF81" s="51">
        <v>28</v>
      </c>
      <c r="BG81" s="51"/>
      <c r="BH81" s="51"/>
      <c r="BI81" s="51"/>
      <c r="BJ81" s="51"/>
      <c r="BK81" s="51"/>
      <c r="BL81" s="51"/>
      <c r="BM81" s="122" t="s">
        <v>1148</v>
      </c>
      <c r="BN81" s="122" t="s">
        <v>1148</v>
      </c>
      <c r="BO81" s="122" t="s">
        <v>1237</v>
      </c>
      <c r="BP81" s="122" t="s">
        <v>1237</v>
      </c>
      <c r="BQ81" s="2"/>
      <c r="BR81" s="3"/>
      <c r="BS81" s="3"/>
      <c r="BT81" s="3"/>
      <c r="BU81" s="3"/>
    </row>
    <row r="82" spans="1:73" ht="15">
      <c r="A82" s="14" t="s">
        <v>282</v>
      </c>
      <c r="B82" s="15"/>
      <c r="C82" s="15"/>
      <c r="D82" s="92">
        <v>637.7358490566038</v>
      </c>
      <c r="E82" s="82"/>
      <c r="F82" s="110" t="s">
        <v>607</v>
      </c>
      <c r="G82" s="15"/>
      <c r="H82" s="112" t="s">
        <v>382</v>
      </c>
      <c r="I82" s="67"/>
      <c r="J82" s="67"/>
      <c r="K82" s="112" t="s">
        <v>382</v>
      </c>
      <c r="L82" s="93">
        <v>2112.2281553398057</v>
      </c>
      <c r="M82" s="94">
        <v>7029.55224609375</v>
      </c>
      <c r="N82" s="94">
        <v>3927.03173828125</v>
      </c>
      <c r="O82" s="78"/>
      <c r="P82" s="95"/>
      <c r="Q82" s="95"/>
      <c r="R82" s="96"/>
      <c r="S82" s="51">
        <v>1</v>
      </c>
      <c r="T82" s="51">
        <v>1</v>
      </c>
      <c r="U82" s="52">
        <v>0</v>
      </c>
      <c r="V82" s="52">
        <v>0</v>
      </c>
      <c r="W82" s="52">
        <v>0.01</v>
      </c>
      <c r="X82" s="52">
        <v>0.999995</v>
      </c>
      <c r="Y82" s="52">
        <v>0</v>
      </c>
      <c r="Z82" s="52" t="s">
        <v>644</v>
      </c>
      <c r="AA82" s="83">
        <v>82</v>
      </c>
      <c r="AB82" s="83"/>
      <c r="AC82" s="97"/>
      <c r="AD82" s="86" t="s">
        <v>527</v>
      </c>
      <c r="AE82" s="88" t="s">
        <v>481</v>
      </c>
      <c r="AF82" s="86" t="s">
        <v>382</v>
      </c>
      <c r="AG82" s="86" t="s">
        <v>303</v>
      </c>
      <c r="AH82" s="86"/>
      <c r="AI82" s="86" t="s">
        <v>629</v>
      </c>
      <c r="AJ82" s="90">
        <v>43607.961863425924</v>
      </c>
      <c r="AK82" s="88" t="s">
        <v>607</v>
      </c>
      <c r="AL82" s="88" t="s">
        <v>481</v>
      </c>
      <c r="AM82" s="86">
        <v>182</v>
      </c>
      <c r="AN82" s="86">
        <v>20</v>
      </c>
      <c r="AO82" s="86">
        <v>30</v>
      </c>
      <c r="AP82" s="86"/>
      <c r="AQ82" s="86"/>
      <c r="AR82" s="86"/>
      <c r="AS82" s="86"/>
      <c r="AT82" s="86"/>
      <c r="AU82" s="86"/>
      <c r="AV82" s="86"/>
      <c r="AW82" s="86" t="str">
        <f>REPLACE(INDEX(GroupVertices[Group],MATCH(Vertices[[#This Row],[Vertex]],GroupVertices[Vertex],0)),1,1,"")</f>
        <v>1</v>
      </c>
      <c r="AX82" s="51">
        <v>1</v>
      </c>
      <c r="AY82" s="52">
        <v>2.7777777777777777</v>
      </c>
      <c r="AZ82" s="51">
        <v>0</v>
      </c>
      <c r="BA82" s="52">
        <v>0</v>
      </c>
      <c r="BB82" s="51">
        <v>0</v>
      </c>
      <c r="BC82" s="52">
        <v>0</v>
      </c>
      <c r="BD82" s="51">
        <v>35</v>
      </c>
      <c r="BE82" s="52">
        <v>97.22222222222223</v>
      </c>
      <c r="BF82" s="51">
        <v>36</v>
      </c>
      <c r="BG82" s="51"/>
      <c r="BH82" s="51"/>
      <c r="BI82" s="51"/>
      <c r="BJ82" s="51"/>
      <c r="BK82" s="51"/>
      <c r="BL82" s="51"/>
      <c r="BM82" s="122" t="s">
        <v>1149</v>
      </c>
      <c r="BN82" s="122" t="s">
        <v>1149</v>
      </c>
      <c r="BO82" s="122" t="s">
        <v>1238</v>
      </c>
      <c r="BP82" s="122" t="s">
        <v>1238</v>
      </c>
      <c r="BQ82" s="2"/>
      <c r="BR82" s="3"/>
      <c r="BS82" s="3"/>
      <c r="BT82" s="3"/>
      <c r="BU82" s="3"/>
    </row>
    <row r="83" spans="1:73" ht="15">
      <c r="A83" s="14" t="s">
        <v>283</v>
      </c>
      <c r="B83" s="15"/>
      <c r="C83" s="15"/>
      <c r="D83" s="92">
        <v>340.8805031446541</v>
      </c>
      <c r="E83" s="82"/>
      <c r="F83" s="110" t="s">
        <v>608</v>
      </c>
      <c r="G83" s="15"/>
      <c r="H83" s="112" t="s">
        <v>383</v>
      </c>
      <c r="I83" s="67"/>
      <c r="J83" s="67"/>
      <c r="K83" s="112" t="s">
        <v>383</v>
      </c>
      <c r="L83" s="93">
        <v>680.4757281553398</v>
      </c>
      <c r="M83" s="94">
        <v>7029.55224609375</v>
      </c>
      <c r="N83" s="94">
        <v>7144.4365234375</v>
      </c>
      <c r="O83" s="78"/>
      <c r="P83" s="95"/>
      <c r="Q83" s="95"/>
      <c r="R83" s="96"/>
      <c r="S83" s="51">
        <v>1</v>
      </c>
      <c r="T83" s="51">
        <v>1</v>
      </c>
      <c r="U83" s="52">
        <v>0</v>
      </c>
      <c r="V83" s="52">
        <v>0</v>
      </c>
      <c r="W83" s="52">
        <v>0.01</v>
      </c>
      <c r="X83" s="52">
        <v>0.999995</v>
      </c>
      <c r="Y83" s="52">
        <v>0</v>
      </c>
      <c r="Z83" s="52" t="s">
        <v>644</v>
      </c>
      <c r="AA83" s="83">
        <v>83</v>
      </c>
      <c r="AB83" s="83"/>
      <c r="AC83" s="97"/>
      <c r="AD83" s="86" t="s">
        <v>527</v>
      </c>
      <c r="AE83" s="88" t="s">
        <v>482</v>
      </c>
      <c r="AF83" s="86" t="s">
        <v>383</v>
      </c>
      <c r="AG83" s="86" t="s">
        <v>303</v>
      </c>
      <c r="AH83" s="86"/>
      <c r="AI83" s="86" t="s">
        <v>629</v>
      </c>
      <c r="AJ83" s="90">
        <v>43608.961805555555</v>
      </c>
      <c r="AK83" s="88" t="s">
        <v>608</v>
      </c>
      <c r="AL83" s="88" t="s">
        <v>482</v>
      </c>
      <c r="AM83" s="86">
        <v>64</v>
      </c>
      <c r="AN83" s="86">
        <v>4</v>
      </c>
      <c r="AO83" s="86">
        <v>12</v>
      </c>
      <c r="AP83" s="86"/>
      <c r="AQ83" s="86"/>
      <c r="AR83" s="86"/>
      <c r="AS83" s="86"/>
      <c r="AT83" s="86"/>
      <c r="AU83" s="86"/>
      <c r="AV83" s="86"/>
      <c r="AW83" s="86" t="str">
        <f>REPLACE(INDEX(GroupVertices[Group],MATCH(Vertices[[#This Row],[Vertex]],GroupVertices[Vertex],0)),1,1,"")</f>
        <v>1</v>
      </c>
      <c r="AX83" s="51">
        <v>1</v>
      </c>
      <c r="AY83" s="52">
        <v>4.545454545454546</v>
      </c>
      <c r="AZ83" s="51">
        <v>0</v>
      </c>
      <c r="BA83" s="52">
        <v>0</v>
      </c>
      <c r="BB83" s="51">
        <v>0</v>
      </c>
      <c r="BC83" s="52">
        <v>0</v>
      </c>
      <c r="BD83" s="51">
        <v>21</v>
      </c>
      <c r="BE83" s="52">
        <v>95.45454545454545</v>
      </c>
      <c r="BF83" s="51">
        <v>22</v>
      </c>
      <c r="BG83" s="51"/>
      <c r="BH83" s="51"/>
      <c r="BI83" s="51"/>
      <c r="BJ83" s="51"/>
      <c r="BK83" s="51"/>
      <c r="BL83" s="51"/>
      <c r="BM83" s="122" t="s">
        <v>1150</v>
      </c>
      <c r="BN83" s="122" t="s">
        <v>1150</v>
      </c>
      <c r="BO83" s="122" t="s">
        <v>1239</v>
      </c>
      <c r="BP83" s="122" t="s">
        <v>1239</v>
      </c>
      <c r="BQ83" s="2"/>
      <c r="BR83" s="3"/>
      <c r="BS83" s="3"/>
      <c r="BT83" s="3"/>
      <c r="BU83" s="3"/>
    </row>
    <row r="84" spans="1:73" ht="15">
      <c r="A84" s="14" t="s">
        <v>284</v>
      </c>
      <c r="B84" s="15"/>
      <c r="C84" s="15"/>
      <c r="D84" s="92">
        <v>290.566037735849</v>
      </c>
      <c r="E84" s="82"/>
      <c r="F84" s="110" t="s">
        <v>609</v>
      </c>
      <c r="G84" s="15"/>
      <c r="H84" s="112"/>
      <c r="I84" s="67"/>
      <c r="J84" s="67"/>
      <c r="K84" s="112"/>
      <c r="L84" s="93">
        <v>437.80582524271847</v>
      </c>
      <c r="M84" s="94">
        <v>5405.5107421875</v>
      </c>
      <c r="N84" s="94">
        <v>8216.904296875</v>
      </c>
      <c r="O84" s="78"/>
      <c r="P84" s="95"/>
      <c r="Q84" s="95"/>
      <c r="R84" s="96"/>
      <c r="S84" s="51">
        <v>1</v>
      </c>
      <c r="T84" s="51">
        <v>1</v>
      </c>
      <c r="U84" s="52">
        <v>0</v>
      </c>
      <c r="V84" s="52">
        <v>0</v>
      </c>
      <c r="W84" s="52">
        <v>0.01</v>
      </c>
      <c r="X84" s="52">
        <v>0.999995</v>
      </c>
      <c r="Y84" s="52">
        <v>0</v>
      </c>
      <c r="Z84" s="52" t="s">
        <v>644</v>
      </c>
      <c r="AA84" s="83">
        <v>84</v>
      </c>
      <c r="AB84" s="83"/>
      <c r="AC84" s="97"/>
      <c r="AD84" s="86" t="s">
        <v>527</v>
      </c>
      <c r="AE84" s="88" t="s">
        <v>483</v>
      </c>
      <c r="AF84" s="86"/>
      <c r="AG84" s="86" t="s">
        <v>303</v>
      </c>
      <c r="AH84" s="86"/>
      <c r="AI84" s="86" t="s">
        <v>629</v>
      </c>
      <c r="AJ84" s="90">
        <v>43609.709016203706</v>
      </c>
      <c r="AK84" s="88" t="s">
        <v>609</v>
      </c>
      <c r="AL84" s="88" t="s">
        <v>483</v>
      </c>
      <c r="AM84" s="86">
        <v>44</v>
      </c>
      <c r="AN84" s="86">
        <v>49</v>
      </c>
      <c r="AO84" s="86">
        <v>24</v>
      </c>
      <c r="AP84" s="86"/>
      <c r="AQ84" s="86"/>
      <c r="AR84" s="86"/>
      <c r="AS84" s="86"/>
      <c r="AT84" s="86"/>
      <c r="AU84" s="86"/>
      <c r="AV84" s="86"/>
      <c r="AW84" s="86" t="str">
        <f>REPLACE(INDEX(GroupVertices[Group],MATCH(Vertices[[#This Row],[Vertex]],GroupVertices[Vertex],0)),1,1,"")</f>
        <v>1</v>
      </c>
      <c r="AX84" s="51"/>
      <c r="AY84" s="52"/>
      <c r="AZ84" s="51"/>
      <c r="BA84" s="52"/>
      <c r="BB84" s="51"/>
      <c r="BC84" s="52"/>
      <c r="BD84" s="51"/>
      <c r="BE84" s="52"/>
      <c r="BF84" s="51"/>
      <c r="BG84" s="51"/>
      <c r="BH84" s="51"/>
      <c r="BI84" s="51"/>
      <c r="BJ84" s="51"/>
      <c r="BK84" s="51"/>
      <c r="BL84" s="51"/>
      <c r="BM84" s="122" t="s">
        <v>628</v>
      </c>
      <c r="BN84" s="122" t="s">
        <v>628</v>
      </c>
      <c r="BO84" s="122" t="s">
        <v>628</v>
      </c>
      <c r="BP84" s="122" t="s">
        <v>628</v>
      </c>
      <c r="BQ84" s="2"/>
      <c r="BR84" s="3"/>
      <c r="BS84" s="3"/>
      <c r="BT84" s="3"/>
      <c r="BU84" s="3"/>
    </row>
    <row r="85" spans="1:73" ht="409.5">
      <c r="A85" s="14" t="s">
        <v>285</v>
      </c>
      <c r="B85" s="15"/>
      <c r="C85" s="15"/>
      <c r="D85" s="92">
        <v>1000</v>
      </c>
      <c r="E85" s="82"/>
      <c r="F85" s="110" t="s">
        <v>610</v>
      </c>
      <c r="G85" s="15"/>
      <c r="H85" s="57" t="s">
        <v>384</v>
      </c>
      <c r="I85" s="67"/>
      <c r="J85" s="67"/>
      <c r="K85" s="57" t="s">
        <v>384</v>
      </c>
      <c r="L85" s="93">
        <v>4102.121359223301</v>
      </c>
      <c r="M85" s="94">
        <v>4593.4892578125</v>
      </c>
      <c r="N85" s="94">
        <v>1782.094970703125</v>
      </c>
      <c r="O85" s="78"/>
      <c r="P85" s="95"/>
      <c r="Q85" s="95"/>
      <c r="R85" s="96"/>
      <c r="S85" s="51">
        <v>1</v>
      </c>
      <c r="T85" s="51">
        <v>1</v>
      </c>
      <c r="U85" s="52">
        <v>0</v>
      </c>
      <c r="V85" s="52">
        <v>0</v>
      </c>
      <c r="W85" s="52">
        <v>0.01</v>
      </c>
      <c r="X85" s="52">
        <v>0.999995</v>
      </c>
      <c r="Y85" s="52">
        <v>0</v>
      </c>
      <c r="Z85" s="52" t="s">
        <v>644</v>
      </c>
      <c r="AA85" s="83">
        <v>85</v>
      </c>
      <c r="AB85" s="83"/>
      <c r="AC85" s="97"/>
      <c r="AD85" s="86" t="s">
        <v>527</v>
      </c>
      <c r="AE85" s="88" t="s">
        <v>484</v>
      </c>
      <c r="AF85" s="86" t="s">
        <v>384</v>
      </c>
      <c r="AG85" s="86" t="s">
        <v>303</v>
      </c>
      <c r="AH85" s="86"/>
      <c r="AI85" s="86" t="s">
        <v>629</v>
      </c>
      <c r="AJ85" s="90">
        <v>43611.62847222222</v>
      </c>
      <c r="AK85" s="88" t="s">
        <v>610</v>
      </c>
      <c r="AL85" s="88" t="s">
        <v>484</v>
      </c>
      <c r="AM85" s="86">
        <v>346</v>
      </c>
      <c r="AN85" s="86">
        <v>39</v>
      </c>
      <c r="AO85" s="86">
        <v>26</v>
      </c>
      <c r="AP85" s="86"/>
      <c r="AQ85" s="86"/>
      <c r="AR85" s="86"/>
      <c r="AS85" s="86"/>
      <c r="AT85" s="86"/>
      <c r="AU85" s="86"/>
      <c r="AV85" s="86"/>
      <c r="AW85" s="86" t="str">
        <f>REPLACE(INDEX(GroupVertices[Group],MATCH(Vertices[[#This Row],[Vertex]],GroupVertices[Vertex],0)),1,1,"")</f>
        <v>1</v>
      </c>
      <c r="AX85" s="51">
        <v>3</v>
      </c>
      <c r="AY85" s="52">
        <v>8.823529411764707</v>
      </c>
      <c r="AZ85" s="51">
        <v>0</v>
      </c>
      <c r="BA85" s="52">
        <v>0</v>
      </c>
      <c r="BB85" s="51">
        <v>0</v>
      </c>
      <c r="BC85" s="52">
        <v>0</v>
      </c>
      <c r="BD85" s="51">
        <v>31</v>
      </c>
      <c r="BE85" s="52">
        <v>91.17647058823529</v>
      </c>
      <c r="BF85" s="51">
        <v>34</v>
      </c>
      <c r="BG85" s="51"/>
      <c r="BH85" s="51"/>
      <c r="BI85" s="51"/>
      <c r="BJ85" s="51"/>
      <c r="BK85" s="51"/>
      <c r="BL85" s="51"/>
      <c r="BM85" s="122" t="s">
        <v>1151</v>
      </c>
      <c r="BN85" s="122" t="s">
        <v>1151</v>
      </c>
      <c r="BO85" s="122" t="s">
        <v>1240</v>
      </c>
      <c r="BP85" s="122" t="s">
        <v>1240</v>
      </c>
      <c r="BQ85" s="2"/>
      <c r="BR85" s="3"/>
      <c r="BS85" s="3"/>
      <c r="BT85" s="3"/>
      <c r="BU85" s="3"/>
    </row>
    <row r="86" spans="1:73" ht="15">
      <c r="A86" s="14" t="s">
        <v>286</v>
      </c>
      <c r="B86" s="15"/>
      <c r="C86" s="15"/>
      <c r="D86" s="92">
        <v>537.1069182389938</v>
      </c>
      <c r="E86" s="82"/>
      <c r="F86" s="110" t="s">
        <v>611</v>
      </c>
      <c r="G86" s="15"/>
      <c r="H86" s="112" t="s">
        <v>385</v>
      </c>
      <c r="I86" s="67"/>
      <c r="J86" s="67"/>
      <c r="K86" s="112" t="s">
        <v>385</v>
      </c>
      <c r="L86" s="93">
        <v>1626.888349514563</v>
      </c>
      <c r="M86" s="94">
        <v>533.3861694335938</v>
      </c>
      <c r="N86" s="94">
        <v>3927.03173828125</v>
      </c>
      <c r="O86" s="78"/>
      <c r="P86" s="95"/>
      <c r="Q86" s="95"/>
      <c r="R86" s="96"/>
      <c r="S86" s="51">
        <v>1</v>
      </c>
      <c r="T86" s="51">
        <v>1</v>
      </c>
      <c r="U86" s="52">
        <v>0</v>
      </c>
      <c r="V86" s="52">
        <v>0</v>
      </c>
      <c r="W86" s="52">
        <v>0.01</v>
      </c>
      <c r="X86" s="52">
        <v>0.999995</v>
      </c>
      <c r="Y86" s="52">
        <v>0</v>
      </c>
      <c r="Z86" s="52" t="s">
        <v>644</v>
      </c>
      <c r="AA86" s="83">
        <v>86</v>
      </c>
      <c r="AB86" s="83"/>
      <c r="AC86" s="97"/>
      <c r="AD86" s="86" t="s">
        <v>527</v>
      </c>
      <c r="AE86" s="88" t="s">
        <v>485</v>
      </c>
      <c r="AF86" s="86" t="s">
        <v>385</v>
      </c>
      <c r="AG86" s="86" t="s">
        <v>303</v>
      </c>
      <c r="AH86" s="86"/>
      <c r="AI86" s="86" t="s">
        <v>629</v>
      </c>
      <c r="AJ86" s="90">
        <v>43613.961805555555</v>
      </c>
      <c r="AK86" s="88" t="s">
        <v>611</v>
      </c>
      <c r="AL86" s="88" t="s">
        <v>485</v>
      </c>
      <c r="AM86" s="86">
        <v>142</v>
      </c>
      <c r="AN86" s="86">
        <v>16</v>
      </c>
      <c r="AO86" s="86">
        <v>11</v>
      </c>
      <c r="AP86" s="86"/>
      <c r="AQ86" s="86"/>
      <c r="AR86" s="86"/>
      <c r="AS86" s="86"/>
      <c r="AT86" s="86"/>
      <c r="AU86" s="86"/>
      <c r="AV86" s="86"/>
      <c r="AW86" s="86" t="str">
        <f>REPLACE(INDEX(GroupVertices[Group],MATCH(Vertices[[#This Row],[Vertex]],GroupVertices[Vertex],0)),1,1,"")</f>
        <v>1</v>
      </c>
      <c r="AX86" s="51">
        <v>0</v>
      </c>
      <c r="AY86" s="52">
        <v>0</v>
      </c>
      <c r="AZ86" s="51">
        <v>0</v>
      </c>
      <c r="BA86" s="52">
        <v>0</v>
      </c>
      <c r="BB86" s="51">
        <v>0</v>
      </c>
      <c r="BC86" s="52">
        <v>0</v>
      </c>
      <c r="BD86" s="51">
        <v>38</v>
      </c>
      <c r="BE86" s="52">
        <v>100</v>
      </c>
      <c r="BF86" s="51">
        <v>38</v>
      </c>
      <c r="BG86" s="51"/>
      <c r="BH86" s="51"/>
      <c r="BI86" s="51"/>
      <c r="BJ86" s="51"/>
      <c r="BK86" s="51"/>
      <c r="BL86" s="51"/>
      <c r="BM86" s="122" t="s">
        <v>1152</v>
      </c>
      <c r="BN86" s="122" t="s">
        <v>1152</v>
      </c>
      <c r="BO86" s="122" t="s">
        <v>1241</v>
      </c>
      <c r="BP86" s="122" t="s">
        <v>1241</v>
      </c>
      <c r="BQ86" s="2"/>
      <c r="BR86" s="3"/>
      <c r="BS86" s="3"/>
      <c r="BT86" s="3"/>
      <c r="BU86" s="3"/>
    </row>
    <row r="87" spans="1:73" ht="15">
      <c r="A87" s="14" t="s">
        <v>287</v>
      </c>
      <c r="B87" s="15"/>
      <c r="C87" s="15"/>
      <c r="D87" s="92">
        <v>200</v>
      </c>
      <c r="E87" s="82"/>
      <c r="F87" s="110" t="s">
        <v>612</v>
      </c>
      <c r="G87" s="15"/>
      <c r="H87" s="112" t="s">
        <v>386</v>
      </c>
      <c r="I87" s="67"/>
      <c r="J87" s="67"/>
      <c r="K87" s="112" t="s">
        <v>386</v>
      </c>
      <c r="L87" s="93">
        <v>1</v>
      </c>
      <c r="M87" s="94">
        <v>533.3861694335938</v>
      </c>
      <c r="N87" s="94">
        <v>9289.3740234375</v>
      </c>
      <c r="O87" s="78"/>
      <c r="P87" s="95"/>
      <c r="Q87" s="95"/>
      <c r="R87" s="96"/>
      <c r="S87" s="51">
        <v>1</v>
      </c>
      <c r="T87" s="51">
        <v>1</v>
      </c>
      <c r="U87" s="52">
        <v>0</v>
      </c>
      <c r="V87" s="52">
        <v>0</v>
      </c>
      <c r="W87" s="52">
        <v>0.01</v>
      </c>
      <c r="X87" s="52">
        <v>0.999995</v>
      </c>
      <c r="Y87" s="52">
        <v>0</v>
      </c>
      <c r="Z87" s="52" t="s">
        <v>644</v>
      </c>
      <c r="AA87" s="83">
        <v>87</v>
      </c>
      <c r="AB87" s="83"/>
      <c r="AC87" s="97"/>
      <c r="AD87" s="86" t="s">
        <v>527</v>
      </c>
      <c r="AE87" s="88" t="s">
        <v>486</v>
      </c>
      <c r="AF87" s="86" t="s">
        <v>386</v>
      </c>
      <c r="AG87" s="86" t="s">
        <v>303</v>
      </c>
      <c r="AH87" s="86"/>
      <c r="AI87" s="86" t="s">
        <v>629</v>
      </c>
      <c r="AJ87" s="90">
        <v>43614.823599537034</v>
      </c>
      <c r="AK87" s="88" t="s">
        <v>612</v>
      </c>
      <c r="AL87" s="88" t="s">
        <v>486</v>
      </c>
      <c r="AM87" s="86">
        <v>8</v>
      </c>
      <c r="AN87" s="86">
        <v>1</v>
      </c>
      <c r="AO87" s="86">
        <v>6</v>
      </c>
      <c r="AP87" s="86"/>
      <c r="AQ87" s="86"/>
      <c r="AR87" s="86"/>
      <c r="AS87" s="86"/>
      <c r="AT87" s="86"/>
      <c r="AU87" s="86"/>
      <c r="AV87" s="86"/>
      <c r="AW87" s="86" t="str">
        <f>REPLACE(INDEX(GroupVertices[Group],MATCH(Vertices[[#This Row],[Vertex]],GroupVertices[Vertex],0)),1,1,"")</f>
        <v>1</v>
      </c>
      <c r="AX87" s="51">
        <v>0</v>
      </c>
      <c r="AY87" s="52">
        <v>0</v>
      </c>
      <c r="AZ87" s="51">
        <v>0</v>
      </c>
      <c r="BA87" s="52">
        <v>0</v>
      </c>
      <c r="BB87" s="51">
        <v>0</v>
      </c>
      <c r="BC87" s="52">
        <v>0</v>
      </c>
      <c r="BD87" s="51">
        <v>14</v>
      </c>
      <c r="BE87" s="52">
        <v>100</v>
      </c>
      <c r="BF87" s="51">
        <v>14</v>
      </c>
      <c r="BG87" s="51" t="s">
        <v>895</v>
      </c>
      <c r="BH87" s="51" t="s">
        <v>895</v>
      </c>
      <c r="BI87" s="51" t="s">
        <v>507</v>
      </c>
      <c r="BJ87" s="51" t="s">
        <v>507</v>
      </c>
      <c r="BK87" s="51"/>
      <c r="BL87" s="51"/>
      <c r="BM87" s="122" t="s">
        <v>1153</v>
      </c>
      <c r="BN87" s="122" t="s">
        <v>1153</v>
      </c>
      <c r="BO87" s="122" t="s">
        <v>1242</v>
      </c>
      <c r="BP87" s="122" t="s">
        <v>1242</v>
      </c>
      <c r="BQ87" s="2"/>
      <c r="BR87" s="3"/>
      <c r="BS87" s="3"/>
      <c r="BT87" s="3"/>
      <c r="BU87" s="3"/>
    </row>
    <row r="88" spans="1:73" ht="15">
      <c r="A88" s="14" t="s">
        <v>288</v>
      </c>
      <c r="B88" s="15"/>
      <c r="C88" s="15"/>
      <c r="D88" s="92">
        <v>227.67295597484278</v>
      </c>
      <c r="E88" s="82"/>
      <c r="F88" s="110" t="s">
        <v>613</v>
      </c>
      <c r="G88" s="15"/>
      <c r="H88" s="112" t="s">
        <v>387</v>
      </c>
      <c r="I88" s="67"/>
      <c r="J88" s="67"/>
      <c r="K88" s="112" t="s">
        <v>387</v>
      </c>
      <c r="L88" s="93">
        <v>134.46844660194174</v>
      </c>
      <c r="M88" s="94">
        <v>4593.4892578125</v>
      </c>
      <c r="N88" s="94">
        <v>9289.3740234375</v>
      </c>
      <c r="O88" s="78"/>
      <c r="P88" s="95"/>
      <c r="Q88" s="95"/>
      <c r="R88" s="96"/>
      <c r="S88" s="51">
        <v>1</v>
      </c>
      <c r="T88" s="51">
        <v>1</v>
      </c>
      <c r="U88" s="52">
        <v>0</v>
      </c>
      <c r="V88" s="52">
        <v>0</v>
      </c>
      <c r="W88" s="52">
        <v>0.01</v>
      </c>
      <c r="X88" s="52">
        <v>0.999995</v>
      </c>
      <c r="Y88" s="52">
        <v>0</v>
      </c>
      <c r="Z88" s="52" t="s">
        <v>644</v>
      </c>
      <c r="AA88" s="83">
        <v>88</v>
      </c>
      <c r="AB88" s="83"/>
      <c r="AC88" s="97"/>
      <c r="AD88" s="86" t="s">
        <v>527</v>
      </c>
      <c r="AE88" s="88" t="s">
        <v>487</v>
      </c>
      <c r="AF88" s="86" t="s">
        <v>387</v>
      </c>
      <c r="AG88" s="86" t="s">
        <v>303</v>
      </c>
      <c r="AH88" s="86"/>
      <c r="AI88" s="86" t="s">
        <v>629</v>
      </c>
      <c r="AJ88" s="90">
        <v>43615.961805555555</v>
      </c>
      <c r="AK88" s="88" t="s">
        <v>613</v>
      </c>
      <c r="AL88" s="88" t="s">
        <v>487</v>
      </c>
      <c r="AM88" s="86">
        <v>19</v>
      </c>
      <c r="AN88" s="86">
        <v>3</v>
      </c>
      <c r="AO88" s="86"/>
      <c r="AP88" s="86"/>
      <c r="AQ88" s="86"/>
      <c r="AR88" s="86"/>
      <c r="AS88" s="86"/>
      <c r="AT88" s="86"/>
      <c r="AU88" s="86"/>
      <c r="AV88" s="86"/>
      <c r="AW88" s="86" t="str">
        <f>REPLACE(INDEX(GroupVertices[Group],MATCH(Vertices[[#This Row],[Vertex]],GroupVertices[Vertex],0)),1,1,"")</f>
        <v>1</v>
      </c>
      <c r="AX88" s="51">
        <v>3</v>
      </c>
      <c r="AY88" s="52">
        <v>5.769230769230769</v>
      </c>
      <c r="AZ88" s="51">
        <v>0</v>
      </c>
      <c r="BA88" s="52">
        <v>0</v>
      </c>
      <c r="BB88" s="51">
        <v>0</v>
      </c>
      <c r="BC88" s="52">
        <v>0</v>
      </c>
      <c r="BD88" s="51">
        <v>49</v>
      </c>
      <c r="BE88" s="52">
        <v>94.23076923076923</v>
      </c>
      <c r="BF88" s="51">
        <v>52</v>
      </c>
      <c r="BG88" s="51"/>
      <c r="BH88" s="51"/>
      <c r="BI88" s="51"/>
      <c r="BJ88" s="51"/>
      <c r="BK88" s="51"/>
      <c r="BL88" s="51"/>
      <c r="BM88" s="122" t="s">
        <v>1154</v>
      </c>
      <c r="BN88" s="122" t="s">
        <v>1154</v>
      </c>
      <c r="BO88" s="122" t="s">
        <v>1243</v>
      </c>
      <c r="BP88" s="122" t="s">
        <v>1243</v>
      </c>
      <c r="BQ88" s="2"/>
      <c r="BR88" s="3"/>
      <c r="BS88" s="3"/>
      <c r="BT88" s="3"/>
      <c r="BU88" s="3"/>
    </row>
    <row r="89" spans="1:73" ht="15">
      <c r="A89" s="14" t="s">
        <v>289</v>
      </c>
      <c r="B89" s="15"/>
      <c r="C89" s="15"/>
      <c r="D89" s="92">
        <v>406.28930817610063</v>
      </c>
      <c r="E89" s="82"/>
      <c r="F89" s="110" t="s">
        <v>614</v>
      </c>
      <c r="G89" s="15"/>
      <c r="H89" s="112" t="s">
        <v>388</v>
      </c>
      <c r="I89" s="67"/>
      <c r="J89" s="67"/>
      <c r="K89" s="112" t="s">
        <v>388</v>
      </c>
      <c r="L89" s="93">
        <v>995.9466019417475</v>
      </c>
      <c r="M89" s="94">
        <v>3781.468994140625</v>
      </c>
      <c r="N89" s="94">
        <v>6071.96826171875</v>
      </c>
      <c r="O89" s="78"/>
      <c r="P89" s="95"/>
      <c r="Q89" s="95"/>
      <c r="R89" s="96"/>
      <c r="S89" s="51">
        <v>1</v>
      </c>
      <c r="T89" s="51">
        <v>1</v>
      </c>
      <c r="U89" s="52">
        <v>0</v>
      </c>
      <c r="V89" s="52">
        <v>0</v>
      </c>
      <c r="W89" s="52">
        <v>0.01</v>
      </c>
      <c r="X89" s="52">
        <v>0.999995</v>
      </c>
      <c r="Y89" s="52">
        <v>0</v>
      </c>
      <c r="Z89" s="52" t="s">
        <v>644</v>
      </c>
      <c r="AA89" s="83">
        <v>89</v>
      </c>
      <c r="AB89" s="83"/>
      <c r="AC89" s="97"/>
      <c r="AD89" s="86" t="s">
        <v>527</v>
      </c>
      <c r="AE89" s="88" t="s">
        <v>488</v>
      </c>
      <c r="AF89" s="86" t="s">
        <v>388</v>
      </c>
      <c r="AG89" s="86" t="s">
        <v>303</v>
      </c>
      <c r="AH89" s="86"/>
      <c r="AI89" s="86" t="s">
        <v>629</v>
      </c>
      <c r="AJ89" s="90">
        <v>43617.62847222222</v>
      </c>
      <c r="AK89" s="88" t="s">
        <v>614</v>
      </c>
      <c r="AL89" s="88" t="s">
        <v>488</v>
      </c>
      <c r="AM89" s="86">
        <v>90</v>
      </c>
      <c r="AN89" s="86">
        <v>25</v>
      </c>
      <c r="AO89" s="86">
        <v>11</v>
      </c>
      <c r="AP89" s="86"/>
      <c r="AQ89" s="86"/>
      <c r="AR89" s="86"/>
      <c r="AS89" s="86"/>
      <c r="AT89" s="86"/>
      <c r="AU89" s="86"/>
      <c r="AV89" s="86"/>
      <c r="AW89" s="86" t="str">
        <f>REPLACE(INDEX(GroupVertices[Group],MATCH(Vertices[[#This Row],[Vertex]],GroupVertices[Vertex],0)),1,1,"")</f>
        <v>1</v>
      </c>
      <c r="AX89" s="51">
        <v>3</v>
      </c>
      <c r="AY89" s="52">
        <v>42.857142857142854</v>
      </c>
      <c r="AZ89" s="51">
        <v>0</v>
      </c>
      <c r="BA89" s="52">
        <v>0</v>
      </c>
      <c r="BB89" s="51">
        <v>0</v>
      </c>
      <c r="BC89" s="52">
        <v>0</v>
      </c>
      <c r="BD89" s="51">
        <v>4</v>
      </c>
      <c r="BE89" s="52">
        <v>57.142857142857146</v>
      </c>
      <c r="BF89" s="51">
        <v>7</v>
      </c>
      <c r="BG89" s="51"/>
      <c r="BH89" s="51"/>
      <c r="BI89" s="51"/>
      <c r="BJ89" s="51"/>
      <c r="BK89" s="51" t="s">
        <v>908</v>
      </c>
      <c r="BL89" s="51" t="s">
        <v>908</v>
      </c>
      <c r="BM89" s="122" t="s">
        <v>1155</v>
      </c>
      <c r="BN89" s="122" t="s">
        <v>1155</v>
      </c>
      <c r="BO89" s="122" t="s">
        <v>1244</v>
      </c>
      <c r="BP89" s="122" t="s">
        <v>1244</v>
      </c>
      <c r="BQ89" s="2"/>
      <c r="BR89" s="3"/>
      <c r="BS89" s="3"/>
      <c r="BT89" s="3"/>
      <c r="BU89" s="3"/>
    </row>
    <row r="90" spans="1:73" ht="409.5">
      <c r="A90" s="14" t="s">
        <v>290</v>
      </c>
      <c r="B90" s="15"/>
      <c r="C90" s="15"/>
      <c r="D90" s="92">
        <v>1000</v>
      </c>
      <c r="E90" s="82"/>
      <c r="F90" s="110" t="s">
        <v>615</v>
      </c>
      <c r="G90" s="15"/>
      <c r="H90" s="57" t="s">
        <v>389</v>
      </c>
      <c r="I90" s="67"/>
      <c r="J90" s="67"/>
      <c r="K90" s="57" t="s">
        <v>389</v>
      </c>
      <c r="L90" s="93">
        <v>7244.696601941748</v>
      </c>
      <c r="M90" s="94">
        <v>9465.61328125</v>
      </c>
      <c r="N90" s="94">
        <v>1782.094970703125</v>
      </c>
      <c r="O90" s="78"/>
      <c r="P90" s="95"/>
      <c r="Q90" s="95"/>
      <c r="R90" s="96"/>
      <c r="S90" s="51">
        <v>1</v>
      </c>
      <c r="T90" s="51">
        <v>1</v>
      </c>
      <c r="U90" s="52">
        <v>0</v>
      </c>
      <c r="V90" s="52">
        <v>0</v>
      </c>
      <c r="W90" s="52">
        <v>0.01</v>
      </c>
      <c r="X90" s="52">
        <v>0.999995</v>
      </c>
      <c r="Y90" s="52">
        <v>0</v>
      </c>
      <c r="Z90" s="52" t="s">
        <v>644</v>
      </c>
      <c r="AA90" s="83">
        <v>90</v>
      </c>
      <c r="AB90" s="83"/>
      <c r="AC90" s="97"/>
      <c r="AD90" s="86" t="s">
        <v>527</v>
      </c>
      <c r="AE90" s="88" t="s">
        <v>489</v>
      </c>
      <c r="AF90" s="86" t="s">
        <v>389</v>
      </c>
      <c r="AG90" s="86" t="s">
        <v>303</v>
      </c>
      <c r="AH90" s="86"/>
      <c r="AI90" s="86" t="s">
        <v>629</v>
      </c>
      <c r="AJ90" s="90">
        <v>43618.961805555555</v>
      </c>
      <c r="AK90" s="88" t="s">
        <v>615</v>
      </c>
      <c r="AL90" s="88" t="s">
        <v>489</v>
      </c>
      <c r="AM90" s="86">
        <v>605</v>
      </c>
      <c r="AN90" s="86">
        <v>69</v>
      </c>
      <c r="AO90" s="86">
        <v>42</v>
      </c>
      <c r="AP90" s="86"/>
      <c r="AQ90" s="86"/>
      <c r="AR90" s="86"/>
      <c r="AS90" s="86"/>
      <c r="AT90" s="86"/>
      <c r="AU90" s="86"/>
      <c r="AV90" s="86"/>
      <c r="AW90" s="86" t="str">
        <f>REPLACE(INDEX(GroupVertices[Group],MATCH(Vertices[[#This Row],[Vertex]],GroupVertices[Vertex],0)),1,1,"")</f>
        <v>1</v>
      </c>
      <c r="AX90" s="51">
        <v>4</v>
      </c>
      <c r="AY90" s="52">
        <v>6.451612903225806</v>
      </c>
      <c r="AZ90" s="51">
        <v>2</v>
      </c>
      <c r="BA90" s="52">
        <v>3.225806451612903</v>
      </c>
      <c r="BB90" s="51">
        <v>0</v>
      </c>
      <c r="BC90" s="52">
        <v>0</v>
      </c>
      <c r="BD90" s="51">
        <v>56</v>
      </c>
      <c r="BE90" s="52">
        <v>90.3225806451613</v>
      </c>
      <c r="BF90" s="51">
        <v>62</v>
      </c>
      <c r="BG90" s="51"/>
      <c r="BH90" s="51"/>
      <c r="BI90" s="51"/>
      <c r="BJ90" s="51"/>
      <c r="BK90" s="51"/>
      <c r="BL90" s="51"/>
      <c r="BM90" s="122" t="s">
        <v>1156</v>
      </c>
      <c r="BN90" s="122" t="s">
        <v>1156</v>
      </c>
      <c r="BO90" s="122" t="s">
        <v>1245</v>
      </c>
      <c r="BP90" s="122" t="s">
        <v>1245</v>
      </c>
      <c r="BQ90" s="2"/>
      <c r="BR90" s="3"/>
      <c r="BS90" s="3"/>
      <c r="BT90" s="3"/>
      <c r="BU90" s="3"/>
    </row>
    <row r="91" spans="1:73" ht="15">
      <c r="A91" s="14" t="s">
        <v>291</v>
      </c>
      <c r="B91" s="15"/>
      <c r="C91" s="15"/>
      <c r="D91" s="92">
        <v>421.3836477987421</v>
      </c>
      <c r="E91" s="82"/>
      <c r="F91" s="110" t="s">
        <v>616</v>
      </c>
      <c r="G91" s="15"/>
      <c r="H91" s="112" t="s">
        <v>390</v>
      </c>
      <c r="I91" s="67"/>
      <c r="J91" s="67"/>
      <c r="K91" s="112" t="s">
        <v>390</v>
      </c>
      <c r="L91" s="93">
        <v>1068.7475728155339</v>
      </c>
      <c r="M91" s="94">
        <v>7029.55224609375</v>
      </c>
      <c r="N91" s="94">
        <v>6071.96826171875</v>
      </c>
      <c r="O91" s="78"/>
      <c r="P91" s="95"/>
      <c r="Q91" s="95"/>
      <c r="R91" s="96"/>
      <c r="S91" s="51">
        <v>1</v>
      </c>
      <c r="T91" s="51">
        <v>1</v>
      </c>
      <c r="U91" s="52">
        <v>0</v>
      </c>
      <c r="V91" s="52">
        <v>0</v>
      </c>
      <c r="W91" s="52">
        <v>0.01</v>
      </c>
      <c r="X91" s="52">
        <v>0.999995</v>
      </c>
      <c r="Y91" s="52">
        <v>0</v>
      </c>
      <c r="Z91" s="52" t="s">
        <v>644</v>
      </c>
      <c r="AA91" s="83">
        <v>91</v>
      </c>
      <c r="AB91" s="83"/>
      <c r="AC91" s="97"/>
      <c r="AD91" s="86" t="s">
        <v>527</v>
      </c>
      <c r="AE91" s="88" t="s">
        <v>490</v>
      </c>
      <c r="AF91" s="86" t="s">
        <v>390</v>
      </c>
      <c r="AG91" s="86" t="s">
        <v>303</v>
      </c>
      <c r="AH91" s="86"/>
      <c r="AI91" s="86" t="s">
        <v>629</v>
      </c>
      <c r="AJ91" s="90">
        <v>43619.961805555555</v>
      </c>
      <c r="AK91" s="88" t="s">
        <v>616</v>
      </c>
      <c r="AL91" s="88" t="s">
        <v>490</v>
      </c>
      <c r="AM91" s="86">
        <v>96</v>
      </c>
      <c r="AN91" s="86">
        <v>4</v>
      </c>
      <c r="AO91" s="86">
        <v>7</v>
      </c>
      <c r="AP91" s="86"/>
      <c r="AQ91" s="86"/>
      <c r="AR91" s="86"/>
      <c r="AS91" s="86"/>
      <c r="AT91" s="86"/>
      <c r="AU91" s="86"/>
      <c r="AV91" s="86"/>
      <c r="AW91" s="86" t="str">
        <f>REPLACE(INDEX(GroupVertices[Group],MATCH(Vertices[[#This Row],[Vertex]],GroupVertices[Vertex],0)),1,1,"")</f>
        <v>1</v>
      </c>
      <c r="AX91" s="51">
        <v>0</v>
      </c>
      <c r="AY91" s="52">
        <v>0</v>
      </c>
      <c r="AZ91" s="51">
        <v>0</v>
      </c>
      <c r="BA91" s="52">
        <v>0</v>
      </c>
      <c r="BB91" s="51">
        <v>0</v>
      </c>
      <c r="BC91" s="52">
        <v>0</v>
      </c>
      <c r="BD91" s="51">
        <v>38</v>
      </c>
      <c r="BE91" s="52">
        <v>100</v>
      </c>
      <c r="BF91" s="51">
        <v>38</v>
      </c>
      <c r="BG91" s="51"/>
      <c r="BH91" s="51"/>
      <c r="BI91" s="51"/>
      <c r="BJ91" s="51"/>
      <c r="BK91" s="51"/>
      <c r="BL91" s="51"/>
      <c r="BM91" s="122" t="s">
        <v>1157</v>
      </c>
      <c r="BN91" s="122" t="s">
        <v>1157</v>
      </c>
      <c r="BO91" s="122" t="s">
        <v>1246</v>
      </c>
      <c r="BP91" s="122" t="s">
        <v>1246</v>
      </c>
      <c r="BQ91" s="2"/>
      <c r="BR91" s="3"/>
      <c r="BS91" s="3"/>
      <c r="BT91" s="3"/>
      <c r="BU91" s="3"/>
    </row>
    <row r="92" spans="1:73" ht="15">
      <c r="A92" s="14" t="s">
        <v>292</v>
      </c>
      <c r="B92" s="15"/>
      <c r="C92" s="15"/>
      <c r="D92" s="92">
        <v>838.9937106918239</v>
      </c>
      <c r="E92" s="82"/>
      <c r="F92" s="110" t="s">
        <v>617</v>
      </c>
      <c r="G92" s="15"/>
      <c r="H92" s="112" t="s">
        <v>391</v>
      </c>
      <c r="I92" s="67"/>
      <c r="J92" s="67"/>
      <c r="K92" s="112" t="s">
        <v>391</v>
      </c>
      <c r="L92" s="93">
        <v>3082.9077669902913</v>
      </c>
      <c r="M92" s="94">
        <v>4593.4892578125</v>
      </c>
      <c r="N92" s="94">
        <v>2854.5634765625</v>
      </c>
      <c r="O92" s="78"/>
      <c r="P92" s="95"/>
      <c r="Q92" s="95"/>
      <c r="R92" s="96"/>
      <c r="S92" s="51">
        <v>1</v>
      </c>
      <c r="T92" s="51">
        <v>1</v>
      </c>
      <c r="U92" s="52">
        <v>0</v>
      </c>
      <c r="V92" s="52">
        <v>0</v>
      </c>
      <c r="W92" s="52">
        <v>0.01</v>
      </c>
      <c r="X92" s="52">
        <v>0.999995</v>
      </c>
      <c r="Y92" s="52">
        <v>0</v>
      </c>
      <c r="Z92" s="52" t="s">
        <v>644</v>
      </c>
      <c r="AA92" s="83">
        <v>92</v>
      </c>
      <c r="AB92" s="83"/>
      <c r="AC92" s="97"/>
      <c r="AD92" s="86" t="s">
        <v>527</v>
      </c>
      <c r="AE92" s="88" t="s">
        <v>491</v>
      </c>
      <c r="AF92" s="86" t="s">
        <v>391</v>
      </c>
      <c r="AG92" s="86" t="s">
        <v>303</v>
      </c>
      <c r="AH92" s="86"/>
      <c r="AI92" s="86" t="s">
        <v>629</v>
      </c>
      <c r="AJ92" s="90">
        <v>43620.961805555555</v>
      </c>
      <c r="AK92" s="88" t="s">
        <v>617</v>
      </c>
      <c r="AL92" s="88" t="s">
        <v>491</v>
      </c>
      <c r="AM92" s="86">
        <v>262</v>
      </c>
      <c r="AN92" s="86">
        <v>125</v>
      </c>
      <c r="AO92" s="86">
        <v>101</v>
      </c>
      <c r="AP92" s="86"/>
      <c r="AQ92" s="86"/>
      <c r="AR92" s="86"/>
      <c r="AS92" s="86"/>
      <c r="AT92" s="86"/>
      <c r="AU92" s="86"/>
      <c r="AV92" s="86"/>
      <c r="AW92" s="86" t="str">
        <f>REPLACE(INDEX(GroupVertices[Group],MATCH(Vertices[[#This Row],[Vertex]],GroupVertices[Vertex],0)),1,1,"")</f>
        <v>1</v>
      </c>
      <c r="AX92" s="51">
        <v>0</v>
      </c>
      <c r="AY92" s="52">
        <v>0</v>
      </c>
      <c r="AZ92" s="51">
        <v>0</v>
      </c>
      <c r="BA92" s="52">
        <v>0</v>
      </c>
      <c r="BB92" s="51">
        <v>0</v>
      </c>
      <c r="BC92" s="52">
        <v>0</v>
      </c>
      <c r="BD92" s="51">
        <v>4</v>
      </c>
      <c r="BE92" s="52">
        <v>100</v>
      </c>
      <c r="BF92" s="51">
        <v>4</v>
      </c>
      <c r="BG92" s="51"/>
      <c r="BH92" s="51"/>
      <c r="BI92" s="51"/>
      <c r="BJ92" s="51"/>
      <c r="BK92" s="51"/>
      <c r="BL92" s="51"/>
      <c r="BM92" s="122" t="s">
        <v>936</v>
      </c>
      <c r="BN92" s="122" t="s">
        <v>936</v>
      </c>
      <c r="BO92" s="122" t="s">
        <v>946</v>
      </c>
      <c r="BP92" s="122" t="s">
        <v>946</v>
      </c>
      <c r="BQ92" s="2"/>
      <c r="BR92" s="3"/>
      <c r="BS92" s="3"/>
      <c r="BT92" s="3"/>
      <c r="BU92" s="3"/>
    </row>
    <row r="93" spans="1:73" ht="15">
      <c r="A93" s="14" t="s">
        <v>293</v>
      </c>
      <c r="B93" s="15"/>
      <c r="C93" s="15"/>
      <c r="D93" s="92">
        <v>330.8176100628931</v>
      </c>
      <c r="E93" s="82"/>
      <c r="F93" s="110" t="s">
        <v>618</v>
      </c>
      <c r="G93" s="15"/>
      <c r="H93" s="112" t="s">
        <v>392</v>
      </c>
      <c r="I93" s="67"/>
      <c r="J93" s="67"/>
      <c r="K93" s="112" t="s">
        <v>392</v>
      </c>
      <c r="L93" s="93">
        <v>631.9417475728155</v>
      </c>
      <c r="M93" s="94">
        <v>3781.468994140625</v>
      </c>
      <c r="N93" s="94">
        <v>7144.4365234375</v>
      </c>
      <c r="O93" s="78"/>
      <c r="P93" s="95"/>
      <c r="Q93" s="95"/>
      <c r="R93" s="96"/>
      <c r="S93" s="51">
        <v>1</v>
      </c>
      <c r="T93" s="51">
        <v>1</v>
      </c>
      <c r="U93" s="52">
        <v>0</v>
      </c>
      <c r="V93" s="52">
        <v>0</v>
      </c>
      <c r="W93" s="52">
        <v>0.01</v>
      </c>
      <c r="X93" s="52">
        <v>0.999995</v>
      </c>
      <c r="Y93" s="52">
        <v>0</v>
      </c>
      <c r="Z93" s="52" t="s">
        <v>644</v>
      </c>
      <c r="AA93" s="83">
        <v>93</v>
      </c>
      <c r="AB93" s="83"/>
      <c r="AC93" s="97"/>
      <c r="AD93" s="86" t="s">
        <v>527</v>
      </c>
      <c r="AE93" s="88" t="s">
        <v>492</v>
      </c>
      <c r="AF93" s="86" t="s">
        <v>392</v>
      </c>
      <c r="AG93" s="86" t="s">
        <v>303</v>
      </c>
      <c r="AH93" s="86"/>
      <c r="AI93" s="86" t="s">
        <v>629</v>
      </c>
      <c r="AJ93" s="90">
        <v>43621.961805555555</v>
      </c>
      <c r="AK93" s="88" t="s">
        <v>618</v>
      </c>
      <c r="AL93" s="88" t="s">
        <v>492</v>
      </c>
      <c r="AM93" s="86">
        <v>60</v>
      </c>
      <c r="AN93" s="86">
        <v>1</v>
      </c>
      <c r="AO93" s="86">
        <v>10</v>
      </c>
      <c r="AP93" s="86"/>
      <c r="AQ93" s="86"/>
      <c r="AR93" s="86"/>
      <c r="AS93" s="86"/>
      <c r="AT93" s="86"/>
      <c r="AU93" s="86"/>
      <c r="AV93" s="86"/>
      <c r="AW93" s="86" t="str">
        <f>REPLACE(INDEX(GroupVertices[Group],MATCH(Vertices[[#This Row],[Vertex]],GroupVertices[Vertex],0)),1,1,"")</f>
        <v>1</v>
      </c>
      <c r="AX93" s="51">
        <v>0</v>
      </c>
      <c r="AY93" s="52">
        <v>0</v>
      </c>
      <c r="AZ93" s="51">
        <v>0</v>
      </c>
      <c r="BA93" s="52">
        <v>0</v>
      </c>
      <c r="BB93" s="51">
        <v>0</v>
      </c>
      <c r="BC93" s="52">
        <v>0</v>
      </c>
      <c r="BD93" s="51">
        <v>26</v>
      </c>
      <c r="BE93" s="52">
        <v>100</v>
      </c>
      <c r="BF93" s="51">
        <v>26</v>
      </c>
      <c r="BG93" s="51"/>
      <c r="BH93" s="51"/>
      <c r="BI93" s="51"/>
      <c r="BJ93" s="51"/>
      <c r="BK93" s="51"/>
      <c r="BL93" s="51"/>
      <c r="BM93" s="122" t="s">
        <v>1158</v>
      </c>
      <c r="BN93" s="122" t="s">
        <v>1158</v>
      </c>
      <c r="BO93" s="122" t="s">
        <v>1247</v>
      </c>
      <c r="BP93" s="122" t="s">
        <v>1247</v>
      </c>
      <c r="BQ93" s="2"/>
      <c r="BR93" s="3"/>
      <c r="BS93" s="3"/>
      <c r="BT93" s="3"/>
      <c r="BU93" s="3"/>
    </row>
    <row r="94" spans="1:73" ht="15">
      <c r="A94" s="14" t="s">
        <v>294</v>
      </c>
      <c r="B94" s="15"/>
      <c r="C94" s="15"/>
      <c r="D94" s="92">
        <v>413.8364779874214</v>
      </c>
      <c r="E94" s="82"/>
      <c r="F94" s="110" t="s">
        <v>619</v>
      </c>
      <c r="G94" s="15"/>
      <c r="H94" s="112" t="s">
        <v>393</v>
      </c>
      <c r="I94" s="67"/>
      <c r="J94" s="67"/>
      <c r="K94" s="112" t="s">
        <v>393</v>
      </c>
      <c r="L94" s="93">
        <v>1032.3470873786407</v>
      </c>
      <c r="M94" s="94">
        <v>5405.5107421875</v>
      </c>
      <c r="N94" s="94">
        <v>6071.96826171875</v>
      </c>
      <c r="O94" s="78"/>
      <c r="P94" s="95"/>
      <c r="Q94" s="95"/>
      <c r="R94" s="96"/>
      <c r="S94" s="51">
        <v>1</v>
      </c>
      <c r="T94" s="51">
        <v>1</v>
      </c>
      <c r="U94" s="52">
        <v>0</v>
      </c>
      <c r="V94" s="52">
        <v>0</v>
      </c>
      <c r="W94" s="52">
        <v>0.01</v>
      </c>
      <c r="X94" s="52">
        <v>0.999995</v>
      </c>
      <c r="Y94" s="52">
        <v>0</v>
      </c>
      <c r="Z94" s="52" t="s">
        <v>644</v>
      </c>
      <c r="AA94" s="83">
        <v>94</v>
      </c>
      <c r="AB94" s="83"/>
      <c r="AC94" s="97"/>
      <c r="AD94" s="86" t="s">
        <v>527</v>
      </c>
      <c r="AE94" s="88" t="s">
        <v>493</v>
      </c>
      <c r="AF94" s="86" t="s">
        <v>393</v>
      </c>
      <c r="AG94" s="86" t="s">
        <v>303</v>
      </c>
      <c r="AH94" s="86"/>
      <c r="AI94" s="86" t="s">
        <v>629</v>
      </c>
      <c r="AJ94" s="90">
        <v>43622.961805555555</v>
      </c>
      <c r="AK94" s="88" t="s">
        <v>619</v>
      </c>
      <c r="AL94" s="88" t="s">
        <v>493</v>
      </c>
      <c r="AM94" s="86">
        <v>93</v>
      </c>
      <c r="AN94" s="86">
        <v>12</v>
      </c>
      <c r="AO94" s="86">
        <v>15</v>
      </c>
      <c r="AP94" s="86"/>
      <c r="AQ94" s="86"/>
      <c r="AR94" s="86"/>
      <c r="AS94" s="86"/>
      <c r="AT94" s="86"/>
      <c r="AU94" s="86"/>
      <c r="AV94" s="86"/>
      <c r="AW94" s="86" t="str">
        <f>REPLACE(INDEX(GroupVertices[Group],MATCH(Vertices[[#This Row],[Vertex]],GroupVertices[Vertex],0)),1,1,"")</f>
        <v>1</v>
      </c>
      <c r="AX94" s="51">
        <v>1</v>
      </c>
      <c r="AY94" s="52">
        <v>4.166666666666667</v>
      </c>
      <c r="AZ94" s="51">
        <v>0</v>
      </c>
      <c r="BA94" s="52">
        <v>0</v>
      </c>
      <c r="BB94" s="51">
        <v>0</v>
      </c>
      <c r="BC94" s="52">
        <v>0</v>
      </c>
      <c r="BD94" s="51">
        <v>23</v>
      </c>
      <c r="BE94" s="52">
        <v>95.83333333333333</v>
      </c>
      <c r="BF94" s="51">
        <v>24</v>
      </c>
      <c r="BG94" s="51"/>
      <c r="BH94" s="51"/>
      <c r="BI94" s="51"/>
      <c r="BJ94" s="51"/>
      <c r="BK94" s="51"/>
      <c r="BL94" s="51"/>
      <c r="BM94" s="122" t="s">
        <v>1159</v>
      </c>
      <c r="BN94" s="122" t="s">
        <v>1159</v>
      </c>
      <c r="BO94" s="122" t="s">
        <v>1248</v>
      </c>
      <c r="BP94" s="122" t="s">
        <v>1248</v>
      </c>
      <c r="BQ94" s="2"/>
      <c r="BR94" s="3"/>
      <c r="BS94" s="3"/>
      <c r="BT94" s="3"/>
      <c r="BU94" s="3"/>
    </row>
    <row r="95" spans="1:73" ht="15">
      <c r="A95" s="14" t="s">
        <v>295</v>
      </c>
      <c r="B95" s="15"/>
      <c r="C95" s="15"/>
      <c r="D95" s="92">
        <v>252.83018867924528</v>
      </c>
      <c r="E95" s="82"/>
      <c r="F95" s="110" t="s">
        <v>620</v>
      </c>
      <c r="G95" s="15"/>
      <c r="H95" s="112" t="s">
        <v>394</v>
      </c>
      <c r="I95" s="67"/>
      <c r="J95" s="67"/>
      <c r="K95" s="112" t="s">
        <v>394</v>
      </c>
      <c r="L95" s="93">
        <v>255.80339805825244</v>
      </c>
      <c r="M95" s="94">
        <v>8653.59375</v>
      </c>
      <c r="N95" s="94">
        <v>9289.3740234375</v>
      </c>
      <c r="O95" s="78"/>
      <c r="P95" s="95"/>
      <c r="Q95" s="95"/>
      <c r="R95" s="96"/>
      <c r="S95" s="51">
        <v>1</v>
      </c>
      <c r="T95" s="51">
        <v>1</v>
      </c>
      <c r="U95" s="52">
        <v>0</v>
      </c>
      <c r="V95" s="52">
        <v>0</v>
      </c>
      <c r="W95" s="52">
        <v>0.01</v>
      </c>
      <c r="X95" s="52">
        <v>0.999995</v>
      </c>
      <c r="Y95" s="52">
        <v>0</v>
      </c>
      <c r="Z95" s="52" t="s">
        <v>644</v>
      </c>
      <c r="AA95" s="83">
        <v>95</v>
      </c>
      <c r="AB95" s="83"/>
      <c r="AC95" s="97"/>
      <c r="AD95" s="86" t="s">
        <v>527</v>
      </c>
      <c r="AE95" s="88" t="s">
        <v>494</v>
      </c>
      <c r="AF95" s="86" t="s">
        <v>394</v>
      </c>
      <c r="AG95" s="86" t="s">
        <v>303</v>
      </c>
      <c r="AH95" s="86"/>
      <c r="AI95" s="86" t="s">
        <v>629</v>
      </c>
      <c r="AJ95" s="90">
        <v>43624.961805555555</v>
      </c>
      <c r="AK95" s="88" t="s">
        <v>620</v>
      </c>
      <c r="AL95" s="88" t="s">
        <v>494</v>
      </c>
      <c r="AM95" s="86">
        <v>29</v>
      </c>
      <c r="AN95" s="86">
        <v>2</v>
      </c>
      <c r="AO95" s="86">
        <v>5</v>
      </c>
      <c r="AP95" s="86"/>
      <c r="AQ95" s="86"/>
      <c r="AR95" s="86"/>
      <c r="AS95" s="86"/>
      <c r="AT95" s="86"/>
      <c r="AU95" s="86"/>
      <c r="AV95" s="86"/>
      <c r="AW95" s="86" t="str">
        <f>REPLACE(INDEX(GroupVertices[Group],MATCH(Vertices[[#This Row],[Vertex]],GroupVertices[Vertex],0)),1,1,"")</f>
        <v>1</v>
      </c>
      <c r="AX95" s="51">
        <v>4</v>
      </c>
      <c r="AY95" s="52">
        <v>8.51063829787234</v>
      </c>
      <c r="AZ95" s="51">
        <v>0</v>
      </c>
      <c r="BA95" s="52">
        <v>0</v>
      </c>
      <c r="BB95" s="51">
        <v>0</v>
      </c>
      <c r="BC95" s="52">
        <v>0</v>
      </c>
      <c r="BD95" s="51">
        <v>43</v>
      </c>
      <c r="BE95" s="52">
        <v>91.48936170212765</v>
      </c>
      <c r="BF95" s="51">
        <v>47</v>
      </c>
      <c r="BG95" s="51"/>
      <c r="BH95" s="51"/>
      <c r="BI95" s="51"/>
      <c r="BJ95" s="51"/>
      <c r="BK95" s="51"/>
      <c r="BL95" s="51"/>
      <c r="BM95" s="122" t="s">
        <v>1160</v>
      </c>
      <c r="BN95" s="122" t="s">
        <v>1160</v>
      </c>
      <c r="BO95" s="122" t="s">
        <v>1249</v>
      </c>
      <c r="BP95" s="122" t="s">
        <v>1249</v>
      </c>
      <c r="BQ95" s="2"/>
      <c r="BR95" s="3"/>
      <c r="BS95" s="3"/>
      <c r="BT95" s="3"/>
      <c r="BU95" s="3"/>
    </row>
    <row r="96" spans="1:73" ht="409.5">
      <c r="A96" s="14" t="s">
        <v>296</v>
      </c>
      <c r="B96" s="15"/>
      <c r="C96" s="15"/>
      <c r="D96" s="92">
        <v>1000</v>
      </c>
      <c r="E96" s="82"/>
      <c r="F96" s="110" t="s">
        <v>621</v>
      </c>
      <c r="G96" s="15"/>
      <c r="H96" s="57" t="s">
        <v>395</v>
      </c>
      <c r="I96" s="67"/>
      <c r="J96" s="67"/>
      <c r="K96" s="57" t="s">
        <v>395</v>
      </c>
      <c r="L96" s="93">
        <v>8094.041262135922</v>
      </c>
      <c r="M96" s="94">
        <v>533.3861694335938</v>
      </c>
      <c r="N96" s="94">
        <v>709.6267700195312</v>
      </c>
      <c r="O96" s="78"/>
      <c r="P96" s="95"/>
      <c r="Q96" s="95"/>
      <c r="R96" s="96"/>
      <c r="S96" s="51">
        <v>1</v>
      </c>
      <c r="T96" s="51">
        <v>1</v>
      </c>
      <c r="U96" s="52">
        <v>0</v>
      </c>
      <c r="V96" s="52">
        <v>0</v>
      </c>
      <c r="W96" s="52">
        <v>0.01</v>
      </c>
      <c r="X96" s="52">
        <v>0.999995</v>
      </c>
      <c r="Y96" s="52">
        <v>0</v>
      </c>
      <c r="Z96" s="52" t="s">
        <v>644</v>
      </c>
      <c r="AA96" s="83">
        <v>96</v>
      </c>
      <c r="AB96" s="83"/>
      <c r="AC96" s="97"/>
      <c r="AD96" s="86" t="s">
        <v>527</v>
      </c>
      <c r="AE96" s="88" t="s">
        <v>495</v>
      </c>
      <c r="AF96" s="86" t="s">
        <v>395</v>
      </c>
      <c r="AG96" s="86" t="s">
        <v>303</v>
      </c>
      <c r="AH96" s="86"/>
      <c r="AI96" s="86" t="s">
        <v>629</v>
      </c>
      <c r="AJ96" s="90">
        <v>43625.62847222222</v>
      </c>
      <c r="AK96" s="88" t="s">
        <v>621</v>
      </c>
      <c r="AL96" s="88" t="s">
        <v>495</v>
      </c>
      <c r="AM96" s="86">
        <v>675</v>
      </c>
      <c r="AN96" s="86">
        <v>83</v>
      </c>
      <c r="AO96" s="86">
        <v>44</v>
      </c>
      <c r="AP96" s="86"/>
      <c r="AQ96" s="86"/>
      <c r="AR96" s="86"/>
      <c r="AS96" s="86"/>
      <c r="AT96" s="86"/>
      <c r="AU96" s="86"/>
      <c r="AV96" s="86"/>
      <c r="AW96" s="86" t="str">
        <f>REPLACE(INDEX(GroupVertices[Group],MATCH(Vertices[[#This Row],[Vertex]],GroupVertices[Vertex],0)),1,1,"")</f>
        <v>1</v>
      </c>
      <c r="AX96" s="51">
        <v>5</v>
      </c>
      <c r="AY96" s="52">
        <v>4</v>
      </c>
      <c r="AZ96" s="51">
        <v>1</v>
      </c>
      <c r="BA96" s="52">
        <v>0.8</v>
      </c>
      <c r="BB96" s="51">
        <v>0</v>
      </c>
      <c r="BC96" s="52">
        <v>0</v>
      </c>
      <c r="BD96" s="51">
        <v>119</v>
      </c>
      <c r="BE96" s="52">
        <v>95.2</v>
      </c>
      <c r="BF96" s="51">
        <v>125</v>
      </c>
      <c r="BG96" s="51"/>
      <c r="BH96" s="51"/>
      <c r="BI96" s="51"/>
      <c r="BJ96" s="51"/>
      <c r="BK96" s="51"/>
      <c r="BL96" s="51"/>
      <c r="BM96" s="122" t="s">
        <v>1161</v>
      </c>
      <c r="BN96" s="122" t="s">
        <v>1161</v>
      </c>
      <c r="BO96" s="122" t="s">
        <v>1250</v>
      </c>
      <c r="BP96" s="122" t="s">
        <v>1250</v>
      </c>
      <c r="BQ96" s="2"/>
      <c r="BR96" s="3"/>
      <c r="BS96" s="3"/>
      <c r="BT96" s="3"/>
      <c r="BU96" s="3"/>
    </row>
    <row r="97" spans="1:73" ht="15">
      <c r="A97" s="14" t="s">
        <v>297</v>
      </c>
      <c r="B97" s="15"/>
      <c r="C97" s="15"/>
      <c r="D97" s="92">
        <v>660.377358490566</v>
      </c>
      <c r="E97" s="82"/>
      <c r="F97" s="110" t="s">
        <v>622</v>
      </c>
      <c r="G97" s="15"/>
      <c r="H97" s="112" t="s">
        <v>396</v>
      </c>
      <c r="I97" s="67"/>
      <c r="J97" s="67"/>
      <c r="K97" s="112" t="s">
        <v>396</v>
      </c>
      <c r="L97" s="93">
        <v>2221.4296116504856</v>
      </c>
      <c r="M97" s="94">
        <v>7841.572265625</v>
      </c>
      <c r="N97" s="94">
        <v>3927.03173828125</v>
      </c>
      <c r="O97" s="78"/>
      <c r="P97" s="95"/>
      <c r="Q97" s="95"/>
      <c r="R97" s="96"/>
      <c r="S97" s="51">
        <v>1</v>
      </c>
      <c r="T97" s="51">
        <v>1</v>
      </c>
      <c r="U97" s="52">
        <v>0</v>
      </c>
      <c r="V97" s="52">
        <v>0</v>
      </c>
      <c r="W97" s="52">
        <v>0.01</v>
      </c>
      <c r="X97" s="52">
        <v>0.999995</v>
      </c>
      <c r="Y97" s="52">
        <v>0</v>
      </c>
      <c r="Z97" s="52" t="s">
        <v>644</v>
      </c>
      <c r="AA97" s="83">
        <v>97</v>
      </c>
      <c r="AB97" s="83"/>
      <c r="AC97" s="97"/>
      <c r="AD97" s="86" t="s">
        <v>527</v>
      </c>
      <c r="AE97" s="88" t="s">
        <v>496</v>
      </c>
      <c r="AF97" s="86" t="s">
        <v>396</v>
      </c>
      <c r="AG97" s="86" t="s">
        <v>303</v>
      </c>
      <c r="AH97" s="86"/>
      <c r="AI97" s="86" t="s">
        <v>629</v>
      </c>
      <c r="AJ97" s="90">
        <v>43626.961805555555</v>
      </c>
      <c r="AK97" s="88" t="s">
        <v>622</v>
      </c>
      <c r="AL97" s="88" t="s">
        <v>496</v>
      </c>
      <c r="AM97" s="86">
        <v>191</v>
      </c>
      <c r="AN97" s="86">
        <v>18</v>
      </c>
      <c r="AO97" s="86">
        <v>27</v>
      </c>
      <c r="AP97" s="86"/>
      <c r="AQ97" s="86"/>
      <c r="AR97" s="86"/>
      <c r="AS97" s="86"/>
      <c r="AT97" s="86"/>
      <c r="AU97" s="86"/>
      <c r="AV97" s="86"/>
      <c r="AW97" s="86" t="str">
        <f>REPLACE(INDEX(GroupVertices[Group],MATCH(Vertices[[#This Row],[Vertex]],GroupVertices[Vertex],0)),1,1,"")</f>
        <v>1</v>
      </c>
      <c r="AX97" s="51">
        <v>0</v>
      </c>
      <c r="AY97" s="52">
        <v>0</v>
      </c>
      <c r="AZ97" s="51">
        <v>0</v>
      </c>
      <c r="BA97" s="52">
        <v>0</v>
      </c>
      <c r="BB97" s="51">
        <v>0</v>
      </c>
      <c r="BC97" s="52">
        <v>0</v>
      </c>
      <c r="BD97" s="51">
        <v>22</v>
      </c>
      <c r="BE97" s="52">
        <v>100</v>
      </c>
      <c r="BF97" s="51">
        <v>22</v>
      </c>
      <c r="BG97" s="51"/>
      <c r="BH97" s="51"/>
      <c r="BI97" s="51"/>
      <c r="BJ97" s="51"/>
      <c r="BK97" s="51"/>
      <c r="BL97" s="51"/>
      <c r="BM97" s="122" t="s">
        <v>1162</v>
      </c>
      <c r="BN97" s="122" t="s">
        <v>1162</v>
      </c>
      <c r="BO97" s="122" t="s">
        <v>1251</v>
      </c>
      <c r="BP97" s="122" t="s">
        <v>1251</v>
      </c>
      <c r="BQ97" s="2"/>
      <c r="BR97" s="3"/>
      <c r="BS97" s="3"/>
      <c r="BT97" s="3"/>
      <c r="BU97" s="3"/>
    </row>
    <row r="98" spans="1:73" ht="15">
      <c r="A98" s="14" t="s">
        <v>298</v>
      </c>
      <c r="B98" s="15"/>
      <c r="C98" s="15"/>
      <c r="D98" s="92">
        <v>225.15723270440253</v>
      </c>
      <c r="E98" s="82"/>
      <c r="F98" s="110" t="s">
        <v>623</v>
      </c>
      <c r="G98" s="15"/>
      <c r="H98" s="112" t="s">
        <v>397</v>
      </c>
      <c r="I98" s="67"/>
      <c r="J98" s="67"/>
      <c r="K98" s="112" t="s">
        <v>397</v>
      </c>
      <c r="L98" s="93">
        <v>122.33495145631068</v>
      </c>
      <c r="M98" s="94">
        <v>2157.427490234375</v>
      </c>
      <c r="N98" s="94">
        <v>9289.3740234375</v>
      </c>
      <c r="O98" s="78"/>
      <c r="P98" s="95"/>
      <c r="Q98" s="95"/>
      <c r="R98" s="96"/>
      <c r="S98" s="51">
        <v>1</v>
      </c>
      <c r="T98" s="51">
        <v>1</v>
      </c>
      <c r="U98" s="52">
        <v>0</v>
      </c>
      <c r="V98" s="52">
        <v>0</v>
      </c>
      <c r="W98" s="52">
        <v>0.01</v>
      </c>
      <c r="X98" s="52">
        <v>0.999995</v>
      </c>
      <c r="Y98" s="52">
        <v>0</v>
      </c>
      <c r="Z98" s="52" t="s">
        <v>644</v>
      </c>
      <c r="AA98" s="83">
        <v>98</v>
      </c>
      <c r="AB98" s="83"/>
      <c r="AC98" s="97"/>
      <c r="AD98" s="86" t="s">
        <v>527</v>
      </c>
      <c r="AE98" s="88" t="s">
        <v>497</v>
      </c>
      <c r="AF98" s="86" t="s">
        <v>397</v>
      </c>
      <c r="AG98" s="86" t="s">
        <v>303</v>
      </c>
      <c r="AH98" s="86"/>
      <c r="AI98" s="86" t="s">
        <v>629</v>
      </c>
      <c r="AJ98" s="90">
        <v>43627.961805555555</v>
      </c>
      <c r="AK98" s="88" t="s">
        <v>623</v>
      </c>
      <c r="AL98" s="88" t="s">
        <v>497</v>
      </c>
      <c r="AM98" s="86">
        <v>18</v>
      </c>
      <c r="AN98" s="86">
        <v>7</v>
      </c>
      <c r="AO98" s="86">
        <v>5</v>
      </c>
      <c r="AP98" s="86"/>
      <c r="AQ98" s="86"/>
      <c r="AR98" s="86"/>
      <c r="AS98" s="86"/>
      <c r="AT98" s="86"/>
      <c r="AU98" s="86"/>
      <c r="AV98" s="86"/>
      <c r="AW98" s="86" t="str">
        <f>REPLACE(INDEX(GroupVertices[Group],MATCH(Vertices[[#This Row],[Vertex]],GroupVertices[Vertex],0)),1,1,"")</f>
        <v>1</v>
      </c>
      <c r="AX98" s="51">
        <v>0</v>
      </c>
      <c r="AY98" s="52">
        <v>0</v>
      </c>
      <c r="AZ98" s="51">
        <v>2</v>
      </c>
      <c r="BA98" s="52">
        <v>8</v>
      </c>
      <c r="BB98" s="51">
        <v>0</v>
      </c>
      <c r="BC98" s="52">
        <v>0</v>
      </c>
      <c r="BD98" s="51">
        <v>23</v>
      </c>
      <c r="BE98" s="52">
        <v>92</v>
      </c>
      <c r="BF98" s="51">
        <v>25</v>
      </c>
      <c r="BG98" s="51"/>
      <c r="BH98" s="51"/>
      <c r="BI98" s="51"/>
      <c r="BJ98" s="51"/>
      <c r="BK98" s="51"/>
      <c r="BL98" s="51"/>
      <c r="BM98" s="122" t="s">
        <v>1163</v>
      </c>
      <c r="BN98" s="122" t="s">
        <v>1163</v>
      </c>
      <c r="BO98" s="122" t="s">
        <v>1252</v>
      </c>
      <c r="BP98" s="122" t="s">
        <v>1252</v>
      </c>
      <c r="BQ98" s="2"/>
      <c r="BR98" s="3"/>
      <c r="BS98" s="3"/>
      <c r="BT98" s="3"/>
      <c r="BU98" s="3"/>
    </row>
    <row r="99" spans="1:73" ht="409.5">
      <c r="A99" s="14" t="s">
        <v>299</v>
      </c>
      <c r="B99" s="15"/>
      <c r="C99" s="15"/>
      <c r="D99" s="92">
        <v>1000</v>
      </c>
      <c r="E99" s="82"/>
      <c r="F99" s="110" t="s">
        <v>624</v>
      </c>
      <c r="G99" s="15"/>
      <c r="H99" s="57" t="s">
        <v>398</v>
      </c>
      <c r="I99" s="67"/>
      <c r="J99" s="67"/>
      <c r="K99" s="57" t="s">
        <v>398</v>
      </c>
      <c r="L99" s="93">
        <v>3859.4514563106795</v>
      </c>
      <c r="M99" s="94">
        <v>3781.468994140625</v>
      </c>
      <c r="N99" s="94">
        <v>1782.094970703125</v>
      </c>
      <c r="O99" s="78"/>
      <c r="P99" s="95"/>
      <c r="Q99" s="95"/>
      <c r="R99" s="96"/>
      <c r="S99" s="51">
        <v>1</v>
      </c>
      <c r="T99" s="51">
        <v>1</v>
      </c>
      <c r="U99" s="52">
        <v>0</v>
      </c>
      <c r="V99" s="52">
        <v>0</v>
      </c>
      <c r="W99" s="52">
        <v>0.01</v>
      </c>
      <c r="X99" s="52">
        <v>0.999995</v>
      </c>
      <c r="Y99" s="52">
        <v>0</v>
      </c>
      <c r="Z99" s="52" t="s">
        <v>644</v>
      </c>
      <c r="AA99" s="83">
        <v>99</v>
      </c>
      <c r="AB99" s="83"/>
      <c r="AC99" s="97"/>
      <c r="AD99" s="86" t="s">
        <v>527</v>
      </c>
      <c r="AE99" s="88" t="s">
        <v>498</v>
      </c>
      <c r="AF99" s="86" t="s">
        <v>398</v>
      </c>
      <c r="AG99" s="86" t="s">
        <v>303</v>
      </c>
      <c r="AH99" s="86"/>
      <c r="AI99" s="86" t="s">
        <v>629</v>
      </c>
      <c r="AJ99" s="90">
        <v>43628.961805555555</v>
      </c>
      <c r="AK99" s="88" t="s">
        <v>624</v>
      </c>
      <c r="AL99" s="88" t="s">
        <v>498</v>
      </c>
      <c r="AM99" s="86">
        <v>326</v>
      </c>
      <c r="AN99" s="86">
        <v>67</v>
      </c>
      <c r="AO99" s="86">
        <v>27</v>
      </c>
      <c r="AP99" s="86"/>
      <c r="AQ99" s="86"/>
      <c r="AR99" s="86"/>
      <c r="AS99" s="86"/>
      <c r="AT99" s="86"/>
      <c r="AU99" s="86"/>
      <c r="AV99" s="86"/>
      <c r="AW99" s="86" t="str">
        <f>REPLACE(INDEX(GroupVertices[Group],MATCH(Vertices[[#This Row],[Vertex]],GroupVertices[Vertex],0)),1,1,"")</f>
        <v>1</v>
      </c>
      <c r="AX99" s="51">
        <v>1</v>
      </c>
      <c r="AY99" s="52">
        <v>0.970873786407767</v>
      </c>
      <c r="AZ99" s="51">
        <v>1</v>
      </c>
      <c r="BA99" s="52">
        <v>0.970873786407767</v>
      </c>
      <c r="BB99" s="51">
        <v>0</v>
      </c>
      <c r="BC99" s="52">
        <v>0</v>
      </c>
      <c r="BD99" s="51">
        <v>101</v>
      </c>
      <c r="BE99" s="52">
        <v>98.05825242718447</v>
      </c>
      <c r="BF99" s="51">
        <v>103</v>
      </c>
      <c r="BG99" s="51"/>
      <c r="BH99" s="51"/>
      <c r="BI99" s="51"/>
      <c r="BJ99" s="51"/>
      <c r="BK99" s="51"/>
      <c r="BL99" s="51"/>
      <c r="BM99" s="122" t="s">
        <v>1164</v>
      </c>
      <c r="BN99" s="122" t="s">
        <v>1164</v>
      </c>
      <c r="BO99" s="122" t="s">
        <v>1253</v>
      </c>
      <c r="BP99" s="122" t="s">
        <v>1253</v>
      </c>
      <c r="BQ99" s="2"/>
      <c r="BR99" s="3"/>
      <c r="BS99" s="3"/>
      <c r="BT99" s="3"/>
      <c r="BU99" s="3"/>
    </row>
    <row r="100" spans="1:73" ht="409.5">
      <c r="A100" s="14" t="s">
        <v>300</v>
      </c>
      <c r="B100" s="15"/>
      <c r="C100" s="15"/>
      <c r="D100" s="92">
        <v>562.2641509433962</v>
      </c>
      <c r="E100" s="82"/>
      <c r="F100" s="110" t="s">
        <v>625</v>
      </c>
      <c r="G100" s="15"/>
      <c r="H100" s="57" t="s">
        <v>399</v>
      </c>
      <c r="I100" s="67"/>
      <c r="J100" s="67"/>
      <c r="K100" s="57" t="s">
        <v>399</v>
      </c>
      <c r="L100" s="93">
        <v>1748.2233009708739</v>
      </c>
      <c r="M100" s="94">
        <v>2969.4482421875</v>
      </c>
      <c r="N100" s="94">
        <v>3927.03173828125</v>
      </c>
      <c r="O100" s="78"/>
      <c r="P100" s="95"/>
      <c r="Q100" s="95"/>
      <c r="R100" s="96"/>
      <c r="S100" s="51">
        <v>1</v>
      </c>
      <c r="T100" s="51">
        <v>1</v>
      </c>
      <c r="U100" s="52">
        <v>0</v>
      </c>
      <c r="V100" s="52">
        <v>0</v>
      </c>
      <c r="W100" s="52">
        <v>0.01</v>
      </c>
      <c r="X100" s="52">
        <v>0.999995</v>
      </c>
      <c r="Y100" s="52">
        <v>0</v>
      </c>
      <c r="Z100" s="52" t="s">
        <v>644</v>
      </c>
      <c r="AA100" s="83">
        <v>100</v>
      </c>
      <c r="AB100" s="83"/>
      <c r="AC100" s="97"/>
      <c r="AD100" s="86" t="s">
        <v>527</v>
      </c>
      <c r="AE100" s="88" t="s">
        <v>499</v>
      </c>
      <c r="AF100" s="86" t="s">
        <v>399</v>
      </c>
      <c r="AG100" s="86" t="s">
        <v>303</v>
      </c>
      <c r="AH100" s="86"/>
      <c r="AI100" s="86" t="s">
        <v>629</v>
      </c>
      <c r="AJ100" s="90">
        <v>43629.961805555555</v>
      </c>
      <c r="AK100" s="88" t="s">
        <v>625</v>
      </c>
      <c r="AL100" s="88" t="s">
        <v>499</v>
      </c>
      <c r="AM100" s="86">
        <v>152</v>
      </c>
      <c r="AN100" s="86">
        <v>19</v>
      </c>
      <c r="AO100" s="86">
        <v>18</v>
      </c>
      <c r="AP100" s="86"/>
      <c r="AQ100" s="86"/>
      <c r="AR100" s="86"/>
      <c r="AS100" s="86"/>
      <c r="AT100" s="86"/>
      <c r="AU100" s="86"/>
      <c r="AV100" s="86"/>
      <c r="AW100" s="86" t="str">
        <f>REPLACE(INDEX(GroupVertices[Group],MATCH(Vertices[[#This Row],[Vertex]],GroupVertices[Vertex],0)),1,1,"")</f>
        <v>1</v>
      </c>
      <c r="AX100" s="51">
        <v>2</v>
      </c>
      <c r="AY100" s="52">
        <v>2.816901408450704</v>
      </c>
      <c r="AZ100" s="51">
        <v>1</v>
      </c>
      <c r="BA100" s="52">
        <v>1.408450704225352</v>
      </c>
      <c r="BB100" s="51">
        <v>0</v>
      </c>
      <c r="BC100" s="52">
        <v>0</v>
      </c>
      <c r="BD100" s="51">
        <v>68</v>
      </c>
      <c r="BE100" s="52">
        <v>95.77464788732394</v>
      </c>
      <c r="BF100" s="51">
        <v>71</v>
      </c>
      <c r="BG100" s="51"/>
      <c r="BH100" s="51"/>
      <c r="BI100" s="51"/>
      <c r="BJ100" s="51"/>
      <c r="BK100" s="51"/>
      <c r="BL100" s="51"/>
      <c r="BM100" s="122" t="s">
        <v>1165</v>
      </c>
      <c r="BN100" s="122" t="s">
        <v>1165</v>
      </c>
      <c r="BO100" s="122" t="s">
        <v>1254</v>
      </c>
      <c r="BP100" s="122" t="s">
        <v>1254</v>
      </c>
      <c r="BQ100" s="2"/>
      <c r="BR100" s="3"/>
      <c r="BS100" s="3"/>
      <c r="BT100" s="3"/>
      <c r="BU100" s="3"/>
    </row>
    <row r="101" spans="1:73" ht="15">
      <c r="A101" s="14" t="s">
        <v>301</v>
      </c>
      <c r="B101" s="15"/>
      <c r="C101" s="15"/>
      <c r="D101" s="92">
        <v>1000</v>
      </c>
      <c r="E101" s="82"/>
      <c r="F101" s="110" t="s">
        <v>626</v>
      </c>
      <c r="G101" s="15"/>
      <c r="H101" s="112" t="s">
        <v>400</v>
      </c>
      <c r="I101" s="67"/>
      <c r="J101" s="67"/>
      <c r="K101" s="112" t="s">
        <v>400</v>
      </c>
      <c r="L101" s="93">
        <v>4599.594660194175</v>
      </c>
      <c r="M101" s="94">
        <v>5405.5107421875</v>
      </c>
      <c r="N101" s="94">
        <v>1782.094970703125</v>
      </c>
      <c r="O101" s="78"/>
      <c r="P101" s="95"/>
      <c r="Q101" s="95"/>
      <c r="R101" s="96"/>
      <c r="S101" s="51">
        <v>1</v>
      </c>
      <c r="T101" s="51">
        <v>1</v>
      </c>
      <c r="U101" s="52">
        <v>0</v>
      </c>
      <c r="V101" s="52">
        <v>0</v>
      </c>
      <c r="W101" s="52">
        <v>0.01</v>
      </c>
      <c r="X101" s="52">
        <v>0.999995</v>
      </c>
      <c r="Y101" s="52">
        <v>0</v>
      </c>
      <c r="Z101" s="52" t="s">
        <v>644</v>
      </c>
      <c r="AA101" s="83">
        <v>101</v>
      </c>
      <c r="AB101" s="83"/>
      <c r="AC101" s="97"/>
      <c r="AD101" s="86" t="s">
        <v>527</v>
      </c>
      <c r="AE101" s="88" t="s">
        <v>500</v>
      </c>
      <c r="AF101" s="86" t="s">
        <v>400</v>
      </c>
      <c r="AG101" s="86" t="s">
        <v>303</v>
      </c>
      <c r="AH101" s="86"/>
      <c r="AI101" s="86" t="s">
        <v>629</v>
      </c>
      <c r="AJ101" s="90">
        <v>43631.961805555555</v>
      </c>
      <c r="AK101" s="88" t="s">
        <v>626</v>
      </c>
      <c r="AL101" s="88" t="s">
        <v>500</v>
      </c>
      <c r="AM101" s="86">
        <v>387</v>
      </c>
      <c r="AN101" s="86">
        <v>55</v>
      </c>
      <c r="AO101" s="86">
        <v>25</v>
      </c>
      <c r="AP101" s="86"/>
      <c r="AQ101" s="86"/>
      <c r="AR101" s="86"/>
      <c r="AS101" s="86"/>
      <c r="AT101" s="86"/>
      <c r="AU101" s="86"/>
      <c r="AV101" s="86"/>
      <c r="AW101" s="86" t="str">
        <f>REPLACE(INDEX(GroupVertices[Group],MATCH(Vertices[[#This Row],[Vertex]],GroupVertices[Vertex],0)),1,1,"")</f>
        <v>1</v>
      </c>
      <c r="AX101" s="51">
        <v>2</v>
      </c>
      <c r="AY101" s="52">
        <v>2.816901408450704</v>
      </c>
      <c r="AZ101" s="51">
        <v>0</v>
      </c>
      <c r="BA101" s="52">
        <v>0</v>
      </c>
      <c r="BB101" s="51">
        <v>0</v>
      </c>
      <c r="BC101" s="52">
        <v>0</v>
      </c>
      <c r="BD101" s="51">
        <v>69</v>
      </c>
      <c r="BE101" s="52">
        <v>97.1830985915493</v>
      </c>
      <c r="BF101" s="51">
        <v>71</v>
      </c>
      <c r="BG101" s="51"/>
      <c r="BH101" s="51"/>
      <c r="BI101" s="51"/>
      <c r="BJ101" s="51"/>
      <c r="BK101" s="51"/>
      <c r="BL101" s="51"/>
      <c r="BM101" s="122" t="s">
        <v>1166</v>
      </c>
      <c r="BN101" s="122" t="s">
        <v>1166</v>
      </c>
      <c r="BO101" s="122" t="s">
        <v>1255</v>
      </c>
      <c r="BP101" s="122" t="s">
        <v>1255</v>
      </c>
      <c r="BQ101" s="2"/>
      <c r="BR101" s="3"/>
      <c r="BS101" s="3"/>
      <c r="BT101" s="3"/>
      <c r="BU101" s="3"/>
    </row>
    <row r="102" spans="1:73" ht="15">
      <c r="A102" s="98" t="s">
        <v>302</v>
      </c>
      <c r="B102" s="99"/>
      <c r="C102" s="99"/>
      <c r="D102" s="100">
        <v>491.82389937106916</v>
      </c>
      <c r="E102" s="101"/>
      <c r="F102" s="111" t="s">
        <v>627</v>
      </c>
      <c r="G102" s="99"/>
      <c r="H102" s="113" t="s">
        <v>401</v>
      </c>
      <c r="I102" s="102"/>
      <c r="J102" s="102"/>
      <c r="K102" s="113" t="s">
        <v>401</v>
      </c>
      <c r="L102" s="103">
        <v>1408.485436893204</v>
      </c>
      <c r="M102" s="104">
        <v>7841.572265625</v>
      </c>
      <c r="N102" s="104">
        <v>4999.5</v>
      </c>
      <c r="O102" s="105"/>
      <c r="P102" s="106"/>
      <c r="Q102" s="106"/>
      <c r="R102" s="107"/>
      <c r="S102" s="51">
        <v>1</v>
      </c>
      <c r="T102" s="51">
        <v>1</v>
      </c>
      <c r="U102" s="52">
        <v>0</v>
      </c>
      <c r="V102" s="52">
        <v>0</v>
      </c>
      <c r="W102" s="52">
        <v>0.01</v>
      </c>
      <c r="X102" s="52">
        <v>0.999995</v>
      </c>
      <c r="Y102" s="52">
        <v>0</v>
      </c>
      <c r="Z102" s="52" t="s">
        <v>644</v>
      </c>
      <c r="AA102" s="108">
        <v>102</v>
      </c>
      <c r="AB102" s="108"/>
      <c r="AC102" s="109"/>
      <c r="AD102" s="86" t="s">
        <v>527</v>
      </c>
      <c r="AE102" s="88" t="s">
        <v>501</v>
      </c>
      <c r="AF102" s="86" t="s">
        <v>401</v>
      </c>
      <c r="AG102" s="86" t="s">
        <v>303</v>
      </c>
      <c r="AH102" s="86"/>
      <c r="AI102" s="86" t="s">
        <v>629</v>
      </c>
      <c r="AJ102" s="90">
        <v>43632.62847222222</v>
      </c>
      <c r="AK102" s="88" t="s">
        <v>627</v>
      </c>
      <c r="AL102" s="88" t="s">
        <v>501</v>
      </c>
      <c r="AM102" s="86">
        <v>124</v>
      </c>
      <c r="AN102" s="86">
        <v>46</v>
      </c>
      <c r="AO102" s="86">
        <v>43</v>
      </c>
      <c r="AP102" s="86"/>
      <c r="AQ102" s="86"/>
      <c r="AR102" s="86"/>
      <c r="AS102" s="86"/>
      <c r="AT102" s="86"/>
      <c r="AU102" s="86"/>
      <c r="AV102" s="86"/>
      <c r="AW102" s="86" t="str">
        <f>REPLACE(INDEX(GroupVertices[Group],MATCH(Vertices[[#This Row],[Vertex]],GroupVertices[Vertex],0)),1,1,"")</f>
        <v>1</v>
      </c>
      <c r="AX102" s="51">
        <v>1</v>
      </c>
      <c r="AY102" s="52">
        <v>5.2631578947368425</v>
      </c>
      <c r="AZ102" s="51">
        <v>0</v>
      </c>
      <c r="BA102" s="52">
        <v>0</v>
      </c>
      <c r="BB102" s="51">
        <v>0</v>
      </c>
      <c r="BC102" s="52">
        <v>0</v>
      </c>
      <c r="BD102" s="51">
        <v>18</v>
      </c>
      <c r="BE102" s="52">
        <v>94.73684210526316</v>
      </c>
      <c r="BF102" s="51">
        <v>19</v>
      </c>
      <c r="BG102" s="51"/>
      <c r="BH102" s="51"/>
      <c r="BI102" s="51"/>
      <c r="BJ102" s="51"/>
      <c r="BK102" s="51"/>
      <c r="BL102" s="51"/>
      <c r="BM102" s="122" t="s">
        <v>1167</v>
      </c>
      <c r="BN102" s="122" t="s">
        <v>1167</v>
      </c>
      <c r="BO102" s="122" t="s">
        <v>1256</v>
      </c>
      <c r="BP102" s="122" t="s">
        <v>1256</v>
      </c>
      <c r="BQ102" s="2"/>
      <c r="BR102" s="3"/>
      <c r="BS102" s="3"/>
      <c r="BT102" s="3"/>
      <c r="BU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Q3"/>
    <dataValidation allowBlank="1" showErrorMessage="1" sqref="BQ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hyperlinks>
    <hyperlink ref="AE3" r:id="rId1" display="https://www.facebook.com/13372817801_10158178363722802"/>
    <hyperlink ref="AE4" r:id="rId2" display="https://www.facebook.com/13372817801_10158188868922802"/>
    <hyperlink ref="AE5" r:id="rId3" display="https://www.facebook.com/13372817801_10158187603042802"/>
    <hyperlink ref="AE6" r:id="rId4" display="https://www.facebook.com/13372817801_10158187620572802"/>
    <hyperlink ref="AE7" r:id="rId5" display="https://www.facebook.com/13372817801_10158195670797802"/>
    <hyperlink ref="AE8" r:id="rId6" display="https://www.facebook.com/13372817801_10158200113907802"/>
    <hyperlink ref="AE9" r:id="rId7" display="https://www.facebook.com/13372817801_10158202716197802"/>
    <hyperlink ref="AE10" r:id="rId8" display="https://www.facebook.com/13372817801_10158206256167802"/>
    <hyperlink ref="AE11" r:id="rId9" display="https://www.facebook.com/13372817801_10158211130037802"/>
    <hyperlink ref="AE12" r:id="rId10" display="https://www.facebook.com/13372817801_10158212512107802"/>
    <hyperlink ref="AE13" r:id="rId11" display="https://www.facebook.com/13372817801_10158215411172802"/>
    <hyperlink ref="AE14" r:id="rId12" display="https://www.facebook.com/13372817801_10158217813057802"/>
    <hyperlink ref="AE15" r:id="rId13" display="https://www.facebook.com/13372817801_10158220251002802"/>
    <hyperlink ref="AE16" r:id="rId14" display="https://www.facebook.com/13372817801_10158215412557802"/>
    <hyperlink ref="AE17" r:id="rId15" display="https://www.facebook.com/13372817801_10158225528397802"/>
    <hyperlink ref="AE18" r:id="rId16" display="https://www.facebook.com/13372817801_10158432793902802"/>
    <hyperlink ref="AE19" r:id="rId17" display="https://www.facebook.com/13372817801_10158225129922802"/>
    <hyperlink ref="AE20" r:id="rId18" display="https://www.facebook.com/13372817801_10158228471737802"/>
    <hyperlink ref="AE21" r:id="rId19" display="https://www.facebook.com/13372817801_10158235553727802"/>
    <hyperlink ref="AE22" r:id="rId20" display="https://www.facebook.com/13372817801_10158238730077802"/>
    <hyperlink ref="AE23" r:id="rId21" display="https://www.facebook.com/13372817801_10158228537847802"/>
    <hyperlink ref="AE24" r:id="rId22" display="https://www.facebook.com/13372817801_10158228531032802"/>
    <hyperlink ref="AE25" r:id="rId23" display="https://www.facebook.com/13372817801_10158228543702802"/>
    <hyperlink ref="AE26" r:id="rId24" display="https://www.facebook.com/13372817801_10158236345627802"/>
    <hyperlink ref="AE27" r:id="rId25" display="https://www.facebook.com/13372817801_10158228642947802"/>
    <hyperlink ref="AE28" r:id="rId26" display="https://www.facebook.com/13372817801_10158257239742802"/>
    <hyperlink ref="AE29" r:id="rId27" display="https://www.facebook.com/13372817801_10158228644817802"/>
    <hyperlink ref="AE30" r:id="rId28" display="https://www.facebook.com/13372817801_10158262018902802"/>
    <hyperlink ref="AE31" r:id="rId29" display="https://www.facebook.com/13372817801_10158264323172802"/>
    <hyperlink ref="AE32" r:id="rId30" display="https://www.facebook.com/13372817801_10158234185672802"/>
    <hyperlink ref="AE33" r:id="rId31" display="https://www.facebook.com/13372817801_10158278207332802"/>
    <hyperlink ref="AE34" r:id="rId32" display="https://www.facebook.com/13372817801_10158281344417802"/>
    <hyperlink ref="AE35" r:id="rId33" display="https://www.facebook.com/13372817801_10158287914767802"/>
    <hyperlink ref="AE36" r:id="rId34" display="https://www.facebook.com/13372817801_10158291705567802"/>
    <hyperlink ref="AE37" r:id="rId35" display="https://www.facebook.com/13372817801_10158294613347802"/>
    <hyperlink ref="AE38" r:id="rId36" display="https://www.facebook.com/13372817801_10158270929622802"/>
    <hyperlink ref="AE39" r:id="rId37" display="https://www.facebook.com/13372817801_10158300384642802"/>
    <hyperlink ref="AE40" r:id="rId38" display="https://www.facebook.com/13372817801_10158294617567802"/>
    <hyperlink ref="AE41" r:id="rId39" display="https://www.facebook.com/13372817801_10158306437377802"/>
    <hyperlink ref="AE42" r:id="rId40" display="https://www.facebook.com/13372817801_10158309052392802"/>
    <hyperlink ref="AE43" r:id="rId41" display="https://www.facebook.com/13372817801_10158309066027802"/>
    <hyperlink ref="AE44" r:id="rId42" display="https://www.facebook.com/13372817801_10158312531317802"/>
    <hyperlink ref="AE45" r:id="rId43" display="https://www.facebook.com/13372817801_10158309068222802"/>
    <hyperlink ref="AE46" r:id="rId44" display="https://www.facebook.com/13372817801_351316688846831"/>
    <hyperlink ref="AE47" r:id="rId45" display="https://www.facebook.com/13372817801_10158309079122802"/>
    <hyperlink ref="AE48" r:id="rId46" display="https://www.facebook.com/13372817801_10158322698782802"/>
    <hyperlink ref="AE49" r:id="rId47" display="https://www.facebook.com/13372817801_10158331507737802"/>
    <hyperlink ref="AE50" r:id="rId48" display="https://www.facebook.com/13372817801_10158322989397802"/>
    <hyperlink ref="AE51" r:id="rId49" display="https://www.facebook.com/13372817801_10158331521137802"/>
    <hyperlink ref="AE52" r:id="rId50" display="https://www.facebook.com/13372817801_10158336677077802"/>
    <hyperlink ref="AE53" r:id="rId51" display="https://www.facebook.com/13372817801_10158336683782802"/>
    <hyperlink ref="AE54" r:id="rId52" display="https://www.facebook.com/13372817801_10158338914727802"/>
    <hyperlink ref="AE55" r:id="rId53" display="https://www.facebook.com/13372817801_1000938593441364"/>
    <hyperlink ref="AE56" r:id="rId54" display="https://www.facebook.com/13372817801_10158349141547802"/>
    <hyperlink ref="AE57" r:id="rId55" display="https://www.facebook.com/13372817801_10158358832302802"/>
    <hyperlink ref="AE58" r:id="rId56" display="https://www.facebook.com/13372817801_10158357748147802"/>
    <hyperlink ref="AE59" r:id="rId57" display="https://www.facebook.com/13372817801_10158362808577802"/>
    <hyperlink ref="AE60" r:id="rId58" display="https://www.facebook.com/13372817801_10158349154872802"/>
    <hyperlink ref="AE61" r:id="rId59" display="https://www.facebook.com/13372817801_10158371652087802"/>
    <hyperlink ref="AE62" r:id="rId60" display="https://www.facebook.com/13372817801_10158349118997802"/>
    <hyperlink ref="AE63" r:id="rId61" display="https://www.facebook.com/13372817801_10158373826072802"/>
    <hyperlink ref="AE64" r:id="rId62" display="https://www.facebook.com/13372817801_10158373927627802"/>
    <hyperlink ref="AE65" r:id="rId63" display="https://www.facebook.com/13372817801_10158349152772802"/>
    <hyperlink ref="AE66" r:id="rId64" display="https://www.facebook.com/13372817801_10158379679637802"/>
    <hyperlink ref="AE67" r:id="rId65" display="https://www.facebook.com/13372817801_10158382623962802"/>
    <hyperlink ref="AE68" r:id="rId66" display="https://www.facebook.com/13372817801_10158391587742802"/>
    <hyperlink ref="AE69" r:id="rId67" display="https://www.facebook.com/13372817801_10158397684787802"/>
    <hyperlink ref="AE70" r:id="rId68" display="https://www.facebook.com/13372817801_10158397157777802"/>
    <hyperlink ref="AE71" r:id="rId69" display="https://www.facebook.com/13372817801_10158391783762802"/>
    <hyperlink ref="AE72" r:id="rId70" display="https://www.facebook.com/13372817801_10158406822332802"/>
    <hyperlink ref="AE73" r:id="rId71" display="https://www.facebook.com/13372817801_2311084492551452"/>
    <hyperlink ref="AE74" r:id="rId72" display="https://www.facebook.com/13372817801_10158412868462802"/>
    <hyperlink ref="AE75" r:id="rId73" display="https://www.facebook.com/13372817801_10158411789302802"/>
    <hyperlink ref="AE76" r:id="rId74" display="https://www.facebook.com/13372817801_10158411794807802"/>
    <hyperlink ref="AE77" r:id="rId75" display="https://www.facebook.com/13372817801_10158420150812802"/>
    <hyperlink ref="AE78" r:id="rId76" display="https://www.facebook.com/13372817801_10158411822982802"/>
    <hyperlink ref="AE79" r:id="rId77" display="https://www.facebook.com/13372817801_10158411840872802"/>
    <hyperlink ref="AE80" r:id="rId78" display="https://www.facebook.com/13372817801_10158424038622802"/>
    <hyperlink ref="AE81" r:id="rId79" display="https://www.facebook.com/13372817801_10158435287767802"/>
    <hyperlink ref="AE82" r:id="rId80" display="https://www.facebook.com/13372817801_10158424046582802"/>
    <hyperlink ref="AE83" r:id="rId81" display="https://www.facebook.com/13372817801_10158436004832802"/>
    <hyperlink ref="AE84" r:id="rId82" display="https://www.facebook.com/13372817801_10158444619087802"/>
    <hyperlink ref="AE85" r:id="rId83" display="https://www.facebook.com/13372817801_10158424065307802"/>
    <hyperlink ref="AE86" r:id="rId84" display="https://www.facebook.com/13372817801_10158445216772802"/>
    <hyperlink ref="AE87" r:id="rId85" display="https://www.facebook.com/13372817801_10158459513462802"/>
    <hyperlink ref="AE88" r:id="rId86" display="https://www.facebook.com/13372817801_10158445223277802"/>
    <hyperlink ref="AE89" r:id="rId87" display="https://www.facebook.com/13372817801_10158466072547802"/>
    <hyperlink ref="AE90" r:id="rId88" display="https://www.facebook.com/13372817801_10158445241387802"/>
    <hyperlink ref="AE91" r:id="rId89" display="https://www.facebook.com/13372817801_10158445237757802"/>
    <hyperlink ref="AE92" r:id="rId90" display="https://www.facebook.com/13372817801_10158445236257802"/>
    <hyperlink ref="AE93" r:id="rId91" display="https://www.facebook.com/13372817801_10158462746282802"/>
    <hyperlink ref="AE94" r:id="rId92" display="https://www.facebook.com/13372817801_10158483680707802"/>
    <hyperlink ref="AE95" r:id="rId93" display="https://www.facebook.com/13372817801_10158465062442802"/>
    <hyperlink ref="AE96" r:id="rId94" display="https://www.facebook.com/13372817801_10158480953727802"/>
    <hyperlink ref="AE97" r:id="rId95" display="https://www.facebook.com/13372817801_10158486603927802"/>
    <hyperlink ref="AE98" r:id="rId96" display="https://www.facebook.com/13372817801_10158498178132802"/>
    <hyperlink ref="AE99" r:id="rId97" display="https://www.facebook.com/13372817801_10158486605512802"/>
    <hyperlink ref="AE100" r:id="rId98" display="https://www.facebook.com/13372817801_10158498655152802"/>
    <hyperlink ref="AE101" r:id="rId99" display="https://www.facebook.com/13372817801_10158486607987802"/>
    <hyperlink ref="AE102" r:id="rId100" display="https://www.facebook.com/13372817801_10158498650327802"/>
    <hyperlink ref="F3" r:id="rId101" display="https://external.xx.fbcdn.net/safe_image.php?d=AQDJd3zp6KDa4p7H&amp;w=130&amp;h=130&amp;url=https%3A%2F%2Fmedia.allure.com%2Fphotos%2F5c3d12e99e683d482e5d562c%2F16%3A9%2Fw_1280%2Cc_limit%2F0219-is-it-your-genes.jpg&amp;cfs=1&amp;_nc_hash=AQC-QsEesg4lkrTQ"/>
    <hyperlink ref="F4" r:id="rId102" display="https://external.xx.fbcdn.net/safe_image.php?d=AQCyYfZ43PUfRztT&amp;w=130&amp;h=130&amp;url=https%3A%2F%2Fblog.23andme.com%2Fwp-content%2Fuploads%2F2019%2F02%2F2019-02-20-e1550710822368.jpg&amp;cfs=1&amp;_nc_hash=AQAeqMI-gCMIl574"/>
    <hyperlink ref="F5" r:id="rId103" display="https://external.xx.fbcdn.net/safe_image.php?d=AQBkkI6mSSX8kwA1&amp;w=130&amp;h=130&amp;url=https%3A%2F%2Fcdns.abclocal.go.com%2Fcontent%2Fkabc%2Fimages%2Fcms%2Fautomation%2Fvod%2F012419-kabc-long-lost-sisters-miracle-img.jpg&amp;cfs=1&amp;sx=261&amp;sy=0&amp;sw=720&amp;sh=720&amp;_nc_hash=AQBu22JUbfr1GmBe"/>
    <hyperlink ref="F6" r:id="rId104" display="https://scontent.xx.fbcdn.net/v/t1.0-0/p130x130/52695031_10158187619702802_659640735384993792_n.jpg?_nc_cat=102&amp;_nc_oc=AQmSgWW682ToAswBkKjyhCZMtfz_CwjPrSDkjst3Zm8eg1kFtO8W4_5UIQbfsxeJIjSNH1a0q4FVmPjz2hbo_r7H&amp;_nc_ht=scontent.xx&amp;oh=ea30d3b688cdebdb245e5f6a339f5e3b&amp;oe=5D835286"/>
    <hyperlink ref="F7" r:id="rId105" display="https://scontent.xx.fbcdn.net/v/t15.5256-10/s130x130/52769811_512328592626543_3628911477202616320_n.jpg?_nc_cat=103&amp;_nc_oc=AQlrB0ib5V7n8TS59DZIitMapGlfTL03RXu87SKk1XRTJlYsPJi2xJ8nU4pmJRuefd0USLaXz5XX1BOhGs_JofKU&amp;_nc_ht=scontent.xx&amp;oh=f8cf3bc19f1f1ac7413a45fe59d688a2&amp;oe=5D878E2A"/>
    <hyperlink ref="F8" r:id="rId106" display="https://external.xx.fbcdn.net/safe_image.php?d=AQDf_fvdDQsiG1ma&amp;w=130&amp;h=130&amp;url=https%3A%2F%2Fmedia.licdn.com%2Fmedia%2Fgcrc%2Fdms%2Fimage%2FC5612AQFV776km7mXoQ%2Farticle-cover_image-shrink_720_1280%2F0%3Fe%3D1556755200%26v%3Dbeta%26t%3DRcwtaPZ_p8w8u03OmAZwmN4Rwd4s_dL4hIXPcCo55C0&amp;cfs=1&amp;sx=114&amp;sy=0&amp;sw=720&amp;sh=720&amp;_nc_hash=AQC96UZ9VMhZkF_v"/>
    <hyperlink ref="F9" r:id="rId107" display="https://scontent.xx.fbcdn.net/v/t1.0-0/s130x130/52934091_10158202714552802_1009097571148234752_n.jpg?_nc_cat=106&amp;_nc_oc=AQlVt_60fqDvmBEPxHdHOv0Z6bwyr7hTt2QvRrEIUSMIxXjIKA9tRlk-rX7oFh5_VjmaiAhGayLINSaAGWvpOH-O&amp;_nc_ht=scontent.xx&amp;oh=1fd0c44d3e48486d5d253b7111dba9bf&amp;oe=5D90E03D"/>
    <hyperlink ref="F10" r:id="rId108" display="https://scontent.xx.fbcdn.net/v/t1.0-0/s130x130/52842352_10158206254272802_8455233736013774848_n.jpg?_nc_cat=104&amp;_nc_oc=AQlGOQeyshs45Ue1fl8U5TgUCZzpD-hW85QFI8rmeBsPgQ-p6MtH02m55cHyJWW8tHTraxJIcyqdmIRezw_IN7NZ&amp;_nc_ht=scontent.xx&amp;oh=1a8a37ba763fa04df89f587857311c2f&amp;oe=5D890D4C"/>
    <hyperlink ref="F11" r:id="rId109" display="https://external.xx.fbcdn.net/safe_image.php?d=AQBqt5wF8SL4OO9O&amp;w=130&amp;h=130&amp;url=https%3A%2F%2Fcirca.brightspotcdn.com%2Fdims4%2Fdefault%2F2d7bf65%2F2147483647%2Fstrip%2Ftrue%2Fcrop%2F315x315%2B198%2B0%2Fresize%2F1200x1200%21%2Fquality%2F90%2F%3Furl%3Dhttp%253A%252F%252Fcirca.brightspotcdn.com%252F64%252F39%252F28185c5b4b7592e14d5764a1a732%252Fscreen-shot-2019-02-05-at-11.19.19%2520AM.png&amp;cfs=1&amp;_nc_hash=AQBDwYuLOe-_kLul"/>
    <hyperlink ref="F12" r:id="rId110" display="https://scontent.xx.fbcdn.net/v/t1.0-0/p130x130/53062446_10158212511582802_197333028328964096_n.jpg?_nc_cat=107&amp;_nc_oc=AQnP3OtpsYQEp53Wvrqs5-Kwx28X-ej52DXFIgxihzta8Fmp14U2GZdsAPLUUBIC2DSAziKzr1TuSz8ZJt7Da2kX&amp;_nc_ht=scontent.xx&amp;oh=7ad6d502c62484768cd9be4fd223c5cc&amp;oe=5D8D482F"/>
    <hyperlink ref="F13" r:id="rId111" display="https://external.xx.fbcdn.net/safe_image.php?d=AQDvF8lZTz1aZS97&amp;w=130&amp;h=130&amp;url=https%3A%2F%2Fwww.sciencemag.org%2Fsites%2Fdefault%2Ffiles%2Fstyles%2Farticle_main_large%2Fpublic%2Finsomnia_16x9.jpg%3Fitok%3DTq6FmiLF&amp;cfs=1&amp;sx=68&amp;sy=0&amp;sw=720&amp;sh=720&amp;_nc_hash=AQDspl56rz3lixtV"/>
    <hyperlink ref="F14" r:id="rId112" display="https://external.xx.fbcdn.net/safe_image.php?d=AQCuC-125yIo9JwW&amp;w=130&amp;h=130&amp;url=https%3A%2F%2Fi.ytimg.com%2Fvi%2F4VasmqSnodA%2Fmaxresdefault.jpg&amp;cfs=1&amp;sx=268&amp;sy=0&amp;sw=720&amp;sh=720&amp;_nc_hash=AQBNfFZ68pT4huYr"/>
    <hyperlink ref="F15" r:id="rId113" display="https://scontent.xx.fbcdn.net/v/t1.0-0/p130x130/53140392_10158220250687802_2364126153507078144_n.jpg?_nc_cat=100&amp;_nc_oc=AQm8yCUoLBhEsgjcvI5uqAXsl9oes4J-1tlr2xrb-HrCHK8QuNSfqCKX9q66pIAP9NJmJ_U4iDh1uj7ohWMng-m5&amp;_nc_ht=scontent.xx&amp;oh=4218cae3d285e9ef107b10f230a03e2a&amp;oe=5D88609D"/>
    <hyperlink ref="F16" r:id="rId114" display="https://external.xx.fbcdn.net/safe_image.php?d=AQAKICHU4uW0T0HK&amp;w=130&amp;h=130&amp;url=https%3A%2F%2Fmedia1.popsugar-assets.com%2Ffiles%2Fthumbor%2FQ42TbhD9rnG95EAAk5iytg_Rhxk%2Ffit-in%2F1200x630%2Ffilters%3Aformat_auto-%21%21-%3Astrip_icc-%21%21-%3Afill-%21white%21-%2F2019%2F01%2F30%2F977%2Fn%2F24155406%2F448e50ac5c5224cf286111.39481555_.jpg&amp;cfs=1&amp;sx=311&amp;sy=0&amp;sw=630&amp;sh=630&amp;_nc_hash=AQAFgN9qkiYDGWK8"/>
    <hyperlink ref="F17" r:id="rId115" display="https://scontent.xx.fbcdn.net/v/t1.0-0/p130x130/53395693_10158225524452802_3377606584162058240_n.jpg?_nc_cat=100&amp;_nc_oc=AQkUxaWdBN7UNloAZLkfI3M65opSi0P-g0SRqGvdzMxC0gEEc6U-AGkuEeU0KrpDKJNKOR3ncFeqW0eSgdT190dy&amp;_nc_ht=scontent.xx&amp;oh=ccf17abf0a827fad61441cec444ee55b&amp;oe=5DC17CC5"/>
    <hyperlink ref="F18" r:id="rId116" display="https://scontent.xx.fbcdn.net/v/t15.5256-10/s130x130/59755608_439835840148256_5773903004788850688_n.jpg?_nc_cat=100&amp;_nc_oc=AQmICb1lHx_dggGn7xeowK0yvJ9Zc4gXEzLDFSmoOIaAtcbYC7ZvYwZ76Y7Czn5K3LQ30bmUjZi7-udmkhUrQD_J&amp;_nc_ht=scontent.xx&amp;oh=a8c3616ca833cc0a0727f6f5f6015cfd&amp;oe=5D8FCE75"/>
    <hyperlink ref="F19" r:id="rId117" display="https://external.xx.fbcdn.net/safe_image.php?d=AQDXDW5OHbUWQtD0&amp;w=130&amp;h=130&amp;url=https%3A%2F%2Fwww.statnews.com%2Fwp-content%2Fuploads%2F2019%2F02%2FAdobeStock_207350168-0-00-00-00-1024x576.jpg&amp;cfs=1&amp;_nc_hash=AQCnmywnp637XW71"/>
    <hyperlink ref="F20" r:id="rId118" display="https://scontent.xx.fbcdn.net/v/t1.0-0/p130x130/53544475_10158228470082802_8421086138965426176_n.jpg?_nc_cat=106&amp;_nc_oc=AQmpPPdQD5mnRFZ3Sy3s4iNilyRHbTbQDIJJD2FqWZE3A4iuUTRK13vulVSKb-E0cNV3GtHbEL7_Iqt0v5syEWRF&amp;_nc_ht=scontent.xx&amp;oh=aca17c23e6a874a31caa63041337d650&amp;oe=5D7A2667"/>
    <hyperlink ref="F21" r:id="rId119" display="https://external.xx.fbcdn.net/safe_image.php?d=AQAstnx9nUDsxZZJ&amp;w=130&amp;h=130&amp;url=https%3A%2F%2Fblog.23andme.com%2Fwp-content%2Fuploads%2F2019%2F03%2FFarragher_9_Roms_Press_Photo-300x225.jpg&amp;cfs=1&amp;_nc_hash=AQAzTwl2HXk9kLW1"/>
    <hyperlink ref="F22" r:id="rId120" display="https://external.xx.fbcdn.net/safe_image.php?d=AQC8vP9gYs0S8XIf&amp;w=130&amp;h=130&amp;url=https%3A%2F%2Ffm.cnbc.com%2Fapplications%2Fcnbc.com%2Fresources%2Fimg%2Feditorial%2F2018%2F04%2F19%2F105143094-GettyImages-854491752.1910x1000.jpg&amp;cfs=1&amp;_nc_hash=AQBmp30kSqaugt2u"/>
    <hyperlink ref="F23" r:id="rId121" display="https://scontent.xx.fbcdn.net/v/t15.5256-10/s130x130/52801068_397620997721637_1867768091757248512_n.jpg?_nc_cat=100&amp;_nc_oc=AQkSDIkRR4Px3bqpezJHVhobeJr9cKI_tiwsPLGU1Fz9zCgeCu9QPpx3492LllFYEMBXz-ci5Mzv3xUdZMiKM41Y&amp;_nc_ht=scontent.xx&amp;oh=803fa24f9e4f945064ea87545e181d22&amp;oe=5D8D9963"/>
    <hyperlink ref="F24" r:id="rId122" display="https://external.xx.fbcdn.net/safe_image.php?d=AQCuVbCrfxVwFhh4&amp;w=130&amp;h=130&amp;url=https%3A%2F%2Fblog.23andme.com%2Fwp-content%2Fuploads%2F2017%2F10%2FiStock-640228980.jpg&amp;cfs=1&amp;_nc_hash=AQB8rV8z2AfH95oZ"/>
    <hyperlink ref="F25" r:id="rId123" display="https://external.xx.fbcdn.net/safe_image.php?d=AQAQDuFvAyGZ5N0W&amp;w=130&amp;h=130&amp;url=https%3A%2F%2Fblog.23andme.com%2Fwp-content%2Fuploads%2F2017%2F12%2FData-Viz.jpg&amp;cfs=1&amp;_nc_hash=AQCZcpOxi46_f70c"/>
    <hyperlink ref="F26" r:id="rId124" display="https://scontent.xx.fbcdn.net/v/t1.0-0/p130x130/53748209_10158236344932802_5280145103355117568_n.jpg?_nc_cat=108&amp;_nc_oc=AQm_Ukwy8G5tV0ugCWAgYX0qAVibBl12ZJB3iUHs5iNLXG1p709SNIRktlMtVChDJjouWeBedG_BTPhEKWWDNJvi&amp;_nc_ht=scontent.xx&amp;oh=8c69ca98175f619af78060e5b11e0878&amp;oe=5D7A2ED6"/>
    <hyperlink ref="F27" r:id="rId125" display="https://external.xx.fbcdn.net/safe_image.php?d=AQDSJulyKv7jp1at&amp;w=130&amp;h=130&amp;url=https%3A%2F%2Fktvn.images.worldnow.com%2Fimages%2F18099969_G.jpg%3FlastEditedDate%3D1549663379000&amp;cfs=1&amp;sx=182&amp;sy=0&amp;sw=559&amp;sh=559&amp;_nc_hash=AQAyAo7QzPrQGcRi"/>
    <hyperlink ref="F28" r:id="rId126" display="https://scontent.xx.fbcdn.net/v/t1.0-0/p130x130/54379895_10158257238912802_2366986438517456896_n.png?_nc_cat=101&amp;_nc_oc=AQm6cjYoH9oy7YkHAvkOWSosI_UqtotLb2uKqfFF8u2OVT3tU_2E6bWL9eLuRHmVaNHsap5ducPbmUhARpWFNIBe&amp;_nc_ht=scontent.xx&amp;oh=5bf3a54f8980fac9f793d662e3e6068a&amp;oe=5D906B3E"/>
    <hyperlink ref="F29" r:id="rId127" display="https://external.xx.fbcdn.net/safe_image.php?w=130&amp;h=130&amp;url=https%3A%2F%2Fichef.bbci.co.uk%2Fnews%2F1024%2Fbranded_news%2F107C7%2Fproduction%2F_105472576_depression_kma_0402_1830rs_frame_1343.jpg&amp;cfs=1&amp;_nc_hash=AQCXD_2Mj_U9XR7o"/>
    <hyperlink ref="F30" r:id="rId128" display="https://scontent.xx.fbcdn.net/v/t15.5256-10/s130x130/53503982_1311187442368716_8196900816188080128_n.jpg?_nc_cat=109&amp;_nc_oc=AQkiIi3yD0XbJYlEn12qhOlLmq_lqFRcliAcJ2l8l6zdm5F16LQt_GhelC_EfpX-XViLUPAgwhXmoysjfAsEJZ1u&amp;_nc_ht=scontent.xx&amp;oh=f70404b2a6243b7ead4867944484b3a7&amp;oe=5D908456"/>
    <hyperlink ref="F31" r:id="rId129" display="https://scontent.xx.fbcdn.net/v/t1.0-0/s130x130/55549725_10158264322532802_2393531664279011328_n.jpg?_nc_cat=109&amp;_nc_oc=AQk57NfDxumDN0X4wZgYFyhKABGmYIWaWBJ8f_1-Dc81Ijmo38dGzjnmZ4knvW9_TRZzHSkUxpQhdR6ZZfrDI568&amp;_nc_ht=scontent.xx&amp;oh=ca4f313279d487e3b73eac47f7147f45&amp;oe=5D94CD86"/>
    <hyperlink ref="F32" r:id="rId130" display="https://scontent.xx.fbcdn.net/v/t1.0-0/p130x130/54519683_10158234184302802_919123808797851648_n.jpg?_nc_cat=109&amp;_nc_oc=AQntdxv57FCza4M8b-nlUHW4E7xf7OkBynnSosdekvLt2lSCEVBRLPTdh-oN1XX4r-cl_hHacO8nvjyyYURmvlMW&amp;_nc_ht=scontent.xx&amp;oh=edd3a075c6fb826d10b802f11656128a&amp;oe=5D86209D"/>
    <hyperlink ref="F33" r:id="rId131" display="https://scontent.xx.fbcdn.net/v/t39.2147-6/c19.0.130.130a/p130x130/56219271_339729090014872_2509234033079091200_n.jpg?_nc_cat=100&amp;_nc_oc=AQnpKBpNsoJ14CNrC7g9YLuUDn_PJL_o97gIka9GG0K3KpJAXHEbtAYPVAEP9pwbTV2-1S2mUiMT_k2RtGohsETE&amp;_nc_ht=scontent.xx&amp;oh=3c148f92b7c174c48db9db0053caca81&amp;oe=5DC74C02"/>
    <hyperlink ref="F34" r:id="rId132" display="https://scontent.xx.fbcdn.net/v/t15.5256-10/s130x130/54604348_2201740190079944_6798666116961927168_n.jpg?_nc_cat=105&amp;_nc_oc=AQkTzIJqkPGVrhMx4BlAzjf2CqR_BZ1dvnusSvesTDnchUrS8VUw_UkJirwpv_kf5RkxvCm4ois_m-DK4V92_MX-&amp;_nc_ht=scontent.xx&amp;oh=e01daccc70950fc0d08e23c19bbd18bd&amp;oe=5D8C449B"/>
    <hyperlink ref="F35" r:id="rId133" display="https://scontent.xx.fbcdn.net/v/t1.0-0/p130x130/56281463_10158287914247802_7864283147033116672_n.jpg?_nc_cat=102&amp;_nc_oc=AQlS6XGtRPzJbTOzmQoILIUU1b3uMhvCB4JYSCs1on_-VgYF3b-qQwyPuHFTAWAbZhLviv68NiloLdEeehpaZvMK&amp;_nc_ht=scontent.xx&amp;oh=ab2a3a51e9f74f8bcfdc5f80d1296090&amp;oe=5D95D444"/>
    <hyperlink ref="F36" r:id="rId134" display="https://external.xx.fbcdn.net/safe_image.php?d=AQAdQlmPlj1xo23m&amp;w=130&amp;h=130&amp;url=https%3A%2F%2Fblog.23andme.com%2Fwp-content%2Fuploads%2F2019%2F03%2FLaughing-Image.jpg&amp;cfs=1&amp;_nc_hash=AQCQpcHg_cagBML6"/>
    <hyperlink ref="F37" r:id="rId135" display="https://external.xx.fbcdn.net/safe_image.php?d=AQD_m9IctALKO_vm&amp;w=130&amp;h=130&amp;url=https%3A%2F%2Fblog.23andme.com%2Fwp-content%2Fuploads%2F2019%2F03%2FWS-Dandruff.png&amp;cfs=1&amp;_nc_hash=AQDtWPY2Xwad045C"/>
    <hyperlink ref="F38" r:id="rId136" display="https://scontent.xx.fbcdn.net/v/t1.0-0/s130x130/55783810_10158270928232802_6238452933881495552_n.png?_nc_cat=103&amp;_nc_oc=AQm9iRU6kl-zzrGeNZzrARd3CaXe6vxkKrhqi_uRKUClFMwqYwQ5UNnFpcOK7RO_5VmY_aeb6xYUZWW8MguVXceD&amp;_nc_ht=scontent.xx&amp;oh=7d4e331b5a925659cc1dcc323d9a7035&amp;oe=5D8AD3C8"/>
    <hyperlink ref="F39" r:id="rId137" display="https://external.xx.fbcdn.net/safe_image.php?d=AQCEOUQaSetPl-vw&amp;w=130&amp;h=130&amp;url=https%3A%2F%2Fblog.23andme.com%2Fwp-content%2Fuploads%2F2019%2F03%2FWS-Stretch-Marks.png&amp;cfs=1&amp;_nc_hash=AQC-H_R_Wj-W8tiB"/>
    <hyperlink ref="F40" r:id="rId138" display="https://external.xx.fbcdn.net/safe_image.php?d=AQAt08tE2TBG_u_k&amp;w=130&amp;h=130&amp;url=https%3A%2F%2Fwww.nydailynews.com%2Fresizer%2F8BhfAJsP3LLebYV9c3DyOIgQJig%3D%2F1200x0%2Farc-anglerfish-arc2-prod-tronc.s3.amazonaws.com%2Fpublic%2F7AKIAGKPKNGYFMY7LYRLFTZATY.jpg&amp;cfs=1&amp;_nc_hash=AQCjooQvCEszLWXL"/>
    <hyperlink ref="F41" r:id="rId139" display="https://scontent.xx.fbcdn.net/v/t1.0-0/p130x130/56629330_10158306435612802_82685993123053568_n.jpg?_nc_cat=104&amp;_nc_oc=AQl8J5xgVsml0W3R1BZfRBWeRR1QZcbuEpgJmTC27dpB9SnCafOu7Sh6RM9PYBFgeXWrAcr7OPI85eOzmV7CKbpW&amp;_nc_ht=scontent.xx&amp;oh=7bcfd2ae3d4be7268698a5f09f31ef29&amp;oe=5D7A6528"/>
    <hyperlink ref="F42" r:id="rId140" display="https://scontent.xx.fbcdn.net/v/t15.5256-10/s130x130/55802557_463453514228498_8311280416665370624_n.jpg?_nc_cat=106&amp;_nc_oc=AQnEMwQJkngc_zAcxiJgn3yrOi5SxkxA6-p22hvb7JY0acNNOwVkrLjHFoM9Zsw1ry9t0JLCbeh_eI4la7aFaqaW&amp;_nc_ht=scontent.xx&amp;oh=3fa7404f467e15c3413927ad815afc23&amp;oe=5D7F554B"/>
    <hyperlink ref="F43" r:id="rId141" display="https://external.xx.fbcdn.net/safe_image.php?d=AQDAmHEXWm6GZl3j&amp;w=130&amp;h=130&amp;url=https%3A%2F%2Fmedia.counton2.com%2Fnxs-wcbdtv-media-us-east-1%2Fphoto%2F2019%2F03%2F01%2FSon_renunites_with_birth_mother_9_75565061_ver1.0_1280_720.jpg&amp;cfs=1&amp;sx=388&amp;sy=0&amp;sw=720&amp;sh=720&amp;_nc_hash=AQCyYsYN8j3YtF69"/>
    <hyperlink ref="F44" r:id="rId142" display="https://scontent.xx.fbcdn.net/v/t1.0-0/p130x130/56902434_10158312529867802_1080250950016303104_n.png?_nc_cat=102&amp;_nc_oc=AQmL1DNWpuQglCZ-R0ePBRnbLoI34nWqvm4PIOa6DgCrroujAb35OWxL6kwwKVRLngzC7L5aHPKvzFyY96_2TBBU&amp;_nc_ht=scontent.xx&amp;oh=cbcd8ac672d678486b5d165dacce1421&amp;oe=5D8251AF"/>
    <hyperlink ref="F45" r:id="rId143" display="https://external.xx.fbcdn.net/safe_image.php?d=AQBRum620zeT_YMG&amp;w=130&amp;h=130&amp;url=https%3A%2F%2Fblog.23andme.com%2Fwp-content%2Fuploads%2F2015%2F06%2FBrain-Logo.jpg&amp;cfs=1&amp;_nc_hash=AQDORMq1ajelgvCY"/>
    <hyperlink ref="F46" r:id="rId144" display="https://scontent.xx.fbcdn.net/v/t15.5256-10/s130x130/57216806_354038428574657_8134298695731511296_n.jpg?_nc_cat=107&amp;_nc_oc=AQmg9ZQ0F1LrDajx4rrGawHj50d7xewpG4YA2mVQtW-13SeaLAbWhIIoflqLHVFpCOU-W5XkM1qmIi_nixhf2u8L&amp;_nc_ht=scontent.xx&amp;oh=adae73e4f7daf1e07e700a68e3f0332d&amp;oe=5DC3AFB4"/>
    <hyperlink ref="F47" r:id="rId145" display="https://external.xx.fbcdn.net/safe_image.php?d=AQDqnhuR9j_kJ-YO&amp;w=130&amp;h=130&amp;url=http%3A%2F%2Fstatic-26.sinclairstoryline.com%2Fresources%2Fmedia%2F3bae82e9-d72e-4711-b127-ae5db9f9b798-large16x9_kristencomestoalabama.jpg%3F1551495348323&amp;cfs=1&amp;sx=325&amp;sy=0&amp;sw=555&amp;sh=555&amp;_nc_hash=AQB31YxTKUSzyTu6"/>
    <hyperlink ref="F48" r:id="rId146" display="https://scontent.xx.fbcdn.net/v/t1.0-0/p130x130/56985479_10158322697817802_3780840507870019584_n.jpg?_nc_cat=104&amp;_nc_oc=AQnl2ghHSHaj727vXmp5ZdatwmWBlKNL1ht4VrcMknhXT7zGkDvpk8QzISjUffMPUk5MjtqYgxxnRYkAaY-h1u3Y&amp;_nc_ht=scontent.xx&amp;oh=e4145f271931db8c0ebd3053e829002d&amp;oe=5D9595E7"/>
    <hyperlink ref="F49" r:id="rId147" display="https://external.xx.fbcdn.net/safe_image.php?d=AQCftT1prbkhNjpP&amp;w=130&amp;h=130&amp;url=http%3A%2F%2Fd3thpuk46eyjbu.cloudfront.net%2Fuploads%2Fproduction%2F12591%2F1554810214%2Foriginal%2Fjonsnow23andme.gif&amp;cfs=1&amp;_nc_hash=AQAYGnOz1a3bY_cU"/>
    <hyperlink ref="F50" r:id="rId148" display="https://scontent.xx.fbcdn.net/v/t1.0-0/p130x130/56990385_10158322988547802_909941894568476672_n.jpg?_nc_cat=102&amp;_nc_oc=AQmsmk7sWiSawvAJyWsWT7yxIPq_Qro1HlnMR0UNLmuY2ei_izp3FuvzuMLIUNIxt9RYBZ41h5i4ChbDDNw2xf3Y&amp;_nc_ht=scontent.xx&amp;oh=f358292e7e8502bcb1963dd86e56841d&amp;oe=5D7B2203"/>
    <hyperlink ref="F51" r:id="rId149" display="https://scontent.xx.fbcdn.net/v/t1.0-0/p130x130/57421969_10158331520287802_724427095819681792_n.jpg?_nc_cat=111&amp;_nc_oc=AQlkOY1FTbC5b7D_U8SU6a_wUEIU3e9pfNMBLX8mplaZGrGoXJo1HJzwEHW9mwEzX3rXHKafKKfFdD2t7Swvxjiv&amp;_nc_ht=scontent.xx&amp;oh=3d8e3eb659e7870a6728b2c2e7049adb&amp;oe=5D81D0B7"/>
    <hyperlink ref="F52" r:id="rId150" display="https://external.xx.fbcdn.net/safe_image.php?d=AQAiPaLCuJDOON6e&amp;w=130&amp;h=130&amp;url=https%3A%2F%2Fwww.gannett-cdn.com%2Fpresto%2F2019%2F04%2F05%2FUSAT%2F9925cef8-7e1e-4dec-9029-08bf3cca139d-Sibs.jpg%3Fcrop%3D852%2C479%2Cx1%2Cy51%26width%3D3200%26height%3D1680%26fit%3Dbounds&amp;cfs=1&amp;sx=407&amp;sy=0&amp;sw=1680&amp;sh=1680&amp;_nc_hash=AQAhUmwWkZtRfpxK"/>
    <hyperlink ref="F53" r:id="rId151" display="https://scontent.xx.fbcdn.net/v/t1.0-0/p130x130/57393862_10158336681642802_5074174698225401856_n.jpg?_nc_cat=104&amp;_nc_oc=AQkyvleoq61FkYjvXgfelhsVS_4mvcOa7OX5SjQU3RHSsS8FMAdOhyB0i8ko3mKKdsSYKfBrEfdzXemXeSKAYGRm&amp;_nc_ht=scontent.xx&amp;oh=74db80cb9b5f8a822ed9ad084361bbd0&amp;oe=5D84A50E"/>
    <hyperlink ref="F54" r:id="rId152" display="https://external.xx.fbcdn.net/safe_image.php?d=AQD_7WoUAlPRNnbF&amp;w=130&amp;h=130&amp;url=https%3A%2F%2Fblog.23andme.com%2Fwp-content%2Fuploads%2F2019%2F04%2FTony-Wide.png&amp;cfs=1&amp;sx=251&amp;sy=0&amp;sw=586&amp;sh=586&amp;_nc_hash=AQBflfsOLAU40GVX"/>
    <hyperlink ref="F55" r:id="rId153" display="https://scontent.xx.fbcdn.net/v/t15.5256-10/s130x130/57021192_1002331979968692_1084258661309612032_n.jpg?_nc_cat=101&amp;_nc_oc=AQkfCSeuWQvjz--XoTJxqsza6fmwSZRfgFTpGkN5eqT-w-M9X_TMKaCzXRz2ln0zWaPi-O5oGMDCKT2bHQLmtq4c&amp;_nc_ht=scontent.xx&amp;oh=8a1750feaca19942a6015bec680f2b3e&amp;oe=5D8C1E3A"/>
    <hyperlink ref="F56" r:id="rId154" display="https://scontent.xx.fbcdn.net/v/t15.5256-10/s130x130/56669835_818704801819706_6142961843657768960_n.jpg?_nc_cat=110&amp;_nc_oc=AQm3GUbyb8uWkDNb00gxurVkZYU4UYqkhkPidGEmz-oazPiy9JZwAtRKVkcrJZvON8tzXVcjznR7eyHoXMUqzySG&amp;_nc_ht=scontent.xx&amp;oh=17f60f573377826ac5dbe2618f82c9c0&amp;oe=5D906C8F"/>
    <hyperlink ref="F57" r:id="rId155" display="https://external.xx.fbcdn.net/safe_image.php?d=AQCuQ5msjWbF-fVC&amp;w=130&amp;h=130&amp;url=https%3A%2F%2Fblog.23andme.com%2Fwp-content%2Fuploads%2F2018%2F04%2FHappy-DNA-Day.jpg&amp;cfs=1&amp;_nc_hash=AQCZ8UGbTG9xyeeG"/>
    <hyperlink ref="F58" r:id="rId156" display="https://scontent.xx.fbcdn.net/v/t15.5256-10/s130x130/56944913_780481172335750_5925238346421895168_n.jpg?_nc_cat=101&amp;_nc_oc=AQnVyEg_a58pyDPJiLcSpYIvpphNi__AbordHMdgox1iK_vx1MdrYpqlurICEqXcVUdtQpPh_XYpfFGlo-jO-ivx&amp;_nc_ht=scontent.xx&amp;oh=855340e4db01456b826ae43f4c0fb172&amp;oe=5D7B86B7"/>
    <hyperlink ref="F59" r:id="rId157" display="https://external.xx.fbcdn.net/safe_image.php?d=AQAdzvQd-3m-ws3k&amp;w=130&amp;h=130&amp;url=https%3A%2F%2Fblog.23andme.com%2Fwp-content%2Fuploads%2F2019%2F04%2FTribeca-23andMe-Static-1080x1080.png&amp;cfs=1&amp;_nc_hash=AQA3uT21VWTxZ720"/>
    <hyperlink ref="F60" r:id="rId158" display="https://scontent.xx.fbcdn.net/v/t1.0-0/p130x130/57541737_10158349154182802_760841529362219008_n.jpg?_nc_cat=101&amp;_nc_oc=AQmjJCNnvdPIXoxRcARzSUtdFuDG5k8JkczedLgva9TeUXlEgwKh7eFY3uUwdnhRSy8dQOwremEfCqcebWZ2zkjP&amp;_nc_ht=scontent.xx&amp;oh=640516d2cc3eee03f2e60648d3105727&amp;oe=5D8AA4AC"/>
    <hyperlink ref="F61" r:id="rId159" display="https://scontent.xx.fbcdn.net/v/t15.5256-10/s130x130/58423336_648377755587978_6432380925023092736_n.jpg?_nc_cat=101&amp;_nc_oc=AQlcWanWH1--cMW3Y90LYjGjsuqpiuDj_t-3u1o3VseH7Aea5osvudEpEPfut00zIqkcgw571N1o6zd8oEF5uFHT&amp;_nc_ht=scontent.xx&amp;oh=d97608bf2c380264c4c30a8bc581cb75&amp;oe=5D94DCEE"/>
    <hyperlink ref="F62" r:id="rId160" display="https://external.xx.fbcdn.net/safe_image.php?d=AQAg2fSu-MDnhIbW&amp;w=130&amp;h=130&amp;url=https%3A%2F%2Fbloximages.newyork1.vip.townnews.com%2Fpostandcourier.com%2Fcontent%2Ftncms%2Fassets%2Fv3%2Feditorial%2Ff%2Fe5%2Ffe55b094-45d6-11e9-bcd5-eff00431131a%2F5c89765ac1e44.image.jpg%3Fresize%3D840%252C630&amp;cfs=1&amp;_nc_hash=AQA1jQa2ZMRSx3oi"/>
    <hyperlink ref="F63" r:id="rId161" display="https://external.xx.fbcdn.net/safe_image.php?d=AQA5ISUzAZKqeghB&amp;w=130&amp;h=130&amp;url=https%3A%2F%2Ffortunedotcom.files.wordpress.com%2F2019%2F04%2Fmichael-j-fox-23andme-parkinsons-e1556568696259.jpg&amp;cfs=1&amp;sx=659&amp;sy=0&amp;sw=2599&amp;sh=2599&amp;_nc_hash=AQA8M-ZWvfKeGYbK"/>
    <hyperlink ref="F64" r:id="rId162" display="https://external.xx.fbcdn.net/safe_image.php?d=AQBf9_eHcF_b9rsj&amp;w=130&amp;h=130&amp;url=https%3A%2F%2Fblog.23andme.com%2Fwp-content%2Fuploads%2F2019%2F04%2FWe-Love-Mom-Genes.png&amp;cfs=1&amp;_nc_hash=AQBF43IQsHgbrGlg"/>
    <hyperlink ref="F65" r:id="rId163" display="https://external.xx.fbcdn.net/safe_image.php?d=AQB9SrCwHYwAhDXv&amp;w=130&amp;h=130&amp;url=https%3A%2F%2Fcdn.abcotvs.com%2Fdip%2Fimages%2F5182617_dna-reunion0311.jpg%3Fw%3D1600&amp;cfs=1&amp;_nc_hash=AQBwBGhtv2Q5SpuO"/>
    <hyperlink ref="F66" r:id="rId164" display="https://scontent.xx.fbcdn.net/v/t1.0-0/p130x130/59410794_10158379675632802_5898945669032312832_n.jpg?_nc_cat=110&amp;_nc_oc=AQnz4Ws6zLCE0_hnC7OC0-rcu70TBNbMQw2InUPSwbORSJazN2bryPmC-KMWF-vYjocIp7NSVyN-wnspnTqJNI8e&amp;_nc_ht=scontent.xx&amp;oh=96d8ee3f808c6fc71829dd741b5dd829&amp;oe=5D8B3558"/>
    <hyperlink ref="F67" r:id="rId165" display="https://external.xx.fbcdn.net/safe_image.php?d=AQDw4mS99v0a7tON&amp;w=130&amp;h=130&amp;url=https%3A%2F%2Fwww.philly.com%2Fresizer%2Fm1-EE0zxmhTGZJwPZgFD75yPOXg%3D%2F1200x0%2Fcenter%2Fmiddle%2Fwww.philly.com%2Fresizer%2FUfOe5y_c64rBtdnpG7ZICEQlFQU%3D%2F1200x0%2Fcenter%2Fmiddle%2Farc-anglerfish-arc2-prod-pmn.s3.amazonaws.com%2Fpublic%2FGMWHHWFMRJD7DOUK5PZ4VPPQJU.jpg&amp;cfs=1&amp;sx=195&amp;sy=0&amp;sw=848&amp;sh=848&amp;_nc_hash=AQBjPt-hK-U5fgPI"/>
    <hyperlink ref="F68" r:id="rId166" display="https://external.xx.fbcdn.net/safe_image.php?d=AQBid0XLxQ3AtdJV&amp;w=130&amp;h=130&amp;url=https%3A%2F%2Fblog.23andme.com%2Fwp-content%2Fuploads%2F2019%2F04%2Fota_honor_roll_2018.jpg&amp;cfs=1&amp;_nc_hash=AQCLB5HA5gHxkhSd"/>
    <hyperlink ref="F69" r:id="rId167" display="https://external.xx.fbcdn.net/safe_image.php?d=AQD7nu6ofy8l9cbP&amp;w=130&amp;h=130&amp;url=https%3A%2F%2Fblog.23andme.com%2Fwp-content%2Fuploads%2F2019%2F05%2F2019-05-08.jpg&amp;cfs=1&amp;_nc_hash=AQAYR79UOM4V2ENo"/>
    <hyperlink ref="F70" r:id="rId168" display="https://scontent.xx.fbcdn.net/v/t1.0-0/s130x130/60341669_10158397157062802_5610030541949632512_n.jpg?_nc_cat=105&amp;_nc_oc=AQnnIiEMmSDmuHegRBRQcNhTNW1GXxPeGHwttqYDDmLrldhQ_jK6gOTqFM_g9wlKyaqhhPvNrIqj99_RhH-DIdJi&amp;_nc_ht=scontent.xx&amp;oh=4b1365d544740880f365c1766e435eb1&amp;oe=5D8F8E69"/>
    <hyperlink ref="F71" r:id="rId169" display="https://external.xx.fbcdn.net/safe_image.php?d=AQBoTDkDrW5bZpiu&amp;w=130&amp;h=130&amp;url=https%3A%2F%2Fwww.pe.com%2Fwp-content%2Fuploads%2F2019%2F04%2FPicture-of-Dawn-and-Jason-1.jpg%3Fw%3D1024%26h%3D768&amp;cfs=1&amp;sx=102&amp;sy=0&amp;sw=768&amp;sh=768&amp;_nc_hash=AQAVqwOyehNO1gr5"/>
    <hyperlink ref="F72" r:id="rId170" display="https://scontent.xx.fbcdn.net/v/t15.5256-10/s130x130/59918478_2748747905198804_3868070262859628544_n.jpg?_nc_cat=105&amp;_nc_oc=AQl9zRjXWis4r_jFHLiLkJTB4aiuUNL0GZ_p1-rBNV7Feg8cYH7EYI3dZyKSp9GE5P-ndYBx_yhbSSkCOyOYgSGL&amp;_nc_ht=scontent.xx&amp;oh=9e4b603d054e4bd18c76794345ee7960&amp;oe=5D7A0B74"/>
    <hyperlink ref="F73" r:id="rId171" display="https://scontent.xx.fbcdn.net/v/t15.5256-10/s130x130/59586330_2316242688702299_4882161364849655808_n.jpg?_nc_cat=100&amp;_nc_oc=AQlqLK2AzL-0YxoTiBZaciX5EAipumO6z2vHRWf-241aVWvPKMoXpEYvpup2ckNM6CQ_3M1t8WUsgRbNE-9j9QSA&amp;_nc_ht=scontent.xx&amp;oh=f34c37799a94aa6469187dccd7693fbb&amp;oe=5D8E691C"/>
    <hyperlink ref="F74" r:id="rId172" display="https://scontent.xx.fbcdn.net/v/t1.0-0/s130x130/51119270_10158127233892802_3504938178211479552_n.jpg?_nc_cat=110&amp;_nc_oc=AQlK3jkMRrh02U2yRVUkttxiEh9S_3l7iMzPLxPCW6c4q_uuK6l7PT38xtYAcS-3ipSdQwYCevhA5VdooUVaFKWK&amp;_nc_ht=scontent.xx&amp;oh=6c6f4d40346117632a5136d480b5685e&amp;oe=5D85834A"/>
    <hyperlink ref="F75" r:id="rId173" display="https://external.xx.fbcdn.net/safe_image.php?w=130&amp;h=130&amp;url=http%3A%2F%2Flocaltvktvi.files.wordpress.com%2F2019%2F03%2Fpromo376630273.jpg%3Fquality%3D85%26strip%3Dall%26w%3D1200&amp;cfs=1&amp;sx=468&amp;sy=0&amp;sw=675&amp;sh=675&amp;_nc_hash=AQCLEZtIJG2K3cTz"/>
    <hyperlink ref="F76" r:id="rId174" display="https://scontent.xx.fbcdn.net/v/t1.0-0/p130x130/59887952_10158411794522802_3014202086918193152_n.jpg?_nc_cat=111&amp;_nc_oc=AQn2hd3DJtA6n5jkz6b82CXOVxx2PM4Bhkvg8KE6t0kjdCegB-gKLIjox__tENjFM9l81s_f79RtpGHgePIT5ZO7&amp;_nc_ht=scontent.xx&amp;oh=3ddf590801969347f1009c010ea00bc4&amp;oe=5D929D5E"/>
    <hyperlink ref="F77" r:id="rId175" display="https://external.xx.fbcdn.net/safe_image.php?d=AQDQBtNzlAHKP44x&amp;w=130&amp;h=130&amp;url=https%3A%2F%2Fblog.23andme.com%2Fwp-content%2Fuploads%2F2019%2F05%2FMini-Report-Drop2-50-1024x536.png&amp;cfs=1&amp;_nc_hash=AQDfGFMcHcNB4rYf"/>
    <hyperlink ref="F78" r:id="rId176" display="https://external.xx.fbcdn.net/safe_image.php?d=AQDsE_rt37P2xvJM&amp;w=130&amp;h=130&amp;url=https%3A%2F%2Fmedia13.s-nbcnews.com%2Fj%2FMSNBC%2FComponents%2FVideo%2F201904%2Ftdy_parents_9a_upside_190417_1920x1080.social_share_1200x630_center.jpg&amp;cfs=1&amp;sx=570&amp;sy=0&amp;sw=630&amp;sh=630&amp;_nc_hash=AQCsWgbMfBNEs-dq"/>
    <hyperlink ref="F79" r:id="rId177" display="https://scontent.xx.fbcdn.net/v/t1.0-0/p130x130/60552639_10158411840382802_7903844966969901056_n.jpg?_nc_cat=109&amp;_nc_oc=AQne7FEJAlaA2jpqVDEj58PPlcrkC3SArosY8-qmYShvJAnxDKqjEQNs4nAOFZU0DwV77jWPhnbBuitS9yrxcGJ7&amp;_nc_ht=scontent.xx&amp;oh=4d3fe0656621d2db50e1adf2805c5090&amp;oe=5D85B3FF"/>
    <hyperlink ref="F80" r:id="rId178" display="https://external.xx.fbcdn.net/safe_image.php?d=AQAdKCtdtHax8LFq&amp;w=130&amp;h=130&amp;url=https%3A%2F%2Ffm.cnbc.com%2Fapplications%2Fcnbc.com%2Fresources%2Fimg%2Feditorial%2F2019%2F05%2F13%2F105863910-155779749981423andme_big_withouttext.1910x1000.jpg&amp;cfs=1&amp;_nc_hash=AQCCL-BQ5y32xTso"/>
    <hyperlink ref="F81" r:id="rId179" display="https://external.xx.fbcdn.net/safe_image.php?d=AQCa25YmFe1wyY1q&amp;w=130&amp;h=130&amp;url=https%3A%2F%2Fblog.23andme.com%2Fwp-content%2Fuploads%2F2019%2F05%2FFB-SocialEmbed1200x628-Nologo.png&amp;cfs=1&amp;_nc_hash=AQAZGgMfhRR-wNDb"/>
    <hyperlink ref="F82" r:id="rId180" display="https://external.xx.fbcdn.net/safe_image.php?d=AQAb3i6KWIG3padq&amp;w=130&amp;h=130&amp;url=https%3A%2F%2Fs.yimg.com%2Fuu%2Fapi%2Fres%2F1.2%2FqFWosiMGgR_4JkJdlpoIwg--%7EB%2FaD0xNTk0O3c9MjgyNjtzbT0xO2FwcGlkPXl0YWNoeW9u%2Fhttp%3A%2F%2Fmedia.zenfs.com%2Fen%2Fhomerun%2Ffeed_manager_auto_publish_494%2F819a77ec2e1f6575c9c43ee47ade6123&amp;cfs=1&amp;sx=687&amp;sy=0&amp;sw=1594&amp;sh=1594&amp;_nc_hash=AQAj1B53S5vsSw-_"/>
    <hyperlink ref="F83" r:id="rId181" display="https://external.xx.fbcdn.net/safe_image.php?d=AQBAG4OaBtCGplUJ&amp;w=130&amp;h=130&amp;url=https%3A%2F%2Fblog.23andme.com%2Fwp-content%2Fuploads%2F2019%2F04%2FCavalli.png&amp;cfs=1&amp;sx=0&amp;sy=0&amp;sw=313&amp;sh=313&amp;_nc_hash=AQCCEag8BScA2gnd"/>
    <hyperlink ref="F84" r:id="rId182" display="https://scontent.xx.fbcdn.net/v/t1.0-0/s130x130/61052969_10158444618927802_8911038055129808896_n.jpg?_nc_cat=100&amp;_nc_oc=AQnkQfiY4alkjEDTpRwmDtzvtSzFSxpiZoCbbX4TwBhBu6qyRI_49BwNmpxcQuWRa47BALBUHCcA7W4NaVjn9upn&amp;_nc_ht=scontent.xx&amp;oh=4622dc4c0d1c56e452eec83f5ba0c628&amp;oe=5D8AC109"/>
    <hyperlink ref="F85" r:id="rId183" display="https://scontent.xx.fbcdn.net/v/t1.0-0/p130x130/60554685_10158424064352802_7256452602139770880_n.jpg?_nc_cat=103&amp;_nc_oc=AQmG_3tjpa4yOmjisphIapdkTajDZdF6wC0zFug-e4tHP9YauPmkP8XaL-PItV8y4HP9jIrJEJ386LL1T_FWNiT2&amp;_nc_ht=scontent.xx&amp;oh=113a63c93b3b4bf2b0447556a0c46386&amp;oe=5DC3EFC2"/>
    <hyperlink ref="F86" r:id="rId184" display="https://external.xx.fbcdn.net/safe_image.php?d=AQDOblc-NyhGMq7F&amp;w=130&amp;h=130&amp;url=https%3A%2F%2Fwww.theledger.com%2Fstoryimage%2FLK%2F20190413%2FNEWS%2F190418550%2FAR%2F0%2FAR-190418550.jpg&amp;cfs=1&amp;sx=0&amp;sy=385&amp;sw=3568&amp;sh=3568&amp;_nc_hash=AQBJiIU82sHl645o"/>
    <hyperlink ref="F87" r:id="rId185" display="https://scontent.xx.fbcdn.net/v/t15.5256-10/p130x130/60360902_2186422634774498_407619085317177344_n.jpg?_nc_cat=101&amp;_nc_oc=AQlurRCCjLUmfq7JS6pC-2B06447Emfes8qu_t3YYo6qYopw6R3Enxy89H1BiZApy_tlgCRDhqQDxh0vBdBWPzkM&amp;_nc_ht=scontent.xx&amp;oh=75f8d95a16fa686e23c0bb94041fdb25&amp;oe=5D966C93"/>
    <hyperlink ref="F88" r:id="rId186" display="https://external.xx.fbcdn.net/safe_image.php?d=AQD6vt0OrmdvFfKH&amp;w=130&amp;h=130&amp;url=https%3A%2F%2Fwww.ttec.com%2Fsites%2Fdefault%2Ffiles%2Frubicon_main_393.jpg&amp;cfs=1&amp;_nc_hash=AQBSZ446hPaguIOs"/>
    <hyperlink ref="F89" r:id="rId187" display="https://scontent.xx.fbcdn.net/v/t15.5256-10/s130x130/60577491_2230732910589761_8900732341232599040_n.jpg?_nc_cat=107&amp;_nc_oc=AQmtnJRbPd2-73Isrg6XNt0gklNsG13HbZ1mEONLtQaOkVGT7yB-b-pbbQymBOpm-Peb1rRwRroCz1J6AgNSMKBs&amp;_nc_ht=scontent.xx&amp;oh=ce3457cfb95a4ebf94ec7954803cce2a&amp;oe=5D871009"/>
    <hyperlink ref="F90" r:id="rId188" display="https://scontent.xx.fbcdn.net/v/t1.0-0/p130x130/60912659_10158445240257802_896986520857083904_n.jpg?_nc_cat=102&amp;_nc_oc=AQkUHBZcSQautMeNmh0fLGjiS4LeQPW0e_bIvyD7kI8FsHjJt6VVwOGvwoLDqQQnn9_xgrROrAu3x-ocb-jo0iR8&amp;_nc_ht=scontent.xx&amp;oh=77b399df38346a8e684106f3da7acfd7&amp;oe=5D882184"/>
    <hyperlink ref="F91" r:id="rId189" display="https://external.xx.fbcdn.net/safe_image.php?d=AQB97JCUj1LYillJ&amp;w=130&amp;h=130&amp;url=https%3A%2F%2Fmedia.graytvinc.com%2Fimages%2Flonglost%2Bsister.jpg&amp;cfs=1&amp;sx=0&amp;sy=0&amp;sw=720&amp;sh=720&amp;_nc_hash=AQAkmYf7l3yn_yhQ"/>
    <hyperlink ref="F92" r:id="rId190" display="https://scontent.xx.fbcdn.net/v/t1.0-0/p130x130/60767802_10158445235797802_7053161088371654656_n.jpg?_nc_cat=109&amp;_nc_oc=AQl7Z_yHgDKzQshbVpoZZn-n3PzUhYYYXl0bu1TCJu52aG-QmXna1wYCBs05ey8FGAduesXFnCrAOkB5dM2LkUBf&amp;_nc_ht=scontent.xx&amp;oh=41bc4ed46f3001b42f31a2957b721056&amp;oe=5DC2651B"/>
    <hyperlink ref="F93" r:id="rId191" display="https://external.xx.fbcdn.net/safe_image.php?d=AQCghg90owDBnBb4&amp;w=130&amp;h=130&amp;url=https%3A%2F%2Fblog.23andme.com%2Fwp-content%2Fuploads%2F2019%2F04%2Fmindy-Cindy-wide.jpg&amp;cfs=1&amp;sx=109&amp;sy=0&amp;sw=212&amp;sh=212&amp;_nc_hash=AQDwbnbZhJngjytV"/>
    <hyperlink ref="F94" r:id="rId192" display="https://external.xx.fbcdn.net/safe_image.php?d=AQAVkenEopZbmOWt&amp;w=130&amp;h=130&amp;url=https%3A%2F%2Fthumbor.forbes.com%2Fthumbor%2F600x315%2Fhttps%253A%252F%252Fspecials-images.forbesimg.com%252Fimageserve%252F5cf6d9a49736330008ab0d0f%252F960x0.jpg%253FcropX1%253D28%2526cropX2%253D2742%2526cropY1%253D166%2526cropY2%253D1693&amp;cfs=1&amp;_nc_hash=AQCAVPHAxIQr-nM9"/>
    <hyperlink ref="F95" r:id="rId193" display="https://external.xx.fbcdn.net/safe_image.php?d=AQDXz5osqMU_t_nv&amp;w=130&amp;h=130&amp;url=https%3A%2F%2Fblog.23andme.com%2Fwp-content%2Fuploads%2F2019%2F05%2FiStock-91697992.jpg&amp;cfs=1&amp;_nc_hash=AQBlJ3WDeeOSesrO"/>
    <hyperlink ref="F96" r:id="rId194" display="https://scontent.xx.fbcdn.net/v/t1.0-0/p130x130/61924184_10158480953392802_6090997292041502720_n.jpg?_nc_cat=104&amp;_nc_oc=AQmglGxwgTplw34F66wOjuNKkVE2AUbrzO08Q5PM-DrzVxfCkyROkyOp-baHYJF_1gHcYx2Ef98BUh236ZmSKhJY&amp;_nc_ht=scontent.xx&amp;oh=02211c3cfd3ad60a597b5eb4fa21e626&amp;oe=5D7F8511"/>
    <hyperlink ref="F97" r:id="rId195" display="https://external.xx.fbcdn.net/safe_image.php?d=AQCPVUAEfqVlYtSL&amp;w=130&amp;h=130&amp;url=https%3A%2F%2Fwww.hawaiinewsnow.com%2Fresizer%2F5jl7Xtod6jTFqsnajaHtXPrOSDI%3D%2F1200x0%2Farc-anglerfish-arc2-prod-raycom.s3.amazonaws.com%2Fpublic%2FRTPBWGFM7BFVDE76JAIBGBRKCQ.PNG&amp;cfs=1&amp;_nc_hash=AQC9C_MJI7oZGzO0"/>
    <hyperlink ref="F98" r:id="rId196" display="https://external.xx.fbcdn.net/safe_image.php?d=AQDvFs1-2gVJSjk3&amp;w=130&amp;h=130&amp;url=https%3A%2F%2Fblog.23andme.com%2Fwp-content%2Fuploads%2F2019%2F06%2FPublicSpeaking-62-1024x536.png&amp;cfs=1&amp;_nc_hash=AQDFg53rneelwcdf"/>
    <hyperlink ref="F99" r:id="rId197" display="https://scontent.xx.fbcdn.net/v/t1.0-0/p130x130/62169387_10158486604982802_1338094458318618624_n.jpg?_nc_cat=105&amp;_nc_oc=AQlj2pixai4fuJuhVIac4yyBmMQ3L_oTyGAxtQNZdto_yw3gXUv1OKcy6Or736X9uRoeT2GgldQ1xLUw7NHnxG-C&amp;_nc_ht=scontent.xx&amp;oh=c1e2f3abee2ca535782af945dd35b197&amp;oe=5D975470"/>
    <hyperlink ref="F100" r:id="rId198" display="https://scontent.xx.fbcdn.net/v/t1.0-0/p130x130/62256083_10158498652187802_8637927003242102784_n.jpg?_nc_cat=108&amp;_nc_oc=AQm8mgsfbGV2HuvY-lRwCcqwuEl6WRrK4QgZxhUvCWTUdD7KTnPsKyz4HlgUxT9HCEt5HiyKMbZuvS1WbxTu9bnk&amp;_nc_ht=scontent.xx&amp;oh=14a59b1aee6d65adcf719032207d37ec&amp;oe=5D95ADEB"/>
    <hyperlink ref="F101" r:id="rId199" display="https://scontent.xx.fbcdn.net/v/t1.0-0/p130x130/62433239_10158486607117802_6868452579538370560_n.jpg?_nc_cat=105&amp;_nc_oc=AQm9ytR7vOAOT7Z63f45pGIjxCoP_NABtkicshqr6ISid9pZ_z0C31psd9x4NzjR3aBs38vO6wOGHJJjOzE35qJS&amp;_nc_ht=scontent.xx&amp;oh=e38d495328ea16610ad5508b237bf2ee&amp;oe=5D98742D"/>
    <hyperlink ref="F102" r:id="rId200" display="https://external.xx.fbcdn.net/safe_image.php?d=AQAjxjzGwv5ykFrb&amp;w=130&amp;h=130&amp;url=https%3A%2F%2Fs.yimg.com%2Fuu%2Fapi%2Fres%2F1.2%2FI9RUKy_WCZ48PN04WOitpA--%7EB%2FaD0xNDM4O3c9MTA4MDtzbT0xO2FwcGlkPXl0YWNoeW9u%2Fhttp%3A%2F%2Fmedia.zenfs.com%2Fen-US%2Fhomerun%2Fparents_articles_5%2Ffc3ae2e2eac8a517d1afd98f1c5c09b9&amp;cfs=1&amp;sx=0&amp;sy=333&amp;sw=1080&amp;sh=1080&amp;_nc_hash=AQCePWnW3_c7T6Hs"/>
    <hyperlink ref="AK3" r:id="rId201" display="https://external.xx.fbcdn.net/safe_image.php?d=AQDJd3zp6KDa4p7H&amp;w=130&amp;h=130&amp;url=https%3A%2F%2Fmedia.allure.com%2Fphotos%2F5c3d12e99e683d482e5d562c%2F16%3A9%2Fw_1280%2Cc_limit%2F0219-is-it-your-genes.jpg&amp;cfs=1&amp;_nc_hash=AQC-QsEesg4lkrTQ"/>
    <hyperlink ref="AK4" r:id="rId202" display="https://external.xx.fbcdn.net/safe_image.php?d=AQCyYfZ43PUfRztT&amp;w=130&amp;h=130&amp;url=https%3A%2F%2Fblog.23andme.com%2Fwp-content%2Fuploads%2F2019%2F02%2F2019-02-20-e1550710822368.jpg&amp;cfs=1&amp;_nc_hash=AQAeqMI-gCMIl574"/>
    <hyperlink ref="AK5" r:id="rId203" display="https://external.xx.fbcdn.net/safe_image.php?d=AQBkkI6mSSX8kwA1&amp;w=130&amp;h=130&amp;url=https%3A%2F%2Fcdns.abclocal.go.com%2Fcontent%2Fkabc%2Fimages%2Fcms%2Fautomation%2Fvod%2F012419-kabc-long-lost-sisters-miracle-img.jpg&amp;cfs=1&amp;sx=261&amp;sy=0&amp;sw=720&amp;sh=720&amp;_nc_hash=AQBu22JUbfr1GmBe"/>
    <hyperlink ref="AK6" r:id="rId204" display="https://scontent.xx.fbcdn.net/v/t1.0-0/p130x130/52695031_10158187619702802_659640735384993792_n.jpg?_nc_cat=102&amp;_nc_oc=AQmSgWW682ToAswBkKjyhCZMtfz_CwjPrSDkjst3Zm8eg1kFtO8W4_5UIQbfsxeJIjSNH1a0q4FVmPjz2hbo_r7H&amp;_nc_ht=scontent.xx&amp;oh=ea30d3b688cdebdb245e5f6a339f5e3b&amp;oe=5D835286"/>
    <hyperlink ref="AK7" r:id="rId205" display="https://scontent.xx.fbcdn.net/v/t15.5256-10/s130x130/52769811_512328592626543_3628911477202616320_n.jpg?_nc_cat=103&amp;_nc_oc=AQlrB0ib5V7n8TS59DZIitMapGlfTL03RXu87SKk1XRTJlYsPJi2xJ8nU4pmJRuefd0USLaXz5XX1BOhGs_JofKU&amp;_nc_ht=scontent.xx&amp;oh=f8cf3bc19f1f1ac7413a45fe59d688a2&amp;oe=5D878E2A"/>
    <hyperlink ref="AK8" r:id="rId206" display="https://external.xx.fbcdn.net/safe_image.php?d=AQDf_fvdDQsiG1ma&amp;w=130&amp;h=130&amp;url=https%3A%2F%2Fmedia.licdn.com%2Fmedia%2Fgcrc%2Fdms%2Fimage%2FC5612AQFV776km7mXoQ%2Farticle-cover_image-shrink_720_1280%2F0%3Fe%3D1556755200%26v%3Dbeta%26t%3DRcwtaPZ_p8w8u03OmAZwmN4Rwd4s_dL4hIXPcCo55C0&amp;cfs=1&amp;sx=114&amp;sy=0&amp;sw=720&amp;sh=720&amp;_nc_hash=AQC96UZ9VMhZkF_v"/>
    <hyperlink ref="AK9" r:id="rId207" display="https://scontent.xx.fbcdn.net/v/t1.0-0/s130x130/52934091_10158202714552802_1009097571148234752_n.jpg?_nc_cat=106&amp;_nc_oc=AQlVt_60fqDvmBEPxHdHOv0Z6bwyr7hTt2QvRrEIUSMIxXjIKA9tRlk-rX7oFh5_VjmaiAhGayLINSaAGWvpOH-O&amp;_nc_ht=scontent.xx&amp;oh=1fd0c44d3e48486d5d253b7111dba9bf&amp;oe=5D90E03D"/>
    <hyperlink ref="AK10" r:id="rId208" display="https://scontent.xx.fbcdn.net/v/t1.0-0/s130x130/52842352_10158206254272802_8455233736013774848_n.jpg?_nc_cat=104&amp;_nc_oc=AQlGOQeyshs45Ue1fl8U5TgUCZzpD-hW85QFI8rmeBsPgQ-p6MtH02m55cHyJWW8tHTraxJIcyqdmIRezw_IN7NZ&amp;_nc_ht=scontent.xx&amp;oh=1a8a37ba763fa04df89f587857311c2f&amp;oe=5D890D4C"/>
    <hyperlink ref="AK11" r:id="rId209" display="https://external.xx.fbcdn.net/safe_image.php?d=AQBqt5wF8SL4OO9O&amp;w=130&amp;h=130&amp;url=https%3A%2F%2Fcirca.brightspotcdn.com%2Fdims4%2Fdefault%2F2d7bf65%2F2147483647%2Fstrip%2Ftrue%2Fcrop%2F315x315%2B198%2B0%2Fresize%2F1200x1200%21%2Fquality%2F90%2F%3Furl%3Dhttp%253A%252F%252Fcirca.brightspotcdn.com%252F64%252F39%252F28185c5b4b7592e14d5764a1a732%252Fscreen-shot-2019-02-05-at-11.19.19%2520AM.png&amp;cfs=1&amp;_nc_hash=AQBDwYuLOe-_kLul"/>
    <hyperlink ref="AK12" r:id="rId210" display="https://scontent.xx.fbcdn.net/v/t1.0-0/p130x130/53062446_10158212511582802_197333028328964096_n.jpg?_nc_cat=107&amp;_nc_oc=AQnP3OtpsYQEp53Wvrqs5-Kwx28X-ej52DXFIgxihzta8Fmp14U2GZdsAPLUUBIC2DSAziKzr1TuSz8ZJt7Da2kX&amp;_nc_ht=scontent.xx&amp;oh=7ad6d502c62484768cd9be4fd223c5cc&amp;oe=5D8D482F"/>
    <hyperlink ref="AK13" r:id="rId211" display="https://external.xx.fbcdn.net/safe_image.php?d=AQDvF8lZTz1aZS97&amp;w=130&amp;h=130&amp;url=https%3A%2F%2Fwww.sciencemag.org%2Fsites%2Fdefault%2Ffiles%2Fstyles%2Farticle_main_large%2Fpublic%2Finsomnia_16x9.jpg%3Fitok%3DTq6FmiLF&amp;cfs=1&amp;sx=68&amp;sy=0&amp;sw=720&amp;sh=720&amp;_nc_hash=AQDspl56rz3lixtV"/>
    <hyperlink ref="AK14" r:id="rId212" display="https://external.xx.fbcdn.net/safe_image.php?d=AQCuC-125yIo9JwW&amp;w=130&amp;h=130&amp;url=https%3A%2F%2Fi.ytimg.com%2Fvi%2F4VasmqSnodA%2Fmaxresdefault.jpg&amp;cfs=1&amp;sx=268&amp;sy=0&amp;sw=720&amp;sh=720&amp;_nc_hash=AQBNfFZ68pT4huYr"/>
    <hyperlink ref="AK15" r:id="rId213" display="https://scontent.xx.fbcdn.net/v/t1.0-0/p130x130/53140392_10158220250687802_2364126153507078144_n.jpg?_nc_cat=100&amp;_nc_oc=AQm8yCUoLBhEsgjcvI5uqAXsl9oes4J-1tlr2xrb-HrCHK8QuNSfqCKX9q66pIAP9NJmJ_U4iDh1uj7ohWMng-m5&amp;_nc_ht=scontent.xx&amp;oh=4218cae3d285e9ef107b10f230a03e2a&amp;oe=5D88609D"/>
    <hyperlink ref="AK16" r:id="rId214" display="https://external.xx.fbcdn.net/safe_image.php?d=AQAKICHU4uW0T0HK&amp;w=130&amp;h=130&amp;url=https%3A%2F%2Fmedia1.popsugar-assets.com%2Ffiles%2Fthumbor%2FQ42TbhD9rnG95EAAk5iytg_Rhxk%2Ffit-in%2F1200x630%2Ffilters%3Aformat_auto-%21%21-%3Astrip_icc-%21%21-%3Afill-%21white%21-%2F2019%2F01%2F30%2F977%2Fn%2F24155406%2F448e50ac5c5224cf286111.39481555_.jpg&amp;cfs=1&amp;sx=311&amp;sy=0&amp;sw=630&amp;sh=630&amp;_nc_hash=AQAFgN9qkiYDGWK8"/>
    <hyperlink ref="AK17" r:id="rId215" display="https://scontent.xx.fbcdn.net/v/t1.0-0/p130x130/53395693_10158225524452802_3377606584162058240_n.jpg?_nc_cat=100&amp;_nc_oc=AQkUxaWdBN7UNloAZLkfI3M65opSi0P-g0SRqGvdzMxC0gEEc6U-AGkuEeU0KrpDKJNKOR3ncFeqW0eSgdT190dy&amp;_nc_ht=scontent.xx&amp;oh=ccf17abf0a827fad61441cec444ee55b&amp;oe=5DC17CC5"/>
    <hyperlink ref="AK18" r:id="rId216" display="https://scontent.xx.fbcdn.net/v/t15.5256-10/s130x130/59755608_439835840148256_5773903004788850688_n.jpg?_nc_cat=100&amp;_nc_oc=AQmICb1lHx_dggGn7xeowK0yvJ9Zc4gXEzLDFSmoOIaAtcbYC7ZvYwZ76Y7Czn5K3LQ30bmUjZi7-udmkhUrQD_J&amp;_nc_ht=scontent.xx&amp;oh=a8c3616ca833cc0a0727f6f5f6015cfd&amp;oe=5D8FCE75"/>
    <hyperlink ref="AK19" r:id="rId217" display="https://external.xx.fbcdn.net/safe_image.php?d=AQDXDW5OHbUWQtD0&amp;w=130&amp;h=130&amp;url=https%3A%2F%2Fwww.statnews.com%2Fwp-content%2Fuploads%2F2019%2F02%2FAdobeStock_207350168-0-00-00-00-1024x576.jpg&amp;cfs=1&amp;_nc_hash=AQCnmywnp637XW71"/>
    <hyperlink ref="AK20" r:id="rId218" display="https://scontent.xx.fbcdn.net/v/t1.0-0/p130x130/53544475_10158228470082802_8421086138965426176_n.jpg?_nc_cat=106&amp;_nc_oc=AQmpPPdQD5mnRFZ3Sy3s4iNilyRHbTbQDIJJD2FqWZE3A4iuUTRK13vulVSKb-E0cNV3GtHbEL7_Iqt0v5syEWRF&amp;_nc_ht=scontent.xx&amp;oh=aca17c23e6a874a31caa63041337d650&amp;oe=5D7A2667"/>
    <hyperlink ref="AK21" r:id="rId219" display="https://external.xx.fbcdn.net/safe_image.php?d=AQAstnx9nUDsxZZJ&amp;w=130&amp;h=130&amp;url=https%3A%2F%2Fblog.23andme.com%2Fwp-content%2Fuploads%2F2019%2F03%2FFarragher_9_Roms_Press_Photo-300x225.jpg&amp;cfs=1&amp;_nc_hash=AQAzTwl2HXk9kLW1"/>
    <hyperlink ref="AK22" r:id="rId220" display="https://external.xx.fbcdn.net/safe_image.php?d=AQC8vP9gYs0S8XIf&amp;w=130&amp;h=130&amp;url=https%3A%2F%2Ffm.cnbc.com%2Fapplications%2Fcnbc.com%2Fresources%2Fimg%2Feditorial%2F2018%2F04%2F19%2F105143094-GettyImages-854491752.1910x1000.jpg&amp;cfs=1&amp;_nc_hash=AQBmp30kSqaugt2u"/>
    <hyperlink ref="AK23" r:id="rId221" display="https://scontent.xx.fbcdn.net/v/t15.5256-10/s130x130/52801068_397620997721637_1867768091757248512_n.jpg?_nc_cat=100&amp;_nc_oc=AQkSDIkRR4Px3bqpezJHVhobeJr9cKI_tiwsPLGU1Fz9zCgeCu9QPpx3492LllFYEMBXz-ci5Mzv3xUdZMiKM41Y&amp;_nc_ht=scontent.xx&amp;oh=803fa24f9e4f945064ea87545e181d22&amp;oe=5D8D9963"/>
    <hyperlink ref="AK24" r:id="rId222" display="https://external.xx.fbcdn.net/safe_image.php?d=AQCuVbCrfxVwFhh4&amp;w=130&amp;h=130&amp;url=https%3A%2F%2Fblog.23andme.com%2Fwp-content%2Fuploads%2F2017%2F10%2FiStock-640228980.jpg&amp;cfs=1&amp;_nc_hash=AQB8rV8z2AfH95oZ"/>
    <hyperlink ref="AK25" r:id="rId223" display="https://external.xx.fbcdn.net/safe_image.php?d=AQAQDuFvAyGZ5N0W&amp;w=130&amp;h=130&amp;url=https%3A%2F%2Fblog.23andme.com%2Fwp-content%2Fuploads%2F2017%2F12%2FData-Viz.jpg&amp;cfs=1&amp;_nc_hash=AQCZcpOxi46_f70c"/>
    <hyperlink ref="AK26" r:id="rId224" display="https://scontent.xx.fbcdn.net/v/t1.0-0/p130x130/53748209_10158236344932802_5280145103355117568_n.jpg?_nc_cat=108&amp;_nc_oc=AQm_Ukwy8G5tV0ugCWAgYX0qAVibBl12ZJB3iUHs5iNLXG1p709SNIRktlMtVChDJjouWeBedG_BTPhEKWWDNJvi&amp;_nc_ht=scontent.xx&amp;oh=8c69ca98175f619af78060e5b11e0878&amp;oe=5D7A2ED6"/>
    <hyperlink ref="AK27" r:id="rId225" display="https://external.xx.fbcdn.net/safe_image.php?d=AQDSJulyKv7jp1at&amp;w=130&amp;h=130&amp;url=https%3A%2F%2Fktvn.images.worldnow.com%2Fimages%2F18099969_G.jpg%3FlastEditedDate%3D1549663379000&amp;cfs=1&amp;sx=182&amp;sy=0&amp;sw=559&amp;sh=559&amp;_nc_hash=AQAyAo7QzPrQGcRi"/>
    <hyperlink ref="AK28" r:id="rId226" display="https://scontent.xx.fbcdn.net/v/t1.0-0/p130x130/54379895_10158257238912802_2366986438517456896_n.png?_nc_cat=101&amp;_nc_oc=AQm6cjYoH9oy7YkHAvkOWSosI_UqtotLb2uKqfFF8u2OVT3tU_2E6bWL9eLuRHmVaNHsap5ducPbmUhARpWFNIBe&amp;_nc_ht=scontent.xx&amp;oh=5bf3a54f8980fac9f793d662e3e6068a&amp;oe=5D906B3E"/>
    <hyperlink ref="AK29" r:id="rId227" display="https://external.xx.fbcdn.net/safe_image.php?w=130&amp;h=130&amp;url=https%3A%2F%2Fichef.bbci.co.uk%2Fnews%2F1024%2Fbranded_news%2F107C7%2Fproduction%2F_105472576_depression_kma_0402_1830rs_frame_1343.jpg&amp;cfs=1&amp;_nc_hash=AQCXD_2Mj_U9XR7o"/>
    <hyperlink ref="AK30" r:id="rId228" display="https://scontent.xx.fbcdn.net/v/t15.5256-10/s130x130/53503982_1311187442368716_8196900816188080128_n.jpg?_nc_cat=109&amp;_nc_oc=AQkiIi3yD0XbJYlEn12qhOlLmq_lqFRcliAcJ2l8l6zdm5F16LQt_GhelC_EfpX-XViLUPAgwhXmoysjfAsEJZ1u&amp;_nc_ht=scontent.xx&amp;oh=f70404b2a6243b7ead4867944484b3a7&amp;oe=5D908456"/>
    <hyperlink ref="AK31" r:id="rId229" display="https://scontent.xx.fbcdn.net/v/t1.0-0/s130x130/55549725_10158264322532802_2393531664279011328_n.jpg?_nc_cat=109&amp;_nc_oc=AQk57NfDxumDN0X4wZgYFyhKABGmYIWaWBJ8f_1-Dc81Ijmo38dGzjnmZ4knvW9_TRZzHSkUxpQhdR6ZZfrDI568&amp;_nc_ht=scontent.xx&amp;oh=ca4f313279d487e3b73eac47f7147f45&amp;oe=5D94CD86"/>
    <hyperlink ref="AK32" r:id="rId230" display="https://scontent.xx.fbcdn.net/v/t1.0-0/p130x130/54519683_10158234184302802_919123808797851648_n.jpg?_nc_cat=109&amp;_nc_oc=AQntdxv57FCza4M8b-nlUHW4E7xf7OkBynnSosdekvLt2lSCEVBRLPTdh-oN1XX4r-cl_hHacO8nvjyyYURmvlMW&amp;_nc_ht=scontent.xx&amp;oh=edd3a075c6fb826d10b802f11656128a&amp;oe=5D86209D"/>
    <hyperlink ref="AK33" r:id="rId231" display="https://scontent.xx.fbcdn.net/v/t39.2147-6/c19.0.130.130a/p130x130/56219271_339729090014872_2509234033079091200_n.jpg?_nc_cat=100&amp;_nc_oc=AQnpKBpNsoJ14CNrC7g9YLuUDn_PJL_o97gIka9GG0K3KpJAXHEbtAYPVAEP9pwbTV2-1S2mUiMT_k2RtGohsETE&amp;_nc_ht=scontent.xx&amp;oh=3c148f92b7c174c48db9db0053caca81&amp;oe=5DC74C02"/>
    <hyperlink ref="AK34" r:id="rId232" display="https://scontent.xx.fbcdn.net/v/t15.5256-10/s130x130/54604348_2201740190079944_6798666116961927168_n.jpg?_nc_cat=105&amp;_nc_oc=AQkTzIJqkPGVrhMx4BlAzjf2CqR_BZ1dvnusSvesTDnchUrS8VUw_UkJirwpv_kf5RkxvCm4ois_m-DK4V92_MX-&amp;_nc_ht=scontent.xx&amp;oh=e01daccc70950fc0d08e23c19bbd18bd&amp;oe=5D8C449B"/>
    <hyperlink ref="AK35" r:id="rId233" display="https://scontent.xx.fbcdn.net/v/t1.0-0/p130x130/56281463_10158287914247802_7864283147033116672_n.jpg?_nc_cat=102&amp;_nc_oc=AQlS6XGtRPzJbTOzmQoILIUU1b3uMhvCB4JYSCs1on_-VgYF3b-qQwyPuHFTAWAbZhLviv68NiloLdEeehpaZvMK&amp;_nc_ht=scontent.xx&amp;oh=ab2a3a51e9f74f8bcfdc5f80d1296090&amp;oe=5D95D444"/>
    <hyperlink ref="AK36" r:id="rId234" display="https://external.xx.fbcdn.net/safe_image.php?d=AQAdQlmPlj1xo23m&amp;w=130&amp;h=130&amp;url=https%3A%2F%2Fblog.23andme.com%2Fwp-content%2Fuploads%2F2019%2F03%2FLaughing-Image.jpg&amp;cfs=1&amp;_nc_hash=AQCQpcHg_cagBML6"/>
    <hyperlink ref="AK37" r:id="rId235" display="https://external.xx.fbcdn.net/safe_image.php?d=AQD_m9IctALKO_vm&amp;w=130&amp;h=130&amp;url=https%3A%2F%2Fblog.23andme.com%2Fwp-content%2Fuploads%2F2019%2F03%2FWS-Dandruff.png&amp;cfs=1&amp;_nc_hash=AQDtWPY2Xwad045C"/>
    <hyperlink ref="AK38" r:id="rId236" display="https://scontent.xx.fbcdn.net/v/t1.0-0/s130x130/55783810_10158270928232802_6238452933881495552_n.png?_nc_cat=103&amp;_nc_oc=AQm9iRU6kl-zzrGeNZzrARd3CaXe6vxkKrhqi_uRKUClFMwqYwQ5UNnFpcOK7RO_5VmY_aeb6xYUZWW8MguVXceD&amp;_nc_ht=scontent.xx&amp;oh=7d4e331b5a925659cc1dcc323d9a7035&amp;oe=5D8AD3C8"/>
    <hyperlink ref="AK39" r:id="rId237" display="https://external.xx.fbcdn.net/safe_image.php?d=AQCEOUQaSetPl-vw&amp;w=130&amp;h=130&amp;url=https%3A%2F%2Fblog.23andme.com%2Fwp-content%2Fuploads%2F2019%2F03%2FWS-Stretch-Marks.png&amp;cfs=1&amp;_nc_hash=AQC-H_R_Wj-W8tiB"/>
    <hyperlink ref="AK40" r:id="rId238" display="https://external.xx.fbcdn.net/safe_image.php?d=AQAt08tE2TBG_u_k&amp;w=130&amp;h=130&amp;url=https%3A%2F%2Fwww.nydailynews.com%2Fresizer%2F8BhfAJsP3LLebYV9c3DyOIgQJig%3D%2F1200x0%2Farc-anglerfish-arc2-prod-tronc.s3.amazonaws.com%2Fpublic%2F7AKIAGKPKNGYFMY7LYRLFTZATY.jpg&amp;cfs=1&amp;_nc_hash=AQCjooQvCEszLWXL"/>
    <hyperlink ref="AK41" r:id="rId239" display="https://scontent.xx.fbcdn.net/v/t1.0-0/p130x130/56629330_10158306435612802_82685993123053568_n.jpg?_nc_cat=104&amp;_nc_oc=AQl8J5xgVsml0W3R1BZfRBWeRR1QZcbuEpgJmTC27dpB9SnCafOu7Sh6RM9PYBFgeXWrAcr7OPI85eOzmV7CKbpW&amp;_nc_ht=scontent.xx&amp;oh=7bcfd2ae3d4be7268698a5f09f31ef29&amp;oe=5D7A6528"/>
    <hyperlink ref="AK42" r:id="rId240" display="https://scontent.xx.fbcdn.net/v/t15.5256-10/s130x130/55802557_463453514228498_8311280416665370624_n.jpg?_nc_cat=106&amp;_nc_oc=AQnEMwQJkngc_zAcxiJgn3yrOi5SxkxA6-p22hvb7JY0acNNOwVkrLjHFoM9Zsw1ry9t0JLCbeh_eI4la7aFaqaW&amp;_nc_ht=scontent.xx&amp;oh=3fa7404f467e15c3413927ad815afc23&amp;oe=5D7F554B"/>
    <hyperlink ref="AK43" r:id="rId241" display="https://external.xx.fbcdn.net/safe_image.php?d=AQDAmHEXWm6GZl3j&amp;w=130&amp;h=130&amp;url=https%3A%2F%2Fmedia.counton2.com%2Fnxs-wcbdtv-media-us-east-1%2Fphoto%2F2019%2F03%2F01%2FSon_renunites_with_birth_mother_9_75565061_ver1.0_1280_720.jpg&amp;cfs=1&amp;sx=388&amp;sy=0&amp;sw=720&amp;sh=720&amp;_nc_hash=AQCyYsYN8j3YtF69"/>
    <hyperlink ref="AK44" r:id="rId242" display="https://scontent.xx.fbcdn.net/v/t1.0-0/p130x130/56902434_10158312529867802_1080250950016303104_n.png?_nc_cat=102&amp;_nc_oc=AQmL1DNWpuQglCZ-R0ePBRnbLoI34nWqvm4PIOa6DgCrroujAb35OWxL6kwwKVRLngzC7L5aHPKvzFyY96_2TBBU&amp;_nc_ht=scontent.xx&amp;oh=cbcd8ac672d678486b5d165dacce1421&amp;oe=5D8251AF"/>
    <hyperlink ref="AK45" r:id="rId243" display="https://external.xx.fbcdn.net/safe_image.php?d=AQBRum620zeT_YMG&amp;w=130&amp;h=130&amp;url=https%3A%2F%2Fblog.23andme.com%2Fwp-content%2Fuploads%2F2015%2F06%2FBrain-Logo.jpg&amp;cfs=1&amp;_nc_hash=AQDORMq1ajelgvCY"/>
    <hyperlink ref="AK46" r:id="rId244" display="https://scontent.xx.fbcdn.net/v/t15.5256-10/s130x130/57216806_354038428574657_8134298695731511296_n.jpg?_nc_cat=107&amp;_nc_oc=AQmg9ZQ0F1LrDajx4rrGawHj50d7xewpG4YA2mVQtW-13SeaLAbWhIIoflqLHVFpCOU-W5XkM1qmIi_nixhf2u8L&amp;_nc_ht=scontent.xx&amp;oh=adae73e4f7daf1e07e700a68e3f0332d&amp;oe=5DC3AFB4"/>
    <hyperlink ref="AK47" r:id="rId245" display="https://external.xx.fbcdn.net/safe_image.php?d=AQDqnhuR9j_kJ-YO&amp;w=130&amp;h=130&amp;url=http%3A%2F%2Fstatic-26.sinclairstoryline.com%2Fresources%2Fmedia%2F3bae82e9-d72e-4711-b127-ae5db9f9b798-large16x9_kristencomestoalabama.jpg%3F1551495348323&amp;cfs=1&amp;sx=325&amp;sy=0&amp;sw=555&amp;sh=555&amp;_nc_hash=AQB31YxTKUSzyTu6"/>
    <hyperlink ref="AK48" r:id="rId246" display="https://scontent.xx.fbcdn.net/v/t1.0-0/p130x130/56985479_10158322697817802_3780840507870019584_n.jpg?_nc_cat=104&amp;_nc_oc=AQnl2ghHSHaj727vXmp5ZdatwmWBlKNL1ht4VrcMknhXT7zGkDvpk8QzISjUffMPUk5MjtqYgxxnRYkAaY-h1u3Y&amp;_nc_ht=scontent.xx&amp;oh=e4145f271931db8c0ebd3053e829002d&amp;oe=5D9595E7"/>
    <hyperlink ref="AK49" r:id="rId247" display="https://external.xx.fbcdn.net/safe_image.php?d=AQCftT1prbkhNjpP&amp;w=130&amp;h=130&amp;url=http%3A%2F%2Fd3thpuk46eyjbu.cloudfront.net%2Fuploads%2Fproduction%2F12591%2F1554810214%2Foriginal%2Fjonsnow23andme.gif&amp;cfs=1&amp;_nc_hash=AQAYGnOz1a3bY_cU"/>
    <hyperlink ref="AK50" r:id="rId248" display="https://scontent.xx.fbcdn.net/v/t1.0-0/p130x130/56990385_10158322988547802_909941894568476672_n.jpg?_nc_cat=102&amp;_nc_oc=AQmsmk7sWiSawvAJyWsWT7yxIPq_Qro1HlnMR0UNLmuY2ei_izp3FuvzuMLIUNIxt9RYBZ41h5i4ChbDDNw2xf3Y&amp;_nc_ht=scontent.xx&amp;oh=f358292e7e8502bcb1963dd86e56841d&amp;oe=5D7B2203"/>
    <hyperlink ref="AK51" r:id="rId249" display="https://scontent.xx.fbcdn.net/v/t1.0-0/p130x130/57421969_10158331520287802_724427095819681792_n.jpg?_nc_cat=111&amp;_nc_oc=AQlkOY1FTbC5b7D_U8SU6a_wUEIU3e9pfNMBLX8mplaZGrGoXJo1HJzwEHW9mwEzX3rXHKafKKfFdD2t7Swvxjiv&amp;_nc_ht=scontent.xx&amp;oh=3d8e3eb659e7870a6728b2c2e7049adb&amp;oe=5D81D0B7"/>
    <hyperlink ref="AK52" r:id="rId250" display="https://external.xx.fbcdn.net/safe_image.php?d=AQAiPaLCuJDOON6e&amp;w=130&amp;h=130&amp;url=https%3A%2F%2Fwww.gannett-cdn.com%2Fpresto%2F2019%2F04%2F05%2FUSAT%2F9925cef8-7e1e-4dec-9029-08bf3cca139d-Sibs.jpg%3Fcrop%3D852%2C479%2Cx1%2Cy51%26width%3D3200%26height%3D1680%26fit%3Dbounds&amp;cfs=1&amp;sx=407&amp;sy=0&amp;sw=1680&amp;sh=1680&amp;_nc_hash=AQAhUmwWkZtRfpxK"/>
    <hyperlink ref="AK53" r:id="rId251" display="https://scontent.xx.fbcdn.net/v/t1.0-0/p130x130/57393862_10158336681642802_5074174698225401856_n.jpg?_nc_cat=104&amp;_nc_oc=AQkyvleoq61FkYjvXgfelhsVS_4mvcOa7OX5SjQU3RHSsS8FMAdOhyB0i8ko3mKKdsSYKfBrEfdzXemXeSKAYGRm&amp;_nc_ht=scontent.xx&amp;oh=74db80cb9b5f8a822ed9ad084361bbd0&amp;oe=5D84A50E"/>
    <hyperlink ref="AK54" r:id="rId252" display="https://external.xx.fbcdn.net/safe_image.php?d=AQD_7WoUAlPRNnbF&amp;w=130&amp;h=130&amp;url=https%3A%2F%2Fblog.23andme.com%2Fwp-content%2Fuploads%2F2019%2F04%2FTony-Wide.png&amp;cfs=1&amp;sx=251&amp;sy=0&amp;sw=586&amp;sh=586&amp;_nc_hash=AQBflfsOLAU40GVX"/>
    <hyperlink ref="AK55" r:id="rId253" display="https://scontent.xx.fbcdn.net/v/t15.5256-10/s130x130/57021192_1002331979968692_1084258661309612032_n.jpg?_nc_cat=101&amp;_nc_oc=AQkfCSeuWQvjz--XoTJxqsza6fmwSZRfgFTpGkN5eqT-w-M9X_TMKaCzXRz2ln0zWaPi-O5oGMDCKT2bHQLmtq4c&amp;_nc_ht=scontent.xx&amp;oh=8a1750feaca19942a6015bec680f2b3e&amp;oe=5D8C1E3A"/>
    <hyperlink ref="AK56" r:id="rId254" display="https://scontent.xx.fbcdn.net/v/t15.5256-10/s130x130/56669835_818704801819706_6142961843657768960_n.jpg?_nc_cat=110&amp;_nc_oc=AQm3GUbyb8uWkDNb00gxurVkZYU4UYqkhkPidGEmz-oazPiy9JZwAtRKVkcrJZvON8tzXVcjznR7eyHoXMUqzySG&amp;_nc_ht=scontent.xx&amp;oh=17f60f573377826ac5dbe2618f82c9c0&amp;oe=5D906C8F"/>
    <hyperlink ref="AK57" r:id="rId255" display="https://external.xx.fbcdn.net/safe_image.php?d=AQCuQ5msjWbF-fVC&amp;w=130&amp;h=130&amp;url=https%3A%2F%2Fblog.23andme.com%2Fwp-content%2Fuploads%2F2018%2F04%2FHappy-DNA-Day.jpg&amp;cfs=1&amp;_nc_hash=AQCZ8UGbTG9xyeeG"/>
    <hyperlink ref="AK58" r:id="rId256" display="https://scontent.xx.fbcdn.net/v/t15.5256-10/s130x130/56944913_780481172335750_5925238346421895168_n.jpg?_nc_cat=101&amp;_nc_oc=AQnVyEg_a58pyDPJiLcSpYIvpphNi__AbordHMdgox1iK_vx1MdrYpqlurICEqXcVUdtQpPh_XYpfFGlo-jO-ivx&amp;_nc_ht=scontent.xx&amp;oh=855340e4db01456b826ae43f4c0fb172&amp;oe=5D7B86B7"/>
    <hyperlink ref="AK59" r:id="rId257" display="https://external.xx.fbcdn.net/safe_image.php?d=AQAdzvQd-3m-ws3k&amp;w=130&amp;h=130&amp;url=https%3A%2F%2Fblog.23andme.com%2Fwp-content%2Fuploads%2F2019%2F04%2FTribeca-23andMe-Static-1080x1080.png&amp;cfs=1&amp;_nc_hash=AQA3uT21VWTxZ720"/>
    <hyperlink ref="AK60" r:id="rId258" display="https://scontent.xx.fbcdn.net/v/t1.0-0/p130x130/57541737_10158349154182802_760841529362219008_n.jpg?_nc_cat=101&amp;_nc_oc=AQmjJCNnvdPIXoxRcARzSUtdFuDG5k8JkczedLgva9TeUXlEgwKh7eFY3uUwdnhRSy8dQOwremEfCqcebWZ2zkjP&amp;_nc_ht=scontent.xx&amp;oh=640516d2cc3eee03f2e60648d3105727&amp;oe=5D8AA4AC"/>
    <hyperlink ref="AK61" r:id="rId259" display="https://scontent.xx.fbcdn.net/v/t15.5256-10/s130x130/58423336_648377755587978_6432380925023092736_n.jpg?_nc_cat=101&amp;_nc_oc=AQlcWanWH1--cMW3Y90LYjGjsuqpiuDj_t-3u1o3VseH7Aea5osvudEpEPfut00zIqkcgw571N1o6zd8oEF5uFHT&amp;_nc_ht=scontent.xx&amp;oh=d97608bf2c380264c4c30a8bc581cb75&amp;oe=5D94DCEE"/>
    <hyperlink ref="AK62" r:id="rId260" display="https://external.xx.fbcdn.net/safe_image.php?d=AQAg2fSu-MDnhIbW&amp;w=130&amp;h=130&amp;url=https%3A%2F%2Fbloximages.newyork1.vip.townnews.com%2Fpostandcourier.com%2Fcontent%2Ftncms%2Fassets%2Fv3%2Feditorial%2Ff%2Fe5%2Ffe55b094-45d6-11e9-bcd5-eff00431131a%2F5c89765ac1e44.image.jpg%3Fresize%3D840%252C630&amp;cfs=1&amp;_nc_hash=AQA1jQa2ZMRSx3oi"/>
    <hyperlink ref="AK63" r:id="rId261" display="https://external.xx.fbcdn.net/safe_image.php?d=AQA5ISUzAZKqeghB&amp;w=130&amp;h=130&amp;url=https%3A%2F%2Ffortunedotcom.files.wordpress.com%2F2019%2F04%2Fmichael-j-fox-23andme-parkinsons-e1556568696259.jpg&amp;cfs=1&amp;sx=659&amp;sy=0&amp;sw=2599&amp;sh=2599&amp;_nc_hash=AQA8M-ZWvfKeGYbK"/>
    <hyperlink ref="AK64" r:id="rId262" display="https://external.xx.fbcdn.net/safe_image.php?d=AQBf9_eHcF_b9rsj&amp;w=130&amp;h=130&amp;url=https%3A%2F%2Fblog.23andme.com%2Fwp-content%2Fuploads%2F2019%2F04%2FWe-Love-Mom-Genes.png&amp;cfs=1&amp;_nc_hash=AQBF43IQsHgbrGlg"/>
    <hyperlink ref="AK65" r:id="rId263" display="https://external.xx.fbcdn.net/safe_image.php?d=AQB9SrCwHYwAhDXv&amp;w=130&amp;h=130&amp;url=https%3A%2F%2Fcdn.abcotvs.com%2Fdip%2Fimages%2F5182617_dna-reunion0311.jpg%3Fw%3D1600&amp;cfs=1&amp;_nc_hash=AQBwBGhtv2Q5SpuO"/>
    <hyperlink ref="AK66" r:id="rId264" display="https://scontent.xx.fbcdn.net/v/t1.0-0/p130x130/59410794_10158379675632802_5898945669032312832_n.jpg?_nc_cat=110&amp;_nc_oc=AQnz4Ws6zLCE0_hnC7OC0-rcu70TBNbMQw2InUPSwbORSJazN2bryPmC-KMWF-vYjocIp7NSVyN-wnspnTqJNI8e&amp;_nc_ht=scontent.xx&amp;oh=96d8ee3f808c6fc71829dd741b5dd829&amp;oe=5D8B3558"/>
    <hyperlink ref="AK67" r:id="rId265" display="https://external.xx.fbcdn.net/safe_image.php?d=AQDw4mS99v0a7tON&amp;w=130&amp;h=130&amp;url=https%3A%2F%2Fwww.philly.com%2Fresizer%2Fm1-EE0zxmhTGZJwPZgFD75yPOXg%3D%2F1200x0%2Fcenter%2Fmiddle%2Fwww.philly.com%2Fresizer%2FUfOe5y_c64rBtdnpG7ZICEQlFQU%3D%2F1200x0%2Fcenter%2Fmiddle%2Farc-anglerfish-arc2-prod-pmn.s3.amazonaws.com%2Fpublic%2FGMWHHWFMRJD7DOUK5PZ4VPPQJU.jpg&amp;cfs=1&amp;sx=195&amp;sy=0&amp;sw=848&amp;sh=848&amp;_nc_hash=AQBjPt-hK-U5fgPI"/>
    <hyperlink ref="AK68" r:id="rId266" display="https://external.xx.fbcdn.net/safe_image.php?d=AQBid0XLxQ3AtdJV&amp;w=130&amp;h=130&amp;url=https%3A%2F%2Fblog.23andme.com%2Fwp-content%2Fuploads%2F2019%2F04%2Fota_honor_roll_2018.jpg&amp;cfs=1&amp;_nc_hash=AQCLB5HA5gHxkhSd"/>
    <hyperlink ref="AK69" r:id="rId267" display="https://external.xx.fbcdn.net/safe_image.php?d=AQD7nu6ofy8l9cbP&amp;w=130&amp;h=130&amp;url=https%3A%2F%2Fblog.23andme.com%2Fwp-content%2Fuploads%2F2019%2F05%2F2019-05-08.jpg&amp;cfs=1&amp;_nc_hash=AQAYR79UOM4V2ENo"/>
    <hyperlink ref="AK70" r:id="rId268" display="https://scontent.xx.fbcdn.net/v/t1.0-0/s130x130/60341669_10158397157062802_5610030541949632512_n.jpg?_nc_cat=105&amp;_nc_oc=AQnnIiEMmSDmuHegRBRQcNhTNW1GXxPeGHwttqYDDmLrldhQ_jK6gOTqFM_g9wlKyaqhhPvNrIqj99_RhH-DIdJi&amp;_nc_ht=scontent.xx&amp;oh=4b1365d544740880f365c1766e435eb1&amp;oe=5D8F8E69"/>
    <hyperlink ref="AK71" r:id="rId269" display="https://external.xx.fbcdn.net/safe_image.php?d=AQBoTDkDrW5bZpiu&amp;w=130&amp;h=130&amp;url=https%3A%2F%2Fwww.pe.com%2Fwp-content%2Fuploads%2F2019%2F04%2FPicture-of-Dawn-and-Jason-1.jpg%3Fw%3D1024%26h%3D768&amp;cfs=1&amp;sx=102&amp;sy=0&amp;sw=768&amp;sh=768&amp;_nc_hash=AQAVqwOyehNO1gr5"/>
    <hyperlink ref="AK72" r:id="rId270" display="https://scontent.xx.fbcdn.net/v/t15.5256-10/s130x130/59918478_2748747905198804_3868070262859628544_n.jpg?_nc_cat=105&amp;_nc_oc=AQl9zRjXWis4r_jFHLiLkJTB4aiuUNL0GZ_p1-rBNV7Feg8cYH7EYI3dZyKSp9GE5P-ndYBx_yhbSSkCOyOYgSGL&amp;_nc_ht=scontent.xx&amp;oh=9e4b603d054e4bd18c76794345ee7960&amp;oe=5D7A0B74"/>
    <hyperlink ref="AK73" r:id="rId271" display="https://scontent.xx.fbcdn.net/v/t15.5256-10/s130x130/59586330_2316242688702299_4882161364849655808_n.jpg?_nc_cat=100&amp;_nc_oc=AQlqLK2AzL-0YxoTiBZaciX5EAipumO6z2vHRWf-241aVWvPKMoXpEYvpup2ckNM6CQ_3M1t8WUsgRbNE-9j9QSA&amp;_nc_ht=scontent.xx&amp;oh=f34c37799a94aa6469187dccd7693fbb&amp;oe=5D8E691C"/>
    <hyperlink ref="AK74" r:id="rId272" display="https://scontent.xx.fbcdn.net/v/t1.0-0/s130x130/51119270_10158127233892802_3504938178211479552_n.jpg?_nc_cat=110&amp;_nc_oc=AQlK3jkMRrh02U2yRVUkttxiEh9S_3l7iMzPLxPCW6c4q_uuK6l7PT38xtYAcS-3ipSdQwYCevhA5VdooUVaFKWK&amp;_nc_ht=scontent.xx&amp;oh=6c6f4d40346117632a5136d480b5685e&amp;oe=5D85834A"/>
    <hyperlink ref="AK75" r:id="rId273" display="https://external.xx.fbcdn.net/safe_image.php?w=130&amp;h=130&amp;url=http%3A%2F%2Flocaltvktvi.files.wordpress.com%2F2019%2F03%2Fpromo376630273.jpg%3Fquality%3D85%26strip%3Dall%26w%3D1200&amp;cfs=1&amp;sx=468&amp;sy=0&amp;sw=675&amp;sh=675&amp;_nc_hash=AQCLEZtIJG2K3cTz"/>
    <hyperlink ref="AK76" r:id="rId274" display="https://scontent.xx.fbcdn.net/v/t1.0-0/p130x130/59887952_10158411794522802_3014202086918193152_n.jpg?_nc_cat=111&amp;_nc_oc=AQn2hd3DJtA6n5jkz6b82CXOVxx2PM4Bhkvg8KE6t0kjdCegB-gKLIjox__tENjFM9l81s_f79RtpGHgePIT5ZO7&amp;_nc_ht=scontent.xx&amp;oh=3ddf590801969347f1009c010ea00bc4&amp;oe=5D929D5E"/>
    <hyperlink ref="AK77" r:id="rId275" display="https://external.xx.fbcdn.net/safe_image.php?d=AQDQBtNzlAHKP44x&amp;w=130&amp;h=130&amp;url=https%3A%2F%2Fblog.23andme.com%2Fwp-content%2Fuploads%2F2019%2F05%2FMini-Report-Drop2-50-1024x536.png&amp;cfs=1&amp;_nc_hash=AQDfGFMcHcNB4rYf"/>
    <hyperlink ref="AK78" r:id="rId276" display="https://external.xx.fbcdn.net/safe_image.php?d=AQDsE_rt37P2xvJM&amp;w=130&amp;h=130&amp;url=https%3A%2F%2Fmedia13.s-nbcnews.com%2Fj%2FMSNBC%2FComponents%2FVideo%2F201904%2Ftdy_parents_9a_upside_190417_1920x1080.social_share_1200x630_center.jpg&amp;cfs=1&amp;sx=570&amp;sy=0&amp;sw=630&amp;sh=630&amp;_nc_hash=AQCsWgbMfBNEs-dq"/>
    <hyperlink ref="AK79" r:id="rId277" display="https://scontent.xx.fbcdn.net/v/t1.0-0/p130x130/60552639_10158411840382802_7903844966969901056_n.jpg?_nc_cat=109&amp;_nc_oc=AQne7FEJAlaA2jpqVDEj58PPlcrkC3SArosY8-qmYShvJAnxDKqjEQNs4nAOFZU0DwV77jWPhnbBuitS9yrxcGJ7&amp;_nc_ht=scontent.xx&amp;oh=4d3fe0656621d2db50e1adf2805c5090&amp;oe=5D85B3FF"/>
    <hyperlink ref="AK80" r:id="rId278" display="https://external.xx.fbcdn.net/safe_image.php?d=AQAdKCtdtHax8LFq&amp;w=130&amp;h=130&amp;url=https%3A%2F%2Ffm.cnbc.com%2Fapplications%2Fcnbc.com%2Fresources%2Fimg%2Feditorial%2F2019%2F05%2F13%2F105863910-155779749981423andme_big_withouttext.1910x1000.jpg&amp;cfs=1&amp;_nc_hash=AQCCL-BQ5y32xTso"/>
    <hyperlink ref="AK81" r:id="rId279" display="https://external.xx.fbcdn.net/safe_image.php?d=AQCa25YmFe1wyY1q&amp;w=130&amp;h=130&amp;url=https%3A%2F%2Fblog.23andme.com%2Fwp-content%2Fuploads%2F2019%2F05%2FFB-SocialEmbed1200x628-Nologo.png&amp;cfs=1&amp;_nc_hash=AQAZGgMfhRR-wNDb"/>
    <hyperlink ref="AK82" r:id="rId280" display="https://external.xx.fbcdn.net/safe_image.php?d=AQAb3i6KWIG3padq&amp;w=130&amp;h=130&amp;url=https%3A%2F%2Fs.yimg.com%2Fuu%2Fapi%2Fres%2F1.2%2FqFWosiMGgR_4JkJdlpoIwg--%7EB%2FaD0xNTk0O3c9MjgyNjtzbT0xO2FwcGlkPXl0YWNoeW9u%2Fhttp%3A%2F%2Fmedia.zenfs.com%2Fen%2Fhomerun%2Ffeed_manager_auto_publish_494%2F819a77ec2e1f6575c9c43ee47ade6123&amp;cfs=1&amp;sx=687&amp;sy=0&amp;sw=1594&amp;sh=1594&amp;_nc_hash=AQAj1B53S5vsSw-_"/>
    <hyperlink ref="AK83" r:id="rId281" display="https://external.xx.fbcdn.net/safe_image.php?d=AQBAG4OaBtCGplUJ&amp;w=130&amp;h=130&amp;url=https%3A%2F%2Fblog.23andme.com%2Fwp-content%2Fuploads%2F2019%2F04%2FCavalli.png&amp;cfs=1&amp;sx=0&amp;sy=0&amp;sw=313&amp;sh=313&amp;_nc_hash=AQCCEag8BScA2gnd"/>
    <hyperlink ref="AK84" r:id="rId282" display="https://scontent.xx.fbcdn.net/v/t1.0-0/s130x130/61052969_10158444618927802_8911038055129808896_n.jpg?_nc_cat=100&amp;_nc_oc=AQnkQfiY4alkjEDTpRwmDtzvtSzFSxpiZoCbbX4TwBhBu6qyRI_49BwNmpxcQuWRa47BALBUHCcA7W4NaVjn9upn&amp;_nc_ht=scontent.xx&amp;oh=4622dc4c0d1c56e452eec83f5ba0c628&amp;oe=5D8AC109"/>
    <hyperlink ref="AK85" r:id="rId283" display="https://scontent.xx.fbcdn.net/v/t1.0-0/p130x130/60554685_10158424064352802_7256452602139770880_n.jpg?_nc_cat=103&amp;_nc_oc=AQmG_3tjpa4yOmjisphIapdkTajDZdF6wC0zFug-e4tHP9YauPmkP8XaL-PItV8y4HP9jIrJEJ386LL1T_FWNiT2&amp;_nc_ht=scontent.xx&amp;oh=113a63c93b3b4bf2b0447556a0c46386&amp;oe=5DC3EFC2"/>
    <hyperlink ref="AK86" r:id="rId284" display="https://external.xx.fbcdn.net/safe_image.php?d=AQDOblc-NyhGMq7F&amp;w=130&amp;h=130&amp;url=https%3A%2F%2Fwww.theledger.com%2Fstoryimage%2FLK%2F20190413%2FNEWS%2F190418550%2FAR%2F0%2FAR-190418550.jpg&amp;cfs=1&amp;sx=0&amp;sy=385&amp;sw=3568&amp;sh=3568&amp;_nc_hash=AQBJiIU82sHl645o"/>
    <hyperlink ref="AK87" r:id="rId285" display="https://scontent.xx.fbcdn.net/v/t15.5256-10/p130x130/60360902_2186422634774498_407619085317177344_n.jpg?_nc_cat=101&amp;_nc_oc=AQlurRCCjLUmfq7JS6pC-2B06447Emfes8qu_t3YYo6qYopw6R3Enxy89H1BiZApy_tlgCRDhqQDxh0vBdBWPzkM&amp;_nc_ht=scontent.xx&amp;oh=75f8d95a16fa686e23c0bb94041fdb25&amp;oe=5D966C93"/>
    <hyperlink ref="AK88" r:id="rId286" display="https://external.xx.fbcdn.net/safe_image.php?d=AQD6vt0OrmdvFfKH&amp;w=130&amp;h=130&amp;url=https%3A%2F%2Fwww.ttec.com%2Fsites%2Fdefault%2Ffiles%2Frubicon_main_393.jpg&amp;cfs=1&amp;_nc_hash=AQBSZ446hPaguIOs"/>
    <hyperlink ref="AK89" r:id="rId287" display="https://scontent.xx.fbcdn.net/v/t15.5256-10/s130x130/60577491_2230732910589761_8900732341232599040_n.jpg?_nc_cat=107&amp;_nc_oc=AQmtnJRbPd2-73Isrg6XNt0gklNsG13HbZ1mEONLtQaOkVGT7yB-b-pbbQymBOpm-Peb1rRwRroCz1J6AgNSMKBs&amp;_nc_ht=scontent.xx&amp;oh=ce3457cfb95a4ebf94ec7954803cce2a&amp;oe=5D871009"/>
    <hyperlink ref="AK90" r:id="rId288" display="https://scontent.xx.fbcdn.net/v/t1.0-0/p130x130/60912659_10158445240257802_896986520857083904_n.jpg?_nc_cat=102&amp;_nc_oc=AQkUHBZcSQautMeNmh0fLGjiS4LeQPW0e_bIvyD7kI8FsHjJt6VVwOGvwoLDqQQnn9_xgrROrAu3x-ocb-jo0iR8&amp;_nc_ht=scontent.xx&amp;oh=77b399df38346a8e684106f3da7acfd7&amp;oe=5D882184"/>
    <hyperlink ref="AK91" r:id="rId289" display="https://external.xx.fbcdn.net/safe_image.php?d=AQB97JCUj1LYillJ&amp;w=130&amp;h=130&amp;url=https%3A%2F%2Fmedia.graytvinc.com%2Fimages%2Flonglost%2Bsister.jpg&amp;cfs=1&amp;sx=0&amp;sy=0&amp;sw=720&amp;sh=720&amp;_nc_hash=AQAkmYf7l3yn_yhQ"/>
    <hyperlink ref="AK92" r:id="rId290" display="https://scontent.xx.fbcdn.net/v/t1.0-0/p130x130/60767802_10158445235797802_7053161088371654656_n.jpg?_nc_cat=109&amp;_nc_oc=AQl7Z_yHgDKzQshbVpoZZn-n3PzUhYYYXl0bu1TCJu52aG-QmXna1wYCBs05ey8FGAduesXFnCrAOkB5dM2LkUBf&amp;_nc_ht=scontent.xx&amp;oh=41bc4ed46f3001b42f31a2957b721056&amp;oe=5DC2651B"/>
    <hyperlink ref="AK93" r:id="rId291" display="https://external.xx.fbcdn.net/safe_image.php?d=AQCghg90owDBnBb4&amp;w=130&amp;h=130&amp;url=https%3A%2F%2Fblog.23andme.com%2Fwp-content%2Fuploads%2F2019%2F04%2Fmindy-Cindy-wide.jpg&amp;cfs=1&amp;sx=109&amp;sy=0&amp;sw=212&amp;sh=212&amp;_nc_hash=AQDwbnbZhJngjytV"/>
    <hyperlink ref="AK94" r:id="rId292" display="https://external.xx.fbcdn.net/safe_image.php?d=AQAVkenEopZbmOWt&amp;w=130&amp;h=130&amp;url=https%3A%2F%2Fthumbor.forbes.com%2Fthumbor%2F600x315%2Fhttps%253A%252F%252Fspecials-images.forbesimg.com%252Fimageserve%252F5cf6d9a49736330008ab0d0f%252F960x0.jpg%253FcropX1%253D28%2526cropX2%253D2742%2526cropY1%253D166%2526cropY2%253D1693&amp;cfs=1&amp;_nc_hash=AQCAVPHAxIQr-nM9"/>
    <hyperlink ref="AK95" r:id="rId293" display="https://external.xx.fbcdn.net/safe_image.php?d=AQDXz5osqMU_t_nv&amp;w=130&amp;h=130&amp;url=https%3A%2F%2Fblog.23andme.com%2Fwp-content%2Fuploads%2F2019%2F05%2FiStock-91697992.jpg&amp;cfs=1&amp;_nc_hash=AQBlJ3WDeeOSesrO"/>
    <hyperlink ref="AK96" r:id="rId294" display="https://scontent.xx.fbcdn.net/v/t1.0-0/p130x130/61924184_10158480953392802_6090997292041502720_n.jpg?_nc_cat=104&amp;_nc_oc=AQmglGxwgTplw34F66wOjuNKkVE2AUbrzO08Q5PM-DrzVxfCkyROkyOp-baHYJF_1gHcYx2Ef98BUh236ZmSKhJY&amp;_nc_ht=scontent.xx&amp;oh=02211c3cfd3ad60a597b5eb4fa21e626&amp;oe=5D7F8511"/>
    <hyperlink ref="AK97" r:id="rId295" display="https://external.xx.fbcdn.net/safe_image.php?d=AQCPVUAEfqVlYtSL&amp;w=130&amp;h=130&amp;url=https%3A%2F%2Fwww.hawaiinewsnow.com%2Fresizer%2F5jl7Xtod6jTFqsnajaHtXPrOSDI%3D%2F1200x0%2Farc-anglerfish-arc2-prod-raycom.s3.amazonaws.com%2Fpublic%2FRTPBWGFM7BFVDE76JAIBGBRKCQ.PNG&amp;cfs=1&amp;_nc_hash=AQC9C_MJI7oZGzO0"/>
    <hyperlink ref="AK98" r:id="rId296" display="https://external.xx.fbcdn.net/safe_image.php?d=AQDvFs1-2gVJSjk3&amp;w=130&amp;h=130&amp;url=https%3A%2F%2Fblog.23andme.com%2Fwp-content%2Fuploads%2F2019%2F06%2FPublicSpeaking-62-1024x536.png&amp;cfs=1&amp;_nc_hash=AQDFg53rneelwcdf"/>
    <hyperlink ref="AK99" r:id="rId297" display="https://scontent.xx.fbcdn.net/v/t1.0-0/p130x130/62169387_10158486604982802_1338094458318618624_n.jpg?_nc_cat=105&amp;_nc_oc=AQlj2pixai4fuJuhVIac4yyBmMQ3L_oTyGAxtQNZdto_yw3gXUv1OKcy6Or736X9uRoeT2GgldQ1xLUw7NHnxG-C&amp;_nc_ht=scontent.xx&amp;oh=c1e2f3abee2ca535782af945dd35b197&amp;oe=5D975470"/>
    <hyperlink ref="AK100" r:id="rId298" display="https://scontent.xx.fbcdn.net/v/t1.0-0/p130x130/62256083_10158498652187802_8637927003242102784_n.jpg?_nc_cat=108&amp;_nc_oc=AQm8mgsfbGV2HuvY-lRwCcqwuEl6WRrK4QgZxhUvCWTUdD7KTnPsKyz4HlgUxT9HCEt5HiyKMbZuvS1WbxTu9bnk&amp;_nc_ht=scontent.xx&amp;oh=14a59b1aee6d65adcf719032207d37ec&amp;oe=5D95ADEB"/>
    <hyperlink ref="AK101" r:id="rId299" display="https://scontent.xx.fbcdn.net/v/t1.0-0/p130x130/62433239_10158486607117802_6868452579538370560_n.jpg?_nc_cat=105&amp;_nc_oc=AQm9ytR7vOAOT7Z63f45pGIjxCoP_NABtkicshqr6ISid9pZ_z0C31psd9x4NzjR3aBs38vO6wOGHJJjOzE35qJS&amp;_nc_ht=scontent.xx&amp;oh=e38d495328ea16610ad5508b237bf2ee&amp;oe=5D98742D"/>
    <hyperlink ref="AK102" r:id="rId300" display="https://external.xx.fbcdn.net/safe_image.php?d=AQAjxjzGwv5ykFrb&amp;w=130&amp;h=130&amp;url=https%3A%2F%2Fs.yimg.com%2Fuu%2Fapi%2Fres%2F1.2%2FI9RUKy_WCZ48PN04WOitpA--%7EB%2FaD0xNDM4O3c9MTA4MDtzbT0xO2FwcGlkPXl0YWNoeW9u%2Fhttp%3A%2F%2Fmedia.zenfs.com%2Fen-US%2Fhomerun%2Fparents_articles_5%2Ffc3ae2e2eac8a517d1afd98f1c5c09b9&amp;cfs=1&amp;sx=0&amp;sy=333&amp;sw=1080&amp;sh=1080&amp;_nc_hash=AQCePWnW3_c7T6Hs"/>
    <hyperlink ref="AL3" r:id="rId301" display="https://www.facebook.com/13372817801_10158178363722802"/>
    <hyperlink ref="AL4" r:id="rId302" display="https://www.facebook.com/13372817801_10158188868922802"/>
    <hyperlink ref="AL5" r:id="rId303" display="https://www.facebook.com/13372817801_10158187603042802"/>
    <hyperlink ref="AL6" r:id="rId304" display="https://www.facebook.com/13372817801_10158187620572802"/>
    <hyperlink ref="AL7" r:id="rId305" display="https://www.facebook.com/13372817801_10158195670797802"/>
    <hyperlink ref="AL8" r:id="rId306" display="https://www.facebook.com/13372817801_10158200113907802"/>
    <hyperlink ref="AL9" r:id="rId307" display="https://www.facebook.com/13372817801_10158202716197802"/>
    <hyperlink ref="AL10" r:id="rId308" display="https://www.facebook.com/13372817801_10158206256167802"/>
    <hyperlink ref="AL11" r:id="rId309" display="https://www.facebook.com/13372817801_10158211130037802"/>
    <hyperlink ref="AL12" r:id="rId310" display="https://www.facebook.com/13372817801_10158212512107802"/>
    <hyperlink ref="AL13" r:id="rId311" display="https://www.facebook.com/13372817801_10158215411172802"/>
    <hyperlink ref="AL14" r:id="rId312" display="https://www.facebook.com/13372817801_10158217813057802"/>
    <hyperlink ref="AL15" r:id="rId313" display="https://www.facebook.com/13372817801_10158220251002802"/>
    <hyperlink ref="AL16" r:id="rId314" display="https://www.facebook.com/13372817801_10158215412557802"/>
    <hyperlink ref="AL17" r:id="rId315" display="https://www.facebook.com/13372817801_10158225528397802"/>
    <hyperlink ref="AL18" r:id="rId316" display="https://www.facebook.com/13372817801_10158432793902802"/>
    <hyperlink ref="AL19" r:id="rId317" display="https://www.facebook.com/13372817801_10158225129922802"/>
    <hyperlink ref="AL20" r:id="rId318" display="https://www.facebook.com/13372817801_10158228471737802"/>
    <hyperlink ref="AL21" r:id="rId319" display="https://www.facebook.com/13372817801_10158235553727802"/>
    <hyperlink ref="AL22" r:id="rId320" display="https://www.facebook.com/13372817801_10158238730077802"/>
    <hyperlink ref="AL23" r:id="rId321" display="https://www.facebook.com/13372817801_10158228537847802"/>
    <hyperlink ref="AL24" r:id="rId322" display="https://www.facebook.com/13372817801_10158228531032802"/>
    <hyperlink ref="AL25" r:id="rId323" display="https://www.facebook.com/13372817801_10158228543702802"/>
    <hyperlink ref="AL26" r:id="rId324" display="https://www.facebook.com/13372817801_10158236345627802"/>
    <hyperlink ref="AL27" r:id="rId325" display="https://www.facebook.com/13372817801_10158228642947802"/>
    <hyperlink ref="AL28" r:id="rId326" display="https://www.facebook.com/13372817801_10158257239742802"/>
    <hyperlink ref="AL29" r:id="rId327" display="https://www.facebook.com/13372817801_10158228644817802"/>
    <hyperlink ref="AL30" r:id="rId328" display="https://www.facebook.com/13372817801_10158262018902802"/>
    <hyperlink ref="AL31" r:id="rId329" display="https://www.facebook.com/13372817801_10158264323172802"/>
    <hyperlink ref="AL32" r:id="rId330" display="https://www.facebook.com/13372817801_10158234185672802"/>
    <hyperlink ref="AL33" r:id="rId331" display="https://www.facebook.com/13372817801_10158278207332802"/>
    <hyperlink ref="AL34" r:id="rId332" display="https://www.facebook.com/13372817801_10158281344417802"/>
    <hyperlink ref="AL35" r:id="rId333" display="https://www.facebook.com/13372817801_10158287914767802"/>
    <hyperlink ref="AL36" r:id="rId334" display="https://www.facebook.com/13372817801_10158291705567802"/>
    <hyperlink ref="AL37" r:id="rId335" display="https://www.facebook.com/13372817801_10158294613347802"/>
    <hyperlink ref="AL38" r:id="rId336" display="https://www.facebook.com/13372817801_10158270929622802"/>
    <hyperlink ref="AL39" r:id="rId337" display="https://www.facebook.com/13372817801_10158300384642802"/>
    <hyperlink ref="AL40" r:id="rId338" display="https://www.facebook.com/13372817801_10158294617567802"/>
    <hyperlink ref="AL41" r:id="rId339" display="https://www.facebook.com/13372817801_10158306437377802"/>
    <hyperlink ref="AL42" r:id="rId340" display="https://www.facebook.com/13372817801_10158309052392802"/>
    <hyperlink ref="AL43" r:id="rId341" display="https://www.facebook.com/13372817801_10158309066027802"/>
    <hyperlink ref="AL44" r:id="rId342" display="https://www.facebook.com/13372817801_10158312531317802"/>
    <hyperlink ref="AL45" r:id="rId343" display="https://www.facebook.com/13372817801_10158309068222802"/>
    <hyperlink ref="AL46" r:id="rId344" display="https://www.facebook.com/13372817801_351316688846831"/>
    <hyperlink ref="AL47" r:id="rId345" display="https://www.facebook.com/13372817801_10158309079122802"/>
    <hyperlink ref="AL48" r:id="rId346" display="https://www.facebook.com/13372817801_10158322698782802"/>
    <hyperlink ref="AL49" r:id="rId347" display="https://www.facebook.com/13372817801_10158331507737802"/>
    <hyperlink ref="AL50" r:id="rId348" display="https://www.facebook.com/13372817801_10158322989397802"/>
    <hyperlink ref="AL51" r:id="rId349" display="https://www.facebook.com/13372817801_10158331521137802"/>
    <hyperlink ref="AL52" r:id="rId350" display="https://www.facebook.com/13372817801_10158336677077802"/>
    <hyperlink ref="AL53" r:id="rId351" display="https://www.facebook.com/13372817801_10158336683782802"/>
    <hyperlink ref="AL54" r:id="rId352" display="https://www.facebook.com/13372817801_10158338914727802"/>
    <hyperlink ref="AL55" r:id="rId353" display="https://www.facebook.com/13372817801_1000938593441364"/>
    <hyperlink ref="AL56" r:id="rId354" display="https://www.facebook.com/13372817801_10158349141547802"/>
    <hyperlink ref="AL57" r:id="rId355" display="https://www.facebook.com/13372817801_10158358832302802"/>
    <hyperlink ref="AL58" r:id="rId356" display="https://www.facebook.com/13372817801_10158357748147802"/>
    <hyperlink ref="AL59" r:id="rId357" display="https://www.facebook.com/13372817801_10158362808577802"/>
    <hyperlink ref="AL60" r:id="rId358" display="https://www.facebook.com/13372817801_10158349154872802"/>
    <hyperlink ref="AL61" r:id="rId359" display="https://www.facebook.com/13372817801_10158371652087802"/>
    <hyperlink ref="AL62" r:id="rId360" display="https://www.facebook.com/13372817801_10158349118997802"/>
    <hyperlink ref="AL63" r:id="rId361" display="https://www.facebook.com/13372817801_10158373826072802"/>
    <hyperlink ref="AL64" r:id="rId362" display="https://www.facebook.com/13372817801_10158373927627802"/>
    <hyperlink ref="AL65" r:id="rId363" display="https://www.facebook.com/13372817801_10158349152772802"/>
    <hyperlink ref="AL66" r:id="rId364" display="https://www.facebook.com/13372817801_10158379679637802"/>
    <hyperlink ref="AL67" r:id="rId365" display="https://www.facebook.com/13372817801_10158382623962802"/>
    <hyperlink ref="AL68" r:id="rId366" display="https://www.facebook.com/13372817801_10158391587742802"/>
    <hyperlink ref="AL69" r:id="rId367" display="https://www.facebook.com/13372817801_10158397684787802"/>
    <hyperlink ref="AL70" r:id="rId368" display="https://www.facebook.com/13372817801_10158397157777802"/>
    <hyperlink ref="AL71" r:id="rId369" display="https://www.facebook.com/13372817801_10158391783762802"/>
    <hyperlink ref="AL72" r:id="rId370" display="https://www.facebook.com/13372817801_10158406822332802"/>
    <hyperlink ref="AL73" r:id="rId371" display="https://www.facebook.com/13372817801_2311084492551452"/>
    <hyperlink ref="AL74" r:id="rId372" display="https://www.facebook.com/13372817801_10158412868462802"/>
    <hyperlink ref="AL75" r:id="rId373" display="https://www.facebook.com/13372817801_10158411789302802"/>
    <hyperlink ref="AL76" r:id="rId374" display="https://www.facebook.com/13372817801_10158411794807802"/>
    <hyperlink ref="AL77" r:id="rId375" display="https://www.facebook.com/13372817801_10158420150812802"/>
    <hyperlink ref="AL78" r:id="rId376" display="https://www.facebook.com/13372817801_10158411822982802"/>
    <hyperlink ref="AL79" r:id="rId377" display="https://www.facebook.com/13372817801_10158411840872802"/>
    <hyperlink ref="AL80" r:id="rId378" display="https://www.facebook.com/13372817801_10158424038622802"/>
    <hyperlink ref="AL81" r:id="rId379" display="https://www.facebook.com/13372817801_10158435287767802"/>
    <hyperlink ref="AL82" r:id="rId380" display="https://www.facebook.com/13372817801_10158424046582802"/>
    <hyperlink ref="AL83" r:id="rId381" display="https://www.facebook.com/13372817801_10158436004832802"/>
    <hyperlink ref="AL84" r:id="rId382" display="https://www.facebook.com/13372817801_10158444619087802"/>
    <hyperlink ref="AL85" r:id="rId383" display="https://www.facebook.com/13372817801_10158424065307802"/>
    <hyperlink ref="AL86" r:id="rId384" display="https://www.facebook.com/13372817801_10158445216772802"/>
    <hyperlink ref="AL87" r:id="rId385" display="https://www.facebook.com/13372817801_10158459513462802"/>
    <hyperlink ref="AL88" r:id="rId386" display="https://www.facebook.com/13372817801_10158445223277802"/>
    <hyperlink ref="AL89" r:id="rId387" display="https://www.facebook.com/13372817801_10158466072547802"/>
    <hyperlink ref="AL90" r:id="rId388" display="https://www.facebook.com/13372817801_10158445241387802"/>
    <hyperlink ref="AL91" r:id="rId389" display="https://www.facebook.com/13372817801_10158445237757802"/>
    <hyperlink ref="AL92" r:id="rId390" display="https://www.facebook.com/13372817801_10158445236257802"/>
    <hyperlink ref="AL93" r:id="rId391" display="https://www.facebook.com/13372817801_10158462746282802"/>
    <hyperlink ref="AL94" r:id="rId392" display="https://www.facebook.com/13372817801_10158483680707802"/>
    <hyperlink ref="AL95" r:id="rId393" display="https://www.facebook.com/13372817801_10158465062442802"/>
    <hyperlink ref="AL96" r:id="rId394" display="https://www.facebook.com/13372817801_10158480953727802"/>
    <hyperlink ref="AL97" r:id="rId395" display="https://www.facebook.com/13372817801_10158486603927802"/>
    <hyperlink ref="AL98" r:id="rId396" display="https://www.facebook.com/13372817801_10158498178132802"/>
    <hyperlink ref="AL99" r:id="rId397" display="https://www.facebook.com/13372817801_10158486605512802"/>
    <hyperlink ref="AL100" r:id="rId398" display="https://www.facebook.com/13372817801_10158498655152802"/>
    <hyperlink ref="AL101" r:id="rId399" display="https://www.facebook.com/13372817801_10158486607987802"/>
    <hyperlink ref="AL102" r:id="rId400" display="https://www.facebook.com/13372817801_10158498650327802"/>
  </hyperlinks>
  <printOptions/>
  <pageMargins left="0.7" right="0.7" top="0.75" bottom="0.75" header="0.3" footer="0.3"/>
  <pageSetup horizontalDpi="600" verticalDpi="600" orientation="portrait" r:id="rId404"/>
  <legacyDrawing r:id="rId402"/>
  <tableParts>
    <tablePart r:id="rId4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3.28125" style="0" bestFit="1" customWidth="1"/>
    <col min="30" max="30" width="29.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7" width="15.421875" style="0" bestFit="1" customWidth="1"/>
    <col min="38" max="38" width="17.140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883</v>
      </c>
      <c r="Z2" s="68" t="s">
        <v>884</v>
      </c>
      <c r="AA2" s="68" t="s">
        <v>885</v>
      </c>
      <c r="AB2" s="68" t="s">
        <v>886</v>
      </c>
      <c r="AC2" s="68" t="s">
        <v>887</v>
      </c>
      <c r="AD2" s="68" t="s">
        <v>888</v>
      </c>
      <c r="AE2" s="68" t="s">
        <v>889</v>
      </c>
      <c r="AF2" s="68" t="s">
        <v>890</v>
      </c>
      <c r="AG2" s="68" t="s">
        <v>893</v>
      </c>
      <c r="AH2" s="13" t="s">
        <v>901</v>
      </c>
      <c r="AI2" s="13" t="s">
        <v>905</v>
      </c>
      <c r="AJ2" s="13" t="s">
        <v>911</v>
      </c>
      <c r="AK2" s="13" t="s">
        <v>915</v>
      </c>
      <c r="AL2" s="13" t="s">
        <v>921</v>
      </c>
    </row>
    <row r="3" spans="1:38" ht="15">
      <c r="A3" s="85" t="s">
        <v>632</v>
      </c>
      <c r="B3" s="114" t="s">
        <v>633</v>
      </c>
      <c r="C3" s="114" t="s">
        <v>56</v>
      </c>
      <c r="D3" s="15"/>
      <c r="E3" s="15"/>
      <c r="F3" s="16" t="s">
        <v>1257</v>
      </c>
      <c r="G3" s="78"/>
      <c r="H3" s="78"/>
      <c r="I3" s="64">
        <v>3</v>
      </c>
      <c r="J3" s="64"/>
      <c r="K3" s="51">
        <v>100</v>
      </c>
      <c r="L3" s="51">
        <v>100</v>
      </c>
      <c r="M3" s="51">
        <v>0</v>
      </c>
      <c r="N3" s="51">
        <v>100</v>
      </c>
      <c r="O3" s="51">
        <v>100</v>
      </c>
      <c r="P3" s="52" t="s">
        <v>644</v>
      </c>
      <c r="Q3" s="52" t="s">
        <v>644</v>
      </c>
      <c r="R3" s="51">
        <v>100</v>
      </c>
      <c r="S3" s="51">
        <v>100</v>
      </c>
      <c r="T3" s="51">
        <v>1</v>
      </c>
      <c r="U3" s="51">
        <v>1</v>
      </c>
      <c r="V3" s="51">
        <v>0</v>
      </c>
      <c r="W3" s="52">
        <v>0</v>
      </c>
      <c r="X3" s="52">
        <v>0</v>
      </c>
      <c r="Y3" s="51">
        <v>130</v>
      </c>
      <c r="Z3" s="52">
        <v>4.002463054187192</v>
      </c>
      <c r="AA3" s="51">
        <v>26</v>
      </c>
      <c r="AB3" s="52">
        <v>0.8004926108374384</v>
      </c>
      <c r="AC3" s="51">
        <v>0</v>
      </c>
      <c r="AD3" s="52">
        <v>0</v>
      </c>
      <c r="AE3" s="51">
        <v>3092</v>
      </c>
      <c r="AF3" s="52">
        <v>95.19704433497537</v>
      </c>
      <c r="AG3" s="51">
        <v>3248</v>
      </c>
      <c r="AH3" s="86" t="s">
        <v>902</v>
      </c>
      <c r="AI3" s="86" t="s">
        <v>906</v>
      </c>
      <c r="AJ3" s="86" t="s">
        <v>912</v>
      </c>
      <c r="AK3" s="115" t="s">
        <v>1067</v>
      </c>
      <c r="AL3" s="115" t="s">
        <v>1078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632</v>
      </c>
      <c r="B2" s="115" t="s">
        <v>203</v>
      </c>
      <c r="C2" s="86">
        <f>VLOOKUP(GroupVertices[[#This Row],[Vertex]],Vertices[],MATCH("ID",Vertices[[#Headers],[Vertex]:[Top Word Pairs in Post Content by Salience]],0),FALSE)</f>
        <v>3</v>
      </c>
    </row>
    <row r="3" spans="1:3" ht="15">
      <c r="A3" s="86" t="s">
        <v>632</v>
      </c>
      <c r="B3" s="115" t="s">
        <v>204</v>
      </c>
      <c r="C3" s="86">
        <f>VLOOKUP(GroupVertices[[#This Row],[Vertex]],Vertices[],MATCH("ID",Vertices[[#Headers],[Vertex]:[Top Word Pairs in Post Content by Salience]],0),FALSE)</f>
        <v>4</v>
      </c>
    </row>
    <row r="4" spans="1:3" ht="15">
      <c r="A4" s="86" t="s">
        <v>632</v>
      </c>
      <c r="B4" s="115" t="s">
        <v>205</v>
      </c>
      <c r="C4" s="86">
        <f>VLOOKUP(GroupVertices[[#This Row],[Vertex]],Vertices[],MATCH("ID",Vertices[[#Headers],[Vertex]:[Top Word Pairs in Post Content by Salience]],0),FALSE)</f>
        <v>5</v>
      </c>
    </row>
    <row r="5" spans="1:3" ht="15">
      <c r="A5" s="86" t="s">
        <v>632</v>
      </c>
      <c r="B5" s="115" t="s">
        <v>206</v>
      </c>
      <c r="C5" s="86">
        <f>VLOOKUP(GroupVertices[[#This Row],[Vertex]],Vertices[],MATCH("ID",Vertices[[#Headers],[Vertex]:[Top Word Pairs in Post Content by Salience]],0),FALSE)</f>
        <v>6</v>
      </c>
    </row>
    <row r="6" spans="1:3" ht="15">
      <c r="A6" s="86" t="s">
        <v>632</v>
      </c>
      <c r="B6" s="115" t="s">
        <v>207</v>
      </c>
      <c r="C6" s="86">
        <f>VLOOKUP(GroupVertices[[#This Row],[Vertex]],Vertices[],MATCH("ID",Vertices[[#Headers],[Vertex]:[Top Word Pairs in Post Content by Salience]],0),FALSE)</f>
        <v>7</v>
      </c>
    </row>
    <row r="7" spans="1:3" ht="15">
      <c r="A7" s="86" t="s">
        <v>632</v>
      </c>
      <c r="B7" s="115" t="s">
        <v>208</v>
      </c>
      <c r="C7" s="86">
        <f>VLOOKUP(GroupVertices[[#This Row],[Vertex]],Vertices[],MATCH("ID",Vertices[[#Headers],[Vertex]:[Top Word Pairs in Post Content by Salience]],0),FALSE)</f>
        <v>8</v>
      </c>
    </row>
    <row r="8" spans="1:3" ht="15">
      <c r="A8" s="86" t="s">
        <v>632</v>
      </c>
      <c r="B8" s="115" t="s">
        <v>209</v>
      </c>
      <c r="C8" s="86">
        <f>VLOOKUP(GroupVertices[[#This Row],[Vertex]],Vertices[],MATCH("ID",Vertices[[#Headers],[Vertex]:[Top Word Pairs in Post Content by Salience]],0),FALSE)</f>
        <v>9</v>
      </c>
    </row>
    <row r="9" spans="1:3" ht="15">
      <c r="A9" s="86" t="s">
        <v>632</v>
      </c>
      <c r="B9" s="115" t="s">
        <v>210</v>
      </c>
      <c r="C9" s="86">
        <f>VLOOKUP(GroupVertices[[#This Row],[Vertex]],Vertices[],MATCH("ID",Vertices[[#Headers],[Vertex]:[Top Word Pairs in Post Content by Salience]],0),FALSE)</f>
        <v>10</v>
      </c>
    </row>
    <row r="10" spans="1:3" ht="15">
      <c r="A10" s="86" t="s">
        <v>632</v>
      </c>
      <c r="B10" s="115" t="s">
        <v>211</v>
      </c>
      <c r="C10" s="86">
        <f>VLOOKUP(GroupVertices[[#This Row],[Vertex]],Vertices[],MATCH("ID",Vertices[[#Headers],[Vertex]:[Top Word Pairs in Post Content by Salience]],0),FALSE)</f>
        <v>11</v>
      </c>
    </row>
    <row r="11" spans="1:3" ht="15">
      <c r="A11" s="86" t="s">
        <v>632</v>
      </c>
      <c r="B11" s="115" t="s">
        <v>212</v>
      </c>
      <c r="C11" s="86">
        <f>VLOOKUP(GroupVertices[[#This Row],[Vertex]],Vertices[],MATCH("ID",Vertices[[#Headers],[Vertex]:[Top Word Pairs in Post Content by Salience]],0),FALSE)</f>
        <v>12</v>
      </c>
    </row>
    <row r="12" spans="1:3" ht="15">
      <c r="A12" s="86" t="s">
        <v>632</v>
      </c>
      <c r="B12" s="115" t="s">
        <v>213</v>
      </c>
      <c r="C12" s="86">
        <f>VLOOKUP(GroupVertices[[#This Row],[Vertex]],Vertices[],MATCH("ID",Vertices[[#Headers],[Vertex]:[Top Word Pairs in Post Content by Salience]],0),FALSE)</f>
        <v>13</v>
      </c>
    </row>
    <row r="13" spans="1:3" ht="15">
      <c r="A13" s="86" t="s">
        <v>632</v>
      </c>
      <c r="B13" s="115" t="s">
        <v>214</v>
      </c>
      <c r="C13" s="86">
        <f>VLOOKUP(GroupVertices[[#This Row],[Vertex]],Vertices[],MATCH("ID",Vertices[[#Headers],[Vertex]:[Top Word Pairs in Post Content by Salience]],0),FALSE)</f>
        <v>14</v>
      </c>
    </row>
    <row r="14" spans="1:3" ht="15">
      <c r="A14" s="86" t="s">
        <v>632</v>
      </c>
      <c r="B14" s="115" t="s">
        <v>215</v>
      </c>
      <c r="C14" s="86">
        <f>VLOOKUP(GroupVertices[[#This Row],[Vertex]],Vertices[],MATCH("ID",Vertices[[#Headers],[Vertex]:[Top Word Pairs in Post Content by Salience]],0),FALSE)</f>
        <v>15</v>
      </c>
    </row>
    <row r="15" spans="1:3" ht="15">
      <c r="A15" s="86" t="s">
        <v>632</v>
      </c>
      <c r="B15" s="115" t="s">
        <v>216</v>
      </c>
      <c r="C15" s="86">
        <f>VLOOKUP(GroupVertices[[#This Row],[Vertex]],Vertices[],MATCH("ID",Vertices[[#Headers],[Vertex]:[Top Word Pairs in Post Content by Salience]],0),FALSE)</f>
        <v>16</v>
      </c>
    </row>
    <row r="16" spans="1:3" ht="15">
      <c r="A16" s="86" t="s">
        <v>632</v>
      </c>
      <c r="B16" s="115" t="s">
        <v>217</v>
      </c>
      <c r="C16" s="86">
        <f>VLOOKUP(GroupVertices[[#This Row],[Vertex]],Vertices[],MATCH("ID",Vertices[[#Headers],[Vertex]:[Top Word Pairs in Post Content by Salience]],0),FALSE)</f>
        <v>17</v>
      </c>
    </row>
    <row r="17" spans="1:3" ht="15">
      <c r="A17" s="86" t="s">
        <v>632</v>
      </c>
      <c r="B17" s="115" t="s">
        <v>218</v>
      </c>
      <c r="C17" s="86">
        <f>VLOOKUP(GroupVertices[[#This Row],[Vertex]],Vertices[],MATCH("ID",Vertices[[#Headers],[Vertex]:[Top Word Pairs in Post Content by Salience]],0),FALSE)</f>
        <v>18</v>
      </c>
    </row>
    <row r="18" spans="1:3" ht="15">
      <c r="A18" s="86" t="s">
        <v>632</v>
      </c>
      <c r="B18" s="115" t="s">
        <v>219</v>
      </c>
      <c r="C18" s="86">
        <f>VLOOKUP(GroupVertices[[#This Row],[Vertex]],Vertices[],MATCH("ID",Vertices[[#Headers],[Vertex]:[Top Word Pairs in Post Content by Salience]],0),FALSE)</f>
        <v>19</v>
      </c>
    </row>
    <row r="19" spans="1:3" ht="15">
      <c r="A19" s="86" t="s">
        <v>632</v>
      </c>
      <c r="B19" s="115" t="s">
        <v>220</v>
      </c>
      <c r="C19" s="86">
        <f>VLOOKUP(GroupVertices[[#This Row],[Vertex]],Vertices[],MATCH("ID",Vertices[[#Headers],[Vertex]:[Top Word Pairs in Post Content by Salience]],0),FALSE)</f>
        <v>20</v>
      </c>
    </row>
    <row r="20" spans="1:3" ht="15">
      <c r="A20" s="86" t="s">
        <v>632</v>
      </c>
      <c r="B20" s="115" t="s">
        <v>221</v>
      </c>
      <c r="C20" s="86">
        <f>VLOOKUP(GroupVertices[[#This Row],[Vertex]],Vertices[],MATCH("ID",Vertices[[#Headers],[Vertex]:[Top Word Pairs in Post Content by Salience]],0),FALSE)</f>
        <v>21</v>
      </c>
    </row>
    <row r="21" spans="1:3" ht="15">
      <c r="A21" s="86" t="s">
        <v>632</v>
      </c>
      <c r="B21" s="115" t="s">
        <v>222</v>
      </c>
      <c r="C21" s="86">
        <f>VLOOKUP(GroupVertices[[#This Row],[Vertex]],Vertices[],MATCH("ID",Vertices[[#Headers],[Vertex]:[Top Word Pairs in Post Content by Salience]],0),FALSE)</f>
        <v>22</v>
      </c>
    </row>
    <row r="22" spans="1:3" ht="15">
      <c r="A22" s="86" t="s">
        <v>632</v>
      </c>
      <c r="B22" s="115" t="s">
        <v>223</v>
      </c>
      <c r="C22" s="86">
        <f>VLOOKUP(GroupVertices[[#This Row],[Vertex]],Vertices[],MATCH("ID",Vertices[[#Headers],[Vertex]:[Top Word Pairs in Post Content by Salience]],0),FALSE)</f>
        <v>23</v>
      </c>
    </row>
    <row r="23" spans="1:3" ht="15">
      <c r="A23" s="86" t="s">
        <v>632</v>
      </c>
      <c r="B23" s="115" t="s">
        <v>224</v>
      </c>
      <c r="C23" s="86">
        <f>VLOOKUP(GroupVertices[[#This Row],[Vertex]],Vertices[],MATCH("ID",Vertices[[#Headers],[Vertex]:[Top Word Pairs in Post Content by Salience]],0),FALSE)</f>
        <v>24</v>
      </c>
    </row>
    <row r="24" spans="1:3" ht="15">
      <c r="A24" s="86" t="s">
        <v>632</v>
      </c>
      <c r="B24" s="115" t="s">
        <v>225</v>
      </c>
      <c r="C24" s="86">
        <f>VLOOKUP(GroupVertices[[#This Row],[Vertex]],Vertices[],MATCH("ID",Vertices[[#Headers],[Vertex]:[Top Word Pairs in Post Content by Salience]],0),FALSE)</f>
        <v>25</v>
      </c>
    </row>
    <row r="25" spans="1:3" ht="15">
      <c r="A25" s="86" t="s">
        <v>632</v>
      </c>
      <c r="B25" s="115" t="s">
        <v>226</v>
      </c>
      <c r="C25" s="86">
        <f>VLOOKUP(GroupVertices[[#This Row],[Vertex]],Vertices[],MATCH("ID",Vertices[[#Headers],[Vertex]:[Top Word Pairs in Post Content by Salience]],0),FALSE)</f>
        <v>26</v>
      </c>
    </row>
    <row r="26" spans="1:3" ht="15">
      <c r="A26" s="86" t="s">
        <v>632</v>
      </c>
      <c r="B26" s="115" t="s">
        <v>227</v>
      </c>
      <c r="C26" s="86">
        <f>VLOOKUP(GroupVertices[[#This Row],[Vertex]],Vertices[],MATCH("ID",Vertices[[#Headers],[Vertex]:[Top Word Pairs in Post Content by Salience]],0),FALSE)</f>
        <v>27</v>
      </c>
    </row>
    <row r="27" spans="1:3" ht="15">
      <c r="A27" s="86" t="s">
        <v>632</v>
      </c>
      <c r="B27" s="115" t="s">
        <v>228</v>
      </c>
      <c r="C27" s="86">
        <f>VLOOKUP(GroupVertices[[#This Row],[Vertex]],Vertices[],MATCH("ID",Vertices[[#Headers],[Vertex]:[Top Word Pairs in Post Content by Salience]],0),FALSE)</f>
        <v>28</v>
      </c>
    </row>
    <row r="28" spans="1:3" ht="15">
      <c r="A28" s="86" t="s">
        <v>632</v>
      </c>
      <c r="B28" s="115" t="s">
        <v>229</v>
      </c>
      <c r="C28" s="86">
        <f>VLOOKUP(GroupVertices[[#This Row],[Vertex]],Vertices[],MATCH("ID",Vertices[[#Headers],[Vertex]:[Top Word Pairs in Post Content by Salience]],0),FALSE)</f>
        <v>29</v>
      </c>
    </row>
    <row r="29" spans="1:3" ht="15">
      <c r="A29" s="86" t="s">
        <v>632</v>
      </c>
      <c r="B29" s="115" t="s">
        <v>230</v>
      </c>
      <c r="C29" s="86">
        <f>VLOOKUP(GroupVertices[[#This Row],[Vertex]],Vertices[],MATCH("ID",Vertices[[#Headers],[Vertex]:[Top Word Pairs in Post Content by Salience]],0),FALSE)</f>
        <v>30</v>
      </c>
    </row>
    <row r="30" spans="1:3" ht="15">
      <c r="A30" s="86" t="s">
        <v>632</v>
      </c>
      <c r="B30" s="115" t="s">
        <v>231</v>
      </c>
      <c r="C30" s="86">
        <f>VLOOKUP(GroupVertices[[#This Row],[Vertex]],Vertices[],MATCH("ID",Vertices[[#Headers],[Vertex]:[Top Word Pairs in Post Content by Salience]],0),FALSE)</f>
        <v>31</v>
      </c>
    </row>
    <row r="31" spans="1:3" ht="15">
      <c r="A31" s="86" t="s">
        <v>632</v>
      </c>
      <c r="B31" s="115" t="s">
        <v>232</v>
      </c>
      <c r="C31" s="86">
        <f>VLOOKUP(GroupVertices[[#This Row],[Vertex]],Vertices[],MATCH("ID",Vertices[[#Headers],[Vertex]:[Top Word Pairs in Post Content by Salience]],0),FALSE)</f>
        <v>32</v>
      </c>
    </row>
    <row r="32" spans="1:3" ht="15">
      <c r="A32" s="86" t="s">
        <v>632</v>
      </c>
      <c r="B32" s="115" t="s">
        <v>233</v>
      </c>
      <c r="C32" s="86">
        <f>VLOOKUP(GroupVertices[[#This Row],[Vertex]],Vertices[],MATCH("ID",Vertices[[#Headers],[Vertex]:[Top Word Pairs in Post Content by Salience]],0),FALSE)</f>
        <v>33</v>
      </c>
    </row>
    <row r="33" spans="1:3" ht="15">
      <c r="A33" s="86" t="s">
        <v>632</v>
      </c>
      <c r="B33" s="115" t="s">
        <v>234</v>
      </c>
      <c r="C33" s="86">
        <f>VLOOKUP(GroupVertices[[#This Row],[Vertex]],Vertices[],MATCH("ID",Vertices[[#Headers],[Vertex]:[Top Word Pairs in Post Content by Salience]],0),FALSE)</f>
        <v>34</v>
      </c>
    </row>
    <row r="34" spans="1:3" ht="15">
      <c r="A34" s="86" t="s">
        <v>632</v>
      </c>
      <c r="B34" s="115" t="s">
        <v>235</v>
      </c>
      <c r="C34" s="86">
        <f>VLOOKUP(GroupVertices[[#This Row],[Vertex]],Vertices[],MATCH("ID",Vertices[[#Headers],[Vertex]:[Top Word Pairs in Post Content by Salience]],0),FALSE)</f>
        <v>35</v>
      </c>
    </row>
    <row r="35" spans="1:3" ht="15">
      <c r="A35" s="86" t="s">
        <v>632</v>
      </c>
      <c r="B35" s="115" t="s">
        <v>236</v>
      </c>
      <c r="C35" s="86">
        <f>VLOOKUP(GroupVertices[[#This Row],[Vertex]],Vertices[],MATCH("ID",Vertices[[#Headers],[Vertex]:[Top Word Pairs in Post Content by Salience]],0),FALSE)</f>
        <v>36</v>
      </c>
    </row>
    <row r="36" spans="1:3" ht="15">
      <c r="A36" s="86" t="s">
        <v>632</v>
      </c>
      <c r="B36" s="115" t="s">
        <v>237</v>
      </c>
      <c r="C36" s="86">
        <f>VLOOKUP(GroupVertices[[#This Row],[Vertex]],Vertices[],MATCH("ID",Vertices[[#Headers],[Vertex]:[Top Word Pairs in Post Content by Salience]],0),FALSE)</f>
        <v>37</v>
      </c>
    </row>
    <row r="37" spans="1:3" ht="15">
      <c r="A37" s="86" t="s">
        <v>632</v>
      </c>
      <c r="B37" s="115" t="s">
        <v>238</v>
      </c>
      <c r="C37" s="86">
        <f>VLOOKUP(GroupVertices[[#This Row],[Vertex]],Vertices[],MATCH("ID",Vertices[[#Headers],[Vertex]:[Top Word Pairs in Post Content by Salience]],0),FALSE)</f>
        <v>38</v>
      </c>
    </row>
    <row r="38" spans="1:3" ht="15">
      <c r="A38" s="86" t="s">
        <v>632</v>
      </c>
      <c r="B38" s="115" t="s">
        <v>239</v>
      </c>
      <c r="C38" s="86">
        <f>VLOOKUP(GroupVertices[[#This Row],[Vertex]],Vertices[],MATCH("ID",Vertices[[#Headers],[Vertex]:[Top Word Pairs in Post Content by Salience]],0),FALSE)</f>
        <v>39</v>
      </c>
    </row>
    <row r="39" spans="1:3" ht="15">
      <c r="A39" s="86" t="s">
        <v>632</v>
      </c>
      <c r="B39" s="115" t="s">
        <v>240</v>
      </c>
      <c r="C39" s="86">
        <f>VLOOKUP(GroupVertices[[#This Row],[Vertex]],Vertices[],MATCH("ID",Vertices[[#Headers],[Vertex]:[Top Word Pairs in Post Content by Salience]],0),FALSE)</f>
        <v>40</v>
      </c>
    </row>
    <row r="40" spans="1:3" ht="15">
      <c r="A40" s="86" t="s">
        <v>632</v>
      </c>
      <c r="B40" s="115" t="s">
        <v>241</v>
      </c>
      <c r="C40" s="86">
        <f>VLOOKUP(GroupVertices[[#This Row],[Vertex]],Vertices[],MATCH("ID",Vertices[[#Headers],[Vertex]:[Top Word Pairs in Post Content by Salience]],0),FALSE)</f>
        <v>41</v>
      </c>
    </row>
    <row r="41" spans="1:3" ht="15">
      <c r="A41" s="86" t="s">
        <v>632</v>
      </c>
      <c r="B41" s="115" t="s">
        <v>242</v>
      </c>
      <c r="C41" s="86">
        <f>VLOOKUP(GroupVertices[[#This Row],[Vertex]],Vertices[],MATCH("ID",Vertices[[#Headers],[Vertex]:[Top Word Pairs in Post Content by Salience]],0),FALSE)</f>
        <v>42</v>
      </c>
    </row>
    <row r="42" spans="1:3" ht="15">
      <c r="A42" s="86" t="s">
        <v>632</v>
      </c>
      <c r="B42" s="115" t="s">
        <v>243</v>
      </c>
      <c r="C42" s="86">
        <f>VLOOKUP(GroupVertices[[#This Row],[Vertex]],Vertices[],MATCH("ID",Vertices[[#Headers],[Vertex]:[Top Word Pairs in Post Content by Salience]],0),FALSE)</f>
        <v>43</v>
      </c>
    </row>
    <row r="43" spans="1:3" ht="15">
      <c r="A43" s="86" t="s">
        <v>632</v>
      </c>
      <c r="B43" s="115" t="s">
        <v>244</v>
      </c>
      <c r="C43" s="86">
        <f>VLOOKUP(GroupVertices[[#This Row],[Vertex]],Vertices[],MATCH("ID",Vertices[[#Headers],[Vertex]:[Top Word Pairs in Post Content by Salience]],0),FALSE)</f>
        <v>44</v>
      </c>
    </row>
    <row r="44" spans="1:3" ht="15">
      <c r="A44" s="86" t="s">
        <v>632</v>
      </c>
      <c r="B44" s="115" t="s">
        <v>245</v>
      </c>
      <c r="C44" s="86">
        <f>VLOOKUP(GroupVertices[[#This Row],[Vertex]],Vertices[],MATCH("ID",Vertices[[#Headers],[Vertex]:[Top Word Pairs in Post Content by Salience]],0),FALSE)</f>
        <v>45</v>
      </c>
    </row>
    <row r="45" spans="1:3" ht="15">
      <c r="A45" s="86" t="s">
        <v>632</v>
      </c>
      <c r="B45" s="115" t="s">
        <v>246</v>
      </c>
      <c r="C45" s="86">
        <f>VLOOKUP(GroupVertices[[#This Row],[Vertex]],Vertices[],MATCH("ID",Vertices[[#Headers],[Vertex]:[Top Word Pairs in Post Content by Salience]],0),FALSE)</f>
        <v>46</v>
      </c>
    </row>
    <row r="46" spans="1:3" ht="15">
      <c r="A46" s="86" t="s">
        <v>632</v>
      </c>
      <c r="B46" s="115" t="s">
        <v>247</v>
      </c>
      <c r="C46" s="86">
        <f>VLOOKUP(GroupVertices[[#This Row],[Vertex]],Vertices[],MATCH("ID",Vertices[[#Headers],[Vertex]:[Top Word Pairs in Post Content by Salience]],0),FALSE)</f>
        <v>47</v>
      </c>
    </row>
    <row r="47" spans="1:3" ht="15">
      <c r="A47" s="86" t="s">
        <v>632</v>
      </c>
      <c r="B47" s="115" t="s">
        <v>248</v>
      </c>
      <c r="C47" s="86">
        <f>VLOOKUP(GroupVertices[[#This Row],[Vertex]],Vertices[],MATCH("ID",Vertices[[#Headers],[Vertex]:[Top Word Pairs in Post Content by Salience]],0),FALSE)</f>
        <v>48</v>
      </c>
    </row>
    <row r="48" spans="1:3" ht="15">
      <c r="A48" s="86" t="s">
        <v>632</v>
      </c>
      <c r="B48" s="115" t="s">
        <v>249</v>
      </c>
      <c r="C48" s="86">
        <f>VLOOKUP(GroupVertices[[#This Row],[Vertex]],Vertices[],MATCH("ID",Vertices[[#Headers],[Vertex]:[Top Word Pairs in Post Content by Salience]],0),FALSE)</f>
        <v>49</v>
      </c>
    </row>
    <row r="49" spans="1:3" ht="15">
      <c r="A49" s="86" t="s">
        <v>632</v>
      </c>
      <c r="B49" s="115" t="s">
        <v>250</v>
      </c>
      <c r="C49" s="86">
        <f>VLOOKUP(GroupVertices[[#This Row],[Vertex]],Vertices[],MATCH("ID",Vertices[[#Headers],[Vertex]:[Top Word Pairs in Post Content by Salience]],0),FALSE)</f>
        <v>50</v>
      </c>
    </row>
    <row r="50" spans="1:3" ht="15">
      <c r="A50" s="86" t="s">
        <v>632</v>
      </c>
      <c r="B50" s="115" t="s">
        <v>251</v>
      </c>
      <c r="C50" s="86">
        <f>VLOOKUP(GroupVertices[[#This Row],[Vertex]],Vertices[],MATCH("ID",Vertices[[#Headers],[Vertex]:[Top Word Pairs in Post Content by Salience]],0),FALSE)</f>
        <v>51</v>
      </c>
    </row>
    <row r="51" spans="1:3" ht="15">
      <c r="A51" s="86" t="s">
        <v>632</v>
      </c>
      <c r="B51" s="115" t="s">
        <v>252</v>
      </c>
      <c r="C51" s="86">
        <f>VLOOKUP(GroupVertices[[#This Row],[Vertex]],Vertices[],MATCH("ID",Vertices[[#Headers],[Vertex]:[Top Word Pairs in Post Content by Salience]],0),FALSE)</f>
        <v>52</v>
      </c>
    </row>
    <row r="52" spans="1:3" ht="15">
      <c r="A52" s="86" t="s">
        <v>632</v>
      </c>
      <c r="B52" s="115" t="s">
        <v>253</v>
      </c>
      <c r="C52" s="86">
        <f>VLOOKUP(GroupVertices[[#This Row],[Vertex]],Vertices[],MATCH("ID",Vertices[[#Headers],[Vertex]:[Top Word Pairs in Post Content by Salience]],0),FALSE)</f>
        <v>53</v>
      </c>
    </row>
    <row r="53" spans="1:3" ht="15">
      <c r="A53" s="86" t="s">
        <v>632</v>
      </c>
      <c r="B53" s="115" t="s">
        <v>254</v>
      </c>
      <c r="C53" s="86">
        <f>VLOOKUP(GroupVertices[[#This Row],[Vertex]],Vertices[],MATCH("ID",Vertices[[#Headers],[Vertex]:[Top Word Pairs in Post Content by Salience]],0),FALSE)</f>
        <v>54</v>
      </c>
    </row>
    <row r="54" spans="1:3" ht="15">
      <c r="A54" s="86" t="s">
        <v>632</v>
      </c>
      <c r="B54" s="115" t="s">
        <v>255</v>
      </c>
      <c r="C54" s="86">
        <f>VLOOKUP(GroupVertices[[#This Row],[Vertex]],Vertices[],MATCH("ID",Vertices[[#Headers],[Vertex]:[Top Word Pairs in Post Content by Salience]],0),FALSE)</f>
        <v>55</v>
      </c>
    </row>
    <row r="55" spans="1:3" ht="15">
      <c r="A55" s="86" t="s">
        <v>632</v>
      </c>
      <c r="B55" s="115" t="s">
        <v>256</v>
      </c>
      <c r="C55" s="86">
        <f>VLOOKUP(GroupVertices[[#This Row],[Vertex]],Vertices[],MATCH("ID",Vertices[[#Headers],[Vertex]:[Top Word Pairs in Post Content by Salience]],0),FALSE)</f>
        <v>56</v>
      </c>
    </row>
    <row r="56" spans="1:3" ht="15">
      <c r="A56" s="86" t="s">
        <v>632</v>
      </c>
      <c r="B56" s="115" t="s">
        <v>257</v>
      </c>
      <c r="C56" s="86">
        <f>VLOOKUP(GroupVertices[[#This Row],[Vertex]],Vertices[],MATCH("ID",Vertices[[#Headers],[Vertex]:[Top Word Pairs in Post Content by Salience]],0),FALSE)</f>
        <v>57</v>
      </c>
    </row>
    <row r="57" spans="1:3" ht="15">
      <c r="A57" s="86" t="s">
        <v>632</v>
      </c>
      <c r="B57" s="115" t="s">
        <v>258</v>
      </c>
      <c r="C57" s="86">
        <f>VLOOKUP(GroupVertices[[#This Row],[Vertex]],Vertices[],MATCH("ID",Vertices[[#Headers],[Vertex]:[Top Word Pairs in Post Content by Salience]],0),FALSE)</f>
        <v>58</v>
      </c>
    </row>
    <row r="58" spans="1:3" ht="15">
      <c r="A58" s="86" t="s">
        <v>632</v>
      </c>
      <c r="B58" s="115" t="s">
        <v>259</v>
      </c>
      <c r="C58" s="86">
        <f>VLOOKUP(GroupVertices[[#This Row],[Vertex]],Vertices[],MATCH("ID",Vertices[[#Headers],[Vertex]:[Top Word Pairs in Post Content by Salience]],0),FALSE)</f>
        <v>59</v>
      </c>
    </row>
    <row r="59" spans="1:3" ht="15">
      <c r="A59" s="86" t="s">
        <v>632</v>
      </c>
      <c r="B59" s="115" t="s">
        <v>260</v>
      </c>
      <c r="C59" s="86">
        <f>VLOOKUP(GroupVertices[[#This Row],[Vertex]],Vertices[],MATCH("ID",Vertices[[#Headers],[Vertex]:[Top Word Pairs in Post Content by Salience]],0),FALSE)</f>
        <v>60</v>
      </c>
    </row>
    <row r="60" spans="1:3" ht="15">
      <c r="A60" s="86" t="s">
        <v>632</v>
      </c>
      <c r="B60" s="115" t="s">
        <v>261</v>
      </c>
      <c r="C60" s="86">
        <f>VLOOKUP(GroupVertices[[#This Row],[Vertex]],Vertices[],MATCH("ID",Vertices[[#Headers],[Vertex]:[Top Word Pairs in Post Content by Salience]],0),FALSE)</f>
        <v>61</v>
      </c>
    </row>
    <row r="61" spans="1:3" ht="15">
      <c r="A61" s="86" t="s">
        <v>632</v>
      </c>
      <c r="B61" s="115" t="s">
        <v>262</v>
      </c>
      <c r="C61" s="86">
        <f>VLOOKUP(GroupVertices[[#This Row],[Vertex]],Vertices[],MATCH("ID",Vertices[[#Headers],[Vertex]:[Top Word Pairs in Post Content by Salience]],0),FALSE)</f>
        <v>62</v>
      </c>
    </row>
    <row r="62" spans="1:3" ht="15">
      <c r="A62" s="86" t="s">
        <v>632</v>
      </c>
      <c r="B62" s="115" t="s">
        <v>263</v>
      </c>
      <c r="C62" s="86">
        <f>VLOOKUP(GroupVertices[[#This Row],[Vertex]],Vertices[],MATCH("ID",Vertices[[#Headers],[Vertex]:[Top Word Pairs in Post Content by Salience]],0),FALSE)</f>
        <v>63</v>
      </c>
    </row>
    <row r="63" spans="1:3" ht="15">
      <c r="A63" s="86" t="s">
        <v>632</v>
      </c>
      <c r="B63" s="115" t="s">
        <v>264</v>
      </c>
      <c r="C63" s="86">
        <f>VLOOKUP(GroupVertices[[#This Row],[Vertex]],Vertices[],MATCH("ID",Vertices[[#Headers],[Vertex]:[Top Word Pairs in Post Content by Salience]],0),FALSE)</f>
        <v>64</v>
      </c>
    </row>
    <row r="64" spans="1:3" ht="15">
      <c r="A64" s="86" t="s">
        <v>632</v>
      </c>
      <c r="B64" s="115" t="s">
        <v>265</v>
      </c>
      <c r="C64" s="86">
        <f>VLOOKUP(GroupVertices[[#This Row],[Vertex]],Vertices[],MATCH("ID",Vertices[[#Headers],[Vertex]:[Top Word Pairs in Post Content by Salience]],0),FALSE)</f>
        <v>65</v>
      </c>
    </row>
    <row r="65" spans="1:3" ht="15">
      <c r="A65" s="86" t="s">
        <v>632</v>
      </c>
      <c r="B65" s="115" t="s">
        <v>266</v>
      </c>
      <c r="C65" s="86">
        <f>VLOOKUP(GroupVertices[[#This Row],[Vertex]],Vertices[],MATCH("ID",Vertices[[#Headers],[Vertex]:[Top Word Pairs in Post Content by Salience]],0),FALSE)</f>
        <v>66</v>
      </c>
    </row>
    <row r="66" spans="1:3" ht="15">
      <c r="A66" s="86" t="s">
        <v>632</v>
      </c>
      <c r="B66" s="115" t="s">
        <v>267</v>
      </c>
      <c r="C66" s="86">
        <f>VLOOKUP(GroupVertices[[#This Row],[Vertex]],Vertices[],MATCH("ID",Vertices[[#Headers],[Vertex]:[Top Word Pairs in Post Content by Salience]],0),FALSE)</f>
        <v>67</v>
      </c>
    </row>
    <row r="67" spans="1:3" ht="15">
      <c r="A67" s="86" t="s">
        <v>632</v>
      </c>
      <c r="B67" s="115" t="s">
        <v>268</v>
      </c>
      <c r="C67" s="86">
        <f>VLOOKUP(GroupVertices[[#This Row],[Vertex]],Vertices[],MATCH("ID",Vertices[[#Headers],[Vertex]:[Top Word Pairs in Post Content by Salience]],0),FALSE)</f>
        <v>68</v>
      </c>
    </row>
    <row r="68" spans="1:3" ht="15">
      <c r="A68" s="86" t="s">
        <v>632</v>
      </c>
      <c r="B68" s="115" t="s">
        <v>269</v>
      </c>
      <c r="C68" s="86">
        <f>VLOOKUP(GroupVertices[[#This Row],[Vertex]],Vertices[],MATCH("ID",Vertices[[#Headers],[Vertex]:[Top Word Pairs in Post Content by Salience]],0),FALSE)</f>
        <v>69</v>
      </c>
    </row>
    <row r="69" spans="1:3" ht="15">
      <c r="A69" s="86" t="s">
        <v>632</v>
      </c>
      <c r="B69" s="115" t="s">
        <v>270</v>
      </c>
      <c r="C69" s="86">
        <f>VLOOKUP(GroupVertices[[#This Row],[Vertex]],Vertices[],MATCH("ID",Vertices[[#Headers],[Vertex]:[Top Word Pairs in Post Content by Salience]],0),FALSE)</f>
        <v>70</v>
      </c>
    </row>
    <row r="70" spans="1:3" ht="15">
      <c r="A70" s="86" t="s">
        <v>632</v>
      </c>
      <c r="B70" s="115" t="s">
        <v>271</v>
      </c>
      <c r="C70" s="86">
        <f>VLOOKUP(GroupVertices[[#This Row],[Vertex]],Vertices[],MATCH("ID",Vertices[[#Headers],[Vertex]:[Top Word Pairs in Post Content by Salience]],0),FALSE)</f>
        <v>71</v>
      </c>
    </row>
    <row r="71" spans="1:3" ht="15">
      <c r="A71" s="86" t="s">
        <v>632</v>
      </c>
      <c r="B71" s="115" t="s">
        <v>272</v>
      </c>
      <c r="C71" s="86">
        <f>VLOOKUP(GroupVertices[[#This Row],[Vertex]],Vertices[],MATCH("ID",Vertices[[#Headers],[Vertex]:[Top Word Pairs in Post Content by Salience]],0),FALSE)</f>
        <v>72</v>
      </c>
    </row>
    <row r="72" spans="1:3" ht="15">
      <c r="A72" s="86" t="s">
        <v>632</v>
      </c>
      <c r="B72" s="115" t="s">
        <v>273</v>
      </c>
      <c r="C72" s="86">
        <f>VLOOKUP(GroupVertices[[#This Row],[Vertex]],Vertices[],MATCH("ID",Vertices[[#Headers],[Vertex]:[Top Word Pairs in Post Content by Salience]],0),FALSE)</f>
        <v>73</v>
      </c>
    </row>
    <row r="73" spans="1:3" ht="15">
      <c r="A73" s="86" t="s">
        <v>632</v>
      </c>
      <c r="B73" s="115" t="s">
        <v>274</v>
      </c>
      <c r="C73" s="86">
        <f>VLOOKUP(GroupVertices[[#This Row],[Vertex]],Vertices[],MATCH("ID",Vertices[[#Headers],[Vertex]:[Top Word Pairs in Post Content by Salience]],0),FALSE)</f>
        <v>74</v>
      </c>
    </row>
    <row r="74" spans="1:3" ht="15">
      <c r="A74" s="86" t="s">
        <v>632</v>
      </c>
      <c r="B74" s="115" t="s">
        <v>275</v>
      </c>
      <c r="C74" s="86">
        <f>VLOOKUP(GroupVertices[[#This Row],[Vertex]],Vertices[],MATCH("ID",Vertices[[#Headers],[Vertex]:[Top Word Pairs in Post Content by Salience]],0),FALSE)</f>
        <v>75</v>
      </c>
    </row>
    <row r="75" spans="1:3" ht="15">
      <c r="A75" s="86" t="s">
        <v>632</v>
      </c>
      <c r="B75" s="115" t="s">
        <v>276</v>
      </c>
      <c r="C75" s="86">
        <f>VLOOKUP(GroupVertices[[#This Row],[Vertex]],Vertices[],MATCH("ID",Vertices[[#Headers],[Vertex]:[Top Word Pairs in Post Content by Salience]],0),FALSE)</f>
        <v>76</v>
      </c>
    </row>
    <row r="76" spans="1:3" ht="15">
      <c r="A76" s="86" t="s">
        <v>632</v>
      </c>
      <c r="B76" s="115" t="s">
        <v>277</v>
      </c>
      <c r="C76" s="86">
        <f>VLOOKUP(GroupVertices[[#This Row],[Vertex]],Vertices[],MATCH("ID",Vertices[[#Headers],[Vertex]:[Top Word Pairs in Post Content by Salience]],0),FALSE)</f>
        <v>77</v>
      </c>
    </row>
    <row r="77" spans="1:3" ht="15">
      <c r="A77" s="86" t="s">
        <v>632</v>
      </c>
      <c r="B77" s="115" t="s">
        <v>278</v>
      </c>
      <c r="C77" s="86">
        <f>VLOOKUP(GroupVertices[[#This Row],[Vertex]],Vertices[],MATCH("ID",Vertices[[#Headers],[Vertex]:[Top Word Pairs in Post Content by Salience]],0),FALSE)</f>
        <v>78</v>
      </c>
    </row>
    <row r="78" spans="1:3" ht="15">
      <c r="A78" s="86" t="s">
        <v>632</v>
      </c>
      <c r="B78" s="115" t="s">
        <v>279</v>
      </c>
      <c r="C78" s="86">
        <f>VLOOKUP(GroupVertices[[#This Row],[Vertex]],Vertices[],MATCH("ID",Vertices[[#Headers],[Vertex]:[Top Word Pairs in Post Content by Salience]],0),FALSE)</f>
        <v>79</v>
      </c>
    </row>
    <row r="79" spans="1:3" ht="15">
      <c r="A79" s="86" t="s">
        <v>632</v>
      </c>
      <c r="B79" s="115" t="s">
        <v>280</v>
      </c>
      <c r="C79" s="86">
        <f>VLOOKUP(GroupVertices[[#This Row],[Vertex]],Vertices[],MATCH("ID",Vertices[[#Headers],[Vertex]:[Top Word Pairs in Post Content by Salience]],0),FALSE)</f>
        <v>80</v>
      </c>
    </row>
    <row r="80" spans="1:3" ht="15">
      <c r="A80" s="86" t="s">
        <v>632</v>
      </c>
      <c r="B80" s="115" t="s">
        <v>281</v>
      </c>
      <c r="C80" s="86">
        <f>VLOOKUP(GroupVertices[[#This Row],[Vertex]],Vertices[],MATCH("ID",Vertices[[#Headers],[Vertex]:[Top Word Pairs in Post Content by Salience]],0),FALSE)</f>
        <v>81</v>
      </c>
    </row>
    <row r="81" spans="1:3" ht="15">
      <c r="A81" s="86" t="s">
        <v>632</v>
      </c>
      <c r="B81" s="115" t="s">
        <v>282</v>
      </c>
      <c r="C81" s="86">
        <f>VLOOKUP(GroupVertices[[#This Row],[Vertex]],Vertices[],MATCH("ID",Vertices[[#Headers],[Vertex]:[Top Word Pairs in Post Content by Salience]],0),FALSE)</f>
        <v>82</v>
      </c>
    </row>
    <row r="82" spans="1:3" ht="15">
      <c r="A82" s="86" t="s">
        <v>632</v>
      </c>
      <c r="B82" s="115" t="s">
        <v>283</v>
      </c>
      <c r="C82" s="86">
        <f>VLOOKUP(GroupVertices[[#This Row],[Vertex]],Vertices[],MATCH("ID",Vertices[[#Headers],[Vertex]:[Top Word Pairs in Post Content by Salience]],0),FALSE)</f>
        <v>83</v>
      </c>
    </row>
    <row r="83" spans="1:3" ht="15">
      <c r="A83" s="86" t="s">
        <v>632</v>
      </c>
      <c r="B83" s="115" t="s">
        <v>284</v>
      </c>
      <c r="C83" s="86">
        <f>VLOOKUP(GroupVertices[[#This Row],[Vertex]],Vertices[],MATCH("ID",Vertices[[#Headers],[Vertex]:[Top Word Pairs in Post Content by Salience]],0),FALSE)</f>
        <v>84</v>
      </c>
    </row>
    <row r="84" spans="1:3" ht="15">
      <c r="A84" s="86" t="s">
        <v>632</v>
      </c>
      <c r="B84" s="115" t="s">
        <v>285</v>
      </c>
      <c r="C84" s="86">
        <f>VLOOKUP(GroupVertices[[#This Row],[Vertex]],Vertices[],MATCH("ID",Vertices[[#Headers],[Vertex]:[Top Word Pairs in Post Content by Salience]],0),FALSE)</f>
        <v>85</v>
      </c>
    </row>
    <row r="85" spans="1:3" ht="15">
      <c r="A85" s="86" t="s">
        <v>632</v>
      </c>
      <c r="B85" s="115" t="s">
        <v>286</v>
      </c>
      <c r="C85" s="86">
        <f>VLOOKUP(GroupVertices[[#This Row],[Vertex]],Vertices[],MATCH("ID",Vertices[[#Headers],[Vertex]:[Top Word Pairs in Post Content by Salience]],0),FALSE)</f>
        <v>86</v>
      </c>
    </row>
    <row r="86" spans="1:3" ht="15">
      <c r="A86" s="86" t="s">
        <v>632</v>
      </c>
      <c r="B86" s="115" t="s">
        <v>287</v>
      </c>
      <c r="C86" s="86">
        <f>VLOOKUP(GroupVertices[[#This Row],[Vertex]],Vertices[],MATCH("ID",Vertices[[#Headers],[Vertex]:[Top Word Pairs in Post Content by Salience]],0),FALSE)</f>
        <v>87</v>
      </c>
    </row>
    <row r="87" spans="1:3" ht="15">
      <c r="A87" s="86" t="s">
        <v>632</v>
      </c>
      <c r="B87" s="115" t="s">
        <v>288</v>
      </c>
      <c r="C87" s="86">
        <f>VLOOKUP(GroupVertices[[#This Row],[Vertex]],Vertices[],MATCH("ID",Vertices[[#Headers],[Vertex]:[Top Word Pairs in Post Content by Salience]],0),FALSE)</f>
        <v>88</v>
      </c>
    </row>
    <row r="88" spans="1:3" ht="15">
      <c r="A88" s="86" t="s">
        <v>632</v>
      </c>
      <c r="B88" s="115" t="s">
        <v>289</v>
      </c>
      <c r="C88" s="86">
        <f>VLOOKUP(GroupVertices[[#This Row],[Vertex]],Vertices[],MATCH("ID",Vertices[[#Headers],[Vertex]:[Top Word Pairs in Post Content by Salience]],0),FALSE)</f>
        <v>89</v>
      </c>
    </row>
    <row r="89" spans="1:3" ht="15">
      <c r="A89" s="86" t="s">
        <v>632</v>
      </c>
      <c r="B89" s="115" t="s">
        <v>290</v>
      </c>
      <c r="C89" s="86">
        <f>VLOOKUP(GroupVertices[[#This Row],[Vertex]],Vertices[],MATCH("ID",Vertices[[#Headers],[Vertex]:[Top Word Pairs in Post Content by Salience]],0),FALSE)</f>
        <v>90</v>
      </c>
    </row>
    <row r="90" spans="1:3" ht="15">
      <c r="A90" s="86" t="s">
        <v>632</v>
      </c>
      <c r="B90" s="115" t="s">
        <v>291</v>
      </c>
      <c r="C90" s="86">
        <f>VLOOKUP(GroupVertices[[#This Row],[Vertex]],Vertices[],MATCH("ID",Vertices[[#Headers],[Vertex]:[Top Word Pairs in Post Content by Salience]],0),FALSE)</f>
        <v>91</v>
      </c>
    </row>
    <row r="91" spans="1:3" ht="15">
      <c r="A91" s="86" t="s">
        <v>632</v>
      </c>
      <c r="B91" s="115" t="s">
        <v>292</v>
      </c>
      <c r="C91" s="86">
        <f>VLOOKUP(GroupVertices[[#This Row],[Vertex]],Vertices[],MATCH("ID",Vertices[[#Headers],[Vertex]:[Top Word Pairs in Post Content by Salience]],0),FALSE)</f>
        <v>92</v>
      </c>
    </row>
    <row r="92" spans="1:3" ht="15">
      <c r="A92" s="86" t="s">
        <v>632</v>
      </c>
      <c r="B92" s="115" t="s">
        <v>293</v>
      </c>
      <c r="C92" s="86">
        <f>VLOOKUP(GroupVertices[[#This Row],[Vertex]],Vertices[],MATCH("ID",Vertices[[#Headers],[Vertex]:[Top Word Pairs in Post Content by Salience]],0),FALSE)</f>
        <v>93</v>
      </c>
    </row>
    <row r="93" spans="1:3" ht="15">
      <c r="A93" s="86" t="s">
        <v>632</v>
      </c>
      <c r="B93" s="115" t="s">
        <v>294</v>
      </c>
      <c r="C93" s="86">
        <f>VLOOKUP(GroupVertices[[#This Row],[Vertex]],Vertices[],MATCH("ID",Vertices[[#Headers],[Vertex]:[Top Word Pairs in Post Content by Salience]],0),FALSE)</f>
        <v>94</v>
      </c>
    </row>
    <row r="94" spans="1:3" ht="15">
      <c r="A94" s="86" t="s">
        <v>632</v>
      </c>
      <c r="B94" s="115" t="s">
        <v>295</v>
      </c>
      <c r="C94" s="86">
        <f>VLOOKUP(GroupVertices[[#This Row],[Vertex]],Vertices[],MATCH("ID",Vertices[[#Headers],[Vertex]:[Top Word Pairs in Post Content by Salience]],0),FALSE)</f>
        <v>95</v>
      </c>
    </row>
    <row r="95" spans="1:3" ht="15">
      <c r="A95" s="86" t="s">
        <v>632</v>
      </c>
      <c r="B95" s="115" t="s">
        <v>296</v>
      </c>
      <c r="C95" s="86">
        <f>VLOOKUP(GroupVertices[[#This Row],[Vertex]],Vertices[],MATCH("ID",Vertices[[#Headers],[Vertex]:[Top Word Pairs in Post Content by Salience]],0),FALSE)</f>
        <v>96</v>
      </c>
    </row>
    <row r="96" spans="1:3" ht="15">
      <c r="A96" s="86" t="s">
        <v>632</v>
      </c>
      <c r="B96" s="115" t="s">
        <v>297</v>
      </c>
      <c r="C96" s="86">
        <f>VLOOKUP(GroupVertices[[#This Row],[Vertex]],Vertices[],MATCH("ID",Vertices[[#Headers],[Vertex]:[Top Word Pairs in Post Content by Salience]],0),FALSE)</f>
        <v>97</v>
      </c>
    </row>
    <row r="97" spans="1:3" ht="15">
      <c r="A97" s="86" t="s">
        <v>632</v>
      </c>
      <c r="B97" s="115" t="s">
        <v>298</v>
      </c>
      <c r="C97" s="86">
        <f>VLOOKUP(GroupVertices[[#This Row],[Vertex]],Vertices[],MATCH("ID",Vertices[[#Headers],[Vertex]:[Top Word Pairs in Post Content by Salience]],0),FALSE)</f>
        <v>98</v>
      </c>
    </row>
    <row r="98" spans="1:3" ht="15">
      <c r="A98" s="86" t="s">
        <v>632</v>
      </c>
      <c r="B98" s="115" t="s">
        <v>299</v>
      </c>
      <c r="C98" s="86">
        <f>VLOOKUP(GroupVertices[[#This Row],[Vertex]],Vertices[],MATCH("ID",Vertices[[#Headers],[Vertex]:[Top Word Pairs in Post Content by Salience]],0),FALSE)</f>
        <v>99</v>
      </c>
    </row>
    <row r="99" spans="1:3" ht="15">
      <c r="A99" s="86" t="s">
        <v>632</v>
      </c>
      <c r="B99" s="115" t="s">
        <v>300</v>
      </c>
      <c r="C99" s="86">
        <f>VLOOKUP(GroupVertices[[#This Row],[Vertex]],Vertices[],MATCH("ID",Vertices[[#Headers],[Vertex]:[Top Word Pairs in Post Content by Salience]],0),FALSE)</f>
        <v>100</v>
      </c>
    </row>
    <row r="100" spans="1:3" ht="15">
      <c r="A100" s="86" t="s">
        <v>632</v>
      </c>
      <c r="B100" s="115" t="s">
        <v>301</v>
      </c>
      <c r="C100" s="86">
        <f>VLOOKUP(GroupVertices[[#This Row],[Vertex]],Vertices[],MATCH("ID",Vertices[[#Headers],[Vertex]:[Top Word Pairs in Post Content by Salience]],0),FALSE)</f>
        <v>101</v>
      </c>
    </row>
    <row r="101" spans="1:3" ht="15">
      <c r="A101" s="86" t="s">
        <v>632</v>
      </c>
      <c r="B101" s="115" t="s">
        <v>302</v>
      </c>
      <c r="C101" s="86">
        <f>VLOOKUP(GroupVertices[[#This Row],[Vertex]],Vertices[],MATCH("ID",Vertices[[#Headers],[Vertex]:[Top Word Pairs in Post Content by Salience]],0),FALSE)</f>
        <v>102</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640</v>
      </c>
      <c r="B2" s="36" t="s">
        <v>630</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0.01</v>
      </c>
      <c r="O2" s="40">
        <f>COUNTIF(Vertices[Eigenvector Centrality],"&gt;= "&amp;N2)-COUNTIF(Vertices[Eigenvector Centrality],"&gt;="&amp;N3)</f>
        <v>0</v>
      </c>
      <c r="P2" s="39">
        <f>MIN(Vertices[PageRank])</f>
        <v>0.999995</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18"/>
      <c r="B3" s="118"/>
      <c r="D3" s="34">
        <f aca="true" t="shared" si="1" ref="D3:D26">D2+($D$57-$D$2)/BinDivisor</f>
        <v>0</v>
      </c>
      <c r="E3" s="3">
        <f>COUNTIF(Vertices[Degree],"&gt;= "&amp;D3)-COUNTIF(Vertices[Degree],"&gt;="&amp;D4)</f>
        <v>0</v>
      </c>
      <c r="F3" s="41">
        <f aca="true" t="shared" si="2" ref="F3:F26">F2+($F$57-$F$2)/BinDivisor</f>
        <v>1</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0.01</v>
      </c>
      <c r="O3" s="42">
        <f>COUNTIF(Vertices[Eigenvector Centrality],"&gt;= "&amp;N3)-COUNTIF(Vertices[Eigenvector Centrality],"&gt;="&amp;N4)</f>
        <v>0</v>
      </c>
      <c r="P3" s="41">
        <f aca="true" t="shared" si="7" ref="P3:P26">P2+($P$57-$P$2)/BinDivisor</f>
        <v>0.999995</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100</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0.01</v>
      </c>
      <c r="O4" s="40">
        <f>COUNTIF(Vertices[Eigenvector Centrality],"&gt;= "&amp;N4)-COUNTIF(Vertices[Eigenvector Centrality],"&gt;="&amp;N5)</f>
        <v>0</v>
      </c>
      <c r="P4" s="39">
        <f t="shared" si="7"/>
        <v>0.999995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18"/>
      <c r="B5" s="118"/>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0.01</v>
      </c>
      <c r="O5" s="42">
        <f>COUNTIF(Vertices[Eigenvector Centrality],"&gt;= "&amp;N5)-COUNTIF(Vertices[Eigenvector Centrality],"&gt;="&amp;N6)</f>
        <v>0</v>
      </c>
      <c r="P5" s="41">
        <f t="shared" si="7"/>
        <v>0.999995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100</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0.01</v>
      </c>
      <c r="O6" s="40">
        <f>COUNTIF(Vertices[Eigenvector Centrality],"&gt;= "&amp;N6)-COUNTIF(Vertices[Eigenvector Centrality],"&gt;="&amp;N7)</f>
        <v>0</v>
      </c>
      <c r="P6" s="39">
        <f t="shared" si="7"/>
        <v>0.999995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0.01</v>
      </c>
      <c r="O7" s="42">
        <f>COUNTIF(Vertices[Eigenvector Centrality],"&gt;= "&amp;N7)-COUNTIF(Vertices[Eigenvector Centrality],"&gt;="&amp;N8)</f>
        <v>0</v>
      </c>
      <c r="P7" s="41">
        <f t="shared" si="7"/>
        <v>0.999995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100</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0.01</v>
      </c>
      <c r="O8" s="40">
        <f>COUNTIF(Vertices[Eigenvector Centrality],"&gt;= "&amp;N8)-COUNTIF(Vertices[Eigenvector Centrality],"&gt;="&amp;N9)</f>
        <v>0</v>
      </c>
      <c r="P8" s="39">
        <f t="shared" si="7"/>
        <v>0.999995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18"/>
      <c r="B9" s="118"/>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0.01</v>
      </c>
      <c r="O9" s="42">
        <f>COUNTIF(Vertices[Eigenvector Centrality],"&gt;= "&amp;N9)-COUNTIF(Vertices[Eigenvector Centrality],"&gt;="&amp;N10)</f>
        <v>0</v>
      </c>
      <c r="P9" s="41">
        <f t="shared" si="7"/>
        <v>0.999995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641</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0.01</v>
      </c>
      <c r="O10" s="40">
        <f>COUNTIF(Vertices[Eigenvector Centrality],"&gt;= "&amp;N10)-COUNTIF(Vertices[Eigenvector Centrality],"&gt;="&amp;N11)</f>
        <v>0</v>
      </c>
      <c r="P10" s="39">
        <f t="shared" si="7"/>
        <v>0.999995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18"/>
      <c r="B11" s="118"/>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0.01</v>
      </c>
      <c r="O11" s="42">
        <f>COUNTIF(Vertices[Eigenvector Centrality],"&gt;= "&amp;N11)-COUNTIF(Vertices[Eigenvector Centrality],"&gt;="&amp;N12)</f>
        <v>0</v>
      </c>
      <c r="P11" s="41">
        <f t="shared" si="7"/>
        <v>0.999995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303</v>
      </c>
      <c r="B12" s="36">
        <v>100</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0.01</v>
      </c>
      <c r="O12" s="40">
        <f>COUNTIF(Vertices[Eigenvector Centrality],"&gt;= "&amp;N12)-COUNTIF(Vertices[Eigenvector Centrality],"&gt;="&amp;N13)</f>
        <v>0</v>
      </c>
      <c r="P12" s="39">
        <f t="shared" si="7"/>
        <v>0.999995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18"/>
      <c r="B13" s="118"/>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0.01</v>
      </c>
      <c r="O13" s="42">
        <f>COUNTIF(Vertices[Eigenvector Centrality],"&gt;= "&amp;N13)-COUNTIF(Vertices[Eigenvector Centrality],"&gt;="&amp;N14)</f>
        <v>0</v>
      </c>
      <c r="P13" s="41">
        <f t="shared" si="7"/>
        <v>0.999995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100</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0.01</v>
      </c>
      <c r="O14" s="40">
        <f>COUNTIF(Vertices[Eigenvector Centrality],"&gt;= "&amp;N14)-COUNTIF(Vertices[Eigenvector Centrality],"&gt;="&amp;N15)</f>
        <v>0</v>
      </c>
      <c r="P14" s="39">
        <f t="shared" si="7"/>
        <v>0.999995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18"/>
      <c r="B15" s="118"/>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0.01</v>
      </c>
      <c r="O15" s="42">
        <f>COUNTIF(Vertices[Eigenvector Centrality],"&gt;= "&amp;N15)-COUNTIF(Vertices[Eigenvector Centrality],"&gt;="&amp;N16)</f>
        <v>0</v>
      </c>
      <c r="P15" s="41">
        <f t="shared" si="7"/>
        <v>0.999995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644</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0.01</v>
      </c>
      <c r="O16" s="40">
        <f>COUNTIF(Vertices[Eigenvector Centrality],"&gt;= "&amp;N16)-COUNTIF(Vertices[Eigenvector Centrality],"&gt;="&amp;N17)</f>
        <v>0</v>
      </c>
      <c r="P16" s="39">
        <f t="shared" si="7"/>
        <v>0.999995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644</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0.01</v>
      </c>
      <c r="O17" s="42">
        <f>COUNTIF(Vertices[Eigenvector Centrality],"&gt;= "&amp;N17)-COUNTIF(Vertices[Eigenvector Centrality],"&gt;="&amp;N18)</f>
        <v>0</v>
      </c>
      <c r="P17" s="41">
        <f t="shared" si="7"/>
        <v>0.999995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18"/>
      <c r="B18" s="118"/>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0.01</v>
      </c>
      <c r="O18" s="40">
        <f>COUNTIF(Vertices[Eigenvector Centrality],"&gt;= "&amp;N18)-COUNTIF(Vertices[Eigenvector Centrality],"&gt;="&amp;N19)</f>
        <v>0</v>
      </c>
      <c r="P18" s="39">
        <f t="shared" si="7"/>
        <v>0.999995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100</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0.01</v>
      </c>
      <c r="O19" s="42">
        <f>COUNTIF(Vertices[Eigenvector Centrality],"&gt;= "&amp;N19)-COUNTIF(Vertices[Eigenvector Centrality],"&gt;="&amp;N20)</f>
        <v>0</v>
      </c>
      <c r="P19" s="41">
        <f t="shared" si="7"/>
        <v>0.999995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100</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0.01</v>
      </c>
      <c r="O20" s="40">
        <f>COUNTIF(Vertices[Eigenvector Centrality],"&gt;= "&amp;N20)-COUNTIF(Vertices[Eigenvector Centrality],"&gt;="&amp;N21)</f>
        <v>0</v>
      </c>
      <c r="P20" s="39">
        <f t="shared" si="7"/>
        <v>0.999995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0.01</v>
      </c>
      <c r="O21" s="42">
        <f>COUNTIF(Vertices[Eigenvector Centrality],"&gt;= "&amp;N21)-COUNTIF(Vertices[Eigenvector Centrality],"&gt;="&amp;N22)</f>
        <v>0</v>
      </c>
      <c r="P21" s="41">
        <f t="shared" si="7"/>
        <v>0.999995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0.01</v>
      </c>
      <c r="O22" s="40">
        <f>COUNTIF(Vertices[Eigenvector Centrality],"&gt;= "&amp;N22)-COUNTIF(Vertices[Eigenvector Centrality],"&gt;="&amp;N23)</f>
        <v>0</v>
      </c>
      <c r="P22" s="39">
        <f t="shared" si="7"/>
        <v>0.999995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18"/>
      <c r="B23" s="118"/>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0.01</v>
      </c>
      <c r="O23" s="42">
        <f>COUNTIF(Vertices[Eigenvector Centrality],"&gt;= "&amp;N23)-COUNTIF(Vertices[Eigenvector Centrality],"&gt;="&amp;N24)</f>
        <v>0</v>
      </c>
      <c r="P23" s="41">
        <f t="shared" si="7"/>
        <v>0.999995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0.01</v>
      </c>
      <c r="O24" s="40">
        <f>COUNTIF(Vertices[Eigenvector Centrality],"&gt;= "&amp;N24)-COUNTIF(Vertices[Eigenvector Centrality],"&gt;="&amp;N25)</f>
        <v>0</v>
      </c>
      <c r="P24" s="39">
        <f t="shared" si="7"/>
        <v>0.999995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0.01</v>
      </c>
      <c r="O25" s="42">
        <f>COUNTIF(Vertices[Eigenvector Centrality],"&gt;= "&amp;N25)-COUNTIF(Vertices[Eigenvector Centrality],"&gt;="&amp;N26)</f>
        <v>0</v>
      </c>
      <c r="P25" s="41">
        <f t="shared" si="7"/>
        <v>0.999995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18"/>
      <c r="B26" s="118"/>
      <c r="D26" s="34">
        <f t="shared" si="1"/>
        <v>0</v>
      </c>
      <c r="E26" s="3">
        <f>COUNTIF(Vertices[Degree],"&gt;= "&amp;D26)-COUNTIF(Vertices[Degree],"&gt;="&amp;D28)</f>
        <v>0</v>
      </c>
      <c r="F26" s="39">
        <f t="shared" si="2"/>
        <v>1</v>
      </c>
      <c r="G26" s="40">
        <f>COUNTIF(Vertices[In-Degree],"&gt;= "&amp;F26)-COUNTIF(Vertices[In-Degree],"&gt;="&amp;F28)</f>
        <v>0</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0.01</v>
      </c>
      <c r="O26" s="40">
        <f>COUNTIF(Vertices[Eigenvector Centrality],"&gt;= "&amp;N26)-COUNTIF(Vertices[Eigenvector Centrality],"&gt;="&amp;N28)</f>
        <v>0</v>
      </c>
      <c r="P26" s="39">
        <f t="shared" si="7"/>
        <v>0.999995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v>
      </c>
      <c r="D27" s="34"/>
      <c r="E27" s="3">
        <f>COUNTIF(Vertices[Degree],"&gt;= "&amp;D27)-COUNTIF(Vertices[Degree],"&gt;="&amp;D28)</f>
        <v>0</v>
      </c>
      <c r="F27" s="79"/>
      <c r="G27" s="80">
        <f>COUNTIF(Vertices[In-Degree],"&gt;= "&amp;F27)-COUNTIF(Vertices[In-Degree],"&gt;="&amp;F28)</f>
        <v>-100</v>
      </c>
      <c r="H27" s="79"/>
      <c r="I27" s="80">
        <f>COUNTIF(Vertices[Out-Degree],"&gt;= "&amp;H27)-COUNTIF(Vertices[Out-Degree],"&gt;="&amp;H28)</f>
        <v>-100</v>
      </c>
      <c r="J27" s="79"/>
      <c r="K27" s="80">
        <f>COUNTIF(Vertices[Betweenness Centrality],"&gt;= "&amp;J27)-COUNTIF(Vertices[Betweenness Centrality],"&gt;="&amp;J28)</f>
        <v>-100</v>
      </c>
      <c r="L27" s="79"/>
      <c r="M27" s="80">
        <f>COUNTIF(Vertices[Closeness Centrality],"&gt;= "&amp;L27)-COUNTIF(Vertices[Closeness Centrality],"&gt;="&amp;L28)</f>
        <v>-100</v>
      </c>
      <c r="N27" s="79"/>
      <c r="O27" s="80">
        <f>COUNTIF(Vertices[Eigenvector Centrality],"&gt;= "&amp;N27)-COUNTIF(Vertices[Eigenvector Centrality],"&gt;="&amp;N28)</f>
        <v>-100</v>
      </c>
      <c r="P27" s="79"/>
      <c r="Q27" s="80">
        <f>COUNTIF(Vertices[Eigenvector Centrality],"&gt;= "&amp;P27)-COUNTIF(Vertices[Eigenvector Centrality],"&gt;="&amp;P28)</f>
        <v>0</v>
      </c>
      <c r="R27" s="79"/>
      <c r="S27" s="81">
        <f>COUNTIF(Vertices[Clustering Coefficient],"&gt;= "&amp;R27)-COUNTIF(Vertices[Clustering Coefficient],"&gt;="&amp;R28)</f>
        <v>-100</v>
      </c>
      <c r="T27" s="79"/>
      <c r="U27" s="80">
        <f ca="1">COUNTIF(Vertices[Clustering Coefficient],"&gt;= "&amp;T27)-COUNTIF(Vertices[Clustering Coefficient],"&gt;="&amp;T28)</f>
        <v>0</v>
      </c>
    </row>
    <row r="28" spans="1:21" ht="15">
      <c r="A28" s="36" t="s">
        <v>642</v>
      </c>
      <c r="B28" s="36">
        <v>0.25</v>
      </c>
      <c r="D28" s="34">
        <f>D26+($D$57-$D$2)/BinDivisor</f>
        <v>0</v>
      </c>
      <c r="E28" s="3">
        <f>COUNTIF(Vertices[Degree],"&gt;= "&amp;D28)-COUNTIF(Vertices[Degree],"&gt;="&amp;D40)</f>
        <v>0</v>
      </c>
      <c r="F28" s="41">
        <f>F26+($F$57-$F$2)/BinDivisor</f>
        <v>1</v>
      </c>
      <c r="G28" s="42">
        <f>COUNTIF(Vertices[In-Degree],"&gt;= "&amp;F28)-COUNTIF(Vertices[In-Degree],"&gt;="&amp;F40)</f>
        <v>0</v>
      </c>
      <c r="H28" s="41">
        <f>H26+($H$57-$H$2)/BinDivisor</f>
        <v>1</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0.01</v>
      </c>
      <c r="O28" s="42">
        <f>COUNTIF(Vertices[Eigenvector Centrality],"&gt;= "&amp;N28)-COUNTIF(Vertices[Eigenvector Centrality],"&gt;="&amp;N40)</f>
        <v>0</v>
      </c>
      <c r="P28" s="41">
        <f>P26+($P$57-$P$2)/BinDivisor</f>
        <v>0.999995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18"/>
      <c r="B29" s="118"/>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643</v>
      </c>
      <c r="B30" s="36" t="s">
        <v>645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-100</v>
      </c>
      <c r="H38" s="79"/>
      <c r="I38" s="80">
        <f>COUNTIF(Vertices[Out-Degree],"&gt;= "&amp;H38)-COUNTIF(Vertices[Out-Degree],"&gt;="&amp;H40)</f>
        <v>-100</v>
      </c>
      <c r="J38" s="79"/>
      <c r="K38" s="80">
        <f>COUNTIF(Vertices[Betweenness Centrality],"&gt;= "&amp;J38)-COUNTIF(Vertices[Betweenness Centrality],"&gt;="&amp;J40)</f>
        <v>-100</v>
      </c>
      <c r="L38" s="79"/>
      <c r="M38" s="80">
        <f>COUNTIF(Vertices[Closeness Centrality],"&gt;= "&amp;L38)-COUNTIF(Vertices[Closeness Centrality],"&gt;="&amp;L40)</f>
        <v>-100</v>
      </c>
      <c r="N38" s="79"/>
      <c r="O38" s="80">
        <f>COUNTIF(Vertices[Eigenvector Centrality],"&gt;= "&amp;N38)-COUNTIF(Vertices[Eigenvector Centrality],"&gt;="&amp;N40)</f>
        <v>-100</v>
      </c>
      <c r="P38" s="79"/>
      <c r="Q38" s="80">
        <f>COUNTIF(Vertices[Eigenvector Centrality],"&gt;= "&amp;P38)-COUNTIF(Vertices[Eigenvector Centrality],"&gt;="&amp;P40)</f>
        <v>0</v>
      </c>
      <c r="R38" s="79"/>
      <c r="S38" s="81">
        <f>COUNTIF(Vertices[Clustering Coefficient],"&gt;= "&amp;R38)-COUNTIF(Vertices[Clustering Coefficient],"&gt;="&amp;R40)</f>
        <v>-100</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-100</v>
      </c>
      <c r="H39" s="79"/>
      <c r="I39" s="80">
        <f>COUNTIF(Vertices[Out-Degree],"&gt;= "&amp;H39)-COUNTIF(Vertices[Out-Degree],"&gt;="&amp;H40)</f>
        <v>-100</v>
      </c>
      <c r="J39" s="79"/>
      <c r="K39" s="80">
        <f>COUNTIF(Vertices[Betweenness Centrality],"&gt;= "&amp;J39)-COUNTIF(Vertices[Betweenness Centrality],"&gt;="&amp;J40)</f>
        <v>-100</v>
      </c>
      <c r="L39" s="79"/>
      <c r="M39" s="80">
        <f>COUNTIF(Vertices[Closeness Centrality],"&gt;= "&amp;L39)-COUNTIF(Vertices[Closeness Centrality],"&gt;="&amp;L40)</f>
        <v>-100</v>
      </c>
      <c r="N39" s="79"/>
      <c r="O39" s="80">
        <f>COUNTIF(Vertices[Eigenvector Centrality],"&gt;= "&amp;N39)-COUNTIF(Vertices[Eigenvector Centrality],"&gt;="&amp;N40)</f>
        <v>-100</v>
      </c>
      <c r="P39" s="79"/>
      <c r="Q39" s="80">
        <f>COUNTIF(Vertices[Eigenvector Centrality],"&gt;= "&amp;P39)-COUNTIF(Vertices[Eigenvector Centrality],"&gt;="&amp;P40)</f>
        <v>0</v>
      </c>
      <c r="R39" s="79"/>
      <c r="S39" s="81">
        <f>COUNTIF(Vertices[Clustering Coefficient],"&gt;= "&amp;R39)-COUNTIF(Vertices[Clustering Coefficient],"&gt;="&amp;R40)</f>
        <v>-100</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v>
      </c>
      <c r="G40" s="40">
        <f>COUNTIF(Vertices[In-Degree],"&gt;= "&amp;F40)-COUNTIF(Vertices[In-Degree],"&gt;="&amp;F41)</f>
        <v>0</v>
      </c>
      <c r="H40" s="39">
        <f>H28+($H$57-$H$2)/BinDivisor</f>
        <v>1</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0.01</v>
      </c>
      <c r="O40" s="40">
        <f>COUNTIF(Vertices[Eigenvector Centrality],"&gt;= "&amp;N40)-COUNTIF(Vertices[Eigenvector Centrality],"&gt;="&amp;N41)</f>
        <v>0</v>
      </c>
      <c r="P40" s="39">
        <f>P28+($P$57-$P$2)/BinDivisor</f>
        <v>0.999995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0.01</v>
      </c>
      <c r="O41" s="42">
        <f>COUNTIF(Vertices[Eigenvector Centrality],"&gt;= "&amp;N41)-COUNTIF(Vertices[Eigenvector Centrality],"&gt;="&amp;N42)</f>
        <v>0</v>
      </c>
      <c r="P41" s="41">
        <f aca="true" t="shared" si="16" ref="P41:P56">P40+($P$57-$P$2)/BinDivisor</f>
        <v>0.999995</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v>
      </c>
      <c r="G42" s="40">
        <f>COUNTIF(Vertices[In-Degree],"&gt;= "&amp;F42)-COUNTIF(Vertices[In-Degree],"&gt;="&amp;F43)</f>
        <v>0</v>
      </c>
      <c r="H42" s="39">
        <f t="shared" si="12"/>
        <v>1</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0.01</v>
      </c>
      <c r="O42" s="40">
        <f>COUNTIF(Vertices[Eigenvector Centrality],"&gt;= "&amp;N42)-COUNTIF(Vertices[Eigenvector Centrality],"&gt;="&amp;N43)</f>
        <v>0</v>
      </c>
      <c r="P42" s="39">
        <f t="shared" si="16"/>
        <v>0.999995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1</v>
      </c>
      <c r="G43" s="42">
        <f>COUNTIF(Vertices[In-Degree],"&gt;= "&amp;F43)-COUNTIF(Vertices[In-Degree],"&gt;="&amp;F44)</f>
        <v>0</v>
      </c>
      <c r="H43" s="41">
        <f t="shared" si="12"/>
        <v>1</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0.01</v>
      </c>
      <c r="O43" s="42">
        <f>COUNTIF(Vertices[Eigenvector Centrality],"&gt;= "&amp;N43)-COUNTIF(Vertices[Eigenvector Centrality],"&gt;="&amp;N44)</f>
        <v>0</v>
      </c>
      <c r="P43" s="41">
        <f t="shared" si="16"/>
        <v>0.999995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1</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0.01</v>
      </c>
      <c r="O44" s="40">
        <f>COUNTIF(Vertices[Eigenvector Centrality],"&gt;= "&amp;N44)-COUNTIF(Vertices[Eigenvector Centrality],"&gt;="&amp;N45)</f>
        <v>0</v>
      </c>
      <c r="P44" s="39">
        <f t="shared" si="16"/>
        <v>0.999995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0.01</v>
      </c>
      <c r="O45" s="42">
        <f>COUNTIF(Vertices[Eigenvector Centrality],"&gt;= "&amp;N45)-COUNTIF(Vertices[Eigenvector Centrality],"&gt;="&amp;N46)</f>
        <v>0</v>
      </c>
      <c r="P45" s="41">
        <f t="shared" si="16"/>
        <v>0.999995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0.01</v>
      </c>
      <c r="O46" s="40">
        <f>COUNTIF(Vertices[Eigenvector Centrality],"&gt;= "&amp;N46)-COUNTIF(Vertices[Eigenvector Centrality],"&gt;="&amp;N47)</f>
        <v>0</v>
      </c>
      <c r="P46" s="39">
        <f t="shared" si="16"/>
        <v>0.999995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0.01</v>
      </c>
      <c r="O47" s="42">
        <f>COUNTIF(Vertices[Eigenvector Centrality],"&gt;= "&amp;N47)-COUNTIF(Vertices[Eigenvector Centrality],"&gt;="&amp;N48)</f>
        <v>0</v>
      </c>
      <c r="P47" s="41">
        <f t="shared" si="16"/>
        <v>0.999995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0.01</v>
      </c>
      <c r="O48" s="40">
        <f>COUNTIF(Vertices[Eigenvector Centrality],"&gt;= "&amp;N48)-COUNTIF(Vertices[Eigenvector Centrality],"&gt;="&amp;N49)</f>
        <v>0</v>
      </c>
      <c r="P48" s="39">
        <f t="shared" si="16"/>
        <v>0.999995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v>
      </c>
      <c r="G49" s="42">
        <f>COUNTIF(Vertices[In-Degree],"&gt;= "&amp;F49)-COUNTIF(Vertices[In-Degree],"&gt;="&amp;F50)</f>
        <v>0</v>
      </c>
      <c r="H49" s="41">
        <f t="shared" si="12"/>
        <v>1</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0.01</v>
      </c>
      <c r="O49" s="42">
        <f>COUNTIF(Vertices[Eigenvector Centrality],"&gt;= "&amp;N49)-COUNTIF(Vertices[Eigenvector Centrality],"&gt;="&amp;N50)</f>
        <v>0</v>
      </c>
      <c r="P49" s="41">
        <f t="shared" si="16"/>
        <v>0.999995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v>
      </c>
      <c r="G50" s="40">
        <f>COUNTIF(Vertices[In-Degree],"&gt;= "&amp;F50)-COUNTIF(Vertices[In-Degree],"&gt;="&amp;F51)</f>
        <v>0</v>
      </c>
      <c r="H50" s="39">
        <f t="shared" si="12"/>
        <v>1</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0.01</v>
      </c>
      <c r="O50" s="40">
        <f>COUNTIF(Vertices[Eigenvector Centrality],"&gt;= "&amp;N50)-COUNTIF(Vertices[Eigenvector Centrality],"&gt;="&amp;N51)</f>
        <v>0</v>
      </c>
      <c r="P50" s="39">
        <f t="shared" si="16"/>
        <v>0.999995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v>
      </c>
      <c r="G51" s="42">
        <f>COUNTIF(Vertices[In-Degree],"&gt;= "&amp;F51)-COUNTIF(Vertices[In-Degree],"&gt;="&amp;F52)</f>
        <v>0</v>
      </c>
      <c r="H51" s="41">
        <f t="shared" si="12"/>
        <v>1</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0.01</v>
      </c>
      <c r="O51" s="42">
        <f>COUNTIF(Vertices[Eigenvector Centrality],"&gt;= "&amp;N51)-COUNTIF(Vertices[Eigenvector Centrality],"&gt;="&amp;N52)</f>
        <v>0</v>
      </c>
      <c r="P51" s="41">
        <f t="shared" si="16"/>
        <v>0.999995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v>
      </c>
      <c r="G52" s="40">
        <f>COUNTIF(Vertices[In-Degree],"&gt;= "&amp;F52)-COUNTIF(Vertices[In-Degree],"&gt;="&amp;F53)</f>
        <v>0</v>
      </c>
      <c r="H52" s="39">
        <f t="shared" si="12"/>
        <v>1</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0.01</v>
      </c>
      <c r="O52" s="40">
        <f>COUNTIF(Vertices[Eigenvector Centrality],"&gt;= "&amp;N52)-COUNTIF(Vertices[Eigenvector Centrality],"&gt;="&amp;N53)</f>
        <v>0</v>
      </c>
      <c r="P52" s="39">
        <f t="shared" si="16"/>
        <v>0.999995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v>
      </c>
      <c r="G53" s="42">
        <f>COUNTIF(Vertices[In-Degree],"&gt;= "&amp;F53)-COUNTIF(Vertices[In-Degree],"&gt;="&amp;F54)</f>
        <v>0</v>
      </c>
      <c r="H53" s="41">
        <f t="shared" si="12"/>
        <v>1</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0.01</v>
      </c>
      <c r="O53" s="42">
        <f>COUNTIF(Vertices[Eigenvector Centrality],"&gt;= "&amp;N53)-COUNTIF(Vertices[Eigenvector Centrality],"&gt;="&amp;N54)</f>
        <v>0</v>
      </c>
      <c r="P53" s="41">
        <f t="shared" si="16"/>
        <v>0.999995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v>
      </c>
      <c r="G54" s="40">
        <f>COUNTIF(Vertices[In-Degree],"&gt;= "&amp;F54)-COUNTIF(Vertices[In-Degree],"&gt;="&amp;F55)</f>
        <v>0</v>
      </c>
      <c r="H54" s="39">
        <f t="shared" si="12"/>
        <v>1</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0.01</v>
      </c>
      <c r="O54" s="40">
        <f>COUNTIF(Vertices[Eigenvector Centrality],"&gt;= "&amp;N54)-COUNTIF(Vertices[Eigenvector Centrality],"&gt;="&amp;N55)</f>
        <v>0</v>
      </c>
      <c r="P54" s="39">
        <f t="shared" si="16"/>
        <v>0.999995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v>
      </c>
      <c r="G55" s="42">
        <f>COUNTIF(Vertices[In-Degree],"&gt;= "&amp;F55)-COUNTIF(Vertices[In-Degree],"&gt;="&amp;F56)</f>
        <v>0</v>
      </c>
      <c r="H55" s="41">
        <f t="shared" si="12"/>
        <v>1</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0.01</v>
      </c>
      <c r="O55" s="42">
        <f>COUNTIF(Vertices[Eigenvector Centrality],"&gt;= "&amp;N55)-COUNTIF(Vertices[Eigenvector Centrality],"&gt;="&amp;N56)</f>
        <v>0</v>
      </c>
      <c r="P55" s="41">
        <f t="shared" si="16"/>
        <v>0.999995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v>
      </c>
      <c r="G56" s="40">
        <f>COUNTIF(Vertices[In-Degree],"&gt;= "&amp;F56)-COUNTIF(Vertices[In-Degree],"&gt;="&amp;F57)</f>
        <v>0</v>
      </c>
      <c r="H56" s="39">
        <f t="shared" si="12"/>
        <v>1</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0.01</v>
      </c>
      <c r="O56" s="40">
        <f>COUNTIF(Vertices[Eigenvector Centrality],"&gt;= "&amp;N56)-COUNTIF(Vertices[Eigenvector Centrality],"&gt;="&amp;N57)</f>
        <v>0</v>
      </c>
      <c r="P56" s="39">
        <f t="shared" si="16"/>
        <v>0.999995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100</v>
      </c>
      <c r="H57" s="43">
        <f>MAX(Vertices[Out-Degree])</f>
        <v>1</v>
      </c>
      <c r="I57" s="44">
        <f>COUNTIF(Vertices[Out-Degree],"&gt;= "&amp;H57)-COUNTIF(Vertices[Out-Degree],"&gt;="&amp;H58)</f>
        <v>100</v>
      </c>
      <c r="J57" s="43">
        <f>MAX(Vertices[Betweenness Centrality])</f>
        <v>0</v>
      </c>
      <c r="K57" s="44">
        <f>COUNTIF(Vertices[Betweenness Centrality],"&gt;= "&amp;J57)-COUNTIF(Vertices[Betweenness Centrality],"&gt;="&amp;J58)</f>
        <v>100</v>
      </c>
      <c r="L57" s="43">
        <f>MAX(Vertices[Closeness Centrality])</f>
        <v>0</v>
      </c>
      <c r="M57" s="44">
        <f>COUNTIF(Vertices[Closeness Centrality],"&gt;= "&amp;L57)-COUNTIF(Vertices[Closeness Centrality],"&gt;="&amp;L58)</f>
        <v>100</v>
      </c>
      <c r="N57" s="43">
        <f>MAX(Vertices[Eigenvector Centrality])</f>
        <v>0.01</v>
      </c>
      <c r="O57" s="44">
        <f>COUNTIF(Vertices[Eigenvector Centrality],"&gt;= "&amp;N57)-COUNTIF(Vertices[Eigenvector Centrality],"&gt;="&amp;N58)</f>
        <v>100</v>
      </c>
      <c r="P57" s="43">
        <f>MAX(Vertices[PageRank])</f>
        <v>0.999995</v>
      </c>
      <c r="Q57" s="44">
        <f>COUNTIF(Vertices[PageRank],"&gt;= "&amp;P57)-COUNTIF(Vertices[PageRank],"&gt;="&amp;P58)</f>
        <v>100</v>
      </c>
      <c r="R57" s="43">
        <f>MAX(Vertices[Clustering Coefficient])</f>
        <v>0</v>
      </c>
      <c r="S57" s="47">
        <f>COUNTIF(Vertices[Clustering Coefficient],"&gt;= "&amp;R57)-COUNTIF(Vertices[Clustering Coefficient],"&gt;="&amp;R58)</f>
        <v>100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1</v>
      </c>
    </row>
    <row r="70" spans="1:2" ht="15">
      <c r="A70" s="35" t="s">
        <v>89</v>
      </c>
      <c r="B70" s="48">
        <f>IF(COUNT(Vertices[In-Degree])&gt;0,F57,NoMetricMessage)</f>
        <v>1</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v>
      </c>
    </row>
    <row r="113" spans="1:2" ht="15">
      <c r="A113" s="35" t="s">
        <v>108</v>
      </c>
      <c r="B113" s="49">
        <f>_xlfn.IFERROR(AVERAGE(Vertices[Closeness Centrality]),NoMetricMessage)</f>
        <v>0</v>
      </c>
    </row>
    <row r="114" spans="1:2" ht="15">
      <c r="A114" s="35" t="s">
        <v>109</v>
      </c>
      <c r="B114" s="49">
        <f>_xlfn.IFERROR(MEDIAN(Vertices[Closeness Centrality]),NoMetricMessage)</f>
        <v>0</v>
      </c>
    </row>
    <row r="125" spans="1:2" ht="15">
      <c r="A125" s="35" t="s">
        <v>112</v>
      </c>
      <c r="B125" s="49">
        <f>IF(COUNT(Vertices[Eigenvector Centrality])&gt;0,N2,NoMetricMessage)</f>
        <v>0.01</v>
      </c>
    </row>
    <row r="126" spans="1:2" ht="15">
      <c r="A126" s="35" t="s">
        <v>113</v>
      </c>
      <c r="B126" s="49">
        <f>IF(COUNT(Vertices[Eigenvector Centrality])&gt;0,N57,NoMetricMessage)</f>
        <v>0.01</v>
      </c>
    </row>
    <row r="127" spans="1:2" ht="15">
      <c r="A127" s="35" t="s">
        <v>114</v>
      </c>
      <c r="B127" s="49">
        <f>_xlfn.IFERROR(AVERAGE(Vertices[Eigenvector Centrality]),NoMetricMessage)</f>
        <v>0.010000000000000007</v>
      </c>
    </row>
    <row r="128" spans="1:2" ht="15">
      <c r="A128" s="35" t="s">
        <v>115</v>
      </c>
      <c r="B128" s="49">
        <f>_xlfn.IFERROR(MEDIAN(Vertices[Eigenvector Centrality]),NoMetricMessage)</f>
        <v>0.01</v>
      </c>
    </row>
    <row r="139" spans="1:2" ht="15">
      <c r="A139" s="35" t="s">
        <v>140</v>
      </c>
      <c r="B139" s="49">
        <f>IF(COUNT(Vertices[PageRank])&gt;0,P2,NoMetricMessage)</f>
        <v>0.999995</v>
      </c>
    </row>
    <row r="140" spans="1:2" ht="15">
      <c r="A140" s="35" t="s">
        <v>141</v>
      </c>
      <c r="B140" s="49">
        <f>IF(COUNT(Vertices[PageRank])&gt;0,P57,NoMetricMessage)</f>
        <v>0.999995</v>
      </c>
    </row>
    <row r="141" spans="1:2" ht="15">
      <c r="A141" s="35" t="s">
        <v>142</v>
      </c>
      <c r="B141" s="49">
        <f>_xlfn.IFERROR(AVERAGE(Vertices[PageRank]),NoMetricMessage)</f>
        <v>0.9999949999999987</v>
      </c>
    </row>
    <row r="142" spans="1:2" ht="15">
      <c r="A142" s="35" t="s">
        <v>143</v>
      </c>
      <c r="B142" s="49">
        <f>_xlfn.IFERROR(MEDIAN(Vertices[PageRank]),NoMetricMessage)</f>
        <v>0.999995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4"/>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17</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1051</v>
      </c>
    </row>
    <row r="9" spans="1:11" ht="15">
      <c r="A9"/>
      <c r="B9">
        <v>3</v>
      </c>
      <c r="C9">
        <v>4</v>
      </c>
      <c r="D9" t="s">
        <v>62</v>
      </c>
      <c r="E9" t="s">
        <v>62</v>
      </c>
      <c r="H9" t="s">
        <v>74</v>
      </c>
      <c r="J9" t="s">
        <v>178</v>
      </c>
      <c r="K9" t="s">
        <v>1052</v>
      </c>
    </row>
    <row r="10" spans="1:11" ht="15">
      <c r="A10"/>
      <c r="B10">
        <v>4</v>
      </c>
      <c r="D10" t="s">
        <v>63</v>
      </c>
      <c r="E10" t="s">
        <v>63</v>
      </c>
      <c r="H10" t="s">
        <v>75</v>
      </c>
      <c r="J10" t="s">
        <v>179</v>
      </c>
      <c r="K10" t="s">
        <v>1053</v>
      </c>
    </row>
    <row r="11" spans="1:11" ht="15">
      <c r="A11"/>
      <c r="B11">
        <v>5</v>
      </c>
      <c r="D11" t="s">
        <v>46</v>
      </c>
      <c r="E11">
        <v>1</v>
      </c>
      <c r="H11" t="s">
        <v>76</v>
      </c>
      <c r="J11" t="s">
        <v>180</v>
      </c>
      <c r="K11" t="s">
        <v>1054</v>
      </c>
    </row>
    <row r="12" spans="1:11" ht="15">
      <c r="A12"/>
      <c r="B12"/>
      <c r="D12" t="s">
        <v>64</v>
      </c>
      <c r="E12">
        <v>2</v>
      </c>
      <c r="H12">
        <v>0</v>
      </c>
      <c r="J12" t="s">
        <v>181</v>
      </c>
      <c r="K12" t="s">
        <v>1055</v>
      </c>
    </row>
    <row r="13" spans="1:11" ht="15">
      <c r="A13"/>
      <c r="B13"/>
      <c r="D13">
        <v>1</v>
      </c>
      <c r="E13">
        <v>3</v>
      </c>
      <c r="H13">
        <v>1</v>
      </c>
      <c r="J13" t="s">
        <v>182</v>
      </c>
      <c r="K13" t="s">
        <v>1056</v>
      </c>
    </row>
    <row r="14" spans="4:11" ht="15">
      <c r="D14">
        <v>2</v>
      </c>
      <c r="E14">
        <v>4</v>
      </c>
      <c r="H14">
        <v>2</v>
      </c>
      <c r="J14" t="s">
        <v>183</v>
      </c>
      <c r="K14" t="s">
        <v>1057</v>
      </c>
    </row>
    <row r="15" spans="4:11" ht="15">
      <c r="D15">
        <v>3</v>
      </c>
      <c r="E15">
        <v>5</v>
      </c>
      <c r="H15">
        <v>3</v>
      </c>
      <c r="J15" t="s">
        <v>184</v>
      </c>
      <c r="K15" t="s">
        <v>1058</v>
      </c>
    </row>
    <row r="16" spans="4:11" ht="15">
      <c r="D16">
        <v>4</v>
      </c>
      <c r="E16">
        <v>6</v>
      </c>
      <c r="H16">
        <v>4</v>
      </c>
      <c r="J16" t="s">
        <v>185</v>
      </c>
      <c r="K16" t="s">
        <v>1059</v>
      </c>
    </row>
    <row r="17" spans="4:11" ht="15">
      <c r="D17">
        <v>5</v>
      </c>
      <c r="E17">
        <v>7</v>
      </c>
      <c r="H17">
        <v>5</v>
      </c>
      <c r="J17" t="s">
        <v>186</v>
      </c>
      <c r="K17" t="s">
        <v>1060</v>
      </c>
    </row>
    <row r="18" spans="4:11" ht="15">
      <c r="D18">
        <v>6</v>
      </c>
      <c r="E18">
        <v>8</v>
      </c>
      <c r="H18">
        <v>6</v>
      </c>
      <c r="J18" t="s">
        <v>187</v>
      </c>
      <c r="K18" t="s">
        <v>1061</v>
      </c>
    </row>
    <row r="19" spans="4:11" ht="409.5">
      <c r="D19">
        <v>7</v>
      </c>
      <c r="E19">
        <v>9</v>
      </c>
      <c r="H19">
        <v>7</v>
      </c>
      <c r="J19" t="s">
        <v>188</v>
      </c>
      <c r="K19" s="13" t="s">
        <v>1062</v>
      </c>
    </row>
    <row r="20" spans="4:11" ht="409.5">
      <c r="D20">
        <v>8</v>
      </c>
      <c r="H20">
        <v>8</v>
      </c>
      <c r="J20" t="s">
        <v>189</v>
      </c>
      <c r="K20" s="13" t="s">
        <v>1063</v>
      </c>
    </row>
    <row r="21" spans="4:11" ht="409.5">
      <c r="D21">
        <v>9</v>
      </c>
      <c r="H21">
        <v>9</v>
      </c>
      <c r="J21" t="s">
        <v>190</v>
      </c>
      <c r="K21" s="13" t="s">
        <v>1064</v>
      </c>
    </row>
    <row r="22" spans="4:11" ht="15">
      <c r="D22">
        <v>10</v>
      </c>
      <c r="J22" t="s">
        <v>191</v>
      </c>
      <c r="K22" t="s">
        <v>1049</v>
      </c>
    </row>
    <row r="23" spans="4:11" ht="15">
      <c r="D23">
        <v>11</v>
      </c>
      <c r="J23" t="s">
        <v>192</v>
      </c>
      <c r="K23" t="s">
        <v>1050</v>
      </c>
    </row>
    <row r="24" spans="10:11" ht="409.5">
      <c r="J24" t="s">
        <v>1065</v>
      </c>
      <c r="K24" s="13" t="s">
        <v>1066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78C67-38BE-4C57-A206-AE510A511E0A}">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637</v>
      </c>
      <c r="B2" s="117" t="s">
        <v>638</v>
      </c>
      <c r="C2" s="68" t="s">
        <v>639</v>
      </c>
    </row>
    <row r="3" spans="1:3" ht="15">
      <c r="A3" s="116" t="s">
        <v>632</v>
      </c>
      <c r="B3" s="116" t="s">
        <v>632</v>
      </c>
      <c r="C3" s="36">
        <v>100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661A1-0BFF-41FB-AE79-E2E9072777F1}">
  <dimension ref="A1:G4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7.00390625" style="0" bestFit="1" customWidth="1"/>
  </cols>
  <sheetData>
    <row r="1" spans="1:7" ht="15" customHeight="1">
      <c r="A1" s="13" t="s">
        <v>646</v>
      </c>
      <c r="B1" s="13" t="s">
        <v>868</v>
      </c>
      <c r="C1" s="13" t="s">
        <v>869</v>
      </c>
      <c r="D1" s="13" t="s">
        <v>144</v>
      </c>
      <c r="E1" s="13" t="s">
        <v>871</v>
      </c>
      <c r="F1" s="13" t="s">
        <v>872</v>
      </c>
      <c r="G1" s="13" t="s">
        <v>873</v>
      </c>
    </row>
    <row r="2" spans="1:7" ht="15">
      <c r="A2" s="86" t="s">
        <v>647</v>
      </c>
      <c r="B2" s="86">
        <v>130</v>
      </c>
      <c r="C2" s="119">
        <v>0.04002463054187192</v>
      </c>
      <c r="D2" s="86" t="s">
        <v>870</v>
      </c>
      <c r="E2" s="86"/>
      <c r="F2" s="86"/>
      <c r="G2" s="86"/>
    </row>
    <row r="3" spans="1:7" ht="15">
      <c r="A3" s="86" t="s">
        <v>648</v>
      </c>
      <c r="B3" s="86">
        <v>26</v>
      </c>
      <c r="C3" s="119">
        <v>0.008004926108374383</v>
      </c>
      <c r="D3" s="86" t="s">
        <v>870</v>
      </c>
      <c r="E3" s="86"/>
      <c r="F3" s="86"/>
      <c r="G3" s="86"/>
    </row>
    <row r="4" spans="1:7" ht="15">
      <c r="A4" s="86" t="s">
        <v>649</v>
      </c>
      <c r="B4" s="86">
        <v>0</v>
      </c>
      <c r="C4" s="119">
        <v>0</v>
      </c>
      <c r="D4" s="86" t="s">
        <v>870</v>
      </c>
      <c r="E4" s="86"/>
      <c r="F4" s="86"/>
      <c r="G4" s="86"/>
    </row>
    <row r="5" spans="1:7" ht="15">
      <c r="A5" s="86" t="s">
        <v>650</v>
      </c>
      <c r="B5" s="86">
        <v>3092</v>
      </c>
      <c r="C5" s="119">
        <v>0.9519704433497538</v>
      </c>
      <c r="D5" s="86" t="s">
        <v>870</v>
      </c>
      <c r="E5" s="86"/>
      <c r="F5" s="86"/>
      <c r="G5" s="86"/>
    </row>
    <row r="6" spans="1:7" ht="15">
      <c r="A6" s="86" t="s">
        <v>651</v>
      </c>
      <c r="B6" s="86">
        <v>3248</v>
      </c>
      <c r="C6" s="119">
        <v>1</v>
      </c>
      <c r="D6" s="86" t="s">
        <v>870</v>
      </c>
      <c r="E6" s="86"/>
      <c r="F6" s="86"/>
      <c r="G6" s="86"/>
    </row>
    <row r="7" spans="1:7" ht="15">
      <c r="A7" s="115" t="s">
        <v>652</v>
      </c>
      <c r="B7" s="86">
        <v>62</v>
      </c>
      <c r="C7" s="119">
        <v>0.012917342458423265</v>
      </c>
      <c r="D7" s="86" t="s">
        <v>870</v>
      </c>
      <c r="E7" s="86" t="b">
        <v>0</v>
      </c>
      <c r="F7" s="86" t="b">
        <v>0</v>
      </c>
      <c r="G7" s="86" t="b">
        <v>0</v>
      </c>
    </row>
    <row r="8" spans="1:7" ht="15">
      <c r="A8" s="115" t="s">
        <v>653</v>
      </c>
      <c r="B8" s="86">
        <v>18</v>
      </c>
      <c r="C8" s="119">
        <v>0.01151534043925558</v>
      </c>
      <c r="D8" s="86" t="s">
        <v>870</v>
      </c>
      <c r="E8" s="86" t="b">
        <v>0</v>
      </c>
      <c r="F8" s="86" t="b">
        <v>0</v>
      </c>
      <c r="G8" s="86" t="b">
        <v>0</v>
      </c>
    </row>
    <row r="9" spans="1:7" ht="15">
      <c r="A9" s="115" t="s">
        <v>654</v>
      </c>
      <c r="B9" s="86">
        <v>16</v>
      </c>
      <c r="C9" s="119">
        <v>0.013179543844972613</v>
      </c>
      <c r="D9" s="86" t="s">
        <v>870</v>
      </c>
      <c r="E9" s="86" t="b">
        <v>0</v>
      </c>
      <c r="F9" s="86" t="b">
        <v>0</v>
      </c>
      <c r="G9" s="86" t="b">
        <v>0</v>
      </c>
    </row>
    <row r="10" spans="1:7" ht="15">
      <c r="A10" s="115" t="s">
        <v>655</v>
      </c>
      <c r="B10" s="86">
        <v>15</v>
      </c>
      <c r="C10" s="119">
        <v>0.009961575208769774</v>
      </c>
      <c r="D10" s="86" t="s">
        <v>870</v>
      </c>
      <c r="E10" s="86" t="b">
        <v>0</v>
      </c>
      <c r="F10" s="86" t="b">
        <v>0</v>
      </c>
      <c r="G10" s="86" t="b">
        <v>0</v>
      </c>
    </row>
    <row r="11" spans="1:7" ht="15">
      <c r="A11" s="115" t="s">
        <v>656</v>
      </c>
      <c r="B11" s="86">
        <v>14</v>
      </c>
      <c r="C11" s="119">
        <v>0.00966588010221664</v>
      </c>
      <c r="D11" s="86" t="s">
        <v>870</v>
      </c>
      <c r="E11" s="86" t="b">
        <v>0</v>
      </c>
      <c r="F11" s="86" t="b">
        <v>0</v>
      </c>
      <c r="G11" s="86" t="b">
        <v>0</v>
      </c>
    </row>
    <row r="12" spans="1:7" ht="15">
      <c r="A12" s="115" t="s">
        <v>657</v>
      </c>
      <c r="B12" s="86">
        <v>13</v>
      </c>
      <c r="C12" s="119">
        <v>0.009347338438263065</v>
      </c>
      <c r="D12" s="86" t="s">
        <v>870</v>
      </c>
      <c r="E12" s="86" t="b">
        <v>0</v>
      </c>
      <c r="F12" s="86" t="b">
        <v>0</v>
      </c>
      <c r="G12" s="86" t="b">
        <v>0</v>
      </c>
    </row>
    <row r="13" spans="1:7" ht="15">
      <c r="A13" s="115" t="s">
        <v>658</v>
      </c>
      <c r="B13" s="86">
        <v>12</v>
      </c>
      <c r="C13" s="119">
        <v>0.009004324684564677</v>
      </c>
      <c r="D13" s="86" t="s">
        <v>870</v>
      </c>
      <c r="E13" s="86" t="b">
        <v>1</v>
      </c>
      <c r="F13" s="86" t="b">
        <v>0</v>
      </c>
      <c r="G13" s="86" t="b">
        <v>0</v>
      </c>
    </row>
    <row r="14" spans="1:7" ht="15">
      <c r="A14" s="115" t="s">
        <v>659</v>
      </c>
      <c r="B14" s="86">
        <v>11</v>
      </c>
      <c r="C14" s="119">
        <v>0.008253964294184289</v>
      </c>
      <c r="D14" s="86" t="s">
        <v>870</v>
      </c>
      <c r="E14" s="86" t="b">
        <v>0</v>
      </c>
      <c r="F14" s="86" t="b">
        <v>0</v>
      </c>
      <c r="G14" s="86" t="b">
        <v>0</v>
      </c>
    </row>
    <row r="15" spans="1:7" ht="15">
      <c r="A15" s="115" t="s">
        <v>660</v>
      </c>
      <c r="B15" s="86">
        <v>11</v>
      </c>
      <c r="C15" s="119">
        <v>0.007909286370837978</v>
      </c>
      <c r="D15" s="86" t="s">
        <v>870</v>
      </c>
      <c r="E15" s="86" t="b">
        <v>0</v>
      </c>
      <c r="F15" s="86" t="b">
        <v>0</v>
      </c>
      <c r="G15" s="86" t="b">
        <v>0</v>
      </c>
    </row>
    <row r="16" spans="1:7" ht="15">
      <c r="A16" s="115" t="s">
        <v>661</v>
      </c>
      <c r="B16" s="86">
        <v>11</v>
      </c>
      <c r="C16" s="119">
        <v>0.009060936393418673</v>
      </c>
      <c r="D16" s="86" t="s">
        <v>870</v>
      </c>
      <c r="E16" s="86" t="b">
        <v>0</v>
      </c>
      <c r="F16" s="86" t="b">
        <v>0</v>
      </c>
      <c r="G16" s="86" t="b">
        <v>0</v>
      </c>
    </row>
    <row r="17" spans="1:7" ht="15">
      <c r="A17" s="115" t="s">
        <v>662</v>
      </c>
      <c r="B17" s="86">
        <v>10</v>
      </c>
      <c r="C17" s="119">
        <v>0.007849989146503936</v>
      </c>
      <c r="D17" s="86" t="s">
        <v>870</v>
      </c>
      <c r="E17" s="86" t="b">
        <v>0</v>
      </c>
      <c r="F17" s="86" t="b">
        <v>0</v>
      </c>
      <c r="G17" s="86" t="b">
        <v>0</v>
      </c>
    </row>
    <row r="18" spans="1:7" ht="15">
      <c r="A18" s="115" t="s">
        <v>663</v>
      </c>
      <c r="B18" s="86">
        <v>10</v>
      </c>
      <c r="C18" s="119">
        <v>0.008237214903107883</v>
      </c>
      <c r="D18" s="86" t="s">
        <v>870</v>
      </c>
      <c r="E18" s="86" t="b">
        <v>0</v>
      </c>
      <c r="F18" s="86" t="b">
        <v>0</v>
      </c>
      <c r="G18" s="86" t="b">
        <v>0</v>
      </c>
    </row>
    <row r="19" spans="1:7" ht="15">
      <c r="A19" s="115" t="s">
        <v>664</v>
      </c>
      <c r="B19" s="86">
        <v>10</v>
      </c>
      <c r="C19" s="119">
        <v>0.008676215258730037</v>
      </c>
      <c r="D19" s="86" t="s">
        <v>870</v>
      </c>
      <c r="E19" s="86" t="b">
        <v>0</v>
      </c>
      <c r="F19" s="86" t="b">
        <v>0</v>
      </c>
      <c r="G19" s="86" t="b">
        <v>0</v>
      </c>
    </row>
    <row r="20" spans="1:7" ht="15">
      <c r="A20" s="115" t="s">
        <v>665</v>
      </c>
      <c r="B20" s="86">
        <v>9</v>
      </c>
      <c r="C20" s="119">
        <v>0.007064990231853542</v>
      </c>
      <c r="D20" s="86" t="s">
        <v>870</v>
      </c>
      <c r="E20" s="86" t="b">
        <v>0</v>
      </c>
      <c r="F20" s="86" t="b">
        <v>0</v>
      </c>
      <c r="G20" s="86" t="b">
        <v>0</v>
      </c>
    </row>
    <row r="21" spans="1:7" ht="15">
      <c r="A21" s="115" t="s">
        <v>666</v>
      </c>
      <c r="B21" s="86">
        <v>9</v>
      </c>
      <c r="C21" s="119">
        <v>0.008264703578939941</v>
      </c>
      <c r="D21" s="86" t="s">
        <v>870</v>
      </c>
      <c r="E21" s="86" t="b">
        <v>0</v>
      </c>
      <c r="F21" s="86" t="b">
        <v>0</v>
      </c>
      <c r="G21" s="86" t="b">
        <v>0</v>
      </c>
    </row>
    <row r="22" spans="1:7" ht="15">
      <c r="A22" s="115" t="s">
        <v>667</v>
      </c>
      <c r="B22" s="86">
        <v>8</v>
      </c>
      <c r="C22" s="119">
        <v>0.0065897719224863064</v>
      </c>
      <c r="D22" s="86" t="s">
        <v>870</v>
      </c>
      <c r="E22" s="86" t="b">
        <v>0</v>
      </c>
      <c r="F22" s="86" t="b">
        <v>0</v>
      </c>
      <c r="G22" s="86" t="b">
        <v>0</v>
      </c>
    </row>
    <row r="23" spans="1:7" ht="15">
      <c r="A23" s="115" t="s">
        <v>668</v>
      </c>
      <c r="B23" s="86">
        <v>8</v>
      </c>
      <c r="C23" s="119">
        <v>0.008412815045356745</v>
      </c>
      <c r="D23" s="86" t="s">
        <v>870</v>
      </c>
      <c r="E23" s="86" t="b">
        <v>0</v>
      </c>
      <c r="F23" s="86" t="b">
        <v>0</v>
      </c>
      <c r="G23" s="86" t="b">
        <v>0</v>
      </c>
    </row>
    <row r="24" spans="1:7" ht="15">
      <c r="A24" s="115" t="s">
        <v>669</v>
      </c>
      <c r="B24" s="86">
        <v>8</v>
      </c>
      <c r="C24" s="119">
        <v>0.00694097220698403</v>
      </c>
      <c r="D24" s="86" t="s">
        <v>870</v>
      </c>
      <c r="E24" s="86" t="b">
        <v>0</v>
      </c>
      <c r="F24" s="86" t="b">
        <v>0</v>
      </c>
      <c r="G24" s="86" t="b">
        <v>0</v>
      </c>
    </row>
    <row r="25" spans="1:7" ht="15">
      <c r="A25" s="115" t="s">
        <v>670</v>
      </c>
      <c r="B25" s="86">
        <v>8</v>
      </c>
      <c r="C25" s="119">
        <v>0.007346403181279947</v>
      </c>
      <c r="D25" s="86" t="s">
        <v>870</v>
      </c>
      <c r="E25" s="86" t="b">
        <v>0</v>
      </c>
      <c r="F25" s="86" t="b">
        <v>0</v>
      </c>
      <c r="G25" s="86" t="b">
        <v>0</v>
      </c>
    </row>
    <row r="26" spans="1:7" ht="15">
      <c r="A26" s="115" t="s">
        <v>671</v>
      </c>
      <c r="B26" s="86">
        <v>7</v>
      </c>
      <c r="C26" s="119">
        <v>0.006428102783619953</v>
      </c>
      <c r="D26" s="86" t="s">
        <v>870</v>
      </c>
      <c r="E26" s="86" t="b">
        <v>0</v>
      </c>
      <c r="F26" s="86" t="b">
        <v>0</v>
      </c>
      <c r="G26" s="86" t="b">
        <v>0</v>
      </c>
    </row>
    <row r="27" spans="1:7" ht="15">
      <c r="A27" s="115" t="s">
        <v>672</v>
      </c>
      <c r="B27" s="86">
        <v>7</v>
      </c>
      <c r="C27" s="119">
        <v>0.006428102783619953</v>
      </c>
      <c r="D27" s="86" t="s">
        <v>870</v>
      </c>
      <c r="E27" s="86" t="b">
        <v>1</v>
      </c>
      <c r="F27" s="86" t="b">
        <v>0</v>
      </c>
      <c r="G27" s="86" t="b">
        <v>0</v>
      </c>
    </row>
    <row r="28" spans="1:7" ht="15">
      <c r="A28" s="115" t="s">
        <v>673</v>
      </c>
      <c r="B28" s="86">
        <v>7</v>
      </c>
      <c r="C28" s="119">
        <v>0.006428102783619953</v>
      </c>
      <c r="D28" s="86" t="s">
        <v>870</v>
      </c>
      <c r="E28" s="86" t="b">
        <v>0</v>
      </c>
      <c r="F28" s="86" t="b">
        <v>0</v>
      </c>
      <c r="G28" s="86" t="b">
        <v>0</v>
      </c>
    </row>
    <row r="29" spans="1:7" ht="15">
      <c r="A29" s="115" t="s">
        <v>674</v>
      </c>
      <c r="B29" s="86">
        <v>7</v>
      </c>
      <c r="C29" s="119">
        <v>0.006073350681111026</v>
      </c>
      <c r="D29" s="86" t="s">
        <v>870</v>
      </c>
      <c r="E29" s="86" t="b">
        <v>0</v>
      </c>
      <c r="F29" s="86" t="b">
        <v>0</v>
      </c>
      <c r="G29" s="86" t="b">
        <v>0</v>
      </c>
    </row>
    <row r="30" spans="1:7" ht="15">
      <c r="A30" s="115" t="s">
        <v>675</v>
      </c>
      <c r="B30" s="86">
        <v>7</v>
      </c>
      <c r="C30" s="119">
        <v>0.006073350681111026</v>
      </c>
      <c r="D30" s="86" t="s">
        <v>870</v>
      </c>
      <c r="E30" s="86" t="b">
        <v>0</v>
      </c>
      <c r="F30" s="86" t="b">
        <v>0</v>
      </c>
      <c r="G30" s="86" t="b">
        <v>0</v>
      </c>
    </row>
    <row r="31" spans="1:7" ht="15">
      <c r="A31" s="115" t="s">
        <v>676</v>
      </c>
      <c r="B31" s="86">
        <v>7</v>
      </c>
      <c r="C31" s="119">
        <v>0.006847685465174363</v>
      </c>
      <c r="D31" s="86" t="s">
        <v>870</v>
      </c>
      <c r="E31" s="86" t="b">
        <v>0</v>
      </c>
      <c r="F31" s="86" t="b">
        <v>0</v>
      </c>
      <c r="G31" s="86" t="b">
        <v>0</v>
      </c>
    </row>
    <row r="32" spans="1:7" ht="15">
      <c r="A32" s="115" t="s">
        <v>677</v>
      </c>
      <c r="B32" s="86">
        <v>7</v>
      </c>
      <c r="C32" s="119">
        <v>0.006073350681111026</v>
      </c>
      <c r="D32" s="86" t="s">
        <v>870</v>
      </c>
      <c r="E32" s="86" t="b">
        <v>0</v>
      </c>
      <c r="F32" s="86" t="b">
        <v>0</v>
      </c>
      <c r="G32" s="86" t="b">
        <v>0</v>
      </c>
    </row>
    <row r="33" spans="1:7" ht="15">
      <c r="A33" s="115" t="s">
        <v>678</v>
      </c>
      <c r="B33" s="86">
        <v>6</v>
      </c>
      <c r="C33" s="119">
        <v>0.0055098023859599604</v>
      </c>
      <c r="D33" s="86" t="s">
        <v>870</v>
      </c>
      <c r="E33" s="86" t="b">
        <v>1</v>
      </c>
      <c r="F33" s="86" t="b">
        <v>0</v>
      </c>
      <c r="G33" s="86" t="b">
        <v>0</v>
      </c>
    </row>
    <row r="34" spans="1:7" ht="15">
      <c r="A34" s="115" t="s">
        <v>679</v>
      </c>
      <c r="B34" s="86">
        <v>6</v>
      </c>
      <c r="C34" s="119">
        <v>0.005869444684435168</v>
      </c>
      <c r="D34" s="86" t="s">
        <v>870</v>
      </c>
      <c r="E34" s="86" t="b">
        <v>0</v>
      </c>
      <c r="F34" s="86" t="b">
        <v>0</v>
      </c>
      <c r="G34" s="86" t="b">
        <v>0</v>
      </c>
    </row>
    <row r="35" spans="1:7" ht="15">
      <c r="A35" s="115" t="s">
        <v>680</v>
      </c>
      <c r="B35" s="86">
        <v>6</v>
      </c>
      <c r="C35" s="119">
        <v>0.0055098023859599604</v>
      </c>
      <c r="D35" s="86" t="s">
        <v>870</v>
      </c>
      <c r="E35" s="86" t="b">
        <v>0</v>
      </c>
      <c r="F35" s="86" t="b">
        <v>0</v>
      </c>
      <c r="G35" s="86" t="b">
        <v>0</v>
      </c>
    </row>
    <row r="36" spans="1:7" ht="15">
      <c r="A36" s="115" t="s">
        <v>681</v>
      </c>
      <c r="B36" s="86">
        <v>6</v>
      </c>
      <c r="C36" s="119">
        <v>0.006309611284017558</v>
      </c>
      <c r="D36" s="86" t="s">
        <v>870</v>
      </c>
      <c r="E36" s="86" t="b">
        <v>0</v>
      </c>
      <c r="F36" s="86" t="b">
        <v>0</v>
      </c>
      <c r="G36" s="86" t="b">
        <v>0</v>
      </c>
    </row>
    <row r="37" spans="1:7" ht="15">
      <c r="A37" s="115" t="s">
        <v>682</v>
      </c>
      <c r="B37" s="86">
        <v>6</v>
      </c>
      <c r="C37" s="119">
        <v>0.0055098023859599604</v>
      </c>
      <c r="D37" s="86" t="s">
        <v>870</v>
      </c>
      <c r="E37" s="86" t="b">
        <v>1</v>
      </c>
      <c r="F37" s="86" t="b">
        <v>0</v>
      </c>
      <c r="G37" s="86" t="b">
        <v>0</v>
      </c>
    </row>
    <row r="38" spans="1:7" ht="15">
      <c r="A38" s="115" t="s">
        <v>683</v>
      </c>
      <c r="B38" s="86">
        <v>6</v>
      </c>
      <c r="C38" s="119">
        <v>0.005869444684435168</v>
      </c>
      <c r="D38" s="86" t="s">
        <v>870</v>
      </c>
      <c r="E38" s="86" t="b">
        <v>0</v>
      </c>
      <c r="F38" s="86" t="b">
        <v>0</v>
      </c>
      <c r="G38" s="86" t="b">
        <v>0</v>
      </c>
    </row>
    <row r="39" spans="1:7" ht="15">
      <c r="A39" s="115" t="s">
        <v>684</v>
      </c>
      <c r="B39" s="86">
        <v>6</v>
      </c>
      <c r="C39" s="119">
        <v>0.006877084728112788</v>
      </c>
      <c r="D39" s="86" t="s">
        <v>870</v>
      </c>
      <c r="E39" s="86" t="b">
        <v>0</v>
      </c>
      <c r="F39" s="86" t="b">
        <v>0</v>
      </c>
      <c r="G39" s="86" t="b">
        <v>0</v>
      </c>
    </row>
    <row r="40" spans="1:7" ht="15">
      <c r="A40" s="115" t="s">
        <v>685</v>
      </c>
      <c r="B40" s="86">
        <v>6</v>
      </c>
      <c r="C40" s="119">
        <v>0.006309611284017558</v>
      </c>
      <c r="D40" s="86" t="s">
        <v>870</v>
      </c>
      <c r="E40" s="86" t="b">
        <v>0</v>
      </c>
      <c r="F40" s="86" t="b">
        <v>0</v>
      </c>
      <c r="G40" s="86" t="b">
        <v>0</v>
      </c>
    </row>
    <row r="41" spans="1:7" ht="15">
      <c r="A41" s="115" t="s">
        <v>686</v>
      </c>
      <c r="B41" s="86">
        <v>6</v>
      </c>
      <c r="C41" s="119">
        <v>0.006309611284017558</v>
      </c>
      <c r="D41" s="86" t="s">
        <v>870</v>
      </c>
      <c r="E41" s="86" t="b">
        <v>0</v>
      </c>
      <c r="F41" s="86" t="b">
        <v>0</v>
      </c>
      <c r="G41" s="86" t="b">
        <v>0</v>
      </c>
    </row>
    <row r="42" spans="1:7" ht="15">
      <c r="A42" s="115" t="s">
        <v>687</v>
      </c>
      <c r="B42" s="86">
        <v>5</v>
      </c>
      <c r="C42" s="119">
        <v>0.004891203903695973</v>
      </c>
      <c r="D42" s="86" t="s">
        <v>870</v>
      </c>
      <c r="E42" s="86" t="b">
        <v>0</v>
      </c>
      <c r="F42" s="86" t="b">
        <v>0</v>
      </c>
      <c r="G42" s="86" t="b">
        <v>0</v>
      </c>
    </row>
    <row r="43" spans="1:7" ht="15">
      <c r="A43" s="115" t="s">
        <v>688</v>
      </c>
      <c r="B43" s="86">
        <v>5</v>
      </c>
      <c r="C43" s="119">
        <v>0.004891203903695973</v>
      </c>
      <c r="D43" s="86" t="s">
        <v>870</v>
      </c>
      <c r="E43" s="86" t="b">
        <v>0</v>
      </c>
      <c r="F43" s="86" t="b">
        <v>0</v>
      </c>
      <c r="G43" s="86" t="b">
        <v>0</v>
      </c>
    </row>
    <row r="44" spans="1:7" ht="15">
      <c r="A44" s="115" t="s">
        <v>689</v>
      </c>
      <c r="B44" s="86">
        <v>5</v>
      </c>
      <c r="C44" s="119">
        <v>0.004891203903695973</v>
      </c>
      <c r="D44" s="86" t="s">
        <v>870</v>
      </c>
      <c r="E44" s="86" t="b">
        <v>0</v>
      </c>
      <c r="F44" s="86" t="b">
        <v>0</v>
      </c>
      <c r="G44" s="86" t="b">
        <v>0</v>
      </c>
    </row>
    <row r="45" spans="1:7" ht="15">
      <c r="A45" s="115" t="s">
        <v>690</v>
      </c>
      <c r="B45" s="86">
        <v>5</v>
      </c>
      <c r="C45" s="119">
        <v>0.004891203903695973</v>
      </c>
      <c r="D45" s="86" t="s">
        <v>870</v>
      </c>
      <c r="E45" s="86" t="b">
        <v>0</v>
      </c>
      <c r="F45" s="86" t="b">
        <v>0</v>
      </c>
      <c r="G45" s="86" t="b">
        <v>0</v>
      </c>
    </row>
    <row r="46" spans="1:7" ht="15">
      <c r="A46" s="115" t="s">
        <v>691</v>
      </c>
      <c r="B46" s="86">
        <v>5</v>
      </c>
      <c r="C46" s="119">
        <v>0.004891203903695973</v>
      </c>
      <c r="D46" s="86" t="s">
        <v>870</v>
      </c>
      <c r="E46" s="86" t="b">
        <v>1</v>
      </c>
      <c r="F46" s="86" t="b">
        <v>0</v>
      </c>
      <c r="G46" s="86" t="b">
        <v>0</v>
      </c>
    </row>
    <row r="47" spans="1:7" ht="15">
      <c r="A47" s="115" t="s">
        <v>692</v>
      </c>
      <c r="B47" s="86">
        <v>5</v>
      </c>
      <c r="C47" s="119">
        <v>0.004891203903695973</v>
      </c>
      <c r="D47" s="86" t="s">
        <v>870</v>
      </c>
      <c r="E47" s="86" t="b">
        <v>0</v>
      </c>
      <c r="F47" s="86" t="b">
        <v>0</v>
      </c>
      <c r="G47" s="86" t="b">
        <v>0</v>
      </c>
    </row>
    <row r="48" spans="1:7" ht="15">
      <c r="A48" s="115" t="s">
        <v>693</v>
      </c>
      <c r="B48" s="86">
        <v>5</v>
      </c>
      <c r="C48" s="119">
        <v>0.006397411355141989</v>
      </c>
      <c r="D48" s="86" t="s">
        <v>870</v>
      </c>
      <c r="E48" s="86" t="b">
        <v>0</v>
      </c>
      <c r="F48" s="86" t="b">
        <v>0</v>
      </c>
      <c r="G48" s="86" t="b">
        <v>0</v>
      </c>
    </row>
    <row r="49" spans="1:7" ht="15">
      <c r="A49" s="115" t="s">
        <v>694</v>
      </c>
      <c r="B49" s="86">
        <v>5</v>
      </c>
      <c r="C49" s="119">
        <v>0.005258009403347965</v>
      </c>
      <c r="D49" s="86" t="s">
        <v>870</v>
      </c>
      <c r="E49" s="86" t="b">
        <v>0</v>
      </c>
      <c r="F49" s="86" t="b">
        <v>0</v>
      </c>
      <c r="G49" s="86" t="b">
        <v>0</v>
      </c>
    </row>
    <row r="50" spans="1:7" ht="15">
      <c r="A50" s="115" t="s">
        <v>695</v>
      </c>
      <c r="B50" s="86">
        <v>5</v>
      </c>
      <c r="C50" s="119">
        <v>0.004891203903695973</v>
      </c>
      <c r="D50" s="86" t="s">
        <v>870</v>
      </c>
      <c r="E50" s="86" t="b">
        <v>0</v>
      </c>
      <c r="F50" s="86" t="b">
        <v>0</v>
      </c>
      <c r="G50" s="86" t="b">
        <v>0</v>
      </c>
    </row>
    <row r="51" spans="1:7" ht="15">
      <c r="A51" s="115" t="s">
        <v>696</v>
      </c>
      <c r="B51" s="86">
        <v>4</v>
      </c>
      <c r="C51" s="119">
        <v>0.0042064075226783725</v>
      </c>
      <c r="D51" s="86" t="s">
        <v>870</v>
      </c>
      <c r="E51" s="86" t="b">
        <v>0</v>
      </c>
      <c r="F51" s="86" t="b">
        <v>0</v>
      </c>
      <c r="G51" s="86" t="b">
        <v>0</v>
      </c>
    </row>
    <row r="52" spans="1:7" ht="15">
      <c r="A52" s="115" t="s">
        <v>697</v>
      </c>
      <c r="B52" s="86">
        <v>4</v>
      </c>
      <c r="C52" s="119">
        <v>0.0045847231520751925</v>
      </c>
      <c r="D52" s="86" t="s">
        <v>870</v>
      </c>
      <c r="E52" s="86" t="b">
        <v>0</v>
      </c>
      <c r="F52" s="86" t="b">
        <v>0</v>
      </c>
      <c r="G52" s="86" t="b">
        <v>0</v>
      </c>
    </row>
    <row r="53" spans="1:7" ht="15">
      <c r="A53" s="115" t="s">
        <v>698</v>
      </c>
      <c r="B53" s="86">
        <v>4</v>
      </c>
      <c r="C53" s="119">
        <v>0.005117929084113591</v>
      </c>
      <c r="D53" s="86" t="s">
        <v>870</v>
      </c>
      <c r="E53" s="86" t="b">
        <v>0</v>
      </c>
      <c r="F53" s="86" t="b">
        <v>0</v>
      </c>
      <c r="G53" s="86" t="b">
        <v>0</v>
      </c>
    </row>
    <row r="54" spans="1:7" ht="15">
      <c r="A54" s="115" t="s">
        <v>699</v>
      </c>
      <c r="B54" s="86">
        <v>4</v>
      </c>
      <c r="C54" s="119">
        <v>0.0042064075226783725</v>
      </c>
      <c r="D54" s="86" t="s">
        <v>870</v>
      </c>
      <c r="E54" s="86" t="b">
        <v>0</v>
      </c>
      <c r="F54" s="86" t="b">
        <v>0</v>
      </c>
      <c r="G54" s="86" t="b">
        <v>0</v>
      </c>
    </row>
    <row r="55" spans="1:7" ht="15">
      <c r="A55" s="115" t="s">
        <v>700</v>
      </c>
      <c r="B55" s="86">
        <v>4</v>
      </c>
      <c r="C55" s="119">
        <v>0.0045847231520751925</v>
      </c>
      <c r="D55" s="86" t="s">
        <v>870</v>
      </c>
      <c r="E55" s="86" t="b">
        <v>0</v>
      </c>
      <c r="F55" s="86" t="b">
        <v>0</v>
      </c>
      <c r="G55" s="86" t="b">
        <v>0</v>
      </c>
    </row>
    <row r="56" spans="1:7" ht="15">
      <c r="A56" s="115" t="s">
        <v>701</v>
      </c>
      <c r="B56" s="86">
        <v>4</v>
      </c>
      <c r="C56" s="119">
        <v>0.0042064075226783725</v>
      </c>
      <c r="D56" s="86" t="s">
        <v>870</v>
      </c>
      <c r="E56" s="86" t="b">
        <v>0</v>
      </c>
      <c r="F56" s="86" t="b">
        <v>0</v>
      </c>
      <c r="G56" s="86" t="b">
        <v>0</v>
      </c>
    </row>
    <row r="57" spans="1:7" ht="15">
      <c r="A57" s="115" t="s">
        <v>702</v>
      </c>
      <c r="B57" s="86">
        <v>4</v>
      </c>
      <c r="C57" s="119">
        <v>0.0042064075226783725</v>
      </c>
      <c r="D57" s="86" t="s">
        <v>870</v>
      </c>
      <c r="E57" s="86" t="b">
        <v>0</v>
      </c>
      <c r="F57" s="86" t="b">
        <v>0</v>
      </c>
      <c r="G57" s="86" t="b">
        <v>0</v>
      </c>
    </row>
    <row r="58" spans="1:7" ht="15">
      <c r="A58" s="115" t="s">
        <v>703</v>
      </c>
      <c r="B58" s="86">
        <v>4</v>
      </c>
      <c r="C58" s="119">
        <v>0.0045847231520751925</v>
      </c>
      <c r="D58" s="86" t="s">
        <v>870</v>
      </c>
      <c r="E58" s="86" t="b">
        <v>0</v>
      </c>
      <c r="F58" s="86" t="b">
        <v>0</v>
      </c>
      <c r="G58" s="86" t="b">
        <v>0</v>
      </c>
    </row>
    <row r="59" spans="1:7" ht="15">
      <c r="A59" s="115" t="s">
        <v>704</v>
      </c>
      <c r="B59" s="86">
        <v>4</v>
      </c>
      <c r="C59" s="119">
        <v>0.0042064075226783725</v>
      </c>
      <c r="D59" s="86" t="s">
        <v>870</v>
      </c>
      <c r="E59" s="86" t="b">
        <v>0</v>
      </c>
      <c r="F59" s="86" t="b">
        <v>0</v>
      </c>
      <c r="G59" s="86" t="b">
        <v>0</v>
      </c>
    </row>
    <row r="60" spans="1:7" ht="15">
      <c r="A60" s="115" t="s">
        <v>705</v>
      </c>
      <c r="B60" s="86">
        <v>4</v>
      </c>
      <c r="C60" s="119">
        <v>0.0042064075226783725</v>
      </c>
      <c r="D60" s="86" t="s">
        <v>870</v>
      </c>
      <c r="E60" s="86" t="b">
        <v>0</v>
      </c>
      <c r="F60" s="86" t="b">
        <v>0</v>
      </c>
      <c r="G60" s="86" t="b">
        <v>0</v>
      </c>
    </row>
    <row r="61" spans="1:7" ht="15">
      <c r="A61" s="115" t="s">
        <v>706</v>
      </c>
      <c r="B61" s="86">
        <v>4</v>
      </c>
      <c r="C61" s="119">
        <v>0.0045847231520751925</v>
      </c>
      <c r="D61" s="86" t="s">
        <v>870</v>
      </c>
      <c r="E61" s="86" t="b">
        <v>1</v>
      </c>
      <c r="F61" s="86" t="b">
        <v>0</v>
      </c>
      <c r="G61" s="86" t="b">
        <v>0</v>
      </c>
    </row>
    <row r="62" spans="1:7" ht="15">
      <c r="A62" s="115" t="s">
        <v>707</v>
      </c>
      <c r="B62" s="86">
        <v>4</v>
      </c>
      <c r="C62" s="119">
        <v>0.0042064075226783725</v>
      </c>
      <c r="D62" s="86" t="s">
        <v>870</v>
      </c>
      <c r="E62" s="86" t="b">
        <v>0</v>
      </c>
      <c r="F62" s="86" t="b">
        <v>0</v>
      </c>
      <c r="G62" s="86" t="b">
        <v>0</v>
      </c>
    </row>
    <row r="63" spans="1:7" ht="15">
      <c r="A63" s="115" t="s">
        <v>708</v>
      </c>
      <c r="B63" s="86">
        <v>4</v>
      </c>
      <c r="C63" s="119">
        <v>0.0042064075226783725</v>
      </c>
      <c r="D63" s="86" t="s">
        <v>870</v>
      </c>
      <c r="E63" s="86" t="b">
        <v>0</v>
      </c>
      <c r="F63" s="86" t="b">
        <v>0</v>
      </c>
      <c r="G63" s="86" t="b">
        <v>0</v>
      </c>
    </row>
    <row r="64" spans="1:7" ht="15">
      <c r="A64" s="115" t="s">
        <v>709</v>
      </c>
      <c r="B64" s="86">
        <v>4</v>
      </c>
      <c r="C64" s="119">
        <v>0.0042064075226783725</v>
      </c>
      <c r="D64" s="86" t="s">
        <v>870</v>
      </c>
      <c r="E64" s="86" t="b">
        <v>0</v>
      </c>
      <c r="F64" s="86" t="b">
        <v>0</v>
      </c>
      <c r="G64" s="86" t="b">
        <v>0</v>
      </c>
    </row>
    <row r="65" spans="1:7" ht="15">
      <c r="A65" s="115" t="s">
        <v>710</v>
      </c>
      <c r="B65" s="86">
        <v>4</v>
      </c>
      <c r="C65" s="119">
        <v>0.0042064075226783725</v>
      </c>
      <c r="D65" s="86" t="s">
        <v>870</v>
      </c>
      <c r="E65" s="86" t="b">
        <v>1</v>
      </c>
      <c r="F65" s="86" t="b">
        <v>0</v>
      </c>
      <c r="G65" s="86" t="b">
        <v>0</v>
      </c>
    </row>
    <row r="66" spans="1:7" ht="15">
      <c r="A66" s="115" t="s">
        <v>711</v>
      </c>
      <c r="B66" s="86">
        <v>4</v>
      </c>
      <c r="C66" s="119">
        <v>0.0042064075226783725</v>
      </c>
      <c r="D66" s="86" t="s">
        <v>870</v>
      </c>
      <c r="E66" s="86" t="b">
        <v>0</v>
      </c>
      <c r="F66" s="86" t="b">
        <v>0</v>
      </c>
      <c r="G66" s="86" t="b">
        <v>0</v>
      </c>
    </row>
    <row r="67" spans="1:7" ht="15">
      <c r="A67" s="115" t="s">
        <v>712</v>
      </c>
      <c r="B67" s="86">
        <v>3</v>
      </c>
      <c r="C67" s="119">
        <v>0.003438542364056394</v>
      </c>
      <c r="D67" s="86" t="s">
        <v>870</v>
      </c>
      <c r="E67" s="86" t="b">
        <v>0</v>
      </c>
      <c r="F67" s="86" t="b">
        <v>0</v>
      </c>
      <c r="G67" s="86" t="b">
        <v>0</v>
      </c>
    </row>
    <row r="68" spans="1:7" ht="15">
      <c r="A68" s="115" t="s">
        <v>713</v>
      </c>
      <c r="B68" s="86">
        <v>3</v>
      </c>
      <c r="C68" s="119">
        <v>0.003438542364056394</v>
      </c>
      <c r="D68" s="86" t="s">
        <v>870</v>
      </c>
      <c r="E68" s="86" t="b">
        <v>0</v>
      </c>
      <c r="F68" s="86" t="b">
        <v>0</v>
      </c>
      <c r="G68" s="86" t="b">
        <v>0</v>
      </c>
    </row>
    <row r="69" spans="1:7" ht="15">
      <c r="A69" s="115" t="s">
        <v>714</v>
      </c>
      <c r="B69" s="86">
        <v>3</v>
      </c>
      <c r="C69" s="119">
        <v>0.0038384468130851935</v>
      </c>
      <c r="D69" s="86" t="s">
        <v>870</v>
      </c>
      <c r="E69" s="86" t="b">
        <v>0</v>
      </c>
      <c r="F69" s="86" t="b">
        <v>0</v>
      </c>
      <c r="G69" s="86" t="b">
        <v>0</v>
      </c>
    </row>
    <row r="70" spans="1:7" ht="15">
      <c r="A70" s="115" t="s">
        <v>715</v>
      </c>
      <c r="B70" s="86">
        <v>3</v>
      </c>
      <c r="C70" s="119">
        <v>0.003438542364056394</v>
      </c>
      <c r="D70" s="86" t="s">
        <v>870</v>
      </c>
      <c r="E70" s="86" t="b">
        <v>0</v>
      </c>
      <c r="F70" s="86" t="b">
        <v>0</v>
      </c>
      <c r="G70" s="86" t="b">
        <v>0</v>
      </c>
    </row>
    <row r="71" spans="1:7" ht="15">
      <c r="A71" s="115" t="s">
        <v>716</v>
      </c>
      <c r="B71" s="86">
        <v>3</v>
      </c>
      <c r="C71" s="119">
        <v>0.004522087984161608</v>
      </c>
      <c r="D71" s="86" t="s">
        <v>870</v>
      </c>
      <c r="E71" s="86" t="b">
        <v>0</v>
      </c>
      <c r="F71" s="86" t="b">
        <v>0</v>
      </c>
      <c r="G71" s="86" t="b">
        <v>0</v>
      </c>
    </row>
    <row r="72" spans="1:7" ht="15">
      <c r="A72" s="115" t="s">
        <v>717</v>
      </c>
      <c r="B72" s="86">
        <v>3</v>
      </c>
      <c r="C72" s="119">
        <v>0.0038384468130851935</v>
      </c>
      <c r="D72" s="86" t="s">
        <v>870</v>
      </c>
      <c r="E72" s="86" t="b">
        <v>0</v>
      </c>
      <c r="F72" s="86" t="b">
        <v>0</v>
      </c>
      <c r="G72" s="86" t="b">
        <v>0</v>
      </c>
    </row>
    <row r="73" spans="1:7" ht="15">
      <c r="A73" s="115" t="s">
        <v>718</v>
      </c>
      <c r="B73" s="86">
        <v>3</v>
      </c>
      <c r="C73" s="119">
        <v>0.003438542364056394</v>
      </c>
      <c r="D73" s="86" t="s">
        <v>870</v>
      </c>
      <c r="E73" s="86" t="b">
        <v>0</v>
      </c>
      <c r="F73" s="86" t="b">
        <v>0</v>
      </c>
      <c r="G73" s="86" t="b">
        <v>0</v>
      </c>
    </row>
    <row r="74" spans="1:7" ht="15">
      <c r="A74" s="115" t="s">
        <v>719</v>
      </c>
      <c r="B74" s="86">
        <v>3</v>
      </c>
      <c r="C74" s="119">
        <v>0.003438542364056394</v>
      </c>
      <c r="D74" s="86" t="s">
        <v>870</v>
      </c>
      <c r="E74" s="86" t="b">
        <v>0</v>
      </c>
      <c r="F74" s="86" t="b">
        <v>0</v>
      </c>
      <c r="G74" s="86" t="b">
        <v>0</v>
      </c>
    </row>
    <row r="75" spans="1:7" ht="15">
      <c r="A75" s="115" t="s">
        <v>720</v>
      </c>
      <c r="B75" s="86">
        <v>3</v>
      </c>
      <c r="C75" s="119">
        <v>0.003438542364056394</v>
      </c>
      <c r="D75" s="86" t="s">
        <v>870</v>
      </c>
      <c r="E75" s="86" t="b">
        <v>0</v>
      </c>
      <c r="F75" s="86" t="b">
        <v>0</v>
      </c>
      <c r="G75" s="86" t="b">
        <v>0</v>
      </c>
    </row>
    <row r="76" spans="1:7" ht="15">
      <c r="A76" s="115" t="s">
        <v>721</v>
      </c>
      <c r="B76" s="86">
        <v>3</v>
      </c>
      <c r="C76" s="119">
        <v>0.003438542364056394</v>
      </c>
      <c r="D76" s="86" t="s">
        <v>870</v>
      </c>
      <c r="E76" s="86" t="b">
        <v>1</v>
      </c>
      <c r="F76" s="86" t="b">
        <v>0</v>
      </c>
      <c r="G76" s="86" t="b">
        <v>0</v>
      </c>
    </row>
    <row r="77" spans="1:7" ht="15">
      <c r="A77" s="115" t="s">
        <v>722</v>
      </c>
      <c r="B77" s="86">
        <v>3</v>
      </c>
      <c r="C77" s="119">
        <v>0.003438542364056394</v>
      </c>
      <c r="D77" s="86" t="s">
        <v>870</v>
      </c>
      <c r="E77" s="86" t="b">
        <v>0</v>
      </c>
      <c r="F77" s="86" t="b">
        <v>0</v>
      </c>
      <c r="G77" s="86" t="b">
        <v>0</v>
      </c>
    </row>
    <row r="78" spans="1:7" ht="15">
      <c r="A78" s="115" t="s">
        <v>723</v>
      </c>
      <c r="B78" s="86">
        <v>3</v>
      </c>
      <c r="C78" s="119">
        <v>0.003438542364056394</v>
      </c>
      <c r="D78" s="86" t="s">
        <v>870</v>
      </c>
      <c r="E78" s="86" t="b">
        <v>0</v>
      </c>
      <c r="F78" s="86" t="b">
        <v>0</v>
      </c>
      <c r="G78" s="86" t="b">
        <v>0</v>
      </c>
    </row>
    <row r="79" spans="1:7" ht="15">
      <c r="A79" s="115" t="s">
        <v>724</v>
      </c>
      <c r="B79" s="86">
        <v>3</v>
      </c>
      <c r="C79" s="119">
        <v>0.003438542364056394</v>
      </c>
      <c r="D79" s="86" t="s">
        <v>870</v>
      </c>
      <c r="E79" s="86" t="b">
        <v>0</v>
      </c>
      <c r="F79" s="86" t="b">
        <v>0</v>
      </c>
      <c r="G79" s="86" t="b">
        <v>0</v>
      </c>
    </row>
    <row r="80" spans="1:7" ht="15">
      <c r="A80" s="115" t="s">
        <v>725</v>
      </c>
      <c r="B80" s="86">
        <v>3</v>
      </c>
      <c r="C80" s="119">
        <v>0.0038384468130851935</v>
      </c>
      <c r="D80" s="86" t="s">
        <v>870</v>
      </c>
      <c r="E80" s="86" t="b">
        <v>0</v>
      </c>
      <c r="F80" s="86" t="b">
        <v>0</v>
      </c>
      <c r="G80" s="86" t="b">
        <v>0</v>
      </c>
    </row>
    <row r="81" spans="1:7" ht="15">
      <c r="A81" s="115" t="s">
        <v>726</v>
      </c>
      <c r="B81" s="86">
        <v>3</v>
      </c>
      <c r="C81" s="119">
        <v>0.003438542364056394</v>
      </c>
      <c r="D81" s="86" t="s">
        <v>870</v>
      </c>
      <c r="E81" s="86" t="b">
        <v>0</v>
      </c>
      <c r="F81" s="86" t="b">
        <v>0</v>
      </c>
      <c r="G81" s="86" t="b">
        <v>0</v>
      </c>
    </row>
    <row r="82" spans="1:7" ht="15">
      <c r="A82" s="115" t="s">
        <v>727</v>
      </c>
      <c r="B82" s="86">
        <v>3</v>
      </c>
      <c r="C82" s="119">
        <v>0.003438542364056394</v>
      </c>
      <c r="D82" s="86" t="s">
        <v>870</v>
      </c>
      <c r="E82" s="86" t="b">
        <v>0</v>
      </c>
      <c r="F82" s="86" t="b">
        <v>0</v>
      </c>
      <c r="G82" s="86" t="b">
        <v>0</v>
      </c>
    </row>
    <row r="83" spans="1:7" ht="15">
      <c r="A83" s="115" t="s">
        <v>728</v>
      </c>
      <c r="B83" s="86">
        <v>3</v>
      </c>
      <c r="C83" s="119">
        <v>0.0038384468130851935</v>
      </c>
      <c r="D83" s="86" t="s">
        <v>870</v>
      </c>
      <c r="E83" s="86" t="b">
        <v>0</v>
      </c>
      <c r="F83" s="86" t="b">
        <v>0</v>
      </c>
      <c r="G83" s="86" t="b">
        <v>0</v>
      </c>
    </row>
    <row r="84" spans="1:7" ht="15">
      <c r="A84" s="115" t="s">
        <v>729</v>
      </c>
      <c r="B84" s="86">
        <v>3</v>
      </c>
      <c r="C84" s="119">
        <v>0.003438542364056394</v>
      </c>
      <c r="D84" s="86" t="s">
        <v>870</v>
      </c>
      <c r="E84" s="86" t="b">
        <v>1</v>
      </c>
      <c r="F84" s="86" t="b">
        <v>0</v>
      </c>
      <c r="G84" s="86" t="b">
        <v>0</v>
      </c>
    </row>
    <row r="85" spans="1:7" ht="15">
      <c r="A85" s="115" t="s">
        <v>730</v>
      </c>
      <c r="B85" s="86">
        <v>3</v>
      </c>
      <c r="C85" s="119">
        <v>0.003438542364056394</v>
      </c>
      <c r="D85" s="86" t="s">
        <v>870</v>
      </c>
      <c r="E85" s="86" t="b">
        <v>0</v>
      </c>
      <c r="F85" s="86" t="b">
        <v>0</v>
      </c>
      <c r="G85" s="86" t="b">
        <v>0</v>
      </c>
    </row>
    <row r="86" spans="1:7" ht="15">
      <c r="A86" s="115" t="s">
        <v>731</v>
      </c>
      <c r="B86" s="86">
        <v>3</v>
      </c>
      <c r="C86" s="119">
        <v>0.003438542364056394</v>
      </c>
      <c r="D86" s="86" t="s">
        <v>870</v>
      </c>
      <c r="E86" s="86" t="b">
        <v>0</v>
      </c>
      <c r="F86" s="86" t="b">
        <v>0</v>
      </c>
      <c r="G86" s="86" t="b">
        <v>0</v>
      </c>
    </row>
    <row r="87" spans="1:7" ht="15">
      <c r="A87" s="115" t="s">
        <v>732</v>
      </c>
      <c r="B87" s="86">
        <v>3</v>
      </c>
      <c r="C87" s="119">
        <v>0.003438542364056394</v>
      </c>
      <c r="D87" s="86" t="s">
        <v>870</v>
      </c>
      <c r="E87" s="86" t="b">
        <v>0</v>
      </c>
      <c r="F87" s="86" t="b">
        <v>0</v>
      </c>
      <c r="G87" s="86" t="b">
        <v>0</v>
      </c>
    </row>
    <row r="88" spans="1:7" ht="15">
      <c r="A88" s="115" t="s">
        <v>733</v>
      </c>
      <c r="B88" s="86">
        <v>3</v>
      </c>
      <c r="C88" s="119">
        <v>0.003438542364056394</v>
      </c>
      <c r="D88" s="86" t="s">
        <v>870</v>
      </c>
      <c r="E88" s="86" t="b">
        <v>0</v>
      </c>
      <c r="F88" s="86" t="b">
        <v>0</v>
      </c>
      <c r="G88" s="86" t="b">
        <v>0</v>
      </c>
    </row>
    <row r="89" spans="1:7" ht="15">
      <c r="A89" s="115" t="s">
        <v>734</v>
      </c>
      <c r="B89" s="86">
        <v>3</v>
      </c>
      <c r="C89" s="119">
        <v>0.003438542364056394</v>
      </c>
      <c r="D89" s="86" t="s">
        <v>870</v>
      </c>
      <c r="E89" s="86" t="b">
        <v>0</v>
      </c>
      <c r="F89" s="86" t="b">
        <v>0</v>
      </c>
      <c r="G89" s="86" t="b">
        <v>0</v>
      </c>
    </row>
    <row r="90" spans="1:7" ht="15">
      <c r="A90" s="115" t="s">
        <v>735</v>
      </c>
      <c r="B90" s="86">
        <v>3</v>
      </c>
      <c r="C90" s="119">
        <v>0.004522087984161608</v>
      </c>
      <c r="D90" s="86" t="s">
        <v>870</v>
      </c>
      <c r="E90" s="86" t="b">
        <v>0</v>
      </c>
      <c r="F90" s="86" t="b">
        <v>0</v>
      </c>
      <c r="G90" s="86" t="b">
        <v>0</v>
      </c>
    </row>
    <row r="91" spans="1:7" ht="15">
      <c r="A91" s="115" t="s">
        <v>736</v>
      </c>
      <c r="B91" s="86">
        <v>3</v>
      </c>
      <c r="C91" s="119">
        <v>0.003438542364056394</v>
      </c>
      <c r="D91" s="86" t="s">
        <v>870</v>
      </c>
      <c r="E91" s="86" t="b">
        <v>0</v>
      </c>
      <c r="F91" s="86" t="b">
        <v>0</v>
      </c>
      <c r="G91" s="86" t="b">
        <v>0</v>
      </c>
    </row>
    <row r="92" spans="1:7" ht="15">
      <c r="A92" s="115" t="s">
        <v>737</v>
      </c>
      <c r="B92" s="86">
        <v>3</v>
      </c>
      <c r="C92" s="119">
        <v>0.003438542364056394</v>
      </c>
      <c r="D92" s="86" t="s">
        <v>870</v>
      </c>
      <c r="E92" s="86" t="b">
        <v>0</v>
      </c>
      <c r="F92" s="86" t="b">
        <v>0</v>
      </c>
      <c r="G92" s="86" t="b">
        <v>0</v>
      </c>
    </row>
    <row r="93" spans="1:7" ht="15">
      <c r="A93" s="115" t="s">
        <v>738</v>
      </c>
      <c r="B93" s="86">
        <v>3</v>
      </c>
      <c r="C93" s="119">
        <v>0.003438542364056394</v>
      </c>
      <c r="D93" s="86" t="s">
        <v>870</v>
      </c>
      <c r="E93" s="86" t="b">
        <v>0</v>
      </c>
      <c r="F93" s="86" t="b">
        <v>0</v>
      </c>
      <c r="G93" s="86" t="b">
        <v>0</v>
      </c>
    </row>
    <row r="94" spans="1:7" ht="15">
      <c r="A94" s="115" t="s">
        <v>739</v>
      </c>
      <c r="B94" s="86">
        <v>3</v>
      </c>
      <c r="C94" s="119">
        <v>0.003438542364056394</v>
      </c>
      <c r="D94" s="86" t="s">
        <v>870</v>
      </c>
      <c r="E94" s="86" t="b">
        <v>0</v>
      </c>
      <c r="F94" s="86" t="b">
        <v>0</v>
      </c>
      <c r="G94" s="86" t="b">
        <v>0</v>
      </c>
    </row>
    <row r="95" spans="1:7" ht="15">
      <c r="A95" s="115" t="s">
        <v>740</v>
      </c>
      <c r="B95" s="86">
        <v>3</v>
      </c>
      <c r="C95" s="119">
        <v>0.003438542364056394</v>
      </c>
      <c r="D95" s="86" t="s">
        <v>870</v>
      </c>
      <c r="E95" s="86" t="b">
        <v>0</v>
      </c>
      <c r="F95" s="86" t="b">
        <v>0</v>
      </c>
      <c r="G95" s="86" t="b">
        <v>0</v>
      </c>
    </row>
    <row r="96" spans="1:7" ht="15">
      <c r="A96" s="115" t="s">
        <v>741</v>
      </c>
      <c r="B96" s="86">
        <v>3</v>
      </c>
      <c r="C96" s="119">
        <v>0.003438542364056394</v>
      </c>
      <c r="D96" s="86" t="s">
        <v>870</v>
      </c>
      <c r="E96" s="86" t="b">
        <v>0</v>
      </c>
      <c r="F96" s="86" t="b">
        <v>0</v>
      </c>
      <c r="G96" s="86" t="b">
        <v>0</v>
      </c>
    </row>
    <row r="97" spans="1:7" ht="15">
      <c r="A97" s="115" t="s">
        <v>742</v>
      </c>
      <c r="B97" s="86">
        <v>3</v>
      </c>
      <c r="C97" s="119">
        <v>0.003438542364056394</v>
      </c>
      <c r="D97" s="86" t="s">
        <v>870</v>
      </c>
      <c r="E97" s="86" t="b">
        <v>0</v>
      </c>
      <c r="F97" s="86" t="b">
        <v>0</v>
      </c>
      <c r="G97" s="86" t="b">
        <v>0</v>
      </c>
    </row>
    <row r="98" spans="1:7" ht="15">
      <c r="A98" s="115" t="s">
        <v>743</v>
      </c>
      <c r="B98" s="86">
        <v>3</v>
      </c>
      <c r="C98" s="119">
        <v>0.003438542364056394</v>
      </c>
      <c r="D98" s="86" t="s">
        <v>870</v>
      </c>
      <c r="E98" s="86" t="b">
        <v>0</v>
      </c>
      <c r="F98" s="86" t="b">
        <v>0</v>
      </c>
      <c r="G98" s="86" t="b">
        <v>0</v>
      </c>
    </row>
    <row r="99" spans="1:7" ht="15">
      <c r="A99" s="115" t="s">
        <v>744</v>
      </c>
      <c r="B99" s="86">
        <v>3</v>
      </c>
      <c r="C99" s="119">
        <v>0.0038384468130851935</v>
      </c>
      <c r="D99" s="86" t="s">
        <v>870</v>
      </c>
      <c r="E99" s="86" t="b">
        <v>0</v>
      </c>
      <c r="F99" s="86" t="b">
        <v>1</v>
      </c>
      <c r="G99" s="86" t="b">
        <v>0</v>
      </c>
    </row>
    <row r="100" spans="1:7" ht="15">
      <c r="A100" s="115" t="s">
        <v>745</v>
      </c>
      <c r="B100" s="86">
        <v>3</v>
      </c>
      <c r="C100" s="119">
        <v>0.003438542364056394</v>
      </c>
      <c r="D100" s="86" t="s">
        <v>870</v>
      </c>
      <c r="E100" s="86" t="b">
        <v>0</v>
      </c>
      <c r="F100" s="86" t="b">
        <v>0</v>
      </c>
      <c r="G100" s="86" t="b">
        <v>0</v>
      </c>
    </row>
    <row r="101" spans="1:7" ht="15">
      <c r="A101" s="115" t="s">
        <v>746</v>
      </c>
      <c r="B101" s="86">
        <v>3</v>
      </c>
      <c r="C101" s="119">
        <v>0.003438542364056394</v>
      </c>
      <c r="D101" s="86" t="s">
        <v>870</v>
      </c>
      <c r="E101" s="86" t="b">
        <v>0</v>
      </c>
      <c r="F101" s="86" t="b">
        <v>0</v>
      </c>
      <c r="G101" s="86" t="b">
        <v>0</v>
      </c>
    </row>
    <row r="102" spans="1:7" ht="15">
      <c r="A102" s="115" t="s">
        <v>747</v>
      </c>
      <c r="B102" s="86">
        <v>2</v>
      </c>
      <c r="C102" s="119">
        <v>0.0025589645420567957</v>
      </c>
      <c r="D102" s="86" t="s">
        <v>870</v>
      </c>
      <c r="E102" s="86" t="b">
        <v>0</v>
      </c>
      <c r="F102" s="86" t="b">
        <v>0</v>
      </c>
      <c r="G102" s="86" t="b">
        <v>0</v>
      </c>
    </row>
    <row r="103" spans="1:7" ht="15">
      <c r="A103" s="115" t="s">
        <v>748</v>
      </c>
      <c r="B103" s="86">
        <v>2</v>
      </c>
      <c r="C103" s="119">
        <v>0.0025589645420567957</v>
      </c>
      <c r="D103" s="86" t="s">
        <v>870</v>
      </c>
      <c r="E103" s="86" t="b">
        <v>0</v>
      </c>
      <c r="F103" s="86" t="b">
        <v>0</v>
      </c>
      <c r="G103" s="86" t="b">
        <v>0</v>
      </c>
    </row>
    <row r="104" spans="1:7" ht="15">
      <c r="A104" s="115" t="s">
        <v>749</v>
      </c>
      <c r="B104" s="86">
        <v>2</v>
      </c>
      <c r="C104" s="119">
        <v>0.0025589645420567957</v>
      </c>
      <c r="D104" s="86" t="s">
        <v>870</v>
      </c>
      <c r="E104" s="86" t="b">
        <v>0</v>
      </c>
      <c r="F104" s="86" t="b">
        <v>0</v>
      </c>
      <c r="G104" s="86" t="b">
        <v>0</v>
      </c>
    </row>
    <row r="105" spans="1:7" ht="15">
      <c r="A105" s="115" t="s">
        <v>750</v>
      </c>
      <c r="B105" s="86">
        <v>2</v>
      </c>
      <c r="C105" s="119">
        <v>0.0025589645420567957</v>
      </c>
      <c r="D105" s="86" t="s">
        <v>870</v>
      </c>
      <c r="E105" s="86" t="b">
        <v>0</v>
      </c>
      <c r="F105" s="86" t="b">
        <v>0</v>
      </c>
      <c r="G105" s="86" t="b">
        <v>0</v>
      </c>
    </row>
    <row r="106" spans="1:7" ht="15">
      <c r="A106" s="115" t="s">
        <v>751</v>
      </c>
      <c r="B106" s="86">
        <v>2</v>
      </c>
      <c r="C106" s="119">
        <v>0.0030147253227744055</v>
      </c>
      <c r="D106" s="86" t="s">
        <v>870</v>
      </c>
      <c r="E106" s="86" t="b">
        <v>0</v>
      </c>
      <c r="F106" s="86" t="b">
        <v>0</v>
      </c>
      <c r="G106" s="86" t="b">
        <v>0</v>
      </c>
    </row>
    <row r="107" spans="1:7" ht="15">
      <c r="A107" s="115" t="s">
        <v>752</v>
      </c>
      <c r="B107" s="86">
        <v>2</v>
      </c>
      <c r="C107" s="119">
        <v>0.0025589645420567957</v>
      </c>
      <c r="D107" s="86" t="s">
        <v>870</v>
      </c>
      <c r="E107" s="86" t="b">
        <v>1</v>
      </c>
      <c r="F107" s="86" t="b">
        <v>0</v>
      </c>
      <c r="G107" s="86" t="b">
        <v>0</v>
      </c>
    </row>
    <row r="108" spans="1:7" ht="15">
      <c r="A108" s="115" t="s">
        <v>753</v>
      </c>
      <c r="B108" s="86">
        <v>2</v>
      </c>
      <c r="C108" s="119">
        <v>0.0025589645420567957</v>
      </c>
      <c r="D108" s="86" t="s">
        <v>870</v>
      </c>
      <c r="E108" s="86" t="b">
        <v>0</v>
      </c>
      <c r="F108" s="86" t="b">
        <v>0</v>
      </c>
      <c r="G108" s="86" t="b">
        <v>0</v>
      </c>
    </row>
    <row r="109" spans="1:7" ht="15">
      <c r="A109" s="115" t="s">
        <v>754</v>
      </c>
      <c r="B109" s="86">
        <v>2</v>
      </c>
      <c r="C109" s="119">
        <v>0.0030147253227744055</v>
      </c>
      <c r="D109" s="86" t="s">
        <v>870</v>
      </c>
      <c r="E109" s="86" t="b">
        <v>0</v>
      </c>
      <c r="F109" s="86" t="b">
        <v>0</v>
      </c>
      <c r="G109" s="86" t="b">
        <v>0</v>
      </c>
    </row>
    <row r="110" spans="1:7" ht="15">
      <c r="A110" s="115" t="s">
        <v>755</v>
      </c>
      <c r="B110" s="86">
        <v>2</v>
      </c>
      <c r="C110" s="119">
        <v>0.0030147253227744055</v>
      </c>
      <c r="D110" s="86" t="s">
        <v>870</v>
      </c>
      <c r="E110" s="86" t="b">
        <v>0</v>
      </c>
      <c r="F110" s="86" t="b">
        <v>0</v>
      </c>
      <c r="G110" s="86" t="b">
        <v>0</v>
      </c>
    </row>
    <row r="111" spans="1:7" ht="15">
      <c r="A111" s="115" t="s">
        <v>756</v>
      </c>
      <c r="B111" s="86">
        <v>2</v>
      </c>
      <c r="C111" s="119">
        <v>0.0025589645420567957</v>
      </c>
      <c r="D111" s="86" t="s">
        <v>870</v>
      </c>
      <c r="E111" s="86" t="b">
        <v>0</v>
      </c>
      <c r="F111" s="86" t="b">
        <v>0</v>
      </c>
      <c r="G111" s="86" t="b">
        <v>0</v>
      </c>
    </row>
    <row r="112" spans="1:7" ht="15">
      <c r="A112" s="115" t="s">
        <v>757</v>
      </c>
      <c r="B112" s="86">
        <v>2</v>
      </c>
      <c r="C112" s="119">
        <v>0.0030147253227744055</v>
      </c>
      <c r="D112" s="86" t="s">
        <v>870</v>
      </c>
      <c r="E112" s="86" t="b">
        <v>0</v>
      </c>
      <c r="F112" s="86" t="b">
        <v>1</v>
      </c>
      <c r="G112" s="86" t="b">
        <v>0</v>
      </c>
    </row>
    <row r="113" spans="1:7" ht="15">
      <c r="A113" s="115" t="s">
        <v>758</v>
      </c>
      <c r="B113" s="86">
        <v>2</v>
      </c>
      <c r="C113" s="119">
        <v>0.0025589645420567957</v>
      </c>
      <c r="D113" s="86" t="s">
        <v>870</v>
      </c>
      <c r="E113" s="86" t="b">
        <v>0</v>
      </c>
      <c r="F113" s="86" t="b">
        <v>0</v>
      </c>
      <c r="G113" s="86" t="b">
        <v>0</v>
      </c>
    </row>
    <row r="114" spans="1:7" ht="15">
      <c r="A114" s="115" t="s">
        <v>759</v>
      </c>
      <c r="B114" s="86">
        <v>2</v>
      </c>
      <c r="C114" s="119">
        <v>0.0025589645420567957</v>
      </c>
      <c r="D114" s="86" t="s">
        <v>870</v>
      </c>
      <c r="E114" s="86" t="b">
        <v>0</v>
      </c>
      <c r="F114" s="86" t="b">
        <v>0</v>
      </c>
      <c r="G114" s="86" t="b">
        <v>0</v>
      </c>
    </row>
    <row r="115" spans="1:7" ht="15">
      <c r="A115" s="115" t="s">
        <v>760</v>
      </c>
      <c r="B115" s="86">
        <v>2</v>
      </c>
      <c r="C115" s="119">
        <v>0.0025589645420567957</v>
      </c>
      <c r="D115" s="86" t="s">
        <v>870</v>
      </c>
      <c r="E115" s="86" t="b">
        <v>0</v>
      </c>
      <c r="F115" s="86" t="b">
        <v>0</v>
      </c>
      <c r="G115" s="86" t="b">
        <v>0</v>
      </c>
    </row>
    <row r="116" spans="1:7" ht="15">
      <c r="A116" s="115" t="s">
        <v>761</v>
      </c>
      <c r="B116" s="86">
        <v>2</v>
      </c>
      <c r="C116" s="119">
        <v>0.0030147253227744055</v>
      </c>
      <c r="D116" s="86" t="s">
        <v>870</v>
      </c>
      <c r="E116" s="86" t="b">
        <v>0</v>
      </c>
      <c r="F116" s="86" t="b">
        <v>0</v>
      </c>
      <c r="G116" s="86" t="b">
        <v>0</v>
      </c>
    </row>
    <row r="117" spans="1:7" ht="15">
      <c r="A117" s="115" t="s">
        <v>762</v>
      </c>
      <c r="B117" s="86">
        <v>2</v>
      </c>
      <c r="C117" s="119">
        <v>0.0025589645420567957</v>
      </c>
      <c r="D117" s="86" t="s">
        <v>870</v>
      </c>
      <c r="E117" s="86" t="b">
        <v>0</v>
      </c>
      <c r="F117" s="86" t="b">
        <v>0</v>
      </c>
      <c r="G117" s="86" t="b">
        <v>0</v>
      </c>
    </row>
    <row r="118" spans="1:7" ht="15">
      <c r="A118" s="115" t="s">
        <v>763</v>
      </c>
      <c r="B118" s="86">
        <v>2</v>
      </c>
      <c r="C118" s="119">
        <v>0.0030147253227744055</v>
      </c>
      <c r="D118" s="86" t="s">
        <v>870</v>
      </c>
      <c r="E118" s="86" t="b">
        <v>1</v>
      </c>
      <c r="F118" s="86" t="b">
        <v>0</v>
      </c>
      <c r="G118" s="86" t="b">
        <v>0</v>
      </c>
    </row>
    <row r="119" spans="1:7" ht="15">
      <c r="A119" s="115" t="s">
        <v>764</v>
      </c>
      <c r="B119" s="86">
        <v>2</v>
      </c>
      <c r="C119" s="119">
        <v>0.0025589645420567957</v>
      </c>
      <c r="D119" s="86" t="s">
        <v>870</v>
      </c>
      <c r="E119" s="86" t="b">
        <v>0</v>
      </c>
      <c r="F119" s="86" t="b">
        <v>0</v>
      </c>
      <c r="G119" s="86" t="b">
        <v>0</v>
      </c>
    </row>
    <row r="120" spans="1:7" ht="15">
      <c r="A120" s="115" t="s">
        <v>765</v>
      </c>
      <c r="B120" s="86">
        <v>2</v>
      </c>
      <c r="C120" s="119">
        <v>0.0025589645420567957</v>
      </c>
      <c r="D120" s="86" t="s">
        <v>870</v>
      </c>
      <c r="E120" s="86" t="b">
        <v>0</v>
      </c>
      <c r="F120" s="86" t="b">
        <v>0</v>
      </c>
      <c r="G120" s="86" t="b">
        <v>0</v>
      </c>
    </row>
    <row r="121" spans="1:7" ht="15">
      <c r="A121" s="115" t="s">
        <v>766</v>
      </c>
      <c r="B121" s="86">
        <v>2</v>
      </c>
      <c r="C121" s="119">
        <v>0.0025589645420567957</v>
      </c>
      <c r="D121" s="86" t="s">
        <v>870</v>
      </c>
      <c r="E121" s="86" t="b">
        <v>0</v>
      </c>
      <c r="F121" s="86" t="b">
        <v>0</v>
      </c>
      <c r="G121" s="86" t="b">
        <v>0</v>
      </c>
    </row>
    <row r="122" spans="1:7" ht="15">
      <c r="A122" s="115" t="s">
        <v>767</v>
      </c>
      <c r="B122" s="86">
        <v>2</v>
      </c>
      <c r="C122" s="119">
        <v>0.0025589645420567957</v>
      </c>
      <c r="D122" s="86" t="s">
        <v>870</v>
      </c>
      <c r="E122" s="86" t="b">
        <v>0</v>
      </c>
      <c r="F122" s="86" t="b">
        <v>0</v>
      </c>
      <c r="G122" s="86" t="b">
        <v>0</v>
      </c>
    </row>
    <row r="123" spans="1:7" ht="15">
      <c r="A123" s="115" t="s">
        <v>768</v>
      </c>
      <c r="B123" s="86">
        <v>2</v>
      </c>
      <c r="C123" s="119">
        <v>0.0025589645420567957</v>
      </c>
      <c r="D123" s="86" t="s">
        <v>870</v>
      </c>
      <c r="E123" s="86" t="b">
        <v>0</v>
      </c>
      <c r="F123" s="86" t="b">
        <v>0</v>
      </c>
      <c r="G123" s="86" t="b">
        <v>0</v>
      </c>
    </row>
    <row r="124" spans="1:7" ht="15">
      <c r="A124" s="115" t="s">
        <v>769</v>
      </c>
      <c r="B124" s="86">
        <v>2</v>
      </c>
      <c r="C124" s="119">
        <v>0.0025589645420567957</v>
      </c>
      <c r="D124" s="86" t="s">
        <v>870</v>
      </c>
      <c r="E124" s="86" t="b">
        <v>0</v>
      </c>
      <c r="F124" s="86" t="b">
        <v>0</v>
      </c>
      <c r="G124" s="86" t="b">
        <v>0</v>
      </c>
    </row>
    <row r="125" spans="1:7" ht="15">
      <c r="A125" s="115" t="s">
        <v>770</v>
      </c>
      <c r="B125" s="86">
        <v>2</v>
      </c>
      <c r="C125" s="119">
        <v>0.0030147253227744055</v>
      </c>
      <c r="D125" s="86" t="s">
        <v>870</v>
      </c>
      <c r="E125" s="86" t="b">
        <v>0</v>
      </c>
      <c r="F125" s="86" t="b">
        <v>0</v>
      </c>
      <c r="G125" s="86" t="b">
        <v>0</v>
      </c>
    </row>
    <row r="126" spans="1:7" ht="15">
      <c r="A126" s="115" t="s">
        <v>771</v>
      </c>
      <c r="B126" s="86">
        <v>2</v>
      </c>
      <c r="C126" s="119">
        <v>0.0030147253227744055</v>
      </c>
      <c r="D126" s="86" t="s">
        <v>870</v>
      </c>
      <c r="E126" s="86" t="b">
        <v>0</v>
      </c>
      <c r="F126" s="86" t="b">
        <v>0</v>
      </c>
      <c r="G126" s="86" t="b">
        <v>0</v>
      </c>
    </row>
    <row r="127" spans="1:7" ht="15">
      <c r="A127" s="115" t="s">
        <v>772</v>
      </c>
      <c r="B127" s="86">
        <v>2</v>
      </c>
      <c r="C127" s="119">
        <v>0.0025589645420567957</v>
      </c>
      <c r="D127" s="86" t="s">
        <v>870</v>
      </c>
      <c r="E127" s="86" t="b">
        <v>0</v>
      </c>
      <c r="F127" s="86" t="b">
        <v>0</v>
      </c>
      <c r="G127" s="86" t="b">
        <v>0</v>
      </c>
    </row>
    <row r="128" spans="1:7" ht="15">
      <c r="A128" s="115" t="s">
        <v>773</v>
      </c>
      <c r="B128" s="86">
        <v>2</v>
      </c>
      <c r="C128" s="119">
        <v>0.0025589645420567957</v>
      </c>
      <c r="D128" s="86" t="s">
        <v>870</v>
      </c>
      <c r="E128" s="86" t="b">
        <v>0</v>
      </c>
      <c r="F128" s="86" t="b">
        <v>0</v>
      </c>
      <c r="G128" s="86" t="b">
        <v>0</v>
      </c>
    </row>
    <row r="129" spans="1:7" ht="15">
      <c r="A129" s="115" t="s">
        <v>774</v>
      </c>
      <c r="B129" s="86">
        <v>2</v>
      </c>
      <c r="C129" s="119">
        <v>0.0030147253227744055</v>
      </c>
      <c r="D129" s="86" t="s">
        <v>870</v>
      </c>
      <c r="E129" s="86" t="b">
        <v>0</v>
      </c>
      <c r="F129" s="86" t="b">
        <v>0</v>
      </c>
      <c r="G129" s="86" t="b">
        <v>0</v>
      </c>
    </row>
    <row r="130" spans="1:7" ht="15">
      <c r="A130" s="115" t="s">
        <v>775</v>
      </c>
      <c r="B130" s="86">
        <v>2</v>
      </c>
      <c r="C130" s="119">
        <v>0.0025589645420567957</v>
      </c>
      <c r="D130" s="86" t="s">
        <v>870</v>
      </c>
      <c r="E130" s="86" t="b">
        <v>0</v>
      </c>
      <c r="F130" s="86" t="b">
        <v>1</v>
      </c>
      <c r="G130" s="86" t="b">
        <v>0</v>
      </c>
    </row>
    <row r="131" spans="1:7" ht="15">
      <c r="A131" s="115" t="s">
        <v>776</v>
      </c>
      <c r="B131" s="86">
        <v>2</v>
      </c>
      <c r="C131" s="119">
        <v>0.0025589645420567957</v>
      </c>
      <c r="D131" s="86" t="s">
        <v>870</v>
      </c>
      <c r="E131" s="86" t="b">
        <v>0</v>
      </c>
      <c r="F131" s="86" t="b">
        <v>0</v>
      </c>
      <c r="G131" s="86" t="b">
        <v>0</v>
      </c>
    </row>
    <row r="132" spans="1:7" ht="15">
      <c r="A132" s="115" t="s">
        <v>777</v>
      </c>
      <c r="B132" s="86">
        <v>2</v>
      </c>
      <c r="C132" s="119">
        <v>0.0025589645420567957</v>
      </c>
      <c r="D132" s="86" t="s">
        <v>870</v>
      </c>
      <c r="E132" s="86" t="b">
        <v>0</v>
      </c>
      <c r="F132" s="86" t="b">
        <v>0</v>
      </c>
      <c r="G132" s="86" t="b">
        <v>0</v>
      </c>
    </row>
    <row r="133" spans="1:7" ht="15">
      <c r="A133" s="115" t="s">
        <v>778</v>
      </c>
      <c r="B133" s="86">
        <v>2</v>
      </c>
      <c r="C133" s="119">
        <v>0.0025589645420567957</v>
      </c>
      <c r="D133" s="86" t="s">
        <v>870</v>
      </c>
      <c r="E133" s="86" t="b">
        <v>0</v>
      </c>
      <c r="F133" s="86" t="b">
        <v>0</v>
      </c>
      <c r="G133" s="86" t="b">
        <v>0</v>
      </c>
    </row>
    <row r="134" spans="1:7" ht="15">
      <c r="A134" s="115" t="s">
        <v>779</v>
      </c>
      <c r="B134" s="86">
        <v>2</v>
      </c>
      <c r="C134" s="119">
        <v>0.0025589645420567957</v>
      </c>
      <c r="D134" s="86" t="s">
        <v>870</v>
      </c>
      <c r="E134" s="86" t="b">
        <v>0</v>
      </c>
      <c r="F134" s="86" t="b">
        <v>0</v>
      </c>
      <c r="G134" s="86" t="b">
        <v>0</v>
      </c>
    </row>
    <row r="135" spans="1:7" ht="15">
      <c r="A135" s="115" t="s">
        <v>780</v>
      </c>
      <c r="B135" s="86">
        <v>2</v>
      </c>
      <c r="C135" s="119">
        <v>0.0025589645420567957</v>
      </c>
      <c r="D135" s="86" t="s">
        <v>870</v>
      </c>
      <c r="E135" s="86" t="b">
        <v>0</v>
      </c>
      <c r="F135" s="86" t="b">
        <v>0</v>
      </c>
      <c r="G135" s="86" t="b">
        <v>0</v>
      </c>
    </row>
    <row r="136" spans="1:7" ht="15">
      <c r="A136" s="115" t="s">
        <v>781</v>
      </c>
      <c r="B136" s="86">
        <v>2</v>
      </c>
      <c r="C136" s="119">
        <v>0.0025589645420567957</v>
      </c>
      <c r="D136" s="86" t="s">
        <v>870</v>
      </c>
      <c r="E136" s="86" t="b">
        <v>0</v>
      </c>
      <c r="F136" s="86" t="b">
        <v>0</v>
      </c>
      <c r="G136" s="86" t="b">
        <v>0</v>
      </c>
    </row>
    <row r="137" spans="1:7" ht="15">
      <c r="A137" s="115" t="s">
        <v>782</v>
      </c>
      <c r="B137" s="86">
        <v>2</v>
      </c>
      <c r="C137" s="119">
        <v>0.0025589645420567957</v>
      </c>
      <c r="D137" s="86" t="s">
        <v>870</v>
      </c>
      <c r="E137" s="86" t="b">
        <v>0</v>
      </c>
      <c r="F137" s="86" t="b">
        <v>0</v>
      </c>
      <c r="G137" s="86" t="b">
        <v>0</v>
      </c>
    </row>
    <row r="138" spans="1:7" ht="15">
      <c r="A138" s="115" t="s">
        <v>783</v>
      </c>
      <c r="B138" s="86">
        <v>2</v>
      </c>
      <c r="C138" s="119">
        <v>0.0025589645420567957</v>
      </c>
      <c r="D138" s="86" t="s">
        <v>870</v>
      </c>
      <c r="E138" s="86" t="b">
        <v>0</v>
      </c>
      <c r="F138" s="86" t="b">
        <v>0</v>
      </c>
      <c r="G138" s="86" t="b">
        <v>0</v>
      </c>
    </row>
    <row r="139" spans="1:7" ht="15">
      <c r="A139" s="115" t="s">
        <v>784</v>
      </c>
      <c r="B139" s="86">
        <v>2</v>
      </c>
      <c r="C139" s="119">
        <v>0.0030147253227744055</v>
      </c>
      <c r="D139" s="86" t="s">
        <v>870</v>
      </c>
      <c r="E139" s="86" t="b">
        <v>0</v>
      </c>
      <c r="F139" s="86" t="b">
        <v>0</v>
      </c>
      <c r="G139" s="86" t="b">
        <v>0</v>
      </c>
    </row>
    <row r="140" spans="1:7" ht="15">
      <c r="A140" s="115" t="s">
        <v>785</v>
      </c>
      <c r="B140" s="86">
        <v>2</v>
      </c>
      <c r="C140" s="119">
        <v>0.0025589645420567957</v>
      </c>
      <c r="D140" s="86" t="s">
        <v>870</v>
      </c>
      <c r="E140" s="86" t="b">
        <v>0</v>
      </c>
      <c r="F140" s="86" t="b">
        <v>0</v>
      </c>
      <c r="G140" s="86" t="b">
        <v>0</v>
      </c>
    </row>
    <row r="141" spans="1:7" ht="15">
      <c r="A141" s="115" t="s">
        <v>786</v>
      </c>
      <c r="B141" s="86">
        <v>2</v>
      </c>
      <c r="C141" s="119">
        <v>0.0025589645420567957</v>
      </c>
      <c r="D141" s="86" t="s">
        <v>870</v>
      </c>
      <c r="E141" s="86" t="b">
        <v>0</v>
      </c>
      <c r="F141" s="86" t="b">
        <v>0</v>
      </c>
      <c r="G141" s="86" t="b">
        <v>0</v>
      </c>
    </row>
    <row r="142" spans="1:7" ht="15">
      <c r="A142" s="115" t="s">
        <v>787</v>
      </c>
      <c r="B142" s="86">
        <v>2</v>
      </c>
      <c r="C142" s="119">
        <v>0.0025589645420567957</v>
      </c>
      <c r="D142" s="86" t="s">
        <v>870</v>
      </c>
      <c r="E142" s="86" t="b">
        <v>0</v>
      </c>
      <c r="F142" s="86" t="b">
        <v>0</v>
      </c>
      <c r="G142" s="86" t="b">
        <v>0</v>
      </c>
    </row>
    <row r="143" spans="1:7" ht="15">
      <c r="A143" s="115" t="s">
        <v>788</v>
      </c>
      <c r="B143" s="86">
        <v>2</v>
      </c>
      <c r="C143" s="119">
        <v>0.0030147253227744055</v>
      </c>
      <c r="D143" s="86" t="s">
        <v>870</v>
      </c>
      <c r="E143" s="86" t="b">
        <v>0</v>
      </c>
      <c r="F143" s="86" t="b">
        <v>0</v>
      </c>
      <c r="G143" s="86" t="b">
        <v>0</v>
      </c>
    </row>
    <row r="144" spans="1:7" ht="15">
      <c r="A144" s="115" t="s">
        <v>789</v>
      </c>
      <c r="B144" s="86">
        <v>2</v>
      </c>
      <c r="C144" s="119">
        <v>0.0025589645420567957</v>
      </c>
      <c r="D144" s="86" t="s">
        <v>870</v>
      </c>
      <c r="E144" s="86" t="b">
        <v>0</v>
      </c>
      <c r="F144" s="86" t="b">
        <v>0</v>
      </c>
      <c r="G144" s="86" t="b">
        <v>0</v>
      </c>
    </row>
    <row r="145" spans="1:7" ht="15">
      <c r="A145" s="115" t="s">
        <v>790</v>
      </c>
      <c r="B145" s="86">
        <v>2</v>
      </c>
      <c r="C145" s="119">
        <v>0.0025589645420567957</v>
      </c>
      <c r="D145" s="86" t="s">
        <v>870</v>
      </c>
      <c r="E145" s="86" t="b">
        <v>0</v>
      </c>
      <c r="F145" s="86" t="b">
        <v>0</v>
      </c>
      <c r="G145" s="86" t="b">
        <v>0</v>
      </c>
    </row>
    <row r="146" spans="1:7" ht="15">
      <c r="A146" s="115" t="s">
        <v>791</v>
      </c>
      <c r="B146" s="86">
        <v>2</v>
      </c>
      <c r="C146" s="119">
        <v>0.0025589645420567957</v>
      </c>
      <c r="D146" s="86" t="s">
        <v>870</v>
      </c>
      <c r="E146" s="86" t="b">
        <v>1</v>
      </c>
      <c r="F146" s="86" t="b">
        <v>0</v>
      </c>
      <c r="G146" s="86" t="b">
        <v>0</v>
      </c>
    </row>
    <row r="147" spans="1:7" ht="15">
      <c r="A147" s="115" t="s">
        <v>792</v>
      </c>
      <c r="B147" s="86">
        <v>2</v>
      </c>
      <c r="C147" s="119">
        <v>0.0025589645420567957</v>
      </c>
      <c r="D147" s="86" t="s">
        <v>870</v>
      </c>
      <c r="E147" s="86" t="b">
        <v>0</v>
      </c>
      <c r="F147" s="86" t="b">
        <v>0</v>
      </c>
      <c r="G147" s="86" t="b">
        <v>0</v>
      </c>
    </row>
    <row r="148" spans="1:7" ht="15">
      <c r="A148" s="115" t="s">
        <v>793</v>
      </c>
      <c r="B148" s="86">
        <v>2</v>
      </c>
      <c r="C148" s="119">
        <v>0.0025589645420567957</v>
      </c>
      <c r="D148" s="86" t="s">
        <v>870</v>
      </c>
      <c r="E148" s="86" t="b">
        <v>0</v>
      </c>
      <c r="F148" s="86" t="b">
        <v>0</v>
      </c>
      <c r="G148" s="86" t="b">
        <v>0</v>
      </c>
    </row>
    <row r="149" spans="1:7" ht="15">
      <c r="A149" s="115" t="s">
        <v>794</v>
      </c>
      <c r="B149" s="86">
        <v>2</v>
      </c>
      <c r="C149" s="119">
        <v>0.0025589645420567957</v>
      </c>
      <c r="D149" s="86" t="s">
        <v>870</v>
      </c>
      <c r="E149" s="86" t="b">
        <v>0</v>
      </c>
      <c r="F149" s="86" t="b">
        <v>0</v>
      </c>
      <c r="G149" s="86" t="b">
        <v>0</v>
      </c>
    </row>
    <row r="150" spans="1:7" ht="15">
      <c r="A150" s="115" t="s">
        <v>795</v>
      </c>
      <c r="B150" s="86">
        <v>2</v>
      </c>
      <c r="C150" s="119">
        <v>0.0030147253227744055</v>
      </c>
      <c r="D150" s="86" t="s">
        <v>870</v>
      </c>
      <c r="E150" s="86" t="b">
        <v>0</v>
      </c>
      <c r="F150" s="86" t="b">
        <v>0</v>
      </c>
      <c r="G150" s="86" t="b">
        <v>0</v>
      </c>
    </row>
    <row r="151" spans="1:7" ht="15">
      <c r="A151" s="115" t="s">
        <v>796</v>
      </c>
      <c r="B151" s="86">
        <v>2</v>
      </c>
      <c r="C151" s="119">
        <v>0.0025589645420567957</v>
      </c>
      <c r="D151" s="86" t="s">
        <v>870</v>
      </c>
      <c r="E151" s="86" t="b">
        <v>0</v>
      </c>
      <c r="F151" s="86" t="b">
        <v>0</v>
      </c>
      <c r="G151" s="86" t="b">
        <v>0</v>
      </c>
    </row>
    <row r="152" spans="1:7" ht="15">
      <c r="A152" s="115" t="s">
        <v>797</v>
      </c>
      <c r="B152" s="86">
        <v>2</v>
      </c>
      <c r="C152" s="119">
        <v>0.0025589645420567957</v>
      </c>
      <c r="D152" s="86" t="s">
        <v>870</v>
      </c>
      <c r="E152" s="86" t="b">
        <v>0</v>
      </c>
      <c r="F152" s="86" t="b">
        <v>0</v>
      </c>
      <c r="G152" s="86" t="b">
        <v>0</v>
      </c>
    </row>
    <row r="153" spans="1:7" ht="15">
      <c r="A153" s="115" t="s">
        <v>798</v>
      </c>
      <c r="B153" s="86">
        <v>2</v>
      </c>
      <c r="C153" s="119">
        <v>0.0025589645420567957</v>
      </c>
      <c r="D153" s="86" t="s">
        <v>870</v>
      </c>
      <c r="E153" s="86" t="b">
        <v>0</v>
      </c>
      <c r="F153" s="86" t="b">
        <v>0</v>
      </c>
      <c r="G153" s="86" t="b">
        <v>0</v>
      </c>
    </row>
    <row r="154" spans="1:7" ht="15">
      <c r="A154" s="115" t="s">
        <v>799</v>
      </c>
      <c r="B154" s="86">
        <v>2</v>
      </c>
      <c r="C154" s="119">
        <v>0.0030147253227744055</v>
      </c>
      <c r="D154" s="86" t="s">
        <v>870</v>
      </c>
      <c r="E154" s="86" t="b">
        <v>0</v>
      </c>
      <c r="F154" s="86" t="b">
        <v>0</v>
      </c>
      <c r="G154" s="86" t="b">
        <v>0</v>
      </c>
    </row>
    <row r="155" spans="1:7" ht="15">
      <c r="A155" s="115" t="s">
        <v>800</v>
      </c>
      <c r="B155" s="86">
        <v>2</v>
      </c>
      <c r="C155" s="119">
        <v>0.0025589645420567957</v>
      </c>
      <c r="D155" s="86" t="s">
        <v>870</v>
      </c>
      <c r="E155" s="86" t="b">
        <v>0</v>
      </c>
      <c r="F155" s="86" t="b">
        <v>0</v>
      </c>
      <c r="G155" s="86" t="b">
        <v>0</v>
      </c>
    </row>
    <row r="156" spans="1:7" ht="15">
      <c r="A156" s="115" t="s">
        <v>801</v>
      </c>
      <c r="B156" s="86">
        <v>2</v>
      </c>
      <c r="C156" s="119">
        <v>0.0025589645420567957</v>
      </c>
      <c r="D156" s="86" t="s">
        <v>870</v>
      </c>
      <c r="E156" s="86" t="b">
        <v>0</v>
      </c>
      <c r="F156" s="86" t="b">
        <v>0</v>
      </c>
      <c r="G156" s="86" t="b">
        <v>0</v>
      </c>
    </row>
    <row r="157" spans="1:7" ht="15">
      <c r="A157" s="115" t="s">
        <v>802</v>
      </c>
      <c r="B157" s="86">
        <v>2</v>
      </c>
      <c r="C157" s="119">
        <v>0.0025589645420567957</v>
      </c>
      <c r="D157" s="86" t="s">
        <v>870</v>
      </c>
      <c r="E157" s="86" t="b">
        <v>0</v>
      </c>
      <c r="F157" s="86" t="b">
        <v>0</v>
      </c>
      <c r="G157" s="86" t="b">
        <v>0</v>
      </c>
    </row>
    <row r="158" spans="1:7" ht="15">
      <c r="A158" s="115" t="s">
        <v>803</v>
      </c>
      <c r="B158" s="86">
        <v>2</v>
      </c>
      <c r="C158" s="119">
        <v>0.0025589645420567957</v>
      </c>
      <c r="D158" s="86" t="s">
        <v>870</v>
      </c>
      <c r="E158" s="86" t="b">
        <v>0</v>
      </c>
      <c r="F158" s="86" t="b">
        <v>0</v>
      </c>
      <c r="G158" s="86" t="b">
        <v>0</v>
      </c>
    </row>
    <row r="159" spans="1:7" ht="15">
      <c r="A159" s="115" t="s">
        <v>804</v>
      </c>
      <c r="B159" s="86">
        <v>2</v>
      </c>
      <c r="C159" s="119">
        <v>0.0025589645420567957</v>
      </c>
      <c r="D159" s="86" t="s">
        <v>870</v>
      </c>
      <c r="E159" s="86" t="b">
        <v>0</v>
      </c>
      <c r="F159" s="86" t="b">
        <v>0</v>
      </c>
      <c r="G159" s="86" t="b">
        <v>0</v>
      </c>
    </row>
    <row r="160" spans="1:7" ht="15">
      <c r="A160" s="115" t="s">
        <v>805</v>
      </c>
      <c r="B160" s="86">
        <v>2</v>
      </c>
      <c r="C160" s="119">
        <v>0.0030147253227744055</v>
      </c>
      <c r="D160" s="86" t="s">
        <v>870</v>
      </c>
      <c r="E160" s="86" t="b">
        <v>0</v>
      </c>
      <c r="F160" s="86" t="b">
        <v>0</v>
      </c>
      <c r="G160" s="86" t="b">
        <v>0</v>
      </c>
    </row>
    <row r="161" spans="1:7" ht="15">
      <c r="A161" s="115" t="s">
        <v>806</v>
      </c>
      <c r="B161" s="86">
        <v>2</v>
      </c>
      <c r="C161" s="119">
        <v>0.0025589645420567957</v>
      </c>
      <c r="D161" s="86" t="s">
        <v>870</v>
      </c>
      <c r="E161" s="86" t="b">
        <v>0</v>
      </c>
      <c r="F161" s="86" t="b">
        <v>0</v>
      </c>
      <c r="G161" s="86" t="b">
        <v>0</v>
      </c>
    </row>
    <row r="162" spans="1:7" ht="15">
      <c r="A162" s="115" t="s">
        <v>807</v>
      </c>
      <c r="B162" s="86">
        <v>2</v>
      </c>
      <c r="C162" s="119">
        <v>0.0025589645420567957</v>
      </c>
      <c r="D162" s="86" t="s">
        <v>870</v>
      </c>
      <c r="E162" s="86" t="b">
        <v>0</v>
      </c>
      <c r="F162" s="86" t="b">
        <v>0</v>
      </c>
      <c r="G162" s="86" t="b">
        <v>0</v>
      </c>
    </row>
    <row r="163" spans="1:7" ht="15">
      <c r="A163" s="115" t="s">
        <v>808</v>
      </c>
      <c r="B163" s="86">
        <v>2</v>
      </c>
      <c r="C163" s="119">
        <v>0.0030147253227744055</v>
      </c>
      <c r="D163" s="86" t="s">
        <v>870</v>
      </c>
      <c r="E163" s="86" t="b">
        <v>0</v>
      </c>
      <c r="F163" s="86" t="b">
        <v>0</v>
      </c>
      <c r="G163" s="86" t="b">
        <v>0</v>
      </c>
    </row>
    <row r="164" spans="1:7" ht="15">
      <c r="A164" s="115" t="s">
        <v>809</v>
      </c>
      <c r="B164" s="86">
        <v>2</v>
      </c>
      <c r="C164" s="119">
        <v>0.0030147253227744055</v>
      </c>
      <c r="D164" s="86" t="s">
        <v>870</v>
      </c>
      <c r="E164" s="86" t="b">
        <v>0</v>
      </c>
      <c r="F164" s="86" t="b">
        <v>0</v>
      </c>
      <c r="G164" s="86" t="b">
        <v>0</v>
      </c>
    </row>
    <row r="165" spans="1:7" ht="15">
      <c r="A165" s="115" t="s">
        <v>810</v>
      </c>
      <c r="B165" s="86">
        <v>2</v>
      </c>
      <c r="C165" s="119">
        <v>0.0025589645420567957</v>
      </c>
      <c r="D165" s="86" t="s">
        <v>870</v>
      </c>
      <c r="E165" s="86" t="b">
        <v>0</v>
      </c>
      <c r="F165" s="86" t="b">
        <v>0</v>
      </c>
      <c r="G165" s="86" t="b">
        <v>0</v>
      </c>
    </row>
    <row r="166" spans="1:7" ht="15">
      <c r="A166" s="115" t="s">
        <v>811</v>
      </c>
      <c r="B166" s="86">
        <v>2</v>
      </c>
      <c r="C166" s="119">
        <v>0.0025589645420567957</v>
      </c>
      <c r="D166" s="86" t="s">
        <v>870</v>
      </c>
      <c r="E166" s="86" t="b">
        <v>0</v>
      </c>
      <c r="F166" s="86" t="b">
        <v>0</v>
      </c>
      <c r="G166" s="86" t="b">
        <v>0</v>
      </c>
    </row>
    <row r="167" spans="1:7" ht="15">
      <c r="A167" s="115" t="s">
        <v>812</v>
      </c>
      <c r="B167" s="86">
        <v>2</v>
      </c>
      <c r="C167" s="119">
        <v>0.0025589645420567957</v>
      </c>
      <c r="D167" s="86" t="s">
        <v>870</v>
      </c>
      <c r="E167" s="86" t="b">
        <v>0</v>
      </c>
      <c r="F167" s="86" t="b">
        <v>0</v>
      </c>
      <c r="G167" s="86" t="b">
        <v>0</v>
      </c>
    </row>
    <row r="168" spans="1:7" ht="15">
      <c r="A168" s="115" t="s">
        <v>813</v>
      </c>
      <c r="B168" s="86">
        <v>2</v>
      </c>
      <c r="C168" s="119">
        <v>0.0025589645420567957</v>
      </c>
      <c r="D168" s="86" t="s">
        <v>870</v>
      </c>
      <c r="E168" s="86" t="b">
        <v>0</v>
      </c>
      <c r="F168" s="86" t="b">
        <v>0</v>
      </c>
      <c r="G168" s="86" t="b">
        <v>0</v>
      </c>
    </row>
    <row r="169" spans="1:7" ht="15">
      <c r="A169" s="115" t="s">
        <v>814</v>
      </c>
      <c r="B169" s="86">
        <v>2</v>
      </c>
      <c r="C169" s="119">
        <v>0.0030147253227744055</v>
      </c>
      <c r="D169" s="86" t="s">
        <v>870</v>
      </c>
      <c r="E169" s="86" t="b">
        <v>1</v>
      </c>
      <c r="F169" s="86" t="b">
        <v>0</v>
      </c>
      <c r="G169" s="86" t="b">
        <v>0</v>
      </c>
    </row>
    <row r="170" spans="1:7" ht="15">
      <c r="A170" s="115" t="s">
        <v>815</v>
      </c>
      <c r="B170" s="86">
        <v>2</v>
      </c>
      <c r="C170" s="119">
        <v>0.0030147253227744055</v>
      </c>
      <c r="D170" s="86" t="s">
        <v>870</v>
      </c>
      <c r="E170" s="86" t="b">
        <v>0</v>
      </c>
      <c r="F170" s="86" t="b">
        <v>0</v>
      </c>
      <c r="G170" s="86" t="b">
        <v>0</v>
      </c>
    </row>
    <row r="171" spans="1:7" ht="15">
      <c r="A171" s="115" t="s">
        <v>816</v>
      </c>
      <c r="B171" s="86">
        <v>2</v>
      </c>
      <c r="C171" s="119">
        <v>0.0030147253227744055</v>
      </c>
      <c r="D171" s="86" t="s">
        <v>870</v>
      </c>
      <c r="E171" s="86" t="b">
        <v>0</v>
      </c>
      <c r="F171" s="86" t="b">
        <v>0</v>
      </c>
      <c r="G171" s="86" t="b">
        <v>0</v>
      </c>
    </row>
    <row r="172" spans="1:7" ht="15">
      <c r="A172" s="115" t="s">
        <v>817</v>
      </c>
      <c r="B172" s="86">
        <v>2</v>
      </c>
      <c r="C172" s="119">
        <v>0.0025589645420567957</v>
      </c>
      <c r="D172" s="86" t="s">
        <v>870</v>
      </c>
      <c r="E172" s="86" t="b">
        <v>0</v>
      </c>
      <c r="F172" s="86" t="b">
        <v>0</v>
      </c>
      <c r="G172" s="86" t="b">
        <v>0</v>
      </c>
    </row>
    <row r="173" spans="1:7" ht="15">
      <c r="A173" s="115" t="s">
        <v>818</v>
      </c>
      <c r="B173" s="86">
        <v>2</v>
      </c>
      <c r="C173" s="119">
        <v>0.0030147253227744055</v>
      </c>
      <c r="D173" s="86" t="s">
        <v>870</v>
      </c>
      <c r="E173" s="86" t="b">
        <v>1</v>
      </c>
      <c r="F173" s="86" t="b">
        <v>0</v>
      </c>
      <c r="G173" s="86" t="b">
        <v>0</v>
      </c>
    </row>
    <row r="174" spans="1:7" ht="15">
      <c r="A174" s="115" t="s">
        <v>819</v>
      </c>
      <c r="B174" s="86">
        <v>2</v>
      </c>
      <c r="C174" s="119">
        <v>0.0025589645420567957</v>
      </c>
      <c r="D174" s="86" t="s">
        <v>870</v>
      </c>
      <c r="E174" s="86" t="b">
        <v>0</v>
      </c>
      <c r="F174" s="86" t="b">
        <v>0</v>
      </c>
      <c r="G174" s="86" t="b">
        <v>0</v>
      </c>
    </row>
    <row r="175" spans="1:7" ht="15">
      <c r="A175" s="115" t="s">
        <v>820</v>
      </c>
      <c r="B175" s="86">
        <v>2</v>
      </c>
      <c r="C175" s="119">
        <v>0.0030147253227744055</v>
      </c>
      <c r="D175" s="86" t="s">
        <v>870</v>
      </c>
      <c r="E175" s="86" t="b">
        <v>0</v>
      </c>
      <c r="F175" s="86" t="b">
        <v>0</v>
      </c>
      <c r="G175" s="86" t="b">
        <v>0</v>
      </c>
    </row>
    <row r="176" spans="1:7" ht="15">
      <c r="A176" s="115" t="s">
        <v>821</v>
      </c>
      <c r="B176" s="86">
        <v>2</v>
      </c>
      <c r="C176" s="119">
        <v>0.0030147253227744055</v>
      </c>
      <c r="D176" s="86" t="s">
        <v>870</v>
      </c>
      <c r="E176" s="86" t="b">
        <v>0</v>
      </c>
      <c r="F176" s="86" t="b">
        <v>0</v>
      </c>
      <c r="G176" s="86" t="b">
        <v>0</v>
      </c>
    </row>
    <row r="177" spans="1:7" ht="15">
      <c r="A177" s="115" t="s">
        <v>822</v>
      </c>
      <c r="B177" s="86">
        <v>2</v>
      </c>
      <c r="C177" s="119">
        <v>0.0025589645420567957</v>
      </c>
      <c r="D177" s="86" t="s">
        <v>870</v>
      </c>
      <c r="E177" s="86" t="b">
        <v>0</v>
      </c>
      <c r="F177" s="86" t="b">
        <v>0</v>
      </c>
      <c r="G177" s="86" t="b">
        <v>0</v>
      </c>
    </row>
    <row r="178" spans="1:7" ht="15">
      <c r="A178" s="115" t="s">
        <v>823</v>
      </c>
      <c r="B178" s="86">
        <v>2</v>
      </c>
      <c r="C178" s="119">
        <v>0.0025589645420567957</v>
      </c>
      <c r="D178" s="86" t="s">
        <v>870</v>
      </c>
      <c r="E178" s="86" t="b">
        <v>0</v>
      </c>
      <c r="F178" s="86" t="b">
        <v>0</v>
      </c>
      <c r="G178" s="86" t="b">
        <v>0</v>
      </c>
    </row>
    <row r="179" spans="1:7" ht="15">
      <c r="A179" s="115" t="s">
        <v>824</v>
      </c>
      <c r="B179" s="86">
        <v>2</v>
      </c>
      <c r="C179" s="119">
        <v>0.0030147253227744055</v>
      </c>
      <c r="D179" s="86" t="s">
        <v>870</v>
      </c>
      <c r="E179" s="86" t="b">
        <v>0</v>
      </c>
      <c r="F179" s="86" t="b">
        <v>0</v>
      </c>
      <c r="G179" s="86" t="b">
        <v>0</v>
      </c>
    </row>
    <row r="180" spans="1:7" ht="15">
      <c r="A180" s="115" t="s">
        <v>825</v>
      </c>
      <c r="B180" s="86">
        <v>2</v>
      </c>
      <c r="C180" s="119">
        <v>0.0025589645420567957</v>
      </c>
      <c r="D180" s="86" t="s">
        <v>870</v>
      </c>
      <c r="E180" s="86" t="b">
        <v>0</v>
      </c>
      <c r="F180" s="86" t="b">
        <v>0</v>
      </c>
      <c r="G180" s="86" t="b">
        <v>0</v>
      </c>
    </row>
    <row r="181" spans="1:7" ht="15">
      <c r="A181" s="115" t="s">
        <v>826</v>
      </c>
      <c r="B181" s="86">
        <v>2</v>
      </c>
      <c r="C181" s="119">
        <v>0.0025589645420567957</v>
      </c>
      <c r="D181" s="86" t="s">
        <v>870</v>
      </c>
      <c r="E181" s="86" t="b">
        <v>0</v>
      </c>
      <c r="F181" s="86" t="b">
        <v>0</v>
      </c>
      <c r="G181" s="86" t="b">
        <v>0</v>
      </c>
    </row>
    <row r="182" spans="1:7" ht="15">
      <c r="A182" s="115" t="s">
        <v>827</v>
      </c>
      <c r="B182" s="86">
        <v>2</v>
      </c>
      <c r="C182" s="119">
        <v>0.0025589645420567957</v>
      </c>
      <c r="D182" s="86" t="s">
        <v>870</v>
      </c>
      <c r="E182" s="86" t="b">
        <v>0</v>
      </c>
      <c r="F182" s="86" t="b">
        <v>0</v>
      </c>
      <c r="G182" s="86" t="b">
        <v>0</v>
      </c>
    </row>
    <row r="183" spans="1:7" ht="15">
      <c r="A183" s="115" t="s">
        <v>828</v>
      </c>
      <c r="B183" s="86">
        <v>2</v>
      </c>
      <c r="C183" s="119">
        <v>0.0025589645420567957</v>
      </c>
      <c r="D183" s="86" t="s">
        <v>870</v>
      </c>
      <c r="E183" s="86" t="b">
        <v>0</v>
      </c>
      <c r="F183" s="86" t="b">
        <v>0</v>
      </c>
      <c r="G183" s="86" t="b">
        <v>0</v>
      </c>
    </row>
    <row r="184" spans="1:7" ht="15">
      <c r="A184" s="115" t="s">
        <v>829</v>
      </c>
      <c r="B184" s="86">
        <v>2</v>
      </c>
      <c r="C184" s="119">
        <v>0.0030147253227744055</v>
      </c>
      <c r="D184" s="86" t="s">
        <v>870</v>
      </c>
      <c r="E184" s="86" t="b">
        <v>1</v>
      </c>
      <c r="F184" s="86" t="b">
        <v>0</v>
      </c>
      <c r="G184" s="86" t="b">
        <v>0</v>
      </c>
    </row>
    <row r="185" spans="1:7" ht="15">
      <c r="A185" s="115" t="s">
        <v>830</v>
      </c>
      <c r="B185" s="86">
        <v>2</v>
      </c>
      <c r="C185" s="119">
        <v>0.0025589645420567957</v>
      </c>
      <c r="D185" s="86" t="s">
        <v>870</v>
      </c>
      <c r="E185" s="86" t="b">
        <v>0</v>
      </c>
      <c r="F185" s="86" t="b">
        <v>0</v>
      </c>
      <c r="G185" s="86" t="b">
        <v>0</v>
      </c>
    </row>
    <row r="186" spans="1:7" ht="15">
      <c r="A186" s="115" t="s">
        <v>831</v>
      </c>
      <c r="B186" s="86">
        <v>2</v>
      </c>
      <c r="C186" s="119">
        <v>0.0030147253227744055</v>
      </c>
      <c r="D186" s="86" t="s">
        <v>870</v>
      </c>
      <c r="E186" s="86" t="b">
        <v>0</v>
      </c>
      <c r="F186" s="86" t="b">
        <v>0</v>
      </c>
      <c r="G186" s="86" t="b">
        <v>0</v>
      </c>
    </row>
    <row r="187" spans="1:7" ht="15">
      <c r="A187" s="115" t="s">
        <v>832</v>
      </c>
      <c r="B187" s="86">
        <v>2</v>
      </c>
      <c r="C187" s="119">
        <v>0.0025589645420567957</v>
      </c>
      <c r="D187" s="86" t="s">
        <v>870</v>
      </c>
      <c r="E187" s="86" t="b">
        <v>0</v>
      </c>
      <c r="F187" s="86" t="b">
        <v>0</v>
      </c>
      <c r="G187" s="86" t="b">
        <v>0</v>
      </c>
    </row>
    <row r="188" spans="1:7" ht="15">
      <c r="A188" s="115" t="s">
        <v>833</v>
      </c>
      <c r="B188" s="86">
        <v>2</v>
      </c>
      <c r="C188" s="119">
        <v>0.0030147253227744055</v>
      </c>
      <c r="D188" s="86" t="s">
        <v>870</v>
      </c>
      <c r="E188" s="86" t="b">
        <v>0</v>
      </c>
      <c r="F188" s="86" t="b">
        <v>0</v>
      </c>
      <c r="G188" s="86" t="b">
        <v>0</v>
      </c>
    </row>
    <row r="189" spans="1:7" ht="15">
      <c r="A189" s="115" t="s">
        <v>834</v>
      </c>
      <c r="B189" s="86">
        <v>2</v>
      </c>
      <c r="C189" s="119">
        <v>0.0030147253227744055</v>
      </c>
      <c r="D189" s="86" t="s">
        <v>870</v>
      </c>
      <c r="E189" s="86" t="b">
        <v>0</v>
      </c>
      <c r="F189" s="86" t="b">
        <v>0</v>
      </c>
      <c r="G189" s="86" t="b">
        <v>0</v>
      </c>
    </row>
    <row r="190" spans="1:7" ht="15">
      <c r="A190" s="115" t="s">
        <v>835</v>
      </c>
      <c r="B190" s="86">
        <v>2</v>
      </c>
      <c r="C190" s="119">
        <v>0.0025589645420567957</v>
      </c>
      <c r="D190" s="86" t="s">
        <v>870</v>
      </c>
      <c r="E190" s="86" t="b">
        <v>0</v>
      </c>
      <c r="F190" s="86" t="b">
        <v>0</v>
      </c>
      <c r="G190" s="86" t="b">
        <v>0</v>
      </c>
    </row>
    <row r="191" spans="1:7" ht="15">
      <c r="A191" s="115" t="s">
        <v>836</v>
      </c>
      <c r="B191" s="86">
        <v>2</v>
      </c>
      <c r="C191" s="119">
        <v>0.0025589645420567957</v>
      </c>
      <c r="D191" s="86" t="s">
        <v>870</v>
      </c>
      <c r="E191" s="86" t="b">
        <v>0</v>
      </c>
      <c r="F191" s="86" t="b">
        <v>0</v>
      </c>
      <c r="G191" s="86" t="b">
        <v>0</v>
      </c>
    </row>
    <row r="192" spans="1:7" ht="15">
      <c r="A192" s="115" t="s">
        <v>837</v>
      </c>
      <c r="B192" s="86">
        <v>2</v>
      </c>
      <c r="C192" s="119">
        <v>0.0030147253227744055</v>
      </c>
      <c r="D192" s="86" t="s">
        <v>870</v>
      </c>
      <c r="E192" s="86" t="b">
        <v>0</v>
      </c>
      <c r="F192" s="86" t="b">
        <v>0</v>
      </c>
      <c r="G192" s="86" t="b">
        <v>0</v>
      </c>
    </row>
    <row r="193" spans="1:7" ht="15">
      <c r="A193" s="115" t="s">
        <v>838</v>
      </c>
      <c r="B193" s="86">
        <v>2</v>
      </c>
      <c r="C193" s="119">
        <v>0.0030147253227744055</v>
      </c>
      <c r="D193" s="86" t="s">
        <v>870</v>
      </c>
      <c r="E193" s="86" t="b">
        <v>0</v>
      </c>
      <c r="F193" s="86" t="b">
        <v>0</v>
      </c>
      <c r="G193" s="86" t="b">
        <v>0</v>
      </c>
    </row>
    <row r="194" spans="1:7" ht="15">
      <c r="A194" s="115" t="s">
        <v>839</v>
      </c>
      <c r="B194" s="86">
        <v>2</v>
      </c>
      <c r="C194" s="119">
        <v>0.0025589645420567957</v>
      </c>
      <c r="D194" s="86" t="s">
        <v>870</v>
      </c>
      <c r="E194" s="86" t="b">
        <v>0</v>
      </c>
      <c r="F194" s="86" t="b">
        <v>0</v>
      </c>
      <c r="G194" s="86" t="b">
        <v>0</v>
      </c>
    </row>
    <row r="195" spans="1:7" ht="15">
      <c r="A195" s="115" t="s">
        <v>840</v>
      </c>
      <c r="B195" s="86">
        <v>2</v>
      </c>
      <c r="C195" s="119">
        <v>0.0025589645420567957</v>
      </c>
      <c r="D195" s="86" t="s">
        <v>870</v>
      </c>
      <c r="E195" s="86" t="b">
        <v>0</v>
      </c>
      <c r="F195" s="86" t="b">
        <v>0</v>
      </c>
      <c r="G195" s="86" t="b">
        <v>0</v>
      </c>
    </row>
    <row r="196" spans="1:7" ht="15">
      <c r="A196" s="115" t="s">
        <v>841</v>
      </c>
      <c r="B196" s="86">
        <v>2</v>
      </c>
      <c r="C196" s="119">
        <v>0.0025589645420567957</v>
      </c>
      <c r="D196" s="86" t="s">
        <v>870</v>
      </c>
      <c r="E196" s="86" t="b">
        <v>0</v>
      </c>
      <c r="F196" s="86" t="b">
        <v>0</v>
      </c>
      <c r="G196" s="86" t="b">
        <v>0</v>
      </c>
    </row>
    <row r="197" spans="1:7" ht="15">
      <c r="A197" s="115" t="s">
        <v>842</v>
      </c>
      <c r="B197" s="86">
        <v>2</v>
      </c>
      <c r="C197" s="119">
        <v>0.0030147253227744055</v>
      </c>
      <c r="D197" s="86" t="s">
        <v>870</v>
      </c>
      <c r="E197" s="86" t="b">
        <v>0</v>
      </c>
      <c r="F197" s="86" t="b">
        <v>0</v>
      </c>
      <c r="G197" s="86" t="b">
        <v>0</v>
      </c>
    </row>
    <row r="198" spans="1:7" ht="15">
      <c r="A198" s="115" t="s">
        <v>843</v>
      </c>
      <c r="B198" s="86">
        <v>2</v>
      </c>
      <c r="C198" s="119">
        <v>0.0025589645420567957</v>
      </c>
      <c r="D198" s="86" t="s">
        <v>870</v>
      </c>
      <c r="E198" s="86" t="b">
        <v>0</v>
      </c>
      <c r="F198" s="86" t="b">
        <v>0</v>
      </c>
      <c r="G198" s="86" t="b">
        <v>0</v>
      </c>
    </row>
    <row r="199" spans="1:7" ht="15">
      <c r="A199" s="115" t="s">
        <v>844</v>
      </c>
      <c r="B199" s="86">
        <v>2</v>
      </c>
      <c r="C199" s="119">
        <v>0.0025589645420567957</v>
      </c>
      <c r="D199" s="86" t="s">
        <v>870</v>
      </c>
      <c r="E199" s="86" t="b">
        <v>0</v>
      </c>
      <c r="F199" s="86" t="b">
        <v>0</v>
      </c>
      <c r="G199" s="86" t="b">
        <v>0</v>
      </c>
    </row>
    <row r="200" spans="1:7" ht="15">
      <c r="A200" s="115" t="s">
        <v>845</v>
      </c>
      <c r="B200" s="86">
        <v>2</v>
      </c>
      <c r="C200" s="119">
        <v>0.0025589645420567957</v>
      </c>
      <c r="D200" s="86" t="s">
        <v>870</v>
      </c>
      <c r="E200" s="86" t="b">
        <v>0</v>
      </c>
      <c r="F200" s="86" t="b">
        <v>0</v>
      </c>
      <c r="G200" s="86" t="b">
        <v>0</v>
      </c>
    </row>
    <row r="201" spans="1:7" ht="15">
      <c r="A201" s="115" t="s">
        <v>846</v>
      </c>
      <c r="B201" s="86">
        <v>2</v>
      </c>
      <c r="C201" s="119">
        <v>0.0030147253227744055</v>
      </c>
      <c r="D201" s="86" t="s">
        <v>870</v>
      </c>
      <c r="E201" s="86" t="b">
        <v>0</v>
      </c>
      <c r="F201" s="86" t="b">
        <v>0</v>
      </c>
      <c r="G201" s="86" t="b">
        <v>0</v>
      </c>
    </row>
    <row r="202" spans="1:7" ht="15">
      <c r="A202" s="115" t="s">
        <v>847</v>
      </c>
      <c r="B202" s="86">
        <v>2</v>
      </c>
      <c r="C202" s="119">
        <v>0.0025589645420567957</v>
      </c>
      <c r="D202" s="86" t="s">
        <v>870</v>
      </c>
      <c r="E202" s="86" t="b">
        <v>0</v>
      </c>
      <c r="F202" s="86" t="b">
        <v>0</v>
      </c>
      <c r="G202" s="86" t="b">
        <v>0</v>
      </c>
    </row>
    <row r="203" spans="1:7" ht="15">
      <c r="A203" s="115" t="s">
        <v>848</v>
      </c>
      <c r="B203" s="86">
        <v>2</v>
      </c>
      <c r="C203" s="119">
        <v>0.0030147253227744055</v>
      </c>
      <c r="D203" s="86" t="s">
        <v>870</v>
      </c>
      <c r="E203" s="86" t="b">
        <v>0</v>
      </c>
      <c r="F203" s="86" t="b">
        <v>1</v>
      </c>
      <c r="G203" s="86" t="b">
        <v>0</v>
      </c>
    </row>
    <row r="204" spans="1:7" ht="15">
      <c r="A204" s="115" t="s">
        <v>849</v>
      </c>
      <c r="B204" s="86">
        <v>2</v>
      </c>
      <c r="C204" s="119">
        <v>0.0025589645420567957</v>
      </c>
      <c r="D204" s="86" t="s">
        <v>870</v>
      </c>
      <c r="E204" s="86" t="b">
        <v>0</v>
      </c>
      <c r="F204" s="86" t="b">
        <v>0</v>
      </c>
      <c r="G204" s="86" t="b">
        <v>0</v>
      </c>
    </row>
    <row r="205" spans="1:7" ht="15">
      <c r="A205" s="115" t="s">
        <v>850</v>
      </c>
      <c r="B205" s="86">
        <v>2</v>
      </c>
      <c r="C205" s="119">
        <v>0.0025589645420567957</v>
      </c>
      <c r="D205" s="86" t="s">
        <v>870</v>
      </c>
      <c r="E205" s="86" t="b">
        <v>0</v>
      </c>
      <c r="F205" s="86" t="b">
        <v>0</v>
      </c>
      <c r="G205" s="86" t="b">
        <v>0</v>
      </c>
    </row>
    <row r="206" spans="1:7" ht="15">
      <c r="A206" s="115" t="s">
        <v>851</v>
      </c>
      <c r="B206" s="86">
        <v>2</v>
      </c>
      <c r="C206" s="119">
        <v>0.0030147253227744055</v>
      </c>
      <c r="D206" s="86" t="s">
        <v>870</v>
      </c>
      <c r="E206" s="86" t="b">
        <v>0</v>
      </c>
      <c r="F206" s="86" t="b">
        <v>0</v>
      </c>
      <c r="G206" s="86" t="b">
        <v>0</v>
      </c>
    </row>
    <row r="207" spans="1:7" ht="15">
      <c r="A207" s="115" t="s">
        <v>852</v>
      </c>
      <c r="B207" s="86">
        <v>2</v>
      </c>
      <c r="C207" s="119">
        <v>0.0025589645420567957</v>
      </c>
      <c r="D207" s="86" t="s">
        <v>870</v>
      </c>
      <c r="E207" s="86" t="b">
        <v>0</v>
      </c>
      <c r="F207" s="86" t="b">
        <v>0</v>
      </c>
      <c r="G207" s="86" t="b">
        <v>0</v>
      </c>
    </row>
    <row r="208" spans="1:7" ht="15">
      <c r="A208" s="115" t="s">
        <v>853</v>
      </c>
      <c r="B208" s="86">
        <v>2</v>
      </c>
      <c r="C208" s="119">
        <v>0.0025589645420567957</v>
      </c>
      <c r="D208" s="86" t="s">
        <v>870</v>
      </c>
      <c r="E208" s="86" t="b">
        <v>0</v>
      </c>
      <c r="F208" s="86" t="b">
        <v>0</v>
      </c>
      <c r="G208" s="86" t="b">
        <v>0</v>
      </c>
    </row>
    <row r="209" spans="1:7" ht="15">
      <c r="A209" s="115" t="s">
        <v>854</v>
      </c>
      <c r="B209" s="86">
        <v>2</v>
      </c>
      <c r="C209" s="119">
        <v>0.0025589645420567957</v>
      </c>
      <c r="D209" s="86" t="s">
        <v>870</v>
      </c>
      <c r="E209" s="86" t="b">
        <v>0</v>
      </c>
      <c r="F209" s="86" t="b">
        <v>0</v>
      </c>
      <c r="G209" s="86" t="b">
        <v>0</v>
      </c>
    </row>
    <row r="210" spans="1:7" ht="15">
      <c r="A210" s="115" t="s">
        <v>855</v>
      </c>
      <c r="B210" s="86">
        <v>2</v>
      </c>
      <c r="C210" s="119">
        <v>0.0025589645420567957</v>
      </c>
      <c r="D210" s="86" t="s">
        <v>870</v>
      </c>
      <c r="E210" s="86" t="b">
        <v>0</v>
      </c>
      <c r="F210" s="86" t="b">
        <v>0</v>
      </c>
      <c r="G210" s="86" t="b">
        <v>0</v>
      </c>
    </row>
    <row r="211" spans="1:7" ht="15">
      <c r="A211" s="115" t="s">
        <v>856</v>
      </c>
      <c r="B211" s="86">
        <v>2</v>
      </c>
      <c r="C211" s="119">
        <v>0.0030147253227744055</v>
      </c>
      <c r="D211" s="86" t="s">
        <v>870</v>
      </c>
      <c r="E211" s="86" t="b">
        <v>0</v>
      </c>
      <c r="F211" s="86" t="b">
        <v>1</v>
      </c>
      <c r="G211" s="86" t="b">
        <v>0</v>
      </c>
    </row>
    <row r="212" spans="1:7" ht="15">
      <c r="A212" s="115" t="s">
        <v>857</v>
      </c>
      <c r="B212" s="86">
        <v>2</v>
      </c>
      <c r="C212" s="119">
        <v>0.0025589645420567957</v>
      </c>
      <c r="D212" s="86" t="s">
        <v>870</v>
      </c>
      <c r="E212" s="86" t="b">
        <v>0</v>
      </c>
      <c r="F212" s="86" t="b">
        <v>0</v>
      </c>
      <c r="G212" s="86" t="b">
        <v>0</v>
      </c>
    </row>
    <row r="213" spans="1:7" ht="15">
      <c r="A213" s="115" t="s">
        <v>858</v>
      </c>
      <c r="B213" s="86">
        <v>2</v>
      </c>
      <c r="C213" s="119">
        <v>0.0025589645420567957</v>
      </c>
      <c r="D213" s="86" t="s">
        <v>870</v>
      </c>
      <c r="E213" s="86" t="b">
        <v>0</v>
      </c>
      <c r="F213" s="86" t="b">
        <v>0</v>
      </c>
      <c r="G213" s="86" t="b">
        <v>0</v>
      </c>
    </row>
    <row r="214" spans="1:7" ht="15">
      <c r="A214" s="115" t="s">
        <v>859</v>
      </c>
      <c r="B214" s="86">
        <v>2</v>
      </c>
      <c r="C214" s="119">
        <v>0.0025589645420567957</v>
      </c>
      <c r="D214" s="86" t="s">
        <v>870</v>
      </c>
      <c r="E214" s="86" t="b">
        <v>0</v>
      </c>
      <c r="F214" s="86" t="b">
        <v>0</v>
      </c>
      <c r="G214" s="86" t="b">
        <v>0</v>
      </c>
    </row>
    <row r="215" spans="1:7" ht="15">
      <c r="A215" s="115" t="s">
        <v>860</v>
      </c>
      <c r="B215" s="86">
        <v>2</v>
      </c>
      <c r="C215" s="119">
        <v>0.0025589645420567957</v>
      </c>
      <c r="D215" s="86" t="s">
        <v>870</v>
      </c>
      <c r="E215" s="86" t="b">
        <v>0</v>
      </c>
      <c r="F215" s="86" t="b">
        <v>0</v>
      </c>
      <c r="G215" s="86" t="b">
        <v>0</v>
      </c>
    </row>
    <row r="216" spans="1:7" ht="15">
      <c r="A216" s="115" t="s">
        <v>861</v>
      </c>
      <c r="B216" s="86">
        <v>2</v>
      </c>
      <c r="C216" s="119">
        <v>0.0025589645420567957</v>
      </c>
      <c r="D216" s="86" t="s">
        <v>870</v>
      </c>
      <c r="E216" s="86" t="b">
        <v>0</v>
      </c>
      <c r="F216" s="86" t="b">
        <v>0</v>
      </c>
      <c r="G216" s="86" t="b">
        <v>0</v>
      </c>
    </row>
    <row r="217" spans="1:7" ht="15">
      <c r="A217" s="115" t="s">
        <v>862</v>
      </c>
      <c r="B217" s="86">
        <v>2</v>
      </c>
      <c r="C217" s="119">
        <v>0.0025589645420567957</v>
      </c>
      <c r="D217" s="86" t="s">
        <v>870</v>
      </c>
      <c r="E217" s="86" t="b">
        <v>0</v>
      </c>
      <c r="F217" s="86" t="b">
        <v>0</v>
      </c>
      <c r="G217" s="86" t="b">
        <v>0</v>
      </c>
    </row>
    <row r="218" spans="1:7" ht="15">
      <c r="A218" s="115" t="s">
        <v>863</v>
      </c>
      <c r="B218" s="86">
        <v>2</v>
      </c>
      <c r="C218" s="119">
        <v>0.0025589645420567957</v>
      </c>
      <c r="D218" s="86" t="s">
        <v>870</v>
      </c>
      <c r="E218" s="86" t="b">
        <v>0</v>
      </c>
      <c r="F218" s="86" t="b">
        <v>0</v>
      </c>
      <c r="G218" s="86" t="b">
        <v>0</v>
      </c>
    </row>
    <row r="219" spans="1:7" ht="15">
      <c r="A219" s="115" t="s">
        <v>864</v>
      </c>
      <c r="B219" s="86">
        <v>2</v>
      </c>
      <c r="C219" s="119">
        <v>0.0025589645420567957</v>
      </c>
      <c r="D219" s="86" t="s">
        <v>870</v>
      </c>
      <c r="E219" s="86" t="b">
        <v>0</v>
      </c>
      <c r="F219" s="86" t="b">
        <v>0</v>
      </c>
      <c r="G219" s="86" t="b">
        <v>0</v>
      </c>
    </row>
    <row r="220" spans="1:7" ht="15">
      <c r="A220" s="115" t="s">
        <v>865</v>
      </c>
      <c r="B220" s="86">
        <v>2</v>
      </c>
      <c r="C220" s="119">
        <v>0.0025589645420567957</v>
      </c>
      <c r="D220" s="86" t="s">
        <v>870</v>
      </c>
      <c r="E220" s="86" t="b">
        <v>1</v>
      </c>
      <c r="F220" s="86" t="b">
        <v>0</v>
      </c>
      <c r="G220" s="86" t="b">
        <v>0</v>
      </c>
    </row>
    <row r="221" spans="1:7" ht="15">
      <c r="A221" s="115" t="s">
        <v>866</v>
      </c>
      <c r="B221" s="86">
        <v>2</v>
      </c>
      <c r="C221" s="119">
        <v>0.0025589645420567957</v>
      </c>
      <c r="D221" s="86" t="s">
        <v>870</v>
      </c>
      <c r="E221" s="86" t="b">
        <v>0</v>
      </c>
      <c r="F221" s="86" t="b">
        <v>0</v>
      </c>
      <c r="G221" s="86" t="b">
        <v>0</v>
      </c>
    </row>
    <row r="222" spans="1:7" ht="15">
      <c r="A222" s="115" t="s">
        <v>867</v>
      </c>
      <c r="B222" s="86">
        <v>2</v>
      </c>
      <c r="C222" s="119">
        <v>0.0025589645420567957</v>
      </c>
      <c r="D222" s="86" t="s">
        <v>870</v>
      </c>
      <c r="E222" s="86" t="b">
        <v>0</v>
      </c>
      <c r="F222" s="86" t="b">
        <v>0</v>
      </c>
      <c r="G222" s="86" t="b">
        <v>0</v>
      </c>
    </row>
    <row r="223" spans="1:7" ht="15">
      <c r="A223" s="115" t="s">
        <v>652</v>
      </c>
      <c r="B223" s="86">
        <v>62</v>
      </c>
      <c r="C223" s="119">
        <v>0.012917342458423265</v>
      </c>
      <c r="D223" s="86" t="s">
        <v>632</v>
      </c>
      <c r="E223" s="86" t="b">
        <v>0</v>
      </c>
      <c r="F223" s="86" t="b">
        <v>0</v>
      </c>
      <c r="G223" s="86" t="b">
        <v>0</v>
      </c>
    </row>
    <row r="224" spans="1:7" ht="15">
      <c r="A224" s="115" t="s">
        <v>653</v>
      </c>
      <c r="B224" s="86">
        <v>18</v>
      </c>
      <c r="C224" s="119">
        <v>0.01151534043925558</v>
      </c>
      <c r="D224" s="86" t="s">
        <v>632</v>
      </c>
      <c r="E224" s="86" t="b">
        <v>0</v>
      </c>
      <c r="F224" s="86" t="b">
        <v>0</v>
      </c>
      <c r="G224" s="86" t="b">
        <v>0</v>
      </c>
    </row>
    <row r="225" spans="1:7" ht="15">
      <c r="A225" s="115" t="s">
        <v>654</v>
      </c>
      <c r="B225" s="86">
        <v>16</v>
      </c>
      <c r="C225" s="119">
        <v>0.013179543844972613</v>
      </c>
      <c r="D225" s="86" t="s">
        <v>632</v>
      </c>
      <c r="E225" s="86" t="b">
        <v>0</v>
      </c>
      <c r="F225" s="86" t="b">
        <v>0</v>
      </c>
      <c r="G225" s="86" t="b">
        <v>0</v>
      </c>
    </row>
    <row r="226" spans="1:7" ht="15">
      <c r="A226" s="115" t="s">
        <v>655</v>
      </c>
      <c r="B226" s="86">
        <v>15</v>
      </c>
      <c r="C226" s="119">
        <v>0.009961575208769774</v>
      </c>
      <c r="D226" s="86" t="s">
        <v>632</v>
      </c>
      <c r="E226" s="86" t="b">
        <v>0</v>
      </c>
      <c r="F226" s="86" t="b">
        <v>0</v>
      </c>
      <c r="G226" s="86" t="b">
        <v>0</v>
      </c>
    </row>
    <row r="227" spans="1:7" ht="15">
      <c r="A227" s="115" t="s">
        <v>656</v>
      </c>
      <c r="B227" s="86">
        <v>14</v>
      </c>
      <c r="C227" s="119">
        <v>0.00966588010221664</v>
      </c>
      <c r="D227" s="86" t="s">
        <v>632</v>
      </c>
      <c r="E227" s="86" t="b">
        <v>0</v>
      </c>
      <c r="F227" s="86" t="b">
        <v>0</v>
      </c>
      <c r="G227" s="86" t="b">
        <v>0</v>
      </c>
    </row>
    <row r="228" spans="1:7" ht="15">
      <c r="A228" s="115" t="s">
        <v>657</v>
      </c>
      <c r="B228" s="86">
        <v>13</v>
      </c>
      <c r="C228" s="119">
        <v>0.009347338438263065</v>
      </c>
      <c r="D228" s="86" t="s">
        <v>632</v>
      </c>
      <c r="E228" s="86" t="b">
        <v>0</v>
      </c>
      <c r="F228" s="86" t="b">
        <v>0</v>
      </c>
      <c r="G228" s="86" t="b">
        <v>0</v>
      </c>
    </row>
    <row r="229" spans="1:7" ht="15">
      <c r="A229" s="115" t="s">
        <v>658</v>
      </c>
      <c r="B229" s="86">
        <v>12</v>
      </c>
      <c r="C229" s="119">
        <v>0.009004324684564677</v>
      </c>
      <c r="D229" s="86" t="s">
        <v>632</v>
      </c>
      <c r="E229" s="86" t="b">
        <v>1</v>
      </c>
      <c r="F229" s="86" t="b">
        <v>0</v>
      </c>
      <c r="G229" s="86" t="b">
        <v>0</v>
      </c>
    </row>
    <row r="230" spans="1:7" ht="15">
      <c r="A230" s="115" t="s">
        <v>659</v>
      </c>
      <c r="B230" s="86">
        <v>11</v>
      </c>
      <c r="C230" s="119">
        <v>0.008253964294184289</v>
      </c>
      <c r="D230" s="86" t="s">
        <v>632</v>
      </c>
      <c r="E230" s="86" t="b">
        <v>0</v>
      </c>
      <c r="F230" s="86" t="b">
        <v>0</v>
      </c>
      <c r="G230" s="86" t="b">
        <v>0</v>
      </c>
    </row>
    <row r="231" spans="1:7" ht="15">
      <c r="A231" s="115" t="s">
        <v>660</v>
      </c>
      <c r="B231" s="86">
        <v>11</v>
      </c>
      <c r="C231" s="119">
        <v>0.007909286370837978</v>
      </c>
      <c r="D231" s="86" t="s">
        <v>632</v>
      </c>
      <c r="E231" s="86" t="b">
        <v>0</v>
      </c>
      <c r="F231" s="86" t="b">
        <v>0</v>
      </c>
      <c r="G231" s="86" t="b">
        <v>0</v>
      </c>
    </row>
    <row r="232" spans="1:7" ht="15">
      <c r="A232" s="115" t="s">
        <v>661</v>
      </c>
      <c r="B232" s="86">
        <v>11</v>
      </c>
      <c r="C232" s="119">
        <v>0.009060936393418673</v>
      </c>
      <c r="D232" s="86" t="s">
        <v>632</v>
      </c>
      <c r="E232" s="86" t="b">
        <v>0</v>
      </c>
      <c r="F232" s="86" t="b">
        <v>0</v>
      </c>
      <c r="G232" s="86" t="b">
        <v>0</v>
      </c>
    </row>
    <row r="233" spans="1:7" ht="15">
      <c r="A233" s="115" t="s">
        <v>664</v>
      </c>
      <c r="B233" s="86">
        <v>10</v>
      </c>
      <c r="C233" s="119">
        <v>0.008676215258730037</v>
      </c>
      <c r="D233" s="86" t="s">
        <v>632</v>
      </c>
      <c r="E233" s="86" t="b">
        <v>0</v>
      </c>
      <c r="F233" s="86" t="b">
        <v>0</v>
      </c>
      <c r="G233" s="86" t="b">
        <v>0</v>
      </c>
    </row>
    <row r="234" spans="1:7" ht="15">
      <c r="A234" s="115" t="s">
        <v>663</v>
      </c>
      <c r="B234" s="86">
        <v>10</v>
      </c>
      <c r="C234" s="119">
        <v>0.008237214903107883</v>
      </c>
      <c r="D234" s="86" t="s">
        <v>632</v>
      </c>
      <c r="E234" s="86" t="b">
        <v>0</v>
      </c>
      <c r="F234" s="86" t="b">
        <v>0</v>
      </c>
      <c r="G234" s="86" t="b">
        <v>0</v>
      </c>
    </row>
    <row r="235" spans="1:7" ht="15">
      <c r="A235" s="115" t="s">
        <v>662</v>
      </c>
      <c r="B235" s="86">
        <v>10</v>
      </c>
      <c r="C235" s="119">
        <v>0.007849989146503936</v>
      </c>
      <c r="D235" s="86" t="s">
        <v>632</v>
      </c>
      <c r="E235" s="86" t="b">
        <v>0</v>
      </c>
      <c r="F235" s="86" t="b">
        <v>0</v>
      </c>
      <c r="G235" s="86" t="b">
        <v>0</v>
      </c>
    </row>
    <row r="236" spans="1:7" ht="15">
      <c r="A236" s="115" t="s">
        <v>665</v>
      </c>
      <c r="B236" s="86">
        <v>9</v>
      </c>
      <c r="C236" s="119">
        <v>0.007064990231853542</v>
      </c>
      <c r="D236" s="86" t="s">
        <v>632</v>
      </c>
      <c r="E236" s="86" t="b">
        <v>0</v>
      </c>
      <c r="F236" s="86" t="b">
        <v>0</v>
      </c>
      <c r="G236" s="86" t="b">
        <v>0</v>
      </c>
    </row>
    <row r="237" spans="1:7" ht="15">
      <c r="A237" s="115" t="s">
        <v>666</v>
      </c>
      <c r="B237" s="86">
        <v>9</v>
      </c>
      <c r="C237" s="119">
        <v>0.008264703578939941</v>
      </c>
      <c r="D237" s="86" t="s">
        <v>632</v>
      </c>
      <c r="E237" s="86" t="b">
        <v>0</v>
      </c>
      <c r="F237" s="86" t="b">
        <v>0</v>
      </c>
      <c r="G237" s="86" t="b">
        <v>0</v>
      </c>
    </row>
    <row r="238" spans="1:7" ht="15">
      <c r="A238" s="115" t="s">
        <v>669</v>
      </c>
      <c r="B238" s="86">
        <v>8</v>
      </c>
      <c r="C238" s="119">
        <v>0.00694097220698403</v>
      </c>
      <c r="D238" s="86" t="s">
        <v>632</v>
      </c>
      <c r="E238" s="86" t="b">
        <v>0</v>
      </c>
      <c r="F238" s="86" t="b">
        <v>0</v>
      </c>
      <c r="G238" s="86" t="b">
        <v>0</v>
      </c>
    </row>
    <row r="239" spans="1:7" ht="15">
      <c r="A239" s="115" t="s">
        <v>670</v>
      </c>
      <c r="B239" s="86">
        <v>8</v>
      </c>
      <c r="C239" s="119">
        <v>0.007346403181279947</v>
      </c>
      <c r="D239" s="86" t="s">
        <v>632</v>
      </c>
      <c r="E239" s="86" t="b">
        <v>0</v>
      </c>
      <c r="F239" s="86" t="b">
        <v>0</v>
      </c>
      <c r="G239" s="86" t="b">
        <v>0</v>
      </c>
    </row>
    <row r="240" spans="1:7" ht="15">
      <c r="A240" s="115" t="s">
        <v>667</v>
      </c>
      <c r="B240" s="86">
        <v>8</v>
      </c>
      <c r="C240" s="119">
        <v>0.0065897719224863064</v>
      </c>
      <c r="D240" s="86" t="s">
        <v>632</v>
      </c>
      <c r="E240" s="86" t="b">
        <v>0</v>
      </c>
      <c r="F240" s="86" t="b">
        <v>0</v>
      </c>
      <c r="G240" s="86" t="b">
        <v>0</v>
      </c>
    </row>
    <row r="241" spans="1:7" ht="15">
      <c r="A241" s="115" t="s">
        <v>668</v>
      </c>
      <c r="B241" s="86">
        <v>8</v>
      </c>
      <c r="C241" s="119">
        <v>0.008412815045356745</v>
      </c>
      <c r="D241" s="86" t="s">
        <v>632</v>
      </c>
      <c r="E241" s="86" t="b">
        <v>0</v>
      </c>
      <c r="F241" s="86" t="b">
        <v>0</v>
      </c>
      <c r="G241" s="86" t="b">
        <v>0</v>
      </c>
    </row>
    <row r="242" spans="1:7" ht="15">
      <c r="A242" s="115" t="s">
        <v>673</v>
      </c>
      <c r="B242" s="86">
        <v>7</v>
      </c>
      <c r="C242" s="119">
        <v>0.006428102783619953</v>
      </c>
      <c r="D242" s="86" t="s">
        <v>632</v>
      </c>
      <c r="E242" s="86" t="b">
        <v>0</v>
      </c>
      <c r="F242" s="86" t="b">
        <v>0</v>
      </c>
      <c r="G242" s="86" t="b">
        <v>0</v>
      </c>
    </row>
    <row r="243" spans="1:7" ht="15">
      <c r="A243" s="115" t="s">
        <v>675</v>
      </c>
      <c r="B243" s="86">
        <v>7</v>
      </c>
      <c r="C243" s="119">
        <v>0.006073350681111026</v>
      </c>
      <c r="D243" s="86" t="s">
        <v>632</v>
      </c>
      <c r="E243" s="86" t="b">
        <v>0</v>
      </c>
      <c r="F243" s="86" t="b">
        <v>0</v>
      </c>
      <c r="G243" s="86" t="b">
        <v>0</v>
      </c>
    </row>
    <row r="244" spans="1:7" ht="15">
      <c r="A244" s="115" t="s">
        <v>674</v>
      </c>
      <c r="B244" s="86">
        <v>7</v>
      </c>
      <c r="C244" s="119">
        <v>0.006073350681111026</v>
      </c>
      <c r="D244" s="86" t="s">
        <v>632</v>
      </c>
      <c r="E244" s="86" t="b">
        <v>0</v>
      </c>
      <c r="F244" s="86" t="b">
        <v>0</v>
      </c>
      <c r="G244" s="86" t="b">
        <v>0</v>
      </c>
    </row>
    <row r="245" spans="1:7" ht="15">
      <c r="A245" s="115" t="s">
        <v>672</v>
      </c>
      <c r="B245" s="86">
        <v>7</v>
      </c>
      <c r="C245" s="119">
        <v>0.006428102783619953</v>
      </c>
      <c r="D245" s="86" t="s">
        <v>632</v>
      </c>
      <c r="E245" s="86" t="b">
        <v>1</v>
      </c>
      <c r="F245" s="86" t="b">
        <v>0</v>
      </c>
      <c r="G245" s="86" t="b">
        <v>0</v>
      </c>
    </row>
    <row r="246" spans="1:7" ht="15">
      <c r="A246" s="115" t="s">
        <v>677</v>
      </c>
      <c r="B246" s="86">
        <v>7</v>
      </c>
      <c r="C246" s="119">
        <v>0.006073350681111026</v>
      </c>
      <c r="D246" s="86" t="s">
        <v>632</v>
      </c>
      <c r="E246" s="86" t="b">
        <v>0</v>
      </c>
      <c r="F246" s="86" t="b">
        <v>0</v>
      </c>
      <c r="G246" s="86" t="b">
        <v>0</v>
      </c>
    </row>
    <row r="247" spans="1:7" ht="15">
      <c r="A247" s="115" t="s">
        <v>671</v>
      </c>
      <c r="B247" s="86">
        <v>7</v>
      </c>
      <c r="C247" s="119">
        <v>0.006428102783619953</v>
      </c>
      <c r="D247" s="86" t="s">
        <v>632</v>
      </c>
      <c r="E247" s="86" t="b">
        <v>0</v>
      </c>
      <c r="F247" s="86" t="b">
        <v>0</v>
      </c>
      <c r="G247" s="86" t="b">
        <v>0</v>
      </c>
    </row>
    <row r="248" spans="1:7" ht="15">
      <c r="A248" s="115" t="s">
        <v>676</v>
      </c>
      <c r="B248" s="86">
        <v>7</v>
      </c>
      <c r="C248" s="119">
        <v>0.006847685465174363</v>
      </c>
      <c r="D248" s="86" t="s">
        <v>632</v>
      </c>
      <c r="E248" s="86" t="b">
        <v>0</v>
      </c>
      <c r="F248" s="86" t="b">
        <v>0</v>
      </c>
      <c r="G248" s="86" t="b">
        <v>0</v>
      </c>
    </row>
    <row r="249" spans="1:7" ht="15">
      <c r="A249" s="115" t="s">
        <v>682</v>
      </c>
      <c r="B249" s="86">
        <v>6</v>
      </c>
      <c r="C249" s="119">
        <v>0.0055098023859599604</v>
      </c>
      <c r="D249" s="86" t="s">
        <v>632</v>
      </c>
      <c r="E249" s="86" t="b">
        <v>1</v>
      </c>
      <c r="F249" s="86" t="b">
        <v>0</v>
      </c>
      <c r="G249" s="86" t="b">
        <v>0</v>
      </c>
    </row>
    <row r="250" spans="1:7" ht="15">
      <c r="A250" s="115" t="s">
        <v>683</v>
      </c>
      <c r="B250" s="86">
        <v>6</v>
      </c>
      <c r="C250" s="119">
        <v>0.005869444684435168</v>
      </c>
      <c r="D250" s="86" t="s">
        <v>632</v>
      </c>
      <c r="E250" s="86" t="b">
        <v>0</v>
      </c>
      <c r="F250" s="86" t="b">
        <v>0</v>
      </c>
      <c r="G250" s="86" t="b">
        <v>0</v>
      </c>
    </row>
    <row r="251" spans="1:7" ht="15">
      <c r="A251" s="115" t="s">
        <v>680</v>
      </c>
      <c r="B251" s="86">
        <v>6</v>
      </c>
      <c r="C251" s="119">
        <v>0.0055098023859599604</v>
      </c>
      <c r="D251" s="86" t="s">
        <v>632</v>
      </c>
      <c r="E251" s="86" t="b">
        <v>0</v>
      </c>
      <c r="F251" s="86" t="b">
        <v>0</v>
      </c>
      <c r="G251" s="86" t="b">
        <v>0</v>
      </c>
    </row>
    <row r="252" spans="1:7" ht="15">
      <c r="A252" s="115" t="s">
        <v>678</v>
      </c>
      <c r="B252" s="86">
        <v>6</v>
      </c>
      <c r="C252" s="119">
        <v>0.0055098023859599604</v>
      </c>
      <c r="D252" s="86" t="s">
        <v>632</v>
      </c>
      <c r="E252" s="86" t="b">
        <v>1</v>
      </c>
      <c r="F252" s="86" t="b">
        <v>0</v>
      </c>
      <c r="G252" s="86" t="b">
        <v>0</v>
      </c>
    </row>
    <row r="253" spans="1:7" ht="15">
      <c r="A253" s="115" t="s">
        <v>685</v>
      </c>
      <c r="B253" s="86">
        <v>6</v>
      </c>
      <c r="C253" s="119">
        <v>0.006309611284017558</v>
      </c>
      <c r="D253" s="86" t="s">
        <v>632</v>
      </c>
      <c r="E253" s="86" t="b">
        <v>0</v>
      </c>
      <c r="F253" s="86" t="b">
        <v>0</v>
      </c>
      <c r="G253" s="86" t="b">
        <v>0</v>
      </c>
    </row>
    <row r="254" spans="1:7" ht="15">
      <c r="A254" s="115" t="s">
        <v>684</v>
      </c>
      <c r="B254" s="86">
        <v>6</v>
      </c>
      <c r="C254" s="119">
        <v>0.006877084728112788</v>
      </c>
      <c r="D254" s="86" t="s">
        <v>632</v>
      </c>
      <c r="E254" s="86" t="b">
        <v>0</v>
      </c>
      <c r="F254" s="86" t="b">
        <v>0</v>
      </c>
      <c r="G254" s="86" t="b">
        <v>0</v>
      </c>
    </row>
    <row r="255" spans="1:7" ht="15">
      <c r="A255" s="115" t="s">
        <v>686</v>
      </c>
      <c r="B255" s="86">
        <v>6</v>
      </c>
      <c r="C255" s="119">
        <v>0.006309611284017558</v>
      </c>
      <c r="D255" s="86" t="s">
        <v>632</v>
      </c>
      <c r="E255" s="86" t="b">
        <v>0</v>
      </c>
      <c r="F255" s="86" t="b">
        <v>0</v>
      </c>
      <c r="G255" s="86" t="b">
        <v>0</v>
      </c>
    </row>
    <row r="256" spans="1:7" ht="15">
      <c r="A256" s="115" t="s">
        <v>681</v>
      </c>
      <c r="B256" s="86">
        <v>6</v>
      </c>
      <c r="C256" s="119">
        <v>0.006309611284017558</v>
      </c>
      <c r="D256" s="86" t="s">
        <v>632</v>
      </c>
      <c r="E256" s="86" t="b">
        <v>0</v>
      </c>
      <c r="F256" s="86" t="b">
        <v>0</v>
      </c>
      <c r="G256" s="86" t="b">
        <v>0</v>
      </c>
    </row>
    <row r="257" spans="1:7" ht="15">
      <c r="A257" s="115" t="s">
        <v>679</v>
      </c>
      <c r="B257" s="86">
        <v>6</v>
      </c>
      <c r="C257" s="119">
        <v>0.005869444684435168</v>
      </c>
      <c r="D257" s="86" t="s">
        <v>632</v>
      </c>
      <c r="E257" s="86" t="b">
        <v>0</v>
      </c>
      <c r="F257" s="86" t="b">
        <v>0</v>
      </c>
      <c r="G257" s="86" t="b">
        <v>0</v>
      </c>
    </row>
    <row r="258" spans="1:7" ht="15">
      <c r="A258" s="115" t="s">
        <v>688</v>
      </c>
      <c r="B258" s="86">
        <v>5</v>
      </c>
      <c r="C258" s="119">
        <v>0.004891203903695973</v>
      </c>
      <c r="D258" s="86" t="s">
        <v>632</v>
      </c>
      <c r="E258" s="86" t="b">
        <v>0</v>
      </c>
      <c r="F258" s="86" t="b">
        <v>0</v>
      </c>
      <c r="G258" s="86" t="b">
        <v>0</v>
      </c>
    </row>
    <row r="259" spans="1:7" ht="15">
      <c r="A259" s="115" t="s">
        <v>695</v>
      </c>
      <c r="B259" s="86">
        <v>5</v>
      </c>
      <c r="C259" s="119">
        <v>0.004891203903695973</v>
      </c>
      <c r="D259" s="86" t="s">
        <v>632</v>
      </c>
      <c r="E259" s="86" t="b">
        <v>0</v>
      </c>
      <c r="F259" s="86" t="b">
        <v>0</v>
      </c>
      <c r="G259" s="86" t="b">
        <v>0</v>
      </c>
    </row>
    <row r="260" spans="1:7" ht="15">
      <c r="A260" s="115" t="s">
        <v>687</v>
      </c>
      <c r="B260" s="86">
        <v>5</v>
      </c>
      <c r="C260" s="119">
        <v>0.004891203903695973</v>
      </c>
      <c r="D260" s="86" t="s">
        <v>632</v>
      </c>
      <c r="E260" s="86" t="b">
        <v>0</v>
      </c>
      <c r="F260" s="86" t="b">
        <v>0</v>
      </c>
      <c r="G260" s="86" t="b">
        <v>0</v>
      </c>
    </row>
    <row r="261" spans="1:7" ht="15">
      <c r="A261" s="115" t="s">
        <v>690</v>
      </c>
      <c r="B261" s="86">
        <v>5</v>
      </c>
      <c r="C261" s="119">
        <v>0.004891203903695973</v>
      </c>
      <c r="D261" s="86" t="s">
        <v>632</v>
      </c>
      <c r="E261" s="86" t="b">
        <v>0</v>
      </c>
      <c r="F261" s="86" t="b">
        <v>0</v>
      </c>
      <c r="G261" s="86" t="b">
        <v>0</v>
      </c>
    </row>
    <row r="262" spans="1:7" ht="15">
      <c r="A262" s="115" t="s">
        <v>692</v>
      </c>
      <c r="B262" s="86">
        <v>5</v>
      </c>
      <c r="C262" s="119">
        <v>0.004891203903695973</v>
      </c>
      <c r="D262" s="86" t="s">
        <v>632</v>
      </c>
      <c r="E262" s="86" t="b">
        <v>0</v>
      </c>
      <c r="F262" s="86" t="b">
        <v>0</v>
      </c>
      <c r="G262" s="86" t="b">
        <v>0</v>
      </c>
    </row>
    <row r="263" spans="1:7" ht="15">
      <c r="A263" s="115" t="s">
        <v>691</v>
      </c>
      <c r="B263" s="86">
        <v>5</v>
      </c>
      <c r="C263" s="119">
        <v>0.004891203903695973</v>
      </c>
      <c r="D263" s="86" t="s">
        <v>632</v>
      </c>
      <c r="E263" s="86" t="b">
        <v>1</v>
      </c>
      <c r="F263" s="86" t="b">
        <v>0</v>
      </c>
      <c r="G263" s="86" t="b">
        <v>0</v>
      </c>
    </row>
    <row r="264" spans="1:7" ht="15">
      <c r="A264" s="115" t="s">
        <v>689</v>
      </c>
      <c r="B264" s="86">
        <v>5</v>
      </c>
      <c r="C264" s="119">
        <v>0.004891203903695973</v>
      </c>
      <c r="D264" s="86" t="s">
        <v>632</v>
      </c>
      <c r="E264" s="86" t="b">
        <v>0</v>
      </c>
      <c r="F264" s="86" t="b">
        <v>0</v>
      </c>
      <c r="G264" s="86" t="b">
        <v>0</v>
      </c>
    </row>
    <row r="265" spans="1:7" ht="15">
      <c r="A265" s="115" t="s">
        <v>693</v>
      </c>
      <c r="B265" s="86">
        <v>5</v>
      </c>
      <c r="C265" s="119">
        <v>0.006397411355141989</v>
      </c>
      <c r="D265" s="86" t="s">
        <v>632</v>
      </c>
      <c r="E265" s="86" t="b">
        <v>0</v>
      </c>
      <c r="F265" s="86" t="b">
        <v>0</v>
      </c>
      <c r="G265" s="86" t="b">
        <v>0</v>
      </c>
    </row>
    <row r="266" spans="1:7" ht="15">
      <c r="A266" s="115" t="s">
        <v>694</v>
      </c>
      <c r="B266" s="86">
        <v>5</v>
      </c>
      <c r="C266" s="119">
        <v>0.005258009403347965</v>
      </c>
      <c r="D266" s="86" t="s">
        <v>632</v>
      </c>
      <c r="E266" s="86" t="b">
        <v>0</v>
      </c>
      <c r="F266" s="86" t="b">
        <v>0</v>
      </c>
      <c r="G266" s="86" t="b">
        <v>0</v>
      </c>
    </row>
    <row r="267" spans="1:7" ht="15">
      <c r="A267" s="115" t="s">
        <v>711</v>
      </c>
      <c r="B267" s="86">
        <v>4</v>
      </c>
      <c r="C267" s="119">
        <v>0.0042064075226783725</v>
      </c>
      <c r="D267" s="86" t="s">
        <v>632</v>
      </c>
      <c r="E267" s="86" t="b">
        <v>0</v>
      </c>
      <c r="F267" s="86" t="b">
        <v>0</v>
      </c>
      <c r="G267" s="86" t="b">
        <v>0</v>
      </c>
    </row>
    <row r="268" spans="1:7" ht="15">
      <c r="A268" s="115" t="s">
        <v>696</v>
      </c>
      <c r="B268" s="86">
        <v>4</v>
      </c>
      <c r="C268" s="119">
        <v>0.0042064075226783725</v>
      </c>
      <c r="D268" s="86" t="s">
        <v>632</v>
      </c>
      <c r="E268" s="86" t="b">
        <v>0</v>
      </c>
      <c r="F268" s="86" t="b">
        <v>0</v>
      </c>
      <c r="G268" s="86" t="b">
        <v>0</v>
      </c>
    </row>
    <row r="269" spans="1:7" ht="15">
      <c r="A269" s="115" t="s">
        <v>709</v>
      </c>
      <c r="B269" s="86">
        <v>4</v>
      </c>
      <c r="C269" s="119">
        <v>0.0042064075226783725</v>
      </c>
      <c r="D269" s="86" t="s">
        <v>632</v>
      </c>
      <c r="E269" s="86" t="b">
        <v>0</v>
      </c>
      <c r="F269" s="86" t="b">
        <v>0</v>
      </c>
      <c r="G269" s="86" t="b">
        <v>0</v>
      </c>
    </row>
    <row r="270" spans="1:7" ht="15">
      <c r="A270" s="115" t="s">
        <v>702</v>
      </c>
      <c r="B270" s="86">
        <v>4</v>
      </c>
      <c r="C270" s="119">
        <v>0.0042064075226783725</v>
      </c>
      <c r="D270" s="86" t="s">
        <v>632</v>
      </c>
      <c r="E270" s="86" t="b">
        <v>0</v>
      </c>
      <c r="F270" s="86" t="b">
        <v>0</v>
      </c>
      <c r="G270" s="86" t="b">
        <v>0</v>
      </c>
    </row>
    <row r="271" spans="1:7" ht="15">
      <c r="A271" s="115" t="s">
        <v>707</v>
      </c>
      <c r="B271" s="86">
        <v>4</v>
      </c>
      <c r="C271" s="119">
        <v>0.0042064075226783725</v>
      </c>
      <c r="D271" s="86" t="s">
        <v>632</v>
      </c>
      <c r="E271" s="86" t="b">
        <v>0</v>
      </c>
      <c r="F271" s="86" t="b">
        <v>0</v>
      </c>
      <c r="G271" s="86" t="b">
        <v>0</v>
      </c>
    </row>
    <row r="272" spans="1:7" ht="15">
      <c r="A272" s="115" t="s">
        <v>701</v>
      </c>
      <c r="B272" s="86">
        <v>4</v>
      </c>
      <c r="C272" s="119">
        <v>0.0042064075226783725</v>
      </c>
      <c r="D272" s="86" t="s">
        <v>632</v>
      </c>
      <c r="E272" s="86" t="b">
        <v>0</v>
      </c>
      <c r="F272" s="86" t="b">
        <v>0</v>
      </c>
      <c r="G272" s="86" t="b">
        <v>0</v>
      </c>
    </row>
    <row r="273" spans="1:7" ht="15">
      <c r="A273" s="115" t="s">
        <v>705</v>
      </c>
      <c r="B273" s="86">
        <v>4</v>
      </c>
      <c r="C273" s="119">
        <v>0.0042064075226783725</v>
      </c>
      <c r="D273" s="86" t="s">
        <v>632</v>
      </c>
      <c r="E273" s="86" t="b">
        <v>0</v>
      </c>
      <c r="F273" s="86" t="b">
        <v>0</v>
      </c>
      <c r="G273" s="86" t="b">
        <v>0</v>
      </c>
    </row>
    <row r="274" spans="1:7" ht="15">
      <c r="A274" s="115" t="s">
        <v>704</v>
      </c>
      <c r="B274" s="86">
        <v>4</v>
      </c>
      <c r="C274" s="119">
        <v>0.0042064075226783725</v>
      </c>
      <c r="D274" s="86" t="s">
        <v>632</v>
      </c>
      <c r="E274" s="86" t="b">
        <v>0</v>
      </c>
      <c r="F274" s="86" t="b">
        <v>0</v>
      </c>
      <c r="G274" s="86" t="b">
        <v>0</v>
      </c>
    </row>
    <row r="275" spans="1:7" ht="15">
      <c r="A275" s="115" t="s">
        <v>699</v>
      </c>
      <c r="B275" s="86">
        <v>4</v>
      </c>
      <c r="C275" s="119">
        <v>0.0042064075226783725</v>
      </c>
      <c r="D275" s="86" t="s">
        <v>632</v>
      </c>
      <c r="E275" s="86" t="b">
        <v>0</v>
      </c>
      <c r="F275" s="86" t="b">
        <v>0</v>
      </c>
      <c r="G275" s="86" t="b">
        <v>0</v>
      </c>
    </row>
    <row r="276" spans="1:7" ht="15">
      <c r="A276" s="115" t="s">
        <v>708</v>
      </c>
      <c r="B276" s="86">
        <v>4</v>
      </c>
      <c r="C276" s="119">
        <v>0.0042064075226783725</v>
      </c>
      <c r="D276" s="86" t="s">
        <v>632</v>
      </c>
      <c r="E276" s="86" t="b">
        <v>0</v>
      </c>
      <c r="F276" s="86" t="b">
        <v>0</v>
      </c>
      <c r="G276" s="86" t="b">
        <v>0</v>
      </c>
    </row>
    <row r="277" spans="1:7" ht="15">
      <c r="A277" s="115" t="s">
        <v>710</v>
      </c>
      <c r="B277" s="86">
        <v>4</v>
      </c>
      <c r="C277" s="119">
        <v>0.0042064075226783725</v>
      </c>
      <c r="D277" s="86" t="s">
        <v>632</v>
      </c>
      <c r="E277" s="86" t="b">
        <v>1</v>
      </c>
      <c r="F277" s="86" t="b">
        <v>0</v>
      </c>
      <c r="G277" s="86" t="b">
        <v>0</v>
      </c>
    </row>
    <row r="278" spans="1:7" ht="15">
      <c r="A278" s="115" t="s">
        <v>703</v>
      </c>
      <c r="B278" s="86">
        <v>4</v>
      </c>
      <c r="C278" s="119">
        <v>0.0045847231520751925</v>
      </c>
      <c r="D278" s="86" t="s">
        <v>632</v>
      </c>
      <c r="E278" s="86" t="b">
        <v>0</v>
      </c>
      <c r="F278" s="86" t="b">
        <v>0</v>
      </c>
      <c r="G278" s="86" t="b">
        <v>0</v>
      </c>
    </row>
    <row r="279" spans="1:7" ht="15">
      <c r="A279" s="115" t="s">
        <v>700</v>
      </c>
      <c r="B279" s="86">
        <v>4</v>
      </c>
      <c r="C279" s="119">
        <v>0.0045847231520751925</v>
      </c>
      <c r="D279" s="86" t="s">
        <v>632</v>
      </c>
      <c r="E279" s="86" t="b">
        <v>0</v>
      </c>
      <c r="F279" s="86" t="b">
        <v>0</v>
      </c>
      <c r="G279" s="86" t="b">
        <v>0</v>
      </c>
    </row>
    <row r="280" spans="1:7" ht="15">
      <c r="A280" s="115" t="s">
        <v>706</v>
      </c>
      <c r="B280" s="86">
        <v>4</v>
      </c>
      <c r="C280" s="119">
        <v>0.0045847231520751925</v>
      </c>
      <c r="D280" s="86" t="s">
        <v>632</v>
      </c>
      <c r="E280" s="86" t="b">
        <v>1</v>
      </c>
      <c r="F280" s="86" t="b">
        <v>0</v>
      </c>
      <c r="G280" s="86" t="b">
        <v>0</v>
      </c>
    </row>
    <row r="281" spans="1:7" ht="15">
      <c r="A281" s="115" t="s">
        <v>697</v>
      </c>
      <c r="B281" s="86">
        <v>4</v>
      </c>
      <c r="C281" s="119">
        <v>0.0045847231520751925</v>
      </c>
      <c r="D281" s="86" t="s">
        <v>632</v>
      </c>
      <c r="E281" s="86" t="b">
        <v>0</v>
      </c>
      <c r="F281" s="86" t="b">
        <v>0</v>
      </c>
      <c r="G281" s="86" t="b">
        <v>0</v>
      </c>
    </row>
    <row r="282" spans="1:7" ht="15">
      <c r="A282" s="115" t="s">
        <v>698</v>
      </c>
      <c r="B282" s="86">
        <v>4</v>
      </c>
      <c r="C282" s="119">
        <v>0.005117929084113591</v>
      </c>
      <c r="D282" s="86" t="s">
        <v>632</v>
      </c>
      <c r="E282" s="86" t="b">
        <v>0</v>
      </c>
      <c r="F282" s="86" t="b">
        <v>0</v>
      </c>
      <c r="G282" s="86" t="b">
        <v>0</v>
      </c>
    </row>
    <row r="283" spans="1:7" ht="15">
      <c r="A283" s="115" t="s">
        <v>724</v>
      </c>
      <c r="B283" s="86">
        <v>3</v>
      </c>
      <c r="C283" s="119">
        <v>0.003438542364056394</v>
      </c>
      <c r="D283" s="86" t="s">
        <v>632</v>
      </c>
      <c r="E283" s="86" t="b">
        <v>0</v>
      </c>
      <c r="F283" s="86" t="b">
        <v>0</v>
      </c>
      <c r="G283" s="86" t="b">
        <v>0</v>
      </c>
    </row>
    <row r="284" spans="1:7" ht="15">
      <c r="A284" s="115" t="s">
        <v>730</v>
      </c>
      <c r="B284" s="86">
        <v>3</v>
      </c>
      <c r="C284" s="119">
        <v>0.003438542364056394</v>
      </c>
      <c r="D284" s="86" t="s">
        <v>632</v>
      </c>
      <c r="E284" s="86" t="b">
        <v>0</v>
      </c>
      <c r="F284" s="86" t="b">
        <v>0</v>
      </c>
      <c r="G284" s="86" t="b">
        <v>0</v>
      </c>
    </row>
    <row r="285" spans="1:7" ht="15">
      <c r="A285" s="115" t="s">
        <v>746</v>
      </c>
      <c r="B285" s="86">
        <v>3</v>
      </c>
      <c r="C285" s="119">
        <v>0.003438542364056394</v>
      </c>
      <c r="D285" s="86" t="s">
        <v>632</v>
      </c>
      <c r="E285" s="86" t="b">
        <v>0</v>
      </c>
      <c r="F285" s="86" t="b">
        <v>0</v>
      </c>
      <c r="G285" s="86" t="b">
        <v>0</v>
      </c>
    </row>
    <row r="286" spans="1:7" ht="15">
      <c r="A286" s="115" t="s">
        <v>738</v>
      </c>
      <c r="B286" s="86">
        <v>3</v>
      </c>
      <c r="C286" s="119">
        <v>0.003438542364056394</v>
      </c>
      <c r="D286" s="86" t="s">
        <v>632</v>
      </c>
      <c r="E286" s="86" t="b">
        <v>0</v>
      </c>
      <c r="F286" s="86" t="b">
        <v>0</v>
      </c>
      <c r="G286" s="86" t="b">
        <v>0</v>
      </c>
    </row>
    <row r="287" spans="1:7" ht="15">
      <c r="A287" s="115" t="s">
        <v>743</v>
      </c>
      <c r="B287" s="86">
        <v>3</v>
      </c>
      <c r="C287" s="119">
        <v>0.003438542364056394</v>
      </c>
      <c r="D287" s="86" t="s">
        <v>632</v>
      </c>
      <c r="E287" s="86" t="b">
        <v>0</v>
      </c>
      <c r="F287" s="86" t="b">
        <v>0</v>
      </c>
      <c r="G287" s="86" t="b">
        <v>0</v>
      </c>
    </row>
    <row r="288" spans="1:7" ht="15">
      <c r="A288" s="115" t="s">
        <v>723</v>
      </c>
      <c r="B288" s="86">
        <v>3</v>
      </c>
      <c r="C288" s="119">
        <v>0.003438542364056394</v>
      </c>
      <c r="D288" s="86" t="s">
        <v>632</v>
      </c>
      <c r="E288" s="86" t="b">
        <v>0</v>
      </c>
      <c r="F288" s="86" t="b">
        <v>0</v>
      </c>
      <c r="G288" s="86" t="b">
        <v>0</v>
      </c>
    </row>
    <row r="289" spans="1:7" ht="15">
      <c r="A289" s="115" t="s">
        <v>742</v>
      </c>
      <c r="B289" s="86">
        <v>3</v>
      </c>
      <c r="C289" s="119">
        <v>0.003438542364056394</v>
      </c>
      <c r="D289" s="86" t="s">
        <v>632</v>
      </c>
      <c r="E289" s="86" t="b">
        <v>0</v>
      </c>
      <c r="F289" s="86" t="b">
        <v>0</v>
      </c>
      <c r="G289" s="86" t="b">
        <v>0</v>
      </c>
    </row>
    <row r="290" spans="1:7" ht="15">
      <c r="A290" s="115" t="s">
        <v>736</v>
      </c>
      <c r="B290" s="86">
        <v>3</v>
      </c>
      <c r="C290" s="119">
        <v>0.003438542364056394</v>
      </c>
      <c r="D290" s="86" t="s">
        <v>632</v>
      </c>
      <c r="E290" s="86" t="b">
        <v>0</v>
      </c>
      <c r="F290" s="86" t="b">
        <v>0</v>
      </c>
      <c r="G290" s="86" t="b">
        <v>0</v>
      </c>
    </row>
    <row r="291" spans="1:7" ht="15">
      <c r="A291" s="115" t="s">
        <v>744</v>
      </c>
      <c r="B291" s="86">
        <v>3</v>
      </c>
      <c r="C291" s="119">
        <v>0.0038384468130851935</v>
      </c>
      <c r="D291" s="86" t="s">
        <v>632</v>
      </c>
      <c r="E291" s="86" t="b">
        <v>0</v>
      </c>
      <c r="F291" s="86" t="b">
        <v>1</v>
      </c>
      <c r="G291" s="86" t="b">
        <v>0</v>
      </c>
    </row>
    <row r="292" spans="1:7" ht="15">
      <c r="A292" s="115" t="s">
        <v>732</v>
      </c>
      <c r="B292" s="86">
        <v>3</v>
      </c>
      <c r="C292" s="119">
        <v>0.003438542364056394</v>
      </c>
      <c r="D292" s="86" t="s">
        <v>632</v>
      </c>
      <c r="E292" s="86" t="b">
        <v>0</v>
      </c>
      <c r="F292" s="86" t="b">
        <v>0</v>
      </c>
      <c r="G292" s="86" t="b">
        <v>0</v>
      </c>
    </row>
    <row r="293" spans="1:7" ht="15">
      <c r="A293" s="115" t="s">
        <v>722</v>
      </c>
      <c r="B293" s="86">
        <v>3</v>
      </c>
      <c r="C293" s="119">
        <v>0.003438542364056394</v>
      </c>
      <c r="D293" s="86" t="s">
        <v>632</v>
      </c>
      <c r="E293" s="86" t="b">
        <v>0</v>
      </c>
      <c r="F293" s="86" t="b">
        <v>0</v>
      </c>
      <c r="G293" s="86" t="b">
        <v>0</v>
      </c>
    </row>
    <row r="294" spans="1:7" ht="15">
      <c r="A294" s="115" t="s">
        <v>721</v>
      </c>
      <c r="B294" s="86">
        <v>3</v>
      </c>
      <c r="C294" s="119">
        <v>0.003438542364056394</v>
      </c>
      <c r="D294" s="86" t="s">
        <v>632</v>
      </c>
      <c r="E294" s="86" t="b">
        <v>1</v>
      </c>
      <c r="F294" s="86" t="b">
        <v>0</v>
      </c>
      <c r="G294" s="86" t="b">
        <v>0</v>
      </c>
    </row>
    <row r="295" spans="1:7" ht="15">
      <c r="A295" s="115" t="s">
        <v>719</v>
      </c>
      <c r="B295" s="86">
        <v>3</v>
      </c>
      <c r="C295" s="119">
        <v>0.003438542364056394</v>
      </c>
      <c r="D295" s="86" t="s">
        <v>632</v>
      </c>
      <c r="E295" s="86" t="b">
        <v>0</v>
      </c>
      <c r="F295" s="86" t="b">
        <v>0</v>
      </c>
      <c r="G295" s="86" t="b">
        <v>0</v>
      </c>
    </row>
    <row r="296" spans="1:7" ht="15">
      <c r="A296" s="115" t="s">
        <v>731</v>
      </c>
      <c r="B296" s="86">
        <v>3</v>
      </c>
      <c r="C296" s="119">
        <v>0.003438542364056394</v>
      </c>
      <c r="D296" s="86" t="s">
        <v>632</v>
      </c>
      <c r="E296" s="86" t="b">
        <v>0</v>
      </c>
      <c r="F296" s="86" t="b">
        <v>0</v>
      </c>
      <c r="G296" s="86" t="b">
        <v>0</v>
      </c>
    </row>
    <row r="297" spans="1:7" ht="15">
      <c r="A297" s="115" t="s">
        <v>745</v>
      </c>
      <c r="B297" s="86">
        <v>3</v>
      </c>
      <c r="C297" s="119">
        <v>0.003438542364056394</v>
      </c>
      <c r="D297" s="86" t="s">
        <v>632</v>
      </c>
      <c r="E297" s="86" t="b">
        <v>0</v>
      </c>
      <c r="F297" s="86" t="b">
        <v>0</v>
      </c>
      <c r="G297" s="86" t="b">
        <v>0</v>
      </c>
    </row>
    <row r="298" spans="1:7" ht="15">
      <c r="A298" s="115" t="s">
        <v>713</v>
      </c>
      <c r="B298" s="86">
        <v>3</v>
      </c>
      <c r="C298" s="119">
        <v>0.003438542364056394</v>
      </c>
      <c r="D298" s="86" t="s">
        <v>632</v>
      </c>
      <c r="E298" s="86" t="b">
        <v>0</v>
      </c>
      <c r="F298" s="86" t="b">
        <v>0</v>
      </c>
      <c r="G298" s="86" t="b">
        <v>0</v>
      </c>
    </row>
    <row r="299" spans="1:7" ht="15">
      <c r="A299" s="115" t="s">
        <v>737</v>
      </c>
      <c r="B299" s="86">
        <v>3</v>
      </c>
      <c r="C299" s="119">
        <v>0.003438542364056394</v>
      </c>
      <c r="D299" s="86" t="s">
        <v>632</v>
      </c>
      <c r="E299" s="86" t="b">
        <v>0</v>
      </c>
      <c r="F299" s="86" t="b">
        <v>0</v>
      </c>
      <c r="G299" s="86" t="b">
        <v>0</v>
      </c>
    </row>
    <row r="300" spans="1:7" ht="15">
      <c r="A300" s="115" t="s">
        <v>715</v>
      </c>
      <c r="B300" s="86">
        <v>3</v>
      </c>
      <c r="C300" s="119">
        <v>0.003438542364056394</v>
      </c>
      <c r="D300" s="86" t="s">
        <v>632</v>
      </c>
      <c r="E300" s="86" t="b">
        <v>0</v>
      </c>
      <c r="F300" s="86" t="b">
        <v>0</v>
      </c>
      <c r="G300" s="86" t="b">
        <v>0</v>
      </c>
    </row>
    <row r="301" spans="1:7" ht="15">
      <c r="A301" s="115" t="s">
        <v>718</v>
      </c>
      <c r="B301" s="86">
        <v>3</v>
      </c>
      <c r="C301" s="119">
        <v>0.003438542364056394</v>
      </c>
      <c r="D301" s="86" t="s">
        <v>632</v>
      </c>
      <c r="E301" s="86" t="b">
        <v>0</v>
      </c>
      <c r="F301" s="86" t="b">
        <v>0</v>
      </c>
      <c r="G301" s="86" t="b">
        <v>0</v>
      </c>
    </row>
    <row r="302" spans="1:7" ht="15">
      <c r="A302" s="115" t="s">
        <v>725</v>
      </c>
      <c r="B302" s="86">
        <v>3</v>
      </c>
      <c r="C302" s="119">
        <v>0.0038384468130851935</v>
      </c>
      <c r="D302" s="86" t="s">
        <v>632</v>
      </c>
      <c r="E302" s="86" t="b">
        <v>0</v>
      </c>
      <c r="F302" s="86" t="b">
        <v>0</v>
      </c>
      <c r="G302" s="86" t="b">
        <v>0</v>
      </c>
    </row>
    <row r="303" spans="1:7" ht="15">
      <c r="A303" s="115" t="s">
        <v>726</v>
      </c>
      <c r="B303" s="86">
        <v>3</v>
      </c>
      <c r="C303" s="119">
        <v>0.003438542364056394</v>
      </c>
      <c r="D303" s="86" t="s">
        <v>632</v>
      </c>
      <c r="E303" s="86" t="b">
        <v>0</v>
      </c>
      <c r="F303" s="86" t="b">
        <v>0</v>
      </c>
      <c r="G303" s="86" t="b">
        <v>0</v>
      </c>
    </row>
    <row r="304" spans="1:7" ht="15">
      <c r="A304" s="115" t="s">
        <v>739</v>
      </c>
      <c r="B304" s="86">
        <v>3</v>
      </c>
      <c r="C304" s="119">
        <v>0.003438542364056394</v>
      </c>
      <c r="D304" s="86" t="s">
        <v>632</v>
      </c>
      <c r="E304" s="86" t="b">
        <v>0</v>
      </c>
      <c r="F304" s="86" t="b">
        <v>0</v>
      </c>
      <c r="G304" s="86" t="b">
        <v>0</v>
      </c>
    </row>
    <row r="305" spans="1:7" ht="15">
      <c r="A305" s="115" t="s">
        <v>729</v>
      </c>
      <c r="B305" s="86">
        <v>3</v>
      </c>
      <c r="C305" s="119">
        <v>0.003438542364056394</v>
      </c>
      <c r="D305" s="86" t="s">
        <v>632</v>
      </c>
      <c r="E305" s="86" t="b">
        <v>1</v>
      </c>
      <c r="F305" s="86" t="b">
        <v>0</v>
      </c>
      <c r="G305" s="86" t="b">
        <v>0</v>
      </c>
    </row>
    <row r="306" spans="1:7" ht="15">
      <c r="A306" s="115" t="s">
        <v>727</v>
      </c>
      <c r="B306" s="86">
        <v>3</v>
      </c>
      <c r="C306" s="119">
        <v>0.003438542364056394</v>
      </c>
      <c r="D306" s="86" t="s">
        <v>632</v>
      </c>
      <c r="E306" s="86" t="b">
        <v>0</v>
      </c>
      <c r="F306" s="86" t="b">
        <v>0</v>
      </c>
      <c r="G306" s="86" t="b">
        <v>0</v>
      </c>
    </row>
    <row r="307" spans="1:7" ht="15">
      <c r="A307" s="115" t="s">
        <v>734</v>
      </c>
      <c r="B307" s="86">
        <v>3</v>
      </c>
      <c r="C307" s="119">
        <v>0.003438542364056394</v>
      </c>
      <c r="D307" s="86" t="s">
        <v>632</v>
      </c>
      <c r="E307" s="86" t="b">
        <v>0</v>
      </c>
      <c r="F307" s="86" t="b">
        <v>0</v>
      </c>
      <c r="G307" s="86" t="b">
        <v>0</v>
      </c>
    </row>
    <row r="308" spans="1:7" ht="15">
      <c r="A308" s="115" t="s">
        <v>720</v>
      </c>
      <c r="B308" s="86">
        <v>3</v>
      </c>
      <c r="C308" s="119">
        <v>0.003438542364056394</v>
      </c>
      <c r="D308" s="86" t="s">
        <v>632</v>
      </c>
      <c r="E308" s="86" t="b">
        <v>0</v>
      </c>
      <c r="F308" s="86" t="b">
        <v>0</v>
      </c>
      <c r="G308" s="86" t="b">
        <v>0</v>
      </c>
    </row>
    <row r="309" spans="1:7" ht="15">
      <c r="A309" s="115" t="s">
        <v>712</v>
      </c>
      <c r="B309" s="86">
        <v>3</v>
      </c>
      <c r="C309" s="119">
        <v>0.003438542364056394</v>
      </c>
      <c r="D309" s="86" t="s">
        <v>632</v>
      </c>
      <c r="E309" s="86" t="b">
        <v>0</v>
      </c>
      <c r="F309" s="86" t="b">
        <v>0</v>
      </c>
      <c r="G309" s="86" t="b">
        <v>0</v>
      </c>
    </row>
    <row r="310" spans="1:7" ht="15">
      <c r="A310" s="115" t="s">
        <v>728</v>
      </c>
      <c r="B310" s="86">
        <v>3</v>
      </c>
      <c r="C310" s="119">
        <v>0.0038384468130851935</v>
      </c>
      <c r="D310" s="86" t="s">
        <v>632</v>
      </c>
      <c r="E310" s="86" t="b">
        <v>0</v>
      </c>
      <c r="F310" s="86" t="b">
        <v>0</v>
      </c>
      <c r="G310" s="86" t="b">
        <v>0</v>
      </c>
    </row>
    <row r="311" spans="1:7" ht="15">
      <c r="A311" s="115" t="s">
        <v>740</v>
      </c>
      <c r="B311" s="86">
        <v>3</v>
      </c>
      <c r="C311" s="119">
        <v>0.003438542364056394</v>
      </c>
      <c r="D311" s="86" t="s">
        <v>632</v>
      </c>
      <c r="E311" s="86" t="b">
        <v>0</v>
      </c>
      <c r="F311" s="86" t="b">
        <v>0</v>
      </c>
      <c r="G311" s="86" t="b">
        <v>0</v>
      </c>
    </row>
    <row r="312" spans="1:7" ht="15">
      <c r="A312" s="115" t="s">
        <v>741</v>
      </c>
      <c r="B312" s="86">
        <v>3</v>
      </c>
      <c r="C312" s="119">
        <v>0.003438542364056394</v>
      </c>
      <c r="D312" s="86" t="s">
        <v>632</v>
      </c>
      <c r="E312" s="86" t="b">
        <v>0</v>
      </c>
      <c r="F312" s="86" t="b">
        <v>0</v>
      </c>
      <c r="G312" s="86" t="b">
        <v>0</v>
      </c>
    </row>
    <row r="313" spans="1:7" ht="15">
      <c r="A313" s="115" t="s">
        <v>717</v>
      </c>
      <c r="B313" s="86">
        <v>3</v>
      </c>
      <c r="C313" s="119">
        <v>0.0038384468130851935</v>
      </c>
      <c r="D313" s="86" t="s">
        <v>632</v>
      </c>
      <c r="E313" s="86" t="b">
        <v>0</v>
      </c>
      <c r="F313" s="86" t="b">
        <v>0</v>
      </c>
      <c r="G313" s="86" t="b">
        <v>0</v>
      </c>
    </row>
    <row r="314" spans="1:7" ht="15">
      <c r="A314" s="115" t="s">
        <v>714</v>
      </c>
      <c r="B314" s="86">
        <v>3</v>
      </c>
      <c r="C314" s="119">
        <v>0.0038384468130851935</v>
      </c>
      <c r="D314" s="86" t="s">
        <v>632</v>
      </c>
      <c r="E314" s="86" t="b">
        <v>0</v>
      </c>
      <c r="F314" s="86" t="b">
        <v>0</v>
      </c>
      <c r="G314" s="86" t="b">
        <v>0</v>
      </c>
    </row>
    <row r="315" spans="1:7" ht="15">
      <c r="A315" s="115" t="s">
        <v>733</v>
      </c>
      <c r="B315" s="86">
        <v>3</v>
      </c>
      <c r="C315" s="119">
        <v>0.003438542364056394</v>
      </c>
      <c r="D315" s="86" t="s">
        <v>632</v>
      </c>
      <c r="E315" s="86" t="b">
        <v>0</v>
      </c>
      <c r="F315" s="86" t="b">
        <v>0</v>
      </c>
      <c r="G315" s="86" t="b">
        <v>0</v>
      </c>
    </row>
    <row r="316" spans="1:7" ht="15">
      <c r="A316" s="115" t="s">
        <v>735</v>
      </c>
      <c r="B316" s="86">
        <v>3</v>
      </c>
      <c r="C316" s="119">
        <v>0.004522087984161608</v>
      </c>
      <c r="D316" s="86" t="s">
        <v>632</v>
      </c>
      <c r="E316" s="86" t="b">
        <v>0</v>
      </c>
      <c r="F316" s="86" t="b">
        <v>0</v>
      </c>
      <c r="G316" s="86" t="b">
        <v>0</v>
      </c>
    </row>
    <row r="317" spans="1:7" ht="15">
      <c r="A317" s="115" t="s">
        <v>716</v>
      </c>
      <c r="B317" s="86">
        <v>3</v>
      </c>
      <c r="C317" s="119">
        <v>0.004522087984161608</v>
      </c>
      <c r="D317" s="86" t="s">
        <v>632</v>
      </c>
      <c r="E317" s="86" t="b">
        <v>0</v>
      </c>
      <c r="F317" s="86" t="b">
        <v>0</v>
      </c>
      <c r="G317" s="86" t="b">
        <v>0</v>
      </c>
    </row>
    <row r="318" spans="1:7" ht="15">
      <c r="A318" s="115" t="s">
        <v>867</v>
      </c>
      <c r="B318" s="86">
        <v>2</v>
      </c>
      <c r="C318" s="119">
        <v>0.0025589645420567957</v>
      </c>
      <c r="D318" s="86" t="s">
        <v>632</v>
      </c>
      <c r="E318" s="86" t="b">
        <v>0</v>
      </c>
      <c r="F318" s="86" t="b">
        <v>0</v>
      </c>
      <c r="G318" s="86" t="b">
        <v>0</v>
      </c>
    </row>
    <row r="319" spans="1:7" ht="15">
      <c r="A319" s="115" t="s">
        <v>813</v>
      </c>
      <c r="B319" s="86">
        <v>2</v>
      </c>
      <c r="C319" s="119">
        <v>0.0025589645420567957</v>
      </c>
      <c r="D319" s="86" t="s">
        <v>632</v>
      </c>
      <c r="E319" s="86" t="b">
        <v>0</v>
      </c>
      <c r="F319" s="86" t="b">
        <v>0</v>
      </c>
      <c r="G319" s="86" t="b">
        <v>0</v>
      </c>
    </row>
    <row r="320" spans="1:7" ht="15">
      <c r="A320" s="115" t="s">
        <v>866</v>
      </c>
      <c r="B320" s="86">
        <v>2</v>
      </c>
      <c r="C320" s="119">
        <v>0.0025589645420567957</v>
      </c>
      <c r="D320" s="86" t="s">
        <v>632</v>
      </c>
      <c r="E320" s="86" t="b">
        <v>0</v>
      </c>
      <c r="F320" s="86" t="b">
        <v>0</v>
      </c>
      <c r="G320" s="86" t="b">
        <v>0</v>
      </c>
    </row>
    <row r="321" spans="1:7" ht="15">
      <c r="A321" s="115" t="s">
        <v>806</v>
      </c>
      <c r="B321" s="86">
        <v>2</v>
      </c>
      <c r="C321" s="119">
        <v>0.0025589645420567957</v>
      </c>
      <c r="D321" s="86" t="s">
        <v>632</v>
      </c>
      <c r="E321" s="86" t="b">
        <v>0</v>
      </c>
      <c r="F321" s="86" t="b">
        <v>0</v>
      </c>
      <c r="G321" s="86" t="b">
        <v>0</v>
      </c>
    </row>
    <row r="322" spans="1:7" ht="15">
      <c r="A322" s="115" t="s">
        <v>798</v>
      </c>
      <c r="B322" s="86">
        <v>2</v>
      </c>
      <c r="C322" s="119">
        <v>0.0025589645420567957</v>
      </c>
      <c r="D322" s="86" t="s">
        <v>632</v>
      </c>
      <c r="E322" s="86" t="b">
        <v>0</v>
      </c>
      <c r="F322" s="86" t="b">
        <v>0</v>
      </c>
      <c r="G322" s="86" t="b">
        <v>0</v>
      </c>
    </row>
    <row r="323" spans="1:7" ht="15">
      <c r="A323" s="115" t="s">
        <v>861</v>
      </c>
      <c r="B323" s="86">
        <v>2</v>
      </c>
      <c r="C323" s="119">
        <v>0.0025589645420567957</v>
      </c>
      <c r="D323" s="86" t="s">
        <v>632</v>
      </c>
      <c r="E323" s="86" t="b">
        <v>0</v>
      </c>
      <c r="F323" s="86" t="b">
        <v>0</v>
      </c>
      <c r="G323" s="86" t="b">
        <v>0</v>
      </c>
    </row>
    <row r="324" spans="1:7" ht="15">
      <c r="A324" s="115" t="s">
        <v>794</v>
      </c>
      <c r="B324" s="86">
        <v>2</v>
      </c>
      <c r="C324" s="119">
        <v>0.0025589645420567957</v>
      </c>
      <c r="D324" s="86" t="s">
        <v>632</v>
      </c>
      <c r="E324" s="86" t="b">
        <v>0</v>
      </c>
      <c r="F324" s="86" t="b">
        <v>0</v>
      </c>
      <c r="G324" s="86" t="b">
        <v>0</v>
      </c>
    </row>
    <row r="325" spans="1:7" ht="15">
      <c r="A325" s="115" t="s">
        <v>777</v>
      </c>
      <c r="B325" s="86">
        <v>2</v>
      </c>
      <c r="C325" s="119">
        <v>0.0025589645420567957</v>
      </c>
      <c r="D325" s="86" t="s">
        <v>632</v>
      </c>
      <c r="E325" s="86" t="b">
        <v>0</v>
      </c>
      <c r="F325" s="86" t="b">
        <v>0</v>
      </c>
      <c r="G325" s="86" t="b">
        <v>0</v>
      </c>
    </row>
    <row r="326" spans="1:7" ht="15">
      <c r="A326" s="115" t="s">
        <v>865</v>
      </c>
      <c r="B326" s="86">
        <v>2</v>
      </c>
      <c r="C326" s="119">
        <v>0.0025589645420567957</v>
      </c>
      <c r="D326" s="86" t="s">
        <v>632</v>
      </c>
      <c r="E326" s="86" t="b">
        <v>1</v>
      </c>
      <c r="F326" s="86" t="b">
        <v>0</v>
      </c>
      <c r="G326" s="86" t="b">
        <v>0</v>
      </c>
    </row>
    <row r="327" spans="1:7" ht="15">
      <c r="A327" s="115" t="s">
        <v>852</v>
      </c>
      <c r="B327" s="86">
        <v>2</v>
      </c>
      <c r="C327" s="119">
        <v>0.0025589645420567957</v>
      </c>
      <c r="D327" s="86" t="s">
        <v>632</v>
      </c>
      <c r="E327" s="86" t="b">
        <v>0</v>
      </c>
      <c r="F327" s="86" t="b">
        <v>0</v>
      </c>
      <c r="G327" s="86" t="b">
        <v>0</v>
      </c>
    </row>
    <row r="328" spans="1:7" ht="15">
      <c r="A328" s="115" t="s">
        <v>864</v>
      </c>
      <c r="B328" s="86">
        <v>2</v>
      </c>
      <c r="C328" s="119">
        <v>0.0025589645420567957</v>
      </c>
      <c r="D328" s="86" t="s">
        <v>632</v>
      </c>
      <c r="E328" s="86" t="b">
        <v>0</v>
      </c>
      <c r="F328" s="86" t="b">
        <v>0</v>
      </c>
      <c r="G328" s="86" t="b">
        <v>0</v>
      </c>
    </row>
    <row r="329" spans="1:7" ht="15">
      <c r="A329" s="115" t="s">
        <v>844</v>
      </c>
      <c r="B329" s="86">
        <v>2</v>
      </c>
      <c r="C329" s="119">
        <v>0.0025589645420567957</v>
      </c>
      <c r="D329" s="86" t="s">
        <v>632</v>
      </c>
      <c r="E329" s="86" t="b">
        <v>0</v>
      </c>
      <c r="F329" s="86" t="b">
        <v>0</v>
      </c>
      <c r="G329" s="86" t="b">
        <v>0</v>
      </c>
    </row>
    <row r="330" spans="1:7" ht="15">
      <c r="A330" s="115" t="s">
        <v>855</v>
      </c>
      <c r="B330" s="86">
        <v>2</v>
      </c>
      <c r="C330" s="119">
        <v>0.0025589645420567957</v>
      </c>
      <c r="D330" s="86" t="s">
        <v>632</v>
      </c>
      <c r="E330" s="86" t="b">
        <v>0</v>
      </c>
      <c r="F330" s="86" t="b">
        <v>0</v>
      </c>
      <c r="G330" s="86" t="b">
        <v>0</v>
      </c>
    </row>
    <row r="331" spans="1:7" ht="15">
      <c r="A331" s="115" t="s">
        <v>841</v>
      </c>
      <c r="B331" s="86">
        <v>2</v>
      </c>
      <c r="C331" s="119">
        <v>0.0025589645420567957</v>
      </c>
      <c r="D331" s="86" t="s">
        <v>632</v>
      </c>
      <c r="E331" s="86" t="b">
        <v>0</v>
      </c>
      <c r="F331" s="86" t="b">
        <v>0</v>
      </c>
      <c r="G331" s="86" t="b">
        <v>0</v>
      </c>
    </row>
    <row r="332" spans="1:7" ht="15">
      <c r="A332" s="115" t="s">
        <v>857</v>
      </c>
      <c r="B332" s="86">
        <v>2</v>
      </c>
      <c r="C332" s="119">
        <v>0.0025589645420567957</v>
      </c>
      <c r="D332" s="86" t="s">
        <v>632</v>
      </c>
      <c r="E332" s="86" t="b">
        <v>0</v>
      </c>
      <c r="F332" s="86" t="b">
        <v>0</v>
      </c>
      <c r="G332" s="86" t="b">
        <v>0</v>
      </c>
    </row>
    <row r="333" spans="1:7" ht="15">
      <c r="A333" s="115" t="s">
        <v>823</v>
      </c>
      <c r="B333" s="86">
        <v>2</v>
      </c>
      <c r="C333" s="119">
        <v>0.0025589645420567957</v>
      </c>
      <c r="D333" s="86" t="s">
        <v>632</v>
      </c>
      <c r="E333" s="86" t="b">
        <v>0</v>
      </c>
      <c r="F333" s="86" t="b">
        <v>0</v>
      </c>
      <c r="G333" s="86" t="b">
        <v>0</v>
      </c>
    </row>
    <row r="334" spans="1:7" ht="15">
      <c r="A334" s="115" t="s">
        <v>810</v>
      </c>
      <c r="B334" s="86">
        <v>2</v>
      </c>
      <c r="C334" s="119">
        <v>0.0025589645420567957</v>
      </c>
      <c r="D334" s="86" t="s">
        <v>632</v>
      </c>
      <c r="E334" s="86" t="b">
        <v>0</v>
      </c>
      <c r="F334" s="86" t="b">
        <v>0</v>
      </c>
      <c r="G334" s="86" t="b">
        <v>0</v>
      </c>
    </row>
    <row r="335" spans="1:7" ht="15">
      <c r="A335" s="115" t="s">
        <v>849</v>
      </c>
      <c r="B335" s="86">
        <v>2</v>
      </c>
      <c r="C335" s="119">
        <v>0.0025589645420567957</v>
      </c>
      <c r="D335" s="86" t="s">
        <v>632</v>
      </c>
      <c r="E335" s="86" t="b">
        <v>0</v>
      </c>
      <c r="F335" s="86" t="b">
        <v>0</v>
      </c>
      <c r="G335" s="86" t="b">
        <v>0</v>
      </c>
    </row>
    <row r="336" spans="1:7" ht="15">
      <c r="A336" s="115" t="s">
        <v>862</v>
      </c>
      <c r="B336" s="86">
        <v>2</v>
      </c>
      <c r="C336" s="119">
        <v>0.0025589645420567957</v>
      </c>
      <c r="D336" s="86" t="s">
        <v>632</v>
      </c>
      <c r="E336" s="86" t="b">
        <v>0</v>
      </c>
      <c r="F336" s="86" t="b">
        <v>0</v>
      </c>
      <c r="G336" s="86" t="b">
        <v>0</v>
      </c>
    </row>
    <row r="337" spans="1:7" ht="15">
      <c r="A337" s="115" t="s">
        <v>863</v>
      </c>
      <c r="B337" s="86">
        <v>2</v>
      </c>
      <c r="C337" s="119">
        <v>0.0025589645420567957</v>
      </c>
      <c r="D337" s="86" t="s">
        <v>632</v>
      </c>
      <c r="E337" s="86" t="b">
        <v>0</v>
      </c>
      <c r="F337" s="86" t="b">
        <v>0</v>
      </c>
      <c r="G337" s="86" t="b">
        <v>0</v>
      </c>
    </row>
    <row r="338" spans="1:7" ht="15">
      <c r="A338" s="115" t="s">
        <v>800</v>
      </c>
      <c r="B338" s="86">
        <v>2</v>
      </c>
      <c r="C338" s="119">
        <v>0.0025589645420567957</v>
      </c>
      <c r="D338" s="86" t="s">
        <v>632</v>
      </c>
      <c r="E338" s="86" t="b">
        <v>0</v>
      </c>
      <c r="F338" s="86" t="b">
        <v>0</v>
      </c>
      <c r="G338" s="86" t="b">
        <v>0</v>
      </c>
    </row>
    <row r="339" spans="1:7" ht="15">
      <c r="A339" s="115" t="s">
        <v>860</v>
      </c>
      <c r="B339" s="86">
        <v>2</v>
      </c>
      <c r="C339" s="119">
        <v>0.0025589645420567957</v>
      </c>
      <c r="D339" s="86" t="s">
        <v>632</v>
      </c>
      <c r="E339" s="86" t="b">
        <v>0</v>
      </c>
      <c r="F339" s="86" t="b">
        <v>0</v>
      </c>
      <c r="G339" s="86" t="b">
        <v>0</v>
      </c>
    </row>
    <row r="340" spans="1:7" ht="15">
      <c r="A340" s="115" t="s">
        <v>828</v>
      </c>
      <c r="B340" s="86">
        <v>2</v>
      </c>
      <c r="C340" s="119">
        <v>0.0025589645420567957</v>
      </c>
      <c r="D340" s="86" t="s">
        <v>632</v>
      </c>
      <c r="E340" s="86" t="b">
        <v>0</v>
      </c>
      <c r="F340" s="86" t="b">
        <v>0</v>
      </c>
      <c r="G340" s="86" t="b">
        <v>0</v>
      </c>
    </row>
    <row r="341" spans="1:7" ht="15">
      <c r="A341" s="115" t="s">
        <v>840</v>
      </c>
      <c r="B341" s="86">
        <v>2</v>
      </c>
      <c r="C341" s="119">
        <v>0.0025589645420567957</v>
      </c>
      <c r="D341" s="86" t="s">
        <v>632</v>
      </c>
      <c r="E341" s="86" t="b">
        <v>0</v>
      </c>
      <c r="F341" s="86" t="b">
        <v>0</v>
      </c>
      <c r="G341" s="86" t="b">
        <v>0</v>
      </c>
    </row>
    <row r="342" spans="1:7" ht="15">
      <c r="A342" s="115" t="s">
        <v>847</v>
      </c>
      <c r="B342" s="86">
        <v>2</v>
      </c>
      <c r="C342" s="119">
        <v>0.0025589645420567957</v>
      </c>
      <c r="D342" s="86" t="s">
        <v>632</v>
      </c>
      <c r="E342" s="86" t="b">
        <v>0</v>
      </c>
      <c r="F342" s="86" t="b">
        <v>0</v>
      </c>
      <c r="G342" s="86" t="b">
        <v>0</v>
      </c>
    </row>
    <row r="343" spans="1:7" ht="15">
      <c r="A343" s="115" t="s">
        <v>859</v>
      </c>
      <c r="B343" s="86">
        <v>2</v>
      </c>
      <c r="C343" s="119">
        <v>0.0025589645420567957</v>
      </c>
      <c r="D343" s="86" t="s">
        <v>632</v>
      </c>
      <c r="E343" s="86" t="b">
        <v>0</v>
      </c>
      <c r="F343" s="86" t="b">
        <v>0</v>
      </c>
      <c r="G343" s="86" t="b">
        <v>0</v>
      </c>
    </row>
    <row r="344" spans="1:7" ht="15">
      <c r="A344" s="115" t="s">
        <v>780</v>
      </c>
      <c r="B344" s="86">
        <v>2</v>
      </c>
      <c r="C344" s="119">
        <v>0.0025589645420567957</v>
      </c>
      <c r="D344" s="86" t="s">
        <v>632</v>
      </c>
      <c r="E344" s="86" t="b">
        <v>0</v>
      </c>
      <c r="F344" s="86" t="b">
        <v>0</v>
      </c>
      <c r="G344" s="86" t="b">
        <v>0</v>
      </c>
    </row>
    <row r="345" spans="1:7" ht="15">
      <c r="A345" s="115" t="s">
        <v>803</v>
      </c>
      <c r="B345" s="86">
        <v>2</v>
      </c>
      <c r="C345" s="119">
        <v>0.0025589645420567957</v>
      </c>
      <c r="D345" s="86" t="s">
        <v>632</v>
      </c>
      <c r="E345" s="86" t="b">
        <v>0</v>
      </c>
      <c r="F345" s="86" t="b">
        <v>0</v>
      </c>
      <c r="G345" s="86" t="b">
        <v>0</v>
      </c>
    </row>
    <row r="346" spans="1:7" ht="15">
      <c r="A346" s="115" t="s">
        <v>832</v>
      </c>
      <c r="B346" s="86">
        <v>2</v>
      </c>
      <c r="C346" s="119">
        <v>0.0025589645420567957</v>
      </c>
      <c r="D346" s="86" t="s">
        <v>632</v>
      </c>
      <c r="E346" s="86" t="b">
        <v>0</v>
      </c>
      <c r="F346" s="86" t="b">
        <v>0</v>
      </c>
      <c r="G346" s="86" t="b">
        <v>0</v>
      </c>
    </row>
    <row r="347" spans="1:7" ht="15">
      <c r="A347" s="115" t="s">
        <v>858</v>
      </c>
      <c r="B347" s="86">
        <v>2</v>
      </c>
      <c r="C347" s="119">
        <v>0.0025589645420567957</v>
      </c>
      <c r="D347" s="86" t="s">
        <v>632</v>
      </c>
      <c r="E347" s="86" t="b">
        <v>0</v>
      </c>
      <c r="F347" s="86" t="b">
        <v>0</v>
      </c>
      <c r="G347" s="86" t="b">
        <v>0</v>
      </c>
    </row>
    <row r="348" spans="1:7" ht="15">
      <c r="A348" s="115" t="s">
        <v>845</v>
      </c>
      <c r="B348" s="86">
        <v>2</v>
      </c>
      <c r="C348" s="119">
        <v>0.0025589645420567957</v>
      </c>
      <c r="D348" s="86" t="s">
        <v>632</v>
      </c>
      <c r="E348" s="86" t="b">
        <v>0</v>
      </c>
      <c r="F348" s="86" t="b">
        <v>0</v>
      </c>
      <c r="G348" s="86" t="b">
        <v>0</v>
      </c>
    </row>
    <row r="349" spans="1:7" ht="15">
      <c r="A349" s="115" t="s">
        <v>856</v>
      </c>
      <c r="B349" s="86">
        <v>2</v>
      </c>
      <c r="C349" s="119">
        <v>0.0030147253227744055</v>
      </c>
      <c r="D349" s="86" t="s">
        <v>632</v>
      </c>
      <c r="E349" s="86" t="b">
        <v>0</v>
      </c>
      <c r="F349" s="86" t="b">
        <v>1</v>
      </c>
      <c r="G349" s="86" t="b">
        <v>0</v>
      </c>
    </row>
    <row r="350" spans="1:7" ht="15">
      <c r="A350" s="115" t="s">
        <v>853</v>
      </c>
      <c r="B350" s="86">
        <v>2</v>
      </c>
      <c r="C350" s="119">
        <v>0.0025589645420567957</v>
      </c>
      <c r="D350" s="86" t="s">
        <v>632</v>
      </c>
      <c r="E350" s="86" t="b">
        <v>0</v>
      </c>
      <c r="F350" s="86" t="b">
        <v>0</v>
      </c>
      <c r="G350" s="86" t="b">
        <v>0</v>
      </c>
    </row>
    <row r="351" spans="1:7" ht="15">
      <c r="A351" s="115" t="s">
        <v>854</v>
      </c>
      <c r="B351" s="86">
        <v>2</v>
      </c>
      <c r="C351" s="119">
        <v>0.0025589645420567957</v>
      </c>
      <c r="D351" s="86" t="s">
        <v>632</v>
      </c>
      <c r="E351" s="86" t="b">
        <v>0</v>
      </c>
      <c r="F351" s="86" t="b">
        <v>0</v>
      </c>
      <c r="G351" s="86" t="b">
        <v>0</v>
      </c>
    </row>
    <row r="352" spans="1:7" ht="15">
      <c r="A352" s="115" t="s">
        <v>843</v>
      </c>
      <c r="B352" s="86">
        <v>2</v>
      </c>
      <c r="C352" s="119">
        <v>0.0025589645420567957</v>
      </c>
      <c r="D352" s="86" t="s">
        <v>632</v>
      </c>
      <c r="E352" s="86" t="b">
        <v>0</v>
      </c>
      <c r="F352" s="86" t="b">
        <v>0</v>
      </c>
      <c r="G352" s="86" t="b">
        <v>0</v>
      </c>
    </row>
    <row r="353" spans="1:7" ht="15">
      <c r="A353" s="115" t="s">
        <v>811</v>
      </c>
      <c r="B353" s="86">
        <v>2</v>
      </c>
      <c r="C353" s="119">
        <v>0.0025589645420567957</v>
      </c>
      <c r="D353" s="86" t="s">
        <v>632</v>
      </c>
      <c r="E353" s="86" t="b">
        <v>0</v>
      </c>
      <c r="F353" s="86" t="b">
        <v>0</v>
      </c>
      <c r="G353" s="86" t="b">
        <v>0</v>
      </c>
    </row>
    <row r="354" spans="1:7" ht="15">
      <c r="A354" s="115" t="s">
        <v>850</v>
      </c>
      <c r="B354" s="86">
        <v>2</v>
      </c>
      <c r="C354" s="119">
        <v>0.0025589645420567957</v>
      </c>
      <c r="D354" s="86" t="s">
        <v>632</v>
      </c>
      <c r="E354" s="86" t="b">
        <v>0</v>
      </c>
      <c r="F354" s="86" t="b">
        <v>0</v>
      </c>
      <c r="G354" s="86" t="b">
        <v>0</v>
      </c>
    </row>
    <row r="355" spans="1:7" ht="15">
      <c r="A355" s="115" t="s">
        <v>826</v>
      </c>
      <c r="B355" s="86">
        <v>2</v>
      </c>
      <c r="C355" s="119">
        <v>0.0025589645420567957</v>
      </c>
      <c r="D355" s="86" t="s">
        <v>632</v>
      </c>
      <c r="E355" s="86" t="b">
        <v>0</v>
      </c>
      <c r="F355" s="86" t="b">
        <v>0</v>
      </c>
      <c r="G355" s="86" t="b">
        <v>0</v>
      </c>
    </row>
    <row r="356" spans="1:7" ht="15">
      <c r="A356" s="115" t="s">
        <v>851</v>
      </c>
      <c r="B356" s="86">
        <v>2</v>
      </c>
      <c r="C356" s="119">
        <v>0.0030147253227744055</v>
      </c>
      <c r="D356" s="86" t="s">
        <v>632</v>
      </c>
      <c r="E356" s="86" t="b">
        <v>0</v>
      </c>
      <c r="F356" s="86" t="b">
        <v>0</v>
      </c>
      <c r="G356" s="86" t="b">
        <v>0</v>
      </c>
    </row>
    <row r="357" spans="1:7" ht="15">
      <c r="A357" s="115" t="s">
        <v>848</v>
      </c>
      <c r="B357" s="86">
        <v>2</v>
      </c>
      <c r="C357" s="119">
        <v>0.0030147253227744055</v>
      </c>
      <c r="D357" s="86" t="s">
        <v>632</v>
      </c>
      <c r="E357" s="86" t="b">
        <v>0</v>
      </c>
      <c r="F357" s="86" t="b">
        <v>1</v>
      </c>
      <c r="G357" s="86" t="b">
        <v>0</v>
      </c>
    </row>
    <row r="358" spans="1:7" ht="15">
      <c r="A358" s="115" t="s">
        <v>758</v>
      </c>
      <c r="B358" s="86">
        <v>2</v>
      </c>
      <c r="C358" s="119">
        <v>0.0025589645420567957</v>
      </c>
      <c r="D358" s="86" t="s">
        <v>632</v>
      </c>
      <c r="E358" s="86" t="b">
        <v>0</v>
      </c>
      <c r="F358" s="86" t="b">
        <v>0</v>
      </c>
      <c r="G358" s="86" t="b">
        <v>0</v>
      </c>
    </row>
    <row r="359" spans="1:7" ht="15">
      <c r="A359" s="115" t="s">
        <v>796</v>
      </c>
      <c r="B359" s="86">
        <v>2</v>
      </c>
      <c r="C359" s="119">
        <v>0.0025589645420567957</v>
      </c>
      <c r="D359" s="86" t="s">
        <v>632</v>
      </c>
      <c r="E359" s="86" t="b">
        <v>0</v>
      </c>
      <c r="F359" s="86" t="b">
        <v>0</v>
      </c>
      <c r="G359" s="86" t="b">
        <v>0</v>
      </c>
    </row>
    <row r="360" spans="1:7" ht="15">
      <c r="A360" s="115" t="s">
        <v>752</v>
      </c>
      <c r="B360" s="86">
        <v>2</v>
      </c>
      <c r="C360" s="119">
        <v>0.0025589645420567957</v>
      </c>
      <c r="D360" s="86" t="s">
        <v>632</v>
      </c>
      <c r="E360" s="86" t="b">
        <v>1</v>
      </c>
      <c r="F360" s="86" t="b">
        <v>0</v>
      </c>
      <c r="G360" s="86" t="b">
        <v>0</v>
      </c>
    </row>
    <row r="361" spans="1:7" ht="15">
      <c r="A361" s="115" t="s">
        <v>797</v>
      </c>
      <c r="B361" s="86">
        <v>2</v>
      </c>
      <c r="C361" s="119">
        <v>0.0025589645420567957</v>
      </c>
      <c r="D361" s="86" t="s">
        <v>632</v>
      </c>
      <c r="E361" s="86" t="b">
        <v>0</v>
      </c>
      <c r="F361" s="86" t="b">
        <v>0</v>
      </c>
      <c r="G361" s="86" t="b">
        <v>0</v>
      </c>
    </row>
    <row r="362" spans="1:7" ht="15">
      <c r="A362" s="115" t="s">
        <v>835</v>
      </c>
      <c r="B362" s="86">
        <v>2</v>
      </c>
      <c r="C362" s="119">
        <v>0.0025589645420567957</v>
      </c>
      <c r="D362" s="86" t="s">
        <v>632</v>
      </c>
      <c r="E362" s="86" t="b">
        <v>0</v>
      </c>
      <c r="F362" s="86" t="b">
        <v>0</v>
      </c>
      <c r="G362" s="86" t="b">
        <v>0</v>
      </c>
    </row>
    <row r="363" spans="1:7" ht="15">
      <c r="A363" s="115" t="s">
        <v>846</v>
      </c>
      <c r="B363" s="86">
        <v>2</v>
      </c>
      <c r="C363" s="119">
        <v>0.0030147253227744055</v>
      </c>
      <c r="D363" s="86" t="s">
        <v>632</v>
      </c>
      <c r="E363" s="86" t="b">
        <v>0</v>
      </c>
      <c r="F363" s="86" t="b">
        <v>0</v>
      </c>
      <c r="G363" s="86" t="b">
        <v>0</v>
      </c>
    </row>
    <row r="364" spans="1:7" ht="15">
      <c r="A364" s="115" t="s">
        <v>836</v>
      </c>
      <c r="B364" s="86">
        <v>2</v>
      </c>
      <c r="C364" s="119">
        <v>0.0025589645420567957</v>
      </c>
      <c r="D364" s="86" t="s">
        <v>632</v>
      </c>
      <c r="E364" s="86" t="b">
        <v>0</v>
      </c>
      <c r="F364" s="86" t="b">
        <v>0</v>
      </c>
      <c r="G364" s="86" t="b">
        <v>0</v>
      </c>
    </row>
    <row r="365" spans="1:7" ht="15">
      <c r="A365" s="115" t="s">
        <v>830</v>
      </c>
      <c r="B365" s="86">
        <v>2</v>
      </c>
      <c r="C365" s="119">
        <v>0.0025589645420567957</v>
      </c>
      <c r="D365" s="86" t="s">
        <v>632</v>
      </c>
      <c r="E365" s="86" t="b">
        <v>0</v>
      </c>
      <c r="F365" s="86" t="b">
        <v>0</v>
      </c>
      <c r="G365" s="86" t="b">
        <v>0</v>
      </c>
    </row>
    <row r="366" spans="1:7" ht="15">
      <c r="A366" s="115" t="s">
        <v>842</v>
      </c>
      <c r="B366" s="86">
        <v>2</v>
      </c>
      <c r="C366" s="119">
        <v>0.0030147253227744055</v>
      </c>
      <c r="D366" s="86" t="s">
        <v>632</v>
      </c>
      <c r="E366" s="86" t="b">
        <v>0</v>
      </c>
      <c r="F366" s="86" t="b">
        <v>0</v>
      </c>
      <c r="G366" s="86" t="b">
        <v>0</v>
      </c>
    </row>
    <row r="367" spans="1:7" ht="15">
      <c r="A367" s="115" t="s">
        <v>839</v>
      </c>
      <c r="B367" s="86">
        <v>2</v>
      </c>
      <c r="C367" s="119">
        <v>0.0025589645420567957</v>
      </c>
      <c r="D367" s="86" t="s">
        <v>632</v>
      </c>
      <c r="E367" s="86" t="b">
        <v>0</v>
      </c>
      <c r="F367" s="86" t="b">
        <v>0</v>
      </c>
      <c r="G367" s="86" t="b">
        <v>0</v>
      </c>
    </row>
    <row r="368" spans="1:7" ht="15">
      <c r="A368" s="115" t="s">
        <v>837</v>
      </c>
      <c r="B368" s="86">
        <v>2</v>
      </c>
      <c r="C368" s="119">
        <v>0.0030147253227744055</v>
      </c>
      <c r="D368" s="86" t="s">
        <v>632</v>
      </c>
      <c r="E368" s="86" t="b">
        <v>0</v>
      </c>
      <c r="F368" s="86" t="b">
        <v>0</v>
      </c>
      <c r="G368" s="86" t="b">
        <v>0</v>
      </c>
    </row>
    <row r="369" spans="1:7" ht="15">
      <c r="A369" s="115" t="s">
        <v>838</v>
      </c>
      <c r="B369" s="86">
        <v>2</v>
      </c>
      <c r="C369" s="119">
        <v>0.0030147253227744055</v>
      </c>
      <c r="D369" s="86" t="s">
        <v>632</v>
      </c>
      <c r="E369" s="86" t="b">
        <v>0</v>
      </c>
      <c r="F369" s="86" t="b">
        <v>0</v>
      </c>
      <c r="G369" s="86" t="b">
        <v>0</v>
      </c>
    </row>
    <row r="370" spans="1:7" ht="15">
      <c r="A370" s="115" t="s">
        <v>801</v>
      </c>
      <c r="B370" s="86">
        <v>2</v>
      </c>
      <c r="C370" s="119">
        <v>0.0025589645420567957</v>
      </c>
      <c r="D370" s="86" t="s">
        <v>632</v>
      </c>
      <c r="E370" s="86" t="b">
        <v>0</v>
      </c>
      <c r="F370" s="86" t="b">
        <v>0</v>
      </c>
      <c r="G370" s="86" t="b">
        <v>0</v>
      </c>
    </row>
    <row r="371" spans="1:7" ht="15">
      <c r="A371" s="115" t="s">
        <v>779</v>
      </c>
      <c r="B371" s="86">
        <v>2</v>
      </c>
      <c r="C371" s="119">
        <v>0.0025589645420567957</v>
      </c>
      <c r="D371" s="86" t="s">
        <v>632</v>
      </c>
      <c r="E371" s="86" t="b">
        <v>0</v>
      </c>
      <c r="F371" s="86" t="b">
        <v>0</v>
      </c>
      <c r="G371" s="86" t="b">
        <v>0</v>
      </c>
    </row>
    <row r="372" spans="1:7" ht="15">
      <c r="A372" s="115" t="s">
        <v>766</v>
      </c>
      <c r="B372" s="86">
        <v>2</v>
      </c>
      <c r="C372" s="119">
        <v>0.0025589645420567957</v>
      </c>
      <c r="D372" s="86" t="s">
        <v>632</v>
      </c>
      <c r="E372" s="86" t="b">
        <v>0</v>
      </c>
      <c r="F372" s="86" t="b">
        <v>0</v>
      </c>
      <c r="G372" s="86" t="b">
        <v>0</v>
      </c>
    </row>
    <row r="373" spans="1:7" ht="15">
      <c r="A373" s="115" t="s">
        <v>769</v>
      </c>
      <c r="B373" s="86">
        <v>2</v>
      </c>
      <c r="C373" s="119">
        <v>0.0025589645420567957</v>
      </c>
      <c r="D373" s="86" t="s">
        <v>632</v>
      </c>
      <c r="E373" s="86" t="b">
        <v>0</v>
      </c>
      <c r="F373" s="86" t="b">
        <v>0</v>
      </c>
      <c r="G373" s="86" t="b">
        <v>0</v>
      </c>
    </row>
    <row r="374" spans="1:7" ht="15">
      <c r="A374" s="115" t="s">
        <v>834</v>
      </c>
      <c r="B374" s="86">
        <v>2</v>
      </c>
      <c r="C374" s="119">
        <v>0.0030147253227744055</v>
      </c>
      <c r="D374" s="86" t="s">
        <v>632</v>
      </c>
      <c r="E374" s="86" t="b">
        <v>0</v>
      </c>
      <c r="F374" s="86" t="b">
        <v>0</v>
      </c>
      <c r="G374" s="86" t="b">
        <v>0</v>
      </c>
    </row>
    <row r="375" spans="1:7" ht="15">
      <c r="A375" s="115" t="s">
        <v>791</v>
      </c>
      <c r="B375" s="86">
        <v>2</v>
      </c>
      <c r="C375" s="119">
        <v>0.0025589645420567957</v>
      </c>
      <c r="D375" s="86" t="s">
        <v>632</v>
      </c>
      <c r="E375" s="86" t="b">
        <v>1</v>
      </c>
      <c r="F375" s="86" t="b">
        <v>0</v>
      </c>
      <c r="G375" s="86" t="b">
        <v>0</v>
      </c>
    </row>
    <row r="376" spans="1:7" ht="15">
      <c r="A376" s="115" t="s">
        <v>812</v>
      </c>
      <c r="B376" s="86">
        <v>2</v>
      </c>
      <c r="C376" s="119">
        <v>0.0025589645420567957</v>
      </c>
      <c r="D376" s="86" t="s">
        <v>632</v>
      </c>
      <c r="E376" s="86" t="b">
        <v>0</v>
      </c>
      <c r="F376" s="86" t="b">
        <v>0</v>
      </c>
      <c r="G376" s="86" t="b">
        <v>0</v>
      </c>
    </row>
    <row r="377" spans="1:7" ht="15">
      <c r="A377" s="115" t="s">
        <v>833</v>
      </c>
      <c r="B377" s="86">
        <v>2</v>
      </c>
      <c r="C377" s="119">
        <v>0.0030147253227744055</v>
      </c>
      <c r="D377" s="86" t="s">
        <v>632</v>
      </c>
      <c r="E377" s="86" t="b">
        <v>0</v>
      </c>
      <c r="F377" s="86" t="b">
        <v>0</v>
      </c>
      <c r="G377" s="86" t="b">
        <v>0</v>
      </c>
    </row>
    <row r="378" spans="1:7" ht="15">
      <c r="A378" s="115" t="s">
        <v>782</v>
      </c>
      <c r="B378" s="86">
        <v>2</v>
      </c>
      <c r="C378" s="119">
        <v>0.0025589645420567957</v>
      </c>
      <c r="D378" s="86" t="s">
        <v>632</v>
      </c>
      <c r="E378" s="86" t="b">
        <v>0</v>
      </c>
      <c r="F378" s="86" t="b">
        <v>0</v>
      </c>
      <c r="G378" s="86" t="b">
        <v>0</v>
      </c>
    </row>
    <row r="379" spans="1:7" ht="15">
      <c r="A379" s="115" t="s">
        <v>778</v>
      </c>
      <c r="B379" s="86">
        <v>2</v>
      </c>
      <c r="C379" s="119">
        <v>0.0025589645420567957</v>
      </c>
      <c r="D379" s="86" t="s">
        <v>632</v>
      </c>
      <c r="E379" s="86" t="b">
        <v>0</v>
      </c>
      <c r="F379" s="86" t="b">
        <v>0</v>
      </c>
      <c r="G379" s="86" t="b">
        <v>0</v>
      </c>
    </row>
    <row r="380" spans="1:7" ht="15">
      <c r="A380" s="115" t="s">
        <v>831</v>
      </c>
      <c r="B380" s="86">
        <v>2</v>
      </c>
      <c r="C380" s="119">
        <v>0.0030147253227744055</v>
      </c>
      <c r="D380" s="86" t="s">
        <v>632</v>
      </c>
      <c r="E380" s="86" t="b">
        <v>0</v>
      </c>
      <c r="F380" s="86" t="b">
        <v>0</v>
      </c>
      <c r="G380" s="86" t="b">
        <v>0</v>
      </c>
    </row>
    <row r="381" spans="1:7" ht="15">
      <c r="A381" s="115" t="s">
        <v>783</v>
      </c>
      <c r="B381" s="86">
        <v>2</v>
      </c>
      <c r="C381" s="119">
        <v>0.0025589645420567957</v>
      </c>
      <c r="D381" s="86" t="s">
        <v>632</v>
      </c>
      <c r="E381" s="86" t="b">
        <v>0</v>
      </c>
      <c r="F381" s="86" t="b">
        <v>0</v>
      </c>
      <c r="G381" s="86" t="b">
        <v>0</v>
      </c>
    </row>
    <row r="382" spans="1:7" ht="15">
      <c r="A382" s="115" t="s">
        <v>829</v>
      </c>
      <c r="B382" s="86">
        <v>2</v>
      </c>
      <c r="C382" s="119">
        <v>0.0030147253227744055</v>
      </c>
      <c r="D382" s="86" t="s">
        <v>632</v>
      </c>
      <c r="E382" s="86" t="b">
        <v>1</v>
      </c>
      <c r="F382" s="86" t="b">
        <v>0</v>
      </c>
      <c r="G382" s="86" t="b">
        <v>0</v>
      </c>
    </row>
    <row r="383" spans="1:7" ht="15">
      <c r="A383" s="115" t="s">
        <v>756</v>
      </c>
      <c r="B383" s="86">
        <v>2</v>
      </c>
      <c r="C383" s="119">
        <v>0.0025589645420567957</v>
      </c>
      <c r="D383" s="86" t="s">
        <v>632</v>
      </c>
      <c r="E383" s="86" t="b">
        <v>0</v>
      </c>
      <c r="F383" s="86" t="b">
        <v>0</v>
      </c>
      <c r="G383" s="86" t="b">
        <v>0</v>
      </c>
    </row>
    <row r="384" spans="1:7" ht="15">
      <c r="A384" s="115" t="s">
        <v>789</v>
      </c>
      <c r="B384" s="86">
        <v>2</v>
      </c>
      <c r="C384" s="119">
        <v>0.0025589645420567957</v>
      </c>
      <c r="D384" s="86" t="s">
        <v>632</v>
      </c>
      <c r="E384" s="86" t="b">
        <v>0</v>
      </c>
      <c r="F384" s="86" t="b">
        <v>0</v>
      </c>
      <c r="G384" s="86" t="b">
        <v>0</v>
      </c>
    </row>
    <row r="385" spans="1:7" ht="15">
      <c r="A385" s="115" t="s">
        <v>819</v>
      </c>
      <c r="B385" s="86">
        <v>2</v>
      </c>
      <c r="C385" s="119">
        <v>0.0025589645420567957</v>
      </c>
      <c r="D385" s="86" t="s">
        <v>632</v>
      </c>
      <c r="E385" s="86" t="b">
        <v>0</v>
      </c>
      <c r="F385" s="86" t="b">
        <v>0</v>
      </c>
      <c r="G385" s="86" t="b">
        <v>0</v>
      </c>
    </row>
    <row r="386" spans="1:7" ht="15">
      <c r="A386" s="115" t="s">
        <v>785</v>
      </c>
      <c r="B386" s="86">
        <v>2</v>
      </c>
      <c r="C386" s="119">
        <v>0.0025589645420567957</v>
      </c>
      <c r="D386" s="86" t="s">
        <v>632</v>
      </c>
      <c r="E386" s="86" t="b">
        <v>0</v>
      </c>
      <c r="F386" s="86" t="b">
        <v>0</v>
      </c>
      <c r="G386" s="86" t="b">
        <v>0</v>
      </c>
    </row>
    <row r="387" spans="1:7" ht="15">
      <c r="A387" s="115" t="s">
        <v>825</v>
      </c>
      <c r="B387" s="86">
        <v>2</v>
      </c>
      <c r="C387" s="119">
        <v>0.0025589645420567957</v>
      </c>
      <c r="D387" s="86" t="s">
        <v>632</v>
      </c>
      <c r="E387" s="86" t="b">
        <v>0</v>
      </c>
      <c r="F387" s="86" t="b">
        <v>0</v>
      </c>
      <c r="G387" s="86" t="b">
        <v>0</v>
      </c>
    </row>
    <row r="388" spans="1:7" ht="15">
      <c r="A388" s="115" t="s">
        <v>802</v>
      </c>
      <c r="B388" s="86">
        <v>2</v>
      </c>
      <c r="C388" s="119">
        <v>0.0025589645420567957</v>
      </c>
      <c r="D388" s="86" t="s">
        <v>632</v>
      </c>
      <c r="E388" s="86" t="b">
        <v>0</v>
      </c>
      <c r="F388" s="86" t="b">
        <v>0</v>
      </c>
      <c r="G388" s="86" t="b">
        <v>0</v>
      </c>
    </row>
    <row r="389" spans="1:7" ht="15">
      <c r="A389" s="115" t="s">
        <v>827</v>
      </c>
      <c r="B389" s="86">
        <v>2</v>
      </c>
      <c r="C389" s="119">
        <v>0.0025589645420567957</v>
      </c>
      <c r="D389" s="86" t="s">
        <v>632</v>
      </c>
      <c r="E389" s="86" t="b">
        <v>0</v>
      </c>
      <c r="F389" s="86" t="b">
        <v>0</v>
      </c>
      <c r="G389" s="86" t="b">
        <v>0</v>
      </c>
    </row>
    <row r="390" spans="1:7" ht="15">
      <c r="A390" s="115" t="s">
        <v>786</v>
      </c>
      <c r="B390" s="86">
        <v>2</v>
      </c>
      <c r="C390" s="119">
        <v>0.0025589645420567957</v>
      </c>
      <c r="D390" s="86" t="s">
        <v>632</v>
      </c>
      <c r="E390" s="86" t="b">
        <v>0</v>
      </c>
      <c r="F390" s="86" t="b">
        <v>0</v>
      </c>
      <c r="G390" s="86" t="b">
        <v>0</v>
      </c>
    </row>
    <row r="391" spans="1:7" ht="15">
      <c r="A391" s="115" t="s">
        <v>776</v>
      </c>
      <c r="B391" s="86">
        <v>2</v>
      </c>
      <c r="C391" s="119">
        <v>0.0025589645420567957</v>
      </c>
      <c r="D391" s="86" t="s">
        <v>632</v>
      </c>
      <c r="E391" s="86" t="b">
        <v>0</v>
      </c>
      <c r="F391" s="86" t="b">
        <v>0</v>
      </c>
      <c r="G391" s="86" t="b">
        <v>0</v>
      </c>
    </row>
    <row r="392" spans="1:7" ht="15">
      <c r="A392" s="115" t="s">
        <v>824</v>
      </c>
      <c r="B392" s="86">
        <v>2</v>
      </c>
      <c r="C392" s="119">
        <v>0.0030147253227744055</v>
      </c>
      <c r="D392" s="86" t="s">
        <v>632</v>
      </c>
      <c r="E392" s="86" t="b">
        <v>0</v>
      </c>
      <c r="F392" s="86" t="b">
        <v>0</v>
      </c>
      <c r="G392" s="86" t="b">
        <v>0</v>
      </c>
    </row>
    <row r="393" spans="1:7" ht="15">
      <c r="A393" s="115" t="s">
        <v>807</v>
      </c>
      <c r="B393" s="86">
        <v>2</v>
      </c>
      <c r="C393" s="119">
        <v>0.0025589645420567957</v>
      </c>
      <c r="D393" s="86" t="s">
        <v>632</v>
      </c>
      <c r="E393" s="86" t="b">
        <v>0</v>
      </c>
      <c r="F393" s="86" t="b">
        <v>0</v>
      </c>
      <c r="G393" s="86" t="b">
        <v>0</v>
      </c>
    </row>
    <row r="394" spans="1:7" ht="15">
      <c r="A394" s="115" t="s">
        <v>822</v>
      </c>
      <c r="B394" s="86">
        <v>2</v>
      </c>
      <c r="C394" s="119">
        <v>0.0025589645420567957</v>
      </c>
      <c r="D394" s="86" t="s">
        <v>632</v>
      </c>
      <c r="E394" s="86" t="b">
        <v>0</v>
      </c>
      <c r="F394" s="86" t="b">
        <v>0</v>
      </c>
      <c r="G394" s="86" t="b">
        <v>0</v>
      </c>
    </row>
    <row r="395" spans="1:7" ht="15">
      <c r="A395" s="115" t="s">
        <v>762</v>
      </c>
      <c r="B395" s="86">
        <v>2</v>
      </c>
      <c r="C395" s="119">
        <v>0.0025589645420567957</v>
      </c>
      <c r="D395" s="86" t="s">
        <v>632</v>
      </c>
      <c r="E395" s="86" t="b">
        <v>0</v>
      </c>
      <c r="F395" s="86" t="b">
        <v>0</v>
      </c>
      <c r="G395" s="86" t="b">
        <v>0</v>
      </c>
    </row>
    <row r="396" spans="1:7" ht="15">
      <c r="A396" s="115" t="s">
        <v>765</v>
      </c>
      <c r="B396" s="86">
        <v>2</v>
      </c>
      <c r="C396" s="119">
        <v>0.0025589645420567957</v>
      </c>
      <c r="D396" s="86" t="s">
        <v>632</v>
      </c>
      <c r="E396" s="86" t="b">
        <v>0</v>
      </c>
      <c r="F396" s="86" t="b">
        <v>0</v>
      </c>
      <c r="G396" s="86" t="b">
        <v>0</v>
      </c>
    </row>
    <row r="397" spans="1:7" ht="15">
      <c r="A397" s="115" t="s">
        <v>792</v>
      </c>
      <c r="B397" s="86">
        <v>2</v>
      </c>
      <c r="C397" s="119">
        <v>0.0025589645420567957</v>
      </c>
      <c r="D397" s="86" t="s">
        <v>632</v>
      </c>
      <c r="E397" s="86" t="b">
        <v>0</v>
      </c>
      <c r="F397" s="86" t="b">
        <v>0</v>
      </c>
      <c r="G397" s="86" t="b">
        <v>0</v>
      </c>
    </row>
    <row r="398" spans="1:7" ht="15">
      <c r="A398" s="115" t="s">
        <v>817</v>
      </c>
      <c r="B398" s="86">
        <v>2</v>
      </c>
      <c r="C398" s="119">
        <v>0.0025589645420567957</v>
      </c>
      <c r="D398" s="86" t="s">
        <v>632</v>
      </c>
      <c r="E398" s="86" t="b">
        <v>0</v>
      </c>
      <c r="F398" s="86" t="b">
        <v>0</v>
      </c>
      <c r="G398" s="86" t="b">
        <v>0</v>
      </c>
    </row>
    <row r="399" spans="1:7" ht="15">
      <c r="A399" s="115" t="s">
        <v>820</v>
      </c>
      <c r="B399" s="86">
        <v>2</v>
      </c>
      <c r="C399" s="119">
        <v>0.0030147253227744055</v>
      </c>
      <c r="D399" s="86" t="s">
        <v>632</v>
      </c>
      <c r="E399" s="86" t="b">
        <v>0</v>
      </c>
      <c r="F399" s="86" t="b">
        <v>0</v>
      </c>
      <c r="G399" s="86" t="b">
        <v>0</v>
      </c>
    </row>
    <row r="400" spans="1:7" ht="15">
      <c r="A400" s="115" t="s">
        <v>821</v>
      </c>
      <c r="B400" s="86">
        <v>2</v>
      </c>
      <c r="C400" s="119">
        <v>0.0030147253227744055</v>
      </c>
      <c r="D400" s="86" t="s">
        <v>632</v>
      </c>
      <c r="E400" s="86" t="b">
        <v>0</v>
      </c>
      <c r="F400" s="86" t="b">
        <v>0</v>
      </c>
      <c r="G400" s="86" t="b">
        <v>0</v>
      </c>
    </row>
    <row r="401" spans="1:7" ht="15">
      <c r="A401" s="115" t="s">
        <v>818</v>
      </c>
      <c r="B401" s="86">
        <v>2</v>
      </c>
      <c r="C401" s="119">
        <v>0.0030147253227744055</v>
      </c>
      <c r="D401" s="86" t="s">
        <v>632</v>
      </c>
      <c r="E401" s="86" t="b">
        <v>1</v>
      </c>
      <c r="F401" s="86" t="b">
        <v>0</v>
      </c>
      <c r="G401" s="86" t="b">
        <v>0</v>
      </c>
    </row>
    <row r="402" spans="1:7" ht="15">
      <c r="A402" s="115" t="s">
        <v>787</v>
      </c>
      <c r="B402" s="86">
        <v>2</v>
      </c>
      <c r="C402" s="119">
        <v>0.0025589645420567957</v>
      </c>
      <c r="D402" s="86" t="s">
        <v>632</v>
      </c>
      <c r="E402" s="86" t="b">
        <v>0</v>
      </c>
      <c r="F402" s="86" t="b">
        <v>0</v>
      </c>
      <c r="G402" s="86" t="b">
        <v>0</v>
      </c>
    </row>
    <row r="403" spans="1:7" ht="15">
      <c r="A403" s="115" t="s">
        <v>814</v>
      </c>
      <c r="B403" s="86">
        <v>2</v>
      </c>
      <c r="C403" s="119">
        <v>0.0030147253227744055</v>
      </c>
      <c r="D403" s="86" t="s">
        <v>632</v>
      </c>
      <c r="E403" s="86" t="b">
        <v>1</v>
      </c>
      <c r="F403" s="86" t="b">
        <v>0</v>
      </c>
      <c r="G403" s="86" t="b">
        <v>0</v>
      </c>
    </row>
    <row r="404" spans="1:7" ht="15">
      <c r="A404" s="115" t="s">
        <v>815</v>
      </c>
      <c r="B404" s="86">
        <v>2</v>
      </c>
      <c r="C404" s="119">
        <v>0.0030147253227744055</v>
      </c>
      <c r="D404" s="86" t="s">
        <v>632</v>
      </c>
      <c r="E404" s="86" t="b">
        <v>0</v>
      </c>
      <c r="F404" s="86" t="b">
        <v>0</v>
      </c>
      <c r="G404" s="86" t="b">
        <v>0</v>
      </c>
    </row>
    <row r="405" spans="1:7" ht="15">
      <c r="A405" s="115" t="s">
        <v>753</v>
      </c>
      <c r="B405" s="86">
        <v>2</v>
      </c>
      <c r="C405" s="119">
        <v>0.0025589645420567957</v>
      </c>
      <c r="D405" s="86" t="s">
        <v>632</v>
      </c>
      <c r="E405" s="86" t="b">
        <v>0</v>
      </c>
      <c r="F405" s="86" t="b">
        <v>0</v>
      </c>
      <c r="G405" s="86" t="b">
        <v>0</v>
      </c>
    </row>
    <row r="406" spans="1:7" ht="15">
      <c r="A406" s="115" t="s">
        <v>816</v>
      </c>
      <c r="B406" s="86">
        <v>2</v>
      </c>
      <c r="C406" s="119">
        <v>0.0030147253227744055</v>
      </c>
      <c r="D406" s="86" t="s">
        <v>632</v>
      </c>
      <c r="E406" s="86" t="b">
        <v>0</v>
      </c>
      <c r="F406" s="86" t="b">
        <v>0</v>
      </c>
      <c r="G406" s="86" t="b">
        <v>0</v>
      </c>
    </row>
    <row r="407" spans="1:7" ht="15">
      <c r="A407" s="115" t="s">
        <v>790</v>
      </c>
      <c r="B407" s="86">
        <v>2</v>
      </c>
      <c r="C407" s="119">
        <v>0.0025589645420567957</v>
      </c>
      <c r="D407" s="86" t="s">
        <v>632</v>
      </c>
      <c r="E407" s="86" t="b">
        <v>0</v>
      </c>
      <c r="F407" s="86" t="b">
        <v>0</v>
      </c>
      <c r="G407" s="86" t="b">
        <v>0</v>
      </c>
    </row>
    <row r="408" spans="1:7" ht="15">
      <c r="A408" s="115" t="s">
        <v>793</v>
      </c>
      <c r="B408" s="86">
        <v>2</v>
      </c>
      <c r="C408" s="119">
        <v>0.0025589645420567957</v>
      </c>
      <c r="D408" s="86" t="s">
        <v>632</v>
      </c>
      <c r="E408" s="86" t="b">
        <v>0</v>
      </c>
      <c r="F408" s="86" t="b">
        <v>0</v>
      </c>
      <c r="G408" s="86" t="b">
        <v>0</v>
      </c>
    </row>
    <row r="409" spans="1:7" ht="15">
      <c r="A409" s="115" t="s">
        <v>808</v>
      </c>
      <c r="B409" s="86">
        <v>2</v>
      </c>
      <c r="C409" s="119">
        <v>0.0030147253227744055</v>
      </c>
      <c r="D409" s="86" t="s">
        <v>632</v>
      </c>
      <c r="E409" s="86" t="b">
        <v>0</v>
      </c>
      <c r="F409" s="86" t="b">
        <v>0</v>
      </c>
      <c r="G409" s="86" t="b">
        <v>0</v>
      </c>
    </row>
    <row r="410" spans="1:7" ht="15">
      <c r="A410" s="115" t="s">
        <v>809</v>
      </c>
      <c r="B410" s="86">
        <v>2</v>
      </c>
      <c r="C410" s="119">
        <v>0.0030147253227744055</v>
      </c>
      <c r="D410" s="86" t="s">
        <v>632</v>
      </c>
      <c r="E410" s="86" t="b">
        <v>0</v>
      </c>
      <c r="F410" s="86" t="b">
        <v>0</v>
      </c>
      <c r="G410" s="86" t="b">
        <v>0</v>
      </c>
    </row>
    <row r="411" spans="1:7" ht="15">
      <c r="A411" s="115" t="s">
        <v>747</v>
      </c>
      <c r="B411" s="86">
        <v>2</v>
      </c>
      <c r="C411" s="119">
        <v>0.0025589645420567957</v>
      </c>
      <c r="D411" s="86" t="s">
        <v>632</v>
      </c>
      <c r="E411" s="86" t="b">
        <v>0</v>
      </c>
      <c r="F411" s="86" t="b">
        <v>0</v>
      </c>
      <c r="G411" s="86" t="b">
        <v>0</v>
      </c>
    </row>
    <row r="412" spans="1:7" ht="15">
      <c r="A412" s="115" t="s">
        <v>764</v>
      </c>
      <c r="B412" s="86">
        <v>2</v>
      </c>
      <c r="C412" s="119">
        <v>0.0025589645420567957</v>
      </c>
      <c r="D412" s="86" t="s">
        <v>632</v>
      </c>
      <c r="E412" s="86" t="b">
        <v>0</v>
      </c>
      <c r="F412" s="86" t="b">
        <v>0</v>
      </c>
      <c r="G412" s="86" t="b">
        <v>0</v>
      </c>
    </row>
    <row r="413" spans="1:7" ht="15">
      <c r="A413" s="115" t="s">
        <v>781</v>
      </c>
      <c r="B413" s="86">
        <v>2</v>
      </c>
      <c r="C413" s="119">
        <v>0.0025589645420567957</v>
      </c>
      <c r="D413" s="86" t="s">
        <v>632</v>
      </c>
      <c r="E413" s="86" t="b">
        <v>0</v>
      </c>
      <c r="F413" s="86" t="b">
        <v>0</v>
      </c>
      <c r="G413" s="86" t="b">
        <v>0</v>
      </c>
    </row>
    <row r="414" spans="1:7" ht="15">
      <c r="A414" s="115" t="s">
        <v>805</v>
      </c>
      <c r="B414" s="86">
        <v>2</v>
      </c>
      <c r="C414" s="119">
        <v>0.0030147253227744055</v>
      </c>
      <c r="D414" s="86" t="s">
        <v>632</v>
      </c>
      <c r="E414" s="86" t="b">
        <v>0</v>
      </c>
      <c r="F414" s="86" t="b">
        <v>0</v>
      </c>
      <c r="G414" s="86" t="b">
        <v>0</v>
      </c>
    </row>
    <row r="415" spans="1:7" ht="15">
      <c r="A415" s="115" t="s">
        <v>804</v>
      </c>
      <c r="B415" s="86">
        <v>2</v>
      </c>
      <c r="C415" s="119">
        <v>0.0025589645420567957</v>
      </c>
      <c r="D415" s="86" t="s">
        <v>632</v>
      </c>
      <c r="E415" s="86" t="b">
        <v>0</v>
      </c>
      <c r="F415" s="86" t="b">
        <v>0</v>
      </c>
      <c r="G415" s="86" t="b">
        <v>0</v>
      </c>
    </row>
    <row r="416" spans="1:7" ht="15">
      <c r="A416" s="115" t="s">
        <v>772</v>
      </c>
      <c r="B416" s="86">
        <v>2</v>
      </c>
      <c r="C416" s="119">
        <v>0.0025589645420567957</v>
      </c>
      <c r="D416" s="86" t="s">
        <v>632</v>
      </c>
      <c r="E416" s="86" t="b">
        <v>0</v>
      </c>
      <c r="F416" s="86" t="b">
        <v>0</v>
      </c>
      <c r="G416" s="86" t="b">
        <v>0</v>
      </c>
    </row>
    <row r="417" spans="1:7" ht="15">
      <c r="A417" s="115" t="s">
        <v>799</v>
      </c>
      <c r="B417" s="86">
        <v>2</v>
      </c>
      <c r="C417" s="119">
        <v>0.0030147253227744055</v>
      </c>
      <c r="D417" s="86" t="s">
        <v>632</v>
      </c>
      <c r="E417" s="86" t="b">
        <v>0</v>
      </c>
      <c r="F417" s="86" t="b">
        <v>0</v>
      </c>
      <c r="G417" s="86" t="b">
        <v>0</v>
      </c>
    </row>
    <row r="418" spans="1:7" ht="15">
      <c r="A418" s="115" t="s">
        <v>795</v>
      </c>
      <c r="B418" s="86">
        <v>2</v>
      </c>
      <c r="C418" s="119">
        <v>0.0030147253227744055</v>
      </c>
      <c r="D418" s="86" t="s">
        <v>632</v>
      </c>
      <c r="E418" s="86" t="b">
        <v>0</v>
      </c>
      <c r="F418" s="86" t="b">
        <v>0</v>
      </c>
      <c r="G418" s="86" t="b">
        <v>0</v>
      </c>
    </row>
    <row r="419" spans="1:7" ht="15">
      <c r="A419" s="115" t="s">
        <v>775</v>
      </c>
      <c r="B419" s="86">
        <v>2</v>
      </c>
      <c r="C419" s="119">
        <v>0.0025589645420567957</v>
      </c>
      <c r="D419" s="86" t="s">
        <v>632</v>
      </c>
      <c r="E419" s="86" t="b">
        <v>0</v>
      </c>
      <c r="F419" s="86" t="b">
        <v>1</v>
      </c>
      <c r="G419" s="86" t="b">
        <v>0</v>
      </c>
    </row>
    <row r="420" spans="1:7" ht="15">
      <c r="A420" s="115" t="s">
        <v>773</v>
      </c>
      <c r="B420" s="86">
        <v>2</v>
      </c>
      <c r="C420" s="119">
        <v>0.0025589645420567957</v>
      </c>
      <c r="D420" s="86" t="s">
        <v>632</v>
      </c>
      <c r="E420" s="86" t="b">
        <v>0</v>
      </c>
      <c r="F420" s="86" t="b">
        <v>0</v>
      </c>
      <c r="G420" s="86" t="b">
        <v>0</v>
      </c>
    </row>
    <row r="421" spans="1:7" ht="15">
      <c r="A421" s="115" t="s">
        <v>788</v>
      </c>
      <c r="B421" s="86">
        <v>2</v>
      </c>
      <c r="C421" s="119">
        <v>0.0030147253227744055</v>
      </c>
      <c r="D421" s="86" t="s">
        <v>632</v>
      </c>
      <c r="E421" s="86" t="b">
        <v>0</v>
      </c>
      <c r="F421" s="86" t="b">
        <v>0</v>
      </c>
      <c r="G421" s="86" t="b">
        <v>0</v>
      </c>
    </row>
    <row r="422" spans="1:7" ht="15">
      <c r="A422" s="115" t="s">
        <v>760</v>
      </c>
      <c r="B422" s="86">
        <v>2</v>
      </c>
      <c r="C422" s="119">
        <v>0.0025589645420567957</v>
      </c>
      <c r="D422" s="86" t="s">
        <v>632</v>
      </c>
      <c r="E422" s="86" t="b">
        <v>0</v>
      </c>
      <c r="F422" s="86" t="b">
        <v>0</v>
      </c>
      <c r="G422" s="86" t="b">
        <v>0</v>
      </c>
    </row>
    <row r="423" spans="1:7" ht="15">
      <c r="A423" s="115" t="s">
        <v>784</v>
      </c>
      <c r="B423" s="86">
        <v>2</v>
      </c>
      <c r="C423" s="119">
        <v>0.0030147253227744055</v>
      </c>
      <c r="D423" s="86" t="s">
        <v>632</v>
      </c>
      <c r="E423" s="86" t="b">
        <v>0</v>
      </c>
      <c r="F423" s="86" t="b">
        <v>0</v>
      </c>
      <c r="G423" s="86" t="b">
        <v>0</v>
      </c>
    </row>
    <row r="424" spans="1:7" ht="15">
      <c r="A424" s="115" t="s">
        <v>767</v>
      </c>
      <c r="B424" s="86">
        <v>2</v>
      </c>
      <c r="C424" s="119">
        <v>0.0025589645420567957</v>
      </c>
      <c r="D424" s="86" t="s">
        <v>632</v>
      </c>
      <c r="E424" s="86" t="b">
        <v>0</v>
      </c>
      <c r="F424" s="86" t="b">
        <v>0</v>
      </c>
      <c r="G424" s="86" t="b">
        <v>0</v>
      </c>
    </row>
    <row r="425" spans="1:7" ht="15">
      <c r="A425" s="115" t="s">
        <v>768</v>
      </c>
      <c r="B425" s="86">
        <v>2</v>
      </c>
      <c r="C425" s="119">
        <v>0.0025589645420567957</v>
      </c>
      <c r="D425" s="86" t="s">
        <v>632</v>
      </c>
      <c r="E425" s="86" t="b">
        <v>0</v>
      </c>
      <c r="F425" s="86" t="b">
        <v>0</v>
      </c>
      <c r="G425" s="86" t="b">
        <v>0</v>
      </c>
    </row>
    <row r="426" spans="1:7" ht="15">
      <c r="A426" s="115" t="s">
        <v>759</v>
      </c>
      <c r="B426" s="86">
        <v>2</v>
      </c>
      <c r="C426" s="119">
        <v>0.0025589645420567957</v>
      </c>
      <c r="D426" s="86" t="s">
        <v>632</v>
      </c>
      <c r="E426" s="86" t="b">
        <v>0</v>
      </c>
      <c r="F426" s="86" t="b">
        <v>0</v>
      </c>
      <c r="G426" s="86" t="b">
        <v>0</v>
      </c>
    </row>
    <row r="427" spans="1:7" ht="15">
      <c r="A427" s="115" t="s">
        <v>771</v>
      </c>
      <c r="B427" s="86">
        <v>2</v>
      </c>
      <c r="C427" s="119">
        <v>0.0030147253227744055</v>
      </c>
      <c r="D427" s="86" t="s">
        <v>632</v>
      </c>
      <c r="E427" s="86" t="b">
        <v>0</v>
      </c>
      <c r="F427" s="86" t="b">
        <v>0</v>
      </c>
      <c r="G427" s="86" t="b">
        <v>0</v>
      </c>
    </row>
    <row r="428" spans="1:7" ht="15">
      <c r="A428" s="115" t="s">
        <v>774</v>
      </c>
      <c r="B428" s="86">
        <v>2</v>
      </c>
      <c r="C428" s="119">
        <v>0.0030147253227744055</v>
      </c>
      <c r="D428" s="86" t="s">
        <v>632</v>
      </c>
      <c r="E428" s="86" t="b">
        <v>0</v>
      </c>
      <c r="F428" s="86" t="b">
        <v>0</v>
      </c>
      <c r="G428" s="86" t="b">
        <v>0</v>
      </c>
    </row>
    <row r="429" spans="1:7" ht="15">
      <c r="A429" s="115" t="s">
        <v>770</v>
      </c>
      <c r="B429" s="86">
        <v>2</v>
      </c>
      <c r="C429" s="119">
        <v>0.0030147253227744055</v>
      </c>
      <c r="D429" s="86" t="s">
        <v>632</v>
      </c>
      <c r="E429" s="86" t="b">
        <v>0</v>
      </c>
      <c r="F429" s="86" t="b">
        <v>0</v>
      </c>
      <c r="G429" s="86" t="b">
        <v>0</v>
      </c>
    </row>
    <row r="430" spans="1:7" ht="15">
      <c r="A430" s="115" t="s">
        <v>761</v>
      </c>
      <c r="B430" s="86">
        <v>2</v>
      </c>
      <c r="C430" s="119">
        <v>0.0030147253227744055</v>
      </c>
      <c r="D430" s="86" t="s">
        <v>632</v>
      </c>
      <c r="E430" s="86" t="b">
        <v>0</v>
      </c>
      <c r="F430" s="86" t="b">
        <v>0</v>
      </c>
      <c r="G430" s="86" t="b">
        <v>0</v>
      </c>
    </row>
    <row r="431" spans="1:7" ht="15">
      <c r="A431" s="115" t="s">
        <v>763</v>
      </c>
      <c r="B431" s="86">
        <v>2</v>
      </c>
      <c r="C431" s="119">
        <v>0.0030147253227744055</v>
      </c>
      <c r="D431" s="86" t="s">
        <v>632</v>
      </c>
      <c r="E431" s="86" t="b">
        <v>1</v>
      </c>
      <c r="F431" s="86" t="b">
        <v>0</v>
      </c>
      <c r="G431" s="86" t="b">
        <v>0</v>
      </c>
    </row>
    <row r="432" spans="1:7" ht="15">
      <c r="A432" s="115" t="s">
        <v>748</v>
      </c>
      <c r="B432" s="86">
        <v>2</v>
      </c>
      <c r="C432" s="119">
        <v>0.0025589645420567957</v>
      </c>
      <c r="D432" s="86" t="s">
        <v>632</v>
      </c>
      <c r="E432" s="86" t="b">
        <v>0</v>
      </c>
      <c r="F432" s="86" t="b">
        <v>0</v>
      </c>
      <c r="G432" s="86" t="b">
        <v>0</v>
      </c>
    </row>
    <row r="433" spans="1:7" ht="15">
      <c r="A433" s="115" t="s">
        <v>757</v>
      </c>
      <c r="B433" s="86">
        <v>2</v>
      </c>
      <c r="C433" s="119">
        <v>0.0030147253227744055</v>
      </c>
      <c r="D433" s="86" t="s">
        <v>632</v>
      </c>
      <c r="E433" s="86" t="b">
        <v>0</v>
      </c>
      <c r="F433" s="86" t="b">
        <v>1</v>
      </c>
      <c r="G433" s="86" t="b">
        <v>0</v>
      </c>
    </row>
    <row r="434" spans="1:7" ht="15">
      <c r="A434" s="115" t="s">
        <v>754</v>
      </c>
      <c r="B434" s="86">
        <v>2</v>
      </c>
      <c r="C434" s="119">
        <v>0.0030147253227744055</v>
      </c>
      <c r="D434" s="86" t="s">
        <v>632</v>
      </c>
      <c r="E434" s="86" t="b">
        <v>0</v>
      </c>
      <c r="F434" s="86" t="b">
        <v>0</v>
      </c>
      <c r="G434" s="86" t="b">
        <v>0</v>
      </c>
    </row>
    <row r="435" spans="1:7" ht="15">
      <c r="A435" s="115" t="s">
        <v>755</v>
      </c>
      <c r="B435" s="86">
        <v>2</v>
      </c>
      <c r="C435" s="119">
        <v>0.0030147253227744055</v>
      </c>
      <c r="D435" s="86" t="s">
        <v>632</v>
      </c>
      <c r="E435" s="86" t="b">
        <v>0</v>
      </c>
      <c r="F435" s="86" t="b">
        <v>0</v>
      </c>
      <c r="G435" s="86" t="b">
        <v>0</v>
      </c>
    </row>
    <row r="436" spans="1:7" ht="15">
      <c r="A436" s="115" t="s">
        <v>750</v>
      </c>
      <c r="B436" s="86">
        <v>2</v>
      </c>
      <c r="C436" s="119">
        <v>0.0025589645420567957</v>
      </c>
      <c r="D436" s="86" t="s">
        <v>632</v>
      </c>
      <c r="E436" s="86" t="b">
        <v>0</v>
      </c>
      <c r="F436" s="86" t="b">
        <v>0</v>
      </c>
      <c r="G436" s="86" t="b">
        <v>0</v>
      </c>
    </row>
    <row r="437" spans="1:7" ht="15">
      <c r="A437" s="115" t="s">
        <v>751</v>
      </c>
      <c r="B437" s="86">
        <v>2</v>
      </c>
      <c r="C437" s="119">
        <v>0.0030147253227744055</v>
      </c>
      <c r="D437" s="86" t="s">
        <v>632</v>
      </c>
      <c r="E437" s="86" t="b">
        <v>0</v>
      </c>
      <c r="F437" s="86" t="b">
        <v>0</v>
      </c>
      <c r="G437" s="86" t="b">
        <v>0</v>
      </c>
    </row>
    <row r="438" spans="1:7" ht="15">
      <c r="A438" s="115" t="s">
        <v>749</v>
      </c>
      <c r="B438" s="86">
        <v>2</v>
      </c>
      <c r="C438" s="119">
        <v>0.0025589645420567957</v>
      </c>
      <c r="D438" s="86" t="s">
        <v>632</v>
      </c>
      <c r="E438" s="86" t="b">
        <v>0</v>
      </c>
      <c r="F438" s="86" t="b">
        <v>0</v>
      </c>
      <c r="G43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C0D4743-330F-4D86-B598-7ED869A7DD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2019-06-17T15:50:14Z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