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<sst xmlns="http://schemas.openxmlformats.org/spreadsheetml/2006/main" count="1313" uniqueCount="555">
  <si>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</si>
  <si>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</si>
  <si>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</si>
  <si>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</si>
  <si>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</si>
  <si>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</si>
  <si>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</si>
  <si>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</si>
  <si>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</si>
  <si>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</si>
  <si>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</si>
  <si>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</si>
  <si>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</si>
  <si>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</si>
  <si>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</si>
  <si>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</si>
  <si>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</si>
  <si>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</si>
  <si>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</si>
  <si>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</si>
  <si>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</si>
  <si>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</si>
  <si>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</si>
  <si>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</si>
  <si>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</si>
  <si>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</si>
  <si>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</si>
  <si>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</si>
  <si>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</si>
  <si>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</si>
  <si>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</si>
  <si>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</si>
  <si>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</si>
  <si>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</si>
  <si>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</si>
  <si>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</si>
  <si>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</si>
  <si>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</si>
  <si>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</si>
  <si>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</si>
  <si>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</si>
  <si>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</si>
  <si>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</si>
  <si>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</si>
  <si>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</si>
  <si>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</si>
  <si>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</si>
  <si>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</si>
  <si>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</si>
  <si>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</si>
  <si>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</si>
  <si>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</si>
  <si>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</si>
  <si>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</si>
  <si>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</si>
  <si>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</si>
  <si>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</si>
  <si>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</si>
  <si>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</si>
  <si>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</si>
  <si>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</si>
  <si>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</si>
  <si>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</si>
  <si>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</si>
  <si>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</si>
  <si>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</si>
  <si>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</si>
  <si>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</si>
  <si>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</si>
  <si>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</si>
  <si>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</si>
  <si>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</si>
  <si>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</si>
  <si>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</si>
  <si>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</si>
  <si>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</si>
  <si>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</si>
  <si>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</si>
  <si>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</si>
  <si>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</si>
  <si>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</si>
  <si>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</si>
  <si>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</si>
  <si>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</si>
  <si>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</si>
  <si>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</si>
  <si>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</si>
  <si>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</si>
  <si>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</si>
  <si>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</si>
  <si>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</si>
  <si>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</si>
  <si>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</si>
  <si>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</si>
  <si>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</si>
  <si>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</si>
  <si>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</si>
  <si>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</si>
  <si>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</si>
  <si>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</si>
  <si>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</si>
  <si>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</si>
  <si>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</si>
  <si>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</si>
  <si>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</si>
  <si>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</si>
  <si>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</si>
  <si>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</si>
  <si>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</si>
  <si>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</si>
  <si>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</si>
  <si>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</si>
  <si>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</si>
  <si>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</si>
  <si>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</si>
  <si>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</si>
  <si>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</si>
  <si>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</si>
  <si>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</si>
  <si>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</si>
  <si>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</si>
  <si>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</si>
  <si>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</si>
  <si>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</si>
  <si>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</si>
  <si>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</si>
  <si>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</si>
  <si>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</si>
  <si>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</si>
  <si>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</si>
  <si>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</si>
  <si>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</si>
  <si>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</si>
  <si>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</si>
  <si>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</si>
  <si>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</si>
  <si>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</si>
  <si>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</si>
  <si>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</si>
  <si>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</si>
  <si>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</si>
  <si>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</si>
  <si>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</si>
  <si>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</si>
  <si>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</si>
  <si>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</si>
  <si>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</si>
  <si>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</si>
  <si>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</si>
  <si>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</si>
  <si>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</si>
  <si>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</si>
  <si>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</si>
  <si>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</si>
  <si>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</si>
  <si>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</si>
  <si>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</si>
  <si>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</si>
  <si>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</si>
  <si>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</si>
  <si>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</si>
  <si>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</si>
  <si>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</si>
  <si>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</si>
  <si>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</si>
  <si>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</si>
  <si>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</si>
  <si>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</si>
  <si>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</si>
  <si>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</si>
  <si>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</si>
  <si>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</si>
  <si>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</si>
  <si>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</si>
  <si>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</si>
  <si>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</si>
  <si>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</si>
  <si>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</si>
  <si>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</si>
  <si>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</si>
  <si>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</si>
  <si>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</si>
  <si>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</si>
  <si>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</si>
  <si>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</si>
  <si>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</si>
  <si>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</si>
  <si>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</si>
  <si>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</si>
  <si>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</si>
  <si>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</si>
  <si>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</si>
  <si>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</si>
  <si>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</si>
  <si>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</si>
  <si>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</si>
  <si>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</si>
  <si>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</si>
  <si>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</si>
  <si>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</si>
  <si>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</si>
  <si>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</si>
  <si>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</si>
  <si>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</si>
  <si>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</si>
  <si>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</si>
  <si>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</si>
  <si>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</si>
  <si>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</si>
  <si>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</si>
  <si>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</si>
  <si>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</si>
  <si>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arezkiath</t>
  </si>
  <si>
    <t>bendarli</t>
  </si>
  <si>
    <t>ofliyum</t>
  </si>
  <si>
    <t>gisati_taweela</t>
  </si>
  <si>
    <t>heiasarah</t>
  </si>
  <si>
    <t>mtala7</t>
  </si>
  <si>
    <t>mr_tounsi11</t>
  </si>
  <si>
    <t>yaniis212_</t>
  </si>
  <si>
    <t>Replies to</t>
  </si>
  <si>
    <t>Mentions</t>
  </si>
  <si>
    <t>@Mtala7 Ah OK merci, pour te remercier de tes publications Histoire de nos Villes Algériennes. _xD83C__xDF39_ Yatik AL Saha</t>
  </si>
  <si>
    <t>En az 15 dakika kala Abdüş ve Yusuf'a al saha da show vardı ama o ego varya o ego</t>
  </si>
  <si>
    <t>RT @bendarli: En az 15 dakika kala Abdüş ve Yusuf'a al saha da show vardı ama o ego varya o ego</t>
  </si>
  <si>
    <t>Big RSF presence around Al Saha Al Khadra near the airport. Spread the word. Let family member's know who are headed that way.
#SudanCivilDisobedience 
#IAmTheSudanRevolution 
#العصيان_المدني_الشامل</t>
  </si>
  <si>
    <t>15 trucks sited on Siteen (bashir Elnefedi) street in the area between the intersection w Omak (Tayeb Salih) street &amp;amp; the intersection with Makkah street.Visibly armed with "high caliber" weapons.Big RSF presence around Al Saha Al Khadra near the airport. #SudanCivilDisobedience</t>
  </si>
  <si>
    <t>@Yaniis212_ @Mr_Tounsi11 Ya3tikoum al saha _xD83D__xDC4C__xD83C__xDFFB__xD83D__xDC4C__xD83C__xDFFB__xD83D__xDC4C__xD83C__xDFFB__xD83D__xDC4C__xD83C__xDFFB_</t>
  </si>
  <si>
    <t>sudancivildisobedience iamthesudanrevolution العصيان_المدني_الشامل</t>
  </si>
  <si>
    <t>sudancivildisobedience</t>
  </si>
  <si>
    <t>http://pbs.twimg.com/profile_images/1131654409149124612/Vevsta7K_normal.jpg</t>
  </si>
  <si>
    <t>http://pbs.twimg.com/profile_images/1085793726985891840/qG4MxaVs_normal.jpg</t>
  </si>
  <si>
    <t>http://pbs.twimg.com/profile_images/938504306436788225/snsRIbJH_normal.jpg</t>
  </si>
  <si>
    <t>http://pbs.twimg.com/profile_images/1136691515487444993/KPxoesf9_normal.jpg</t>
  </si>
  <si>
    <t>http://pbs.twimg.com/profile_images/996954438148546561/mZtm0kDw_normal.jpg</t>
  </si>
  <si>
    <t>https://twitter.com/#!/arezkiath/status/1136736492271935495</t>
  </si>
  <si>
    <t>https://twitter.com/#!/bendarli/status/1137459240333918211</t>
  </si>
  <si>
    <t>https://twitter.com/#!/ofliyum/status/1137461154664669185</t>
  </si>
  <si>
    <t>https://twitter.com/#!/gisati_taweela/status/1137782022582071297</t>
  </si>
  <si>
    <t>https://twitter.com/#!/gisati_taweela/status/1137782934113378311</t>
  </si>
  <si>
    <t>https://twitter.com/#!/heiasarah/status/1139334896407724032</t>
  </si>
  <si>
    <t>1136736492271935495</t>
  </si>
  <si>
    <t>1137459240333918211</t>
  </si>
  <si>
    <t>1137461154664669185</t>
  </si>
  <si>
    <t>1137782022582071297</t>
  </si>
  <si>
    <t>1137782934113378311</t>
  </si>
  <si>
    <t>1139334896407724032</t>
  </si>
  <si>
    <t>1136736056022319104</t>
  </si>
  <si>
    <t>1139279415031021568</t>
  </si>
  <si>
    <t>950459367815634948</t>
  </si>
  <si>
    <t/>
  </si>
  <si>
    <t>1132290703940362240</t>
  </si>
  <si>
    <t>fr</t>
  </si>
  <si>
    <t>tr</t>
  </si>
  <si>
    <t>en</t>
  </si>
  <si>
    <t>in</t>
  </si>
  <si>
    <t>Twitter for Android</t>
  </si>
  <si>
    <t>Twitter Web App</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</si>
  <si>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</si>
  <si>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</si>
  <si>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</si>
  <si>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</si>
  <si>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</si>
  <si>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</si>
  <si>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</si>
  <si>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</si>
  <si>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</si>
  <si>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</si>
  <si>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</si>
  <si>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</si>
  <si>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</si>
  <si>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</si>
  <si>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</si>
  <si>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</si>
  <si>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</si>
  <si>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</si>
  <si>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</si>
  <si>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</si>
  <si>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</si>
  <si>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</si>
  <si>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Arezki-Ath-Yahia</t>
  </si>
  <si>
    <t>Mimi_xD83C__xDDE9__xD83C__xDDFF_Talamali</t>
  </si>
  <si>
    <t>Bendarli Adem ..</t>
  </si>
  <si>
    <t>fatih yılmaz</t>
  </si>
  <si>
    <t>Mariam</t>
  </si>
  <si>
    <t>Falesteen ❥</t>
  </si>
  <si>
    <t>MSAKNI _xD83C__xDDF9__xD83C__xDDF3_</t>
  </si>
  <si>
    <t>リヴァイ_xD83C__xDDEF__xD83C__xDDF5_</t>
  </si>
  <si>
    <t>Un homme juste ...</t>
  </si>
  <si>
    <t>Femme _xD83D__xDE4B_ algérienne _xD83C__xDDE9__xD83C__xDDFF_ musulmane _xD83D__xDD4C__xD83D__xDCFF_ libre _xD83D__xDDE3_ 
Je Respecte _xD83D__xDE4F_ l'être humain peu importe sa religion _xD83D__xDD4D__xD83D__xDD4B_ ⛪ et la couleur de sa peau _xD83D__xDD74__xD83C__xDFC3__xD83D__xDC83_</t>
  </si>
  <si>
    <t>Saf katkısız Trabzonspor taraftarı,Trabzon'da doğdu Bursa'da yaşıyor
2010-11 Şampiyonu TRABZONSPOR. Konu vatan hainleri ,şike ve Fenerbahçe olunca küfür ederim</t>
  </si>
  <si>
    <t>Bir çerçeve gibidir hayat. Bazen dışına çıkamayacağın anlar olur;ama önemli olan çerçeveye koyduğumuz resimdir.</t>
  </si>
  <si>
    <t>Ma vanité te bouscule dans la médiocrité donc sois ma chose et je te montrerai que ma beauté atteint toute osmose. #TeamTunisie #PalesTeam ♥♥</t>
  </si>
  <si>
    <t>_xD83C__xDDF9__xD83C__xDDF3_ ~ _xD83C__xDDEE__xD83C__xDDF9_ | @chrisbrown _xD83C__xDF15__xD83D__xDC94_</t>
  </si>
  <si>
    <t>Anciennement Sinay212</t>
  </si>
  <si>
    <t>دارنا _xD83C__xDFE0_</t>
  </si>
  <si>
    <t>| Tunis x Djerba x Hammamet |</t>
  </si>
  <si>
    <t>https://t.co/fem5V6orth</t>
  </si>
  <si>
    <t>https://t.co/OyaU5H3Ln5</t>
  </si>
  <si>
    <t>https://pbs.twimg.com/profile_banners/950459367815634948/1557950230</t>
  </si>
  <si>
    <t>https://pbs.twimg.com/profile_banners/366128254/1372238510</t>
  </si>
  <si>
    <t>https://pbs.twimg.com/profile_banners/1068591023863943168/1559843352</t>
  </si>
  <si>
    <t>https://pbs.twimg.com/profile_banners/610129487/1477001373</t>
  </si>
  <si>
    <t>https://pbs.twimg.com/profile_banners/1380070712/1477831854</t>
  </si>
  <si>
    <t>https://pbs.twimg.com/profile_banners/1132290703940362240/1559214042</t>
  </si>
  <si>
    <t>http://abs.twimg.com/images/themes/theme1/bg.png</t>
  </si>
  <si>
    <t>http://abs.twimg.com/images/themes/theme9/bg.gif</t>
  </si>
  <si>
    <t>http://pbs.twimg.com/profile_images/1133886422937743360/YWm8i4FF_normal.jpg</t>
  </si>
  <si>
    <t>http://pbs.twimg.com/profile_images/1058161159038214144/HEGER7bg_normal.jpg</t>
  </si>
  <si>
    <t>http://pbs.twimg.com/profile_images/1137714447957385216/lmKCqVzC_normal.jpg</t>
  </si>
  <si>
    <t>Open Twitter Page for This Person</t>
  </si>
  <si>
    <t>https://twitter.com/arezkiath</t>
  </si>
  <si>
    <t>https://twitter.com/mtala7</t>
  </si>
  <si>
    <t>https://twitter.com/bendarli</t>
  </si>
  <si>
    <t>https://twitter.com/ofliyum</t>
  </si>
  <si>
    <t>https://twitter.com/gisati_taweela</t>
  </si>
  <si>
    <t>https://twitter.com/heiasarah</t>
  </si>
  <si>
    <t>https://twitter.com/mr_tounsi11</t>
  </si>
  <si>
    <t>https://twitter.com/yaniis212_</t>
  </si>
  <si>
    <t>arezkiath
@Mtala7 Ah OK merci, pour te remercier
de tes publications Histoire de
nos Villes Algériennes. _xD83C__xDF39_ Yatik
AL Saha</t>
  </si>
  <si>
    <t xml:space="preserve">mtala7
</t>
  </si>
  <si>
    <t>bendarli
En az 15 dakika kala Abdüş ve Yusuf'a
al saha da show vardı ama o ego
varya o ego</t>
  </si>
  <si>
    <t>ofliyum
RT @bendarli: En az 15 dakika kala
Abdüş ve Yusuf'a al saha da show
vardı ama o ego varya o ego</t>
  </si>
  <si>
    <t>gisati_taweela
15 trucks sited on Siteen (bashir
Elnefedi) street in the area between
the intersection w Omak (Tayeb
Salih) street &amp;amp; the intersection
with Makkah street.Visibly armed
with "high caliber" weapons.Big
RSF presence around Al Saha Al
Khadra near the airport. #SudanCivilDisobedience</t>
  </si>
  <si>
    <t>heiasarah
@Yaniis212_ @Mr_Tounsi11 Ya3tikoum
al saha _xD83D__xDC4C__xD83C__xDFFB__xD83D__xDC4C__xD83C__xDFFB__xD83D__xDC4C__xD83C__xDFFB__xD83D__xDC4C__xD83C__xDFFB_</t>
  </si>
  <si>
    <t xml:space="preserve">mr_tounsi11
</t>
  </si>
  <si>
    <t xml:space="preserve">yaniis212_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</si>
  <si>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</si>
  <si>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</si>
  <si>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</si>
  <si>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</si>
  <si>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</si>
  <si>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</si>
  <si>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</si>
  <si>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</si>
  <si>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</si>
  <si>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</si>
  <si>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</si>
  <si>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</si>
  <si>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</si>
  <si>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</si>
  <si>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</si>
  <si>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</si>
  <si>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</si>
  <si>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</si>
  <si>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</si>
  <si>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</si>
  <si>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</si>
  <si>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</si>
  <si>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</si>
  <si>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</si>
  <si>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</si>
  <si>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</si>
  <si>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</si>
  <si>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</si>
  <si>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</si>
  <si>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</si>
  <si>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</si>
  <si>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</si>
  <si>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</si>
  <si>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</si>
  <si>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</si>
  <si>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</si>
  <si>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</si>
  <si>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</si>
  <si>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</si>
  <si>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</si>
  <si>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</si>
  <si>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</si>
  <si>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</si>
  <si>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</si>
  <si>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</si>
  <si>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</si>
  <si>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</si>
  <si>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</si>
  <si>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</si>
  <si>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</si>
  <si>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</si>
  <si>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</si>
  <si>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</si>
  <si>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</si>
  <si>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</si>
  <si>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</si>
  <si>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</si>
  <si>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</si>
  <si>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</si>
  <si>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</si>
  <si>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</si>
  <si>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</si>
  <si>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</si>
  <si>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</si>
  <si>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</si>
  <si>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</si>
  <si>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</si>
  <si>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</si>
  <si>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</si>
  <si>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</si>
  <si>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</si>
  <si>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</si>
  <si>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</si>
  <si>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</si>
  <si>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</si>
  <si>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</si>
  <si>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iamthesudanrevolution</t>
  </si>
  <si>
    <t>العصيان_المدني_الشامل</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</si>
  <si>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</si>
  <si>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</si>
  <si>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</si>
  <si>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</si>
  <si>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</si>
  <si>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</si>
  <si>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</si>
  <si>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</si>
  <si>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</si>
  <si>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</si>
  <si>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</si>
  <si>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saha</t>
  </si>
  <si>
    <t>ego</t>
  </si>
  <si>
    <t>15</t>
  </si>
  <si>
    <t>street</t>
  </si>
  <si>
    <t>intersection</t>
  </si>
  <si>
    <t>Top Words in Tweet in G1</t>
  </si>
  <si>
    <t>Top Words in Tweet in G2</t>
  </si>
  <si>
    <t>az</t>
  </si>
  <si>
    <t>dakika</t>
  </si>
  <si>
    <t>kala</t>
  </si>
  <si>
    <t>abdüş</t>
  </si>
  <si>
    <t>ve</t>
  </si>
  <si>
    <t>yusuf'a</t>
  </si>
  <si>
    <t>da</t>
  </si>
  <si>
    <t>Top Words in Tweet in G3</t>
  </si>
  <si>
    <t>Top Words in Tweet in G4</t>
  </si>
  <si>
    <t>big</t>
  </si>
  <si>
    <t>rsf</t>
  </si>
  <si>
    <t>presence</t>
  </si>
  <si>
    <t>around</t>
  </si>
  <si>
    <t>khadra</t>
  </si>
  <si>
    <t>near</t>
  </si>
  <si>
    <t>airport</t>
  </si>
  <si>
    <t>Top Words in Tweet</t>
  </si>
  <si>
    <t>ego az 15 dakika kala abdüş ve yusuf'a saha da</t>
  </si>
  <si>
    <t>street intersection big rsf presence around saha khadra near airport</t>
  </si>
  <si>
    <t>Top Word Pairs in Tweet in Entire Graph</t>
  </si>
  <si>
    <t>big,rsf</t>
  </si>
  <si>
    <t>rsf,presence</t>
  </si>
  <si>
    <t>presence,around</t>
  </si>
  <si>
    <t>around,saha</t>
  </si>
  <si>
    <t>saha,khadra</t>
  </si>
  <si>
    <t>khadra,near</t>
  </si>
  <si>
    <t>near,airport</t>
  </si>
  <si>
    <t>az,15</t>
  </si>
  <si>
    <t>15,dakika</t>
  </si>
  <si>
    <t>dakika,kala</t>
  </si>
  <si>
    <t>Top Word Pairs in Tweet in G1</t>
  </si>
  <si>
    <t>Top Word Pairs in Tweet in G2</t>
  </si>
  <si>
    <t>kala,abdüş</t>
  </si>
  <si>
    <t>abdüş,ve</t>
  </si>
  <si>
    <t>ve,yusuf'a</t>
  </si>
  <si>
    <t>yusuf'a,saha</t>
  </si>
  <si>
    <t>saha,da</t>
  </si>
  <si>
    <t>da,show</t>
  </si>
  <si>
    <t>show,vardı</t>
  </si>
  <si>
    <t>Top Word Pairs in Tweet in G3</t>
  </si>
  <si>
    <t>Top Word Pairs in Tweet in G4</t>
  </si>
  <si>
    <t>Top Word Pairs in Tweet</t>
  </si>
  <si>
    <t>az,15  15,dakika  dakika,kala  kala,abdüş  abdüş,ve  ve,yusuf'a  yusuf'a,saha  saha,da  da,show  show,vardı</t>
  </si>
  <si>
    <t>big,rsf  rsf,presence  presence,around  around,saha  saha,khadra  khadra,near  near,airport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</si>
  <si>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</si>
  <si>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</si>
  <si>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</si>
  <si>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</si>
  <si>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</si>
  <si>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</si>
  <si>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</si>
  <si>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</si>
  <si>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</si>
  <si>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</si>
  <si>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</si>
  <si>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</si>
  <si>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</si>
  <si>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</si>
  <si>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</si>
  <si>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</si>
  <si>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</si>
  <si>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</si>
  <si>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heiasarah mr_tounsi11 yaniis212_</t>
  </si>
  <si>
    <t>bendarli ofliyum</t>
  </si>
  <si>
    <t>arezkiath mtala7</t>
  </si>
  <si>
    <t>Top URLs in Tweet by Count</t>
  </si>
  <si>
    <t>Top URLs in Tweet by Salience</t>
  </si>
  <si>
    <t>Top Domains in Tweet by Count</t>
  </si>
  <si>
    <t>Top Domains in Tweet by Salience</t>
  </si>
  <si>
    <t>Top Hashtags in Tweet by Count</t>
  </si>
  <si>
    <t>Top Hashtags in Tweet by Salience</t>
  </si>
  <si>
    <t>iamthesudanrevolution العصيان_المدني_الشامل sudancivildisobedience</t>
  </si>
  <si>
    <t>Top Words in Tweet by Count</t>
  </si>
  <si>
    <t>de mtala7 ah ok merci pour te remercier tes publications</t>
  </si>
  <si>
    <t>o ego en az 15 dakika kala abdüş ve yusuf'a</t>
  </si>
  <si>
    <t>o ego bendarli en az 15 dakika kala abdüş ve</t>
  </si>
  <si>
    <t>al street intersection big rsf presence around saha khadra near</t>
  </si>
  <si>
    <t>yaniis212_ mr_tounsi11 ya3tikoum al saha</t>
  </si>
  <si>
    <t>Top Words in Tweet by Salience</t>
  </si>
  <si>
    <t>street intersection 15 trucks sited siteen bashir elnefedi area between</t>
  </si>
  <si>
    <t>Top Word Pairs in Tweet by Count</t>
  </si>
  <si>
    <t>mtala7,ah  ah,ok  ok,merci  merci,pour  pour,te  te,remercier  remercier,de  de,tes  tes,publications  publications,histoire</t>
  </si>
  <si>
    <t>o,ego  en,az  az,15  15,dakika  dakika,kala  kala,abdüş  abdüş,ve  ve,yusuf'a  yusuf'a,al  al,saha</t>
  </si>
  <si>
    <t>o,ego  bendarli,en  en,az  az,15  15,dakika  dakika,kala  kala,abdüş  abdüş,ve  ve,yusuf'a  yusuf'a,al</t>
  </si>
  <si>
    <t>big,rsf  rsf,presence  presence,around  around,al  al,saha  saha,al  al,khadra  khadra,near  near,airport  15,trucks</t>
  </si>
  <si>
    <t>yaniis212_,mr_tounsi11  mr_tounsi11,ya3tikoum  ya3tikoum,al  al,saha</t>
  </si>
  <si>
    <t>Top Word Pairs in Tweet by Salience</t>
  </si>
  <si>
    <t>15,trucks  trucks,sited  sited,siteen  siteen,bashir  bashir,elnefedi  elnefedi,street  street,area  area,between  between,intersection  intersection,w</t>
  </si>
  <si>
    <t>Word</t>
  </si>
  <si>
    <t>#sudancivildisobedience</t>
  </si>
  <si>
    <t>show</t>
  </si>
  <si>
    <t>vardı</t>
  </si>
  <si>
    <t>ama</t>
  </si>
  <si>
    <t>varya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</si>
  <si>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</si>
  <si>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</si>
  <si>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</si>
  <si>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</si>
  <si>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</si>
  <si>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</si>
  <si>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</si>
  <si>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</si>
  <si>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</si>
  <si>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</si>
  <si>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</si>
  <si>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</si>
  <si>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</si>
  <si>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</si>
  <si>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</si>
  <si>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</si>
  <si>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</si>
  <si>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</si>
  <si>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</si>
  <si>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</si>
  <si>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</si>
  <si>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</si>
  <si>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</si>
  <si>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</si>
  <si>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</si>
  <si>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</si>
  <si>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</si>
  <si>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</si>
  <si>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</si>
  <si>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</si>
  <si>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</si>
  <si>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</si>
  <si>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</si>
  <si>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G2: ego az 15 dakika kala abdüş ve yusuf'a saha da</t>
  </si>
  <si>
    <t>G4: street intersection big rsf presence around saha khadra near airport</t>
  </si>
  <si>
    <t>Autofill Workbook Results</t>
  </si>
  <si>
    <t>Edge Weight▓1▓1▓0▓True▓Gray▓Red▓▓Edge Weight▓1▓1▓0▓3▓10▓False▓Edge Weight▓1▓1▓0▓35▓12▓False▓▓0▓0▓0▓True▓Black▓Black▓▓Followers▓12▓1009▓0▓162▓1000▓False▓▓0▓0▓0▓0▓0▓False▓▓0▓0▓0▓0▓0▓False▓▓0▓0▓0▓0▓0▓False</t>
  </si>
  <si>
    <t>GraphSource░GraphServerTwitterSearch▓GraphTerm░%22Al Saha%22▓ImportDescription░The graph represents a network of 8 Twitter users whose tweets in the requested range contained "%22Al Saha%22", or who were replied to or mentioned in those tweets.  The network was obtained from the NodeXL Graph Server on Monday, 17 June 2019 at 00:10 UTC.
The requested start date was Sunday, 16 June 2019 at 00:01 UTC and the maximum number of days (going backward) was 14.
The maximum number of tweets collected was 5,000.
The tweets in the network were tweeted over the 7-day, 4-hour, 5-minute period from Thursday, 06 June 2019 at 20:47 UTC to Friday, 14 June 2019 at 00:53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</si>
</sst>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285133"/>
        <c:axId val="58913014"/>
      </c:barChart>
      <c:catAx>
        <c:axId val="512851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913014"/>
        <c:crosses val="autoZero"/>
        <c:auto val="1"/>
        <c:lblOffset val="100"/>
        <c:noMultiLvlLbl val="0"/>
      </c:catAx>
      <c:valAx>
        <c:axId val="58913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5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6/6/2019 20:47</c:v>
                </c:pt>
                <c:pt idx="1">
                  <c:v>6/8/2019 20:39</c:v>
                </c:pt>
                <c:pt idx="2">
                  <c:v>6/8/2019 20:47</c:v>
                </c:pt>
                <c:pt idx="3">
                  <c:v>6/9/2019 18:02</c:v>
                </c:pt>
                <c:pt idx="4">
                  <c:v>6/9/2019 18:06</c:v>
                </c:pt>
                <c:pt idx="5">
                  <c:v>6/14/2019 0:53</c:v>
                </c:pt>
              </c:strCache>
            </c:strRef>
          </c:cat>
          <c:val>
            <c:numRef>
              <c:f>'Time Series'!$B$26:$B$32</c:f>
              <c:numCache>
                <c:formatCode>General</c:formatCode>
                <c:ptCount val="6"/>
                <c:pt idx="0">
                  <c:v>1</c:v>
                </c:pt>
                <c:pt idx="1">
                  <c:v>1</c:v>
                </c:pt>
                <c:pt idx="2">
                  <c:v>1</c:v>
                </c:pt>
                <c:pt idx="3">
                  <c:v>1</c:v>
                </c:pt>
                <c:pt idx="4">
                  <c:v>1</c:v>
                </c:pt>
                <c:pt idx="5">
                  <c:v>2</c:v>
                </c:pt>
              </c:numCache>
            </c:numRef>
          </c:val>
        </c:ser>
        <c:axId val="65340919"/>
        <c:axId val="51197360"/>
      </c:barChart>
      <c:catAx>
        <c:axId val="65340919"/>
        <c:scaling>
          <c:orientation val="minMax"/>
        </c:scaling>
        <c:axPos val="b"/>
        <c:delete val="0"/>
        <c:numFmt formatCode="General" sourceLinked="1"/>
        <c:majorTickMark val="out"/>
        <c:minorTickMark val="none"/>
        <c:tickLblPos val="nextTo"/>
        <c:crossAx val="51197360"/>
        <c:crosses val="autoZero"/>
        <c:auto val="1"/>
        <c:lblOffset val="100"/>
        <c:noMultiLvlLbl val="0"/>
      </c:catAx>
      <c:valAx>
        <c:axId val="51197360"/>
        <c:scaling>
          <c:orientation val="minMax"/>
        </c:scaling>
        <c:axPos val="l"/>
        <c:majorGridlines/>
        <c:delete val="0"/>
        <c:numFmt formatCode="General" sourceLinked="1"/>
        <c:majorTickMark val="out"/>
        <c:minorTickMark val="none"/>
        <c:tickLblPos val="nextTo"/>
        <c:crossAx val="653409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455079"/>
        <c:axId val="7224800"/>
      </c:barChart>
      <c:catAx>
        <c:axId val="604550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224800"/>
        <c:crosses val="autoZero"/>
        <c:auto val="1"/>
        <c:lblOffset val="100"/>
        <c:noMultiLvlLbl val="0"/>
      </c:catAx>
      <c:valAx>
        <c:axId val="722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55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023201"/>
        <c:axId val="48337898"/>
      </c:barChart>
      <c:catAx>
        <c:axId val="650232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337898"/>
        <c:crosses val="autoZero"/>
        <c:auto val="1"/>
        <c:lblOffset val="100"/>
        <c:noMultiLvlLbl val="0"/>
      </c:catAx>
      <c:valAx>
        <c:axId val="48337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23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387899"/>
        <c:axId val="23055636"/>
      </c:barChart>
      <c:catAx>
        <c:axId val="323878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055636"/>
        <c:crosses val="autoZero"/>
        <c:auto val="1"/>
        <c:lblOffset val="100"/>
        <c:noMultiLvlLbl val="0"/>
      </c:catAx>
      <c:valAx>
        <c:axId val="23055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87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174133"/>
        <c:axId val="55567198"/>
      </c:barChart>
      <c:catAx>
        <c:axId val="61741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567198"/>
        <c:crosses val="autoZero"/>
        <c:auto val="1"/>
        <c:lblOffset val="100"/>
        <c:noMultiLvlLbl val="0"/>
      </c:catAx>
      <c:valAx>
        <c:axId val="55567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4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342735"/>
        <c:axId val="4649160"/>
      </c:barChart>
      <c:catAx>
        <c:axId val="303427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49160"/>
        <c:crosses val="autoZero"/>
        <c:auto val="1"/>
        <c:lblOffset val="100"/>
        <c:noMultiLvlLbl val="0"/>
      </c:catAx>
      <c:valAx>
        <c:axId val="4649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42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842441"/>
        <c:axId val="41037650"/>
      </c:barChart>
      <c:catAx>
        <c:axId val="418424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037650"/>
        <c:crosses val="autoZero"/>
        <c:auto val="1"/>
        <c:lblOffset val="100"/>
        <c:noMultiLvlLbl val="0"/>
      </c:catAx>
      <c:valAx>
        <c:axId val="41037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2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794531"/>
        <c:axId val="35715324"/>
      </c:barChart>
      <c:catAx>
        <c:axId val="337945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715324"/>
        <c:crosses val="autoZero"/>
        <c:auto val="1"/>
        <c:lblOffset val="100"/>
        <c:noMultiLvlLbl val="0"/>
      </c:catAx>
      <c:valAx>
        <c:axId val="3571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9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002461"/>
        <c:axId val="7260102"/>
      </c:barChart>
      <c:catAx>
        <c:axId val="53002461"/>
        <c:scaling>
          <c:orientation val="minMax"/>
        </c:scaling>
        <c:axPos val="b"/>
        <c:delete val="1"/>
        <c:majorTickMark val="out"/>
        <c:minorTickMark val="none"/>
        <c:tickLblPos val="none"/>
        <c:crossAx val="7260102"/>
        <c:crosses val="autoZero"/>
        <c:auto val="1"/>
        <c:lblOffset val="100"/>
        <c:noMultiLvlLbl val="0"/>
      </c:catAx>
      <c:valAx>
        <c:axId val="7260102"/>
        <c:scaling>
          <c:orientation val="minMax"/>
        </c:scaling>
        <c:axPos val="l"/>
        <c:delete val="1"/>
        <c:majorTickMark val="out"/>
        <c:minorTickMark val="none"/>
        <c:tickLblPos val="none"/>
        <c:crossAx val="530024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Smith" refreshedVersion="5">
  <cacheSource type="worksheet">
    <worksheetSource ref="A2:BL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3">
        <m/>
        <s v="sudancivildisobedience iamthesudanrevolution العصيان_المدني_الشامل"/>
        <s v="sudancivildisobedienc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19-06-06T20:47:53.000"/>
        <d v="2019-06-08T20:39:50.000"/>
        <d v="2019-06-08T20:47:26.000"/>
        <d v="2019-06-09T18:02:27.000"/>
        <d v="2019-06-09T18:06:05.000"/>
        <d v="2019-06-14T00:53:0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arezkiath"/>
    <s v="mtala7"/>
    <m/>
    <m/>
    <m/>
    <m/>
    <m/>
    <m/>
    <m/>
    <m/>
    <s v="No"/>
    <n v="3"/>
    <m/>
    <m/>
    <x v="0"/>
    <d v="2019-06-06T20:47:53.000"/>
    <s v="@Mtala7 Ah OK merci, pour te remercier de tes publications Histoire de nos Villes Algériennes. 🌹 Yatik AL Saha"/>
    <m/>
    <m/>
    <x v="0"/>
    <m/>
    <s v="http://pbs.twimg.com/profile_images/1131654409149124612/Vevsta7K_normal.jpg"/>
    <x v="0"/>
    <s v="https://twitter.com/#!/arezkiath/status/1136736492271935495"/>
    <m/>
    <m/>
    <s v="1136736492271935495"/>
    <s v="1136736056022319104"/>
    <b v="0"/>
    <n v="0"/>
    <s v="950459367815634948"/>
    <b v="0"/>
    <s v="fr"/>
    <m/>
    <s v=""/>
    <b v="0"/>
    <n v="0"/>
    <s v=""/>
    <s v="Twitter for Android"/>
    <b v="0"/>
    <s v="1136736056022319104"/>
    <s v="Tweet"/>
    <n v="0"/>
    <n v="0"/>
    <m/>
    <m/>
    <m/>
    <m/>
    <m/>
    <m/>
    <m/>
    <m/>
    <n v="1"/>
    <s v="3"/>
    <s v="3"/>
    <n v="0"/>
    <n v="0"/>
    <n v="0"/>
    <n v="0"/>
    <n v="0"/>
    <n v="0"/>
    <n v="18"/>
    <n v="100"/>
    <n v="18"/>
  </r>
  <r>
    <s v="bendarli"/>
    <s v="bendarli"/>
    <m/>
    <m/>
    <m/>
    <m/>
    <m/>
    <m/>
    <m/>
    <m/>
    <s v="No"/>
    <n v="4"/>
    <m/>
    <m/>
    <x v="1"/>
    <d v="2019-06-08T20:39:50.000"/>
    <s v="En az 15 dakika kala Abdüş ve Yusuf'a al saha da show vardı ama o ego varya o ego"/>
    <m/>
    <m/>
    <x v="0"/>
    <m/>
    <s v="http://pbs.twimg.com/profile_images/1085793726985891840/qG4MxaVs_normal.jpg"/>
    <x v="1"/>
    <s v="https://twitter.com/#!/bendarli/status/1137459240333918211"/>
    <m/>
    <m/>
    <s v="1137459240333918211"/>
    <m/>
    <b v="0"/>
    <n v="1"/>
    <s v=""/>
    <b v="0"/>
    <s v="tr"/>
    <m/>
    <s v=""/>
    <b v="0"/>
    <n v="1"/>
    <s v=""/>
    <s v="Twitter for Android"/>
    <b v="0"/>
    <s v="1137459240333918211"/>
    <s v="Tweet"/>
    <n v="0"/>
    <n v="0"/>
    <m/>
    <m/>
    <m/>
    <m/>
    <m/>
    <m/>
    <m/>
    <m/>
    <n v="1"/>
    <s v="2"/>
    <s v="2"/>
    <n v="0"/>
    <n v="0"/>
    <n v="0"/>
    <n v="0"/>
    <n v="0"/>
    <n v="0"/>
    <n v="19"/>
    <n v="100"/>
    <n v="19"/>
  </r>
  <r>
    <s v="ofliyum"/>
    <s v="bendarli"/>
    <m/>
    <m/>
    <m/>
    <m/>
    <m/>
    <m/>
    <m/>
    <m/>
    <s v="No"/>
    <n v="5"/>
    <m/>
    <m/>
    <x v="2"/>
    <d v="2019-06-08T20:47:26.000"/>
    <s v="RT @bendarli: En az 15 dakika kala Abdüş ve Yusuf'a al saha da show vardı ama o ego varya o ego"/>
    <m/>
    <m/>
    <x v="0"/>
    <m/>
    <s v="http://pbs.twimg.com/profile_images/938504306436788225/snsRIbJH_normal.jpg"/>
    <x v="2"/>
    <s v="https://twitter.com/#!/ofliyum/status/1137461154664669185"/>
    <m/>
    <m/>
    <s v="1137461154664669185"/>
    <m/>
    <b v="0"/>
    <n v="0"/>
    <s v=""/>
    <b v="0"/>
    <s v="tr"/>
    <m/>
    <s v=""/>
    <b v="0"/>
    <n v="1"/>
    <s v="1137459240333918211"/>
    <s v="Twitter for Android"/>
    <b v="0"/>
    <s v="1137459240333918211"/>
    <s v="Tweet"/>
    <n v="0"/>
    <n v="0"/>
    <m/>
    <m/>
    <m/>
    <m/>
    <m/>
    <m/>
    <m/>
    <m/>
    <n v="1"/>
    <s v="2"/>
    <s v="2"/>
    <n v="0"/>
    <n v="0"/>
    <n v="0"/>
    <n v="0"/>
    <n v="0"/>
    <n v="0"/>
    <n v="21"/>
    <n v="100"/>
    <n v="21"/>
  </r>
  <r>
    <s v="gisati_taweela"/>
    <s v="gisati_taweela"/>
    <m/>
    <m/>
    <m/>
    <m/>
    <m/>
    <m/>
    <m/>
    <m/>
    <s v="No"/>
    <n v="6"/>
    <m/>
    <m/>
    <x v="1"/>
    <d v="2019-06-09T18:02:27.000"/>
    <s v="Big RSF presence around Al Saha Al Khadra near the airport. Spread the word. Let family member's know who are headed that way._x000a_#SudanCivilDisobedience _x000a_#IAmTheSudanRevolution _x000a_#العصيان_المدني_الشامل"/>
    <m/>
    <m/>
    <x v="1"/>
    <m/>
    <s v="http://pbs.twimg.com/profile_images/1136691515487444993/KPxoesf9_normal.jpg"/>
    <x v="3"/>
    <s v="https://twitter.com/#!/gisati_taweela/status/1137782022582071297"/>
    <m/>
    <m/>
    <s v="1137782022582071297"/>
    <m/>
    <b v="0"/>
    <n v="0"/>
    <s v=""/>
    <b v="0"/>
    <s v="en"/>
    <m/>
    <s v=""/>
    <b v="0"/>
    <n v="0"/>
    <s v=""/>
    <s v="Twitter Web App"/>
    <b v="0"/>
    <s v="1137782022582071297"/>
    <s v="Tweet"/>
    <n v="0"/>
    <n v="0"/>
    <m/>
    <m/>
    <m/>
    <m/>
    <m/>
    <m/>
    <m/>
    <m/>
    <n v="2"/>
    <s v="4"/>
    <s v="4"/>
    <n v="0"/>
    <n v="0"/>
    <n v="0"/>
    <n v="0"/>
    <n v="0"/>
    <n v="0"/>
    <n v="26"/>
    <n v="100"/>
    <n v="26"/>
  </r>
  <r>
    <s v="gisati_taweela"/>
    <s v="gisati_taweela"/>
    <m/>
    <m/>
    <m/>
    <m/>
    <m/>
    <m/>
    <m/>
    <m/>
    <s v="No"/>
    <n v="7"/>
    <m/>
    <m/>
    <x v="1"/>
    <d v="2019-06-09T18:06:05.000"/>
    <s v="15 trucks sited on Siteen (bashir Elnefedi) street in the area between the intersection w Omak (Tayeb Salih) street &amp;amp; the intersection with Makkah street.Visibly armed with &quot;high caliber&quot; weapons.Big RSF presence around Al Saha Al Khadra near the airport. #SudanCivilDisobedience"/>
    <m/>
    <m/>
    <x v="2"/>
    <m/>
    <s v="http://pbs.twimg.com/profile_images/1136691515487444993/KPxoesf9_normal.jpg"/>
    <x v="4"/>
    <s v="https://twitter.com/#!/gisati_taweela/status/1137782934113378311"/>
    <m/>
    <m/>
    <s v="1137782934113378311"/>
    <m/>
    <b v="0"/>
    <n v="0"/>
    <s v=""/>
    <b v="0"/>
    <s v="en"/>
    <m/>
    <s v=""/>
    <b v="0"/>
    <n v="0"/>
    <s v=""/>
    <s v="Twitter Web App"/>
    <b v="0"/>
    <s v="1137782934113378311"/>
    <s v="Tweet"/>
    <n v="0"/>
    <n v="0"/>
    <m/>
    <m/>
    <m/>
    <m/>
    <m/>
    <m/>
    <m/>
    <m/>
    <n v="2"/>
    <s v="4"/>
    <s v="4"/>
    <n v="0"/>
    <n v="0"/>
    <n v="0"/>
    <n v="0"/>
    <n v="0"/>
    <n v="0"/>
    <n v="43"/>
    <n v="100"/>
    <n v="43"/>
  </r>
  <r>
    <s v="heiasarah"/>
    <s v="mr_tounsi11"/>
    <m/>
    <m/>
    <m/>
    <m/>
    <m/>
    <m/>
    <m/>
    <m/>
    <s v="No"/>
    <n v="8"/>
    <m/>
    <m/>
    <x v="2"/>
    <d v="2019-06-14T00:53:01.000"/>
    <s v="@Yaniis212_ @Mr_Tounsi11 Ya3tikoum al saha 👌🏻👌🏻👌🏻👌🏻"/>
    <m/>
    <m/>
    <x v="0"/>
    <m/>
    <s v="http://pbs.twimg.com/profile_images/996954438148546561/mZtm0kDw_normal.jpg"/>
    <x v="5"/>
    <s v="https://twitter.com/#!/heiasarah/status/1139334896407724032"/>
    <m/>
    <m/>
    <s v="1139334896407724032"/>
    <s v="1139279415031021568"/>
    <b v="0"/>
    <n v="0"/>
    <s v="1132290703940362240"/>
    <b v="0"/>
    <s v="in"/>
    <m/>
    <s v=""/>
    <b v="0"/>
    <n v="0"/>
    <s v=""/>
    <s v="Twitter for iPhone"/>
    <b v="0"/>
    <s v="1139279415031021568"/>
    <s v="Tweet"/>
    <n v="0"/>
    <n v="0"/>
    <m/>
    <m/>
    <m/>
    <m/>
    <m/>
    <m/>
    <m/>
    <m/>
    <n v="1"/>
    <s v="1"/>
    <s v="1"/>
    <m/>
    <m/>
    <m/>
    <m/>
    <m/>
    <m/>
    <m/>
    <m/>
    <m/>
  </r>
  <r>
    <s v="heiasarah"/>
    <s v="yaniis212_"/>
    <m/>
    <m/>
    <m/>
    <m/>
    <m/>
    <m/>
    <m/>
    <m/>
    <s v="No"/>
    <n v="9"/>
    <m/>
    <m/>
    <x v="0"/>
    <d v="2019-06-14T00:53:01.000"/>
    <s v="@Yaniis212_ @Mr_Tounsi11 Ya3tikoum al saha 👌🏻👌🏻👌🏻👌🏻"/>
    <m/>
    <m/>
    <x v="0"/>
    <m/>
    <s v="http://pbs.twimg.com/profile_images/996954438148546561/mZtm0kDw_normal.jpg"/>
    <x v="5"/>
    <s v="https://twitter.com/#!/heiasarah/status/1139334896407724032"/>
    <m/>
    <m/>
    <s v="1139334896407724032"/>
    <s v="1139279415031021568"/>
    <b v="0"/>
    <n v="0"/>
    <s v="1132290703940362240"/>
    <b v="0"/>
    <s v="in"/>
    <m/>
    <s v=""/>
    <b v="0"/>
    <n v="0"/>
    <s v=""/>
    <s v="Twitter for iPhone"/>
    <b v="0"/>
    <s v="1139279415031021568"/>
    <s v="Tweet"/>
    <n v="0"/>
    <n v="0"/>
    <m/>
    <m/>
    <m/>
    <m/>
    <m/>
    <m/>
    <m/>
    <m/>
    <n v="1"/>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 totalsRowShown="0" headerRowDxfId="396" dataDxfId="395">
  <autoFilter ref="A2:BL9"/>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266" dataDxfId="265">
  <autoFilter ref="A2:C6"/>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2" totalsRowShown="0" headerRowDxfId="259" dataDxfId="258">
  <autoFilter ref="A1:J2"/>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J5" totalsRowShown="0" headerRowDxfId="247" dataDxfId="246">
  <autoFilter ref="A4:J5"/>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J10" totalsRowShown="0" headerRowDxfId="235" dataDxfId="234">
  <autoFilter ref="A7:J10"/>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3:J23" totalsRowShown="0" headerRowDxfId="222" dataDxfId="221">
  <autoFilter ref="A13:J23"/>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6:J36" totalsRowShown="0" headerRowDxfId="209" dataDxfId="208">
  <autoFilter ref="A26:J36"/>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39:J41" totalsRowShown="0" headerRowDxfId="196" dataDxfId="195">
  <autoFilter ref="A39:J41"/>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4:J46" totalsRowShown="0" headerRowDxfId="193" dataDxfId="192">
  <autoFilter ref="A44:J46"/>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49:J57" totalsRowShown="0" headerRowDxfId="170" dataDxfId="169">
  <autoFilter ref="A49:J57"/>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43" dataDxfId="342">
  <autoFilter ref="A2:BS10"/>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5" totalsRowShown="0" headerRowDxfId="147" dataDxfId="146">
  <autoFilter ref="A1:G5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3" totalsRowShown="0" headerRowDxfId="138" dataDxfId="137">
  <autoFilter ref="A1:L4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9" totalsRowShown="0" headerRowDxfId="64" dataDxfId="63">
  <autoFilter ref="A2:BL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9" totalsRowShown="0" headerRowDxfId="68" dataDxfId="67">
  <autoFilter ref="A1:B9"/>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7" dataDxfId="296">
  <autoFilter ref="A1:C9"/>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131654409149124612/Vevsta7K_normal.jpg" TargetMode="External" /><Relationship Id="rId2" Type="http://schemas.openxmlformats.org/officeDocument/2006/relationships/hyperlink" Target="http://pbs.twimg.com/profile_images/1085793726985891840/qG4MxaVs_normal.jpg" TargetMode="External" /><Relationship Id="rId3" Type="http://schemas.openxmlformats.org/officeDocument/2006/relationships/hyperlink" Target="http://pbs.twimg.com/profile_images/938504306436788225/snsRIbJH_normal.jpg" TargetMode="External" /><Relationship Id="rId4" Type="http://schemas.openxmlformats.org/officeDocument/2006/relationships/hyperlink" Target="http://pbs.twimg.com/profile_images/1136691515487444993/KPxoesf9_normal.jpg" TargetMode="External" /><Relationship Id="rId5" Type="http://schemas.openxmlformats.org/officeDocument/2006/relationships/hyperlink" Target="http://pbs.twimg.com/profile_images/1136691515487444993/KPxoesf9_normal.jpg" TargetMode="External" /><Relationship Id="rId6" Type="http://schemas.openxmlformats.org/officeDocument/2006/relationships/hyperlink" Target="http://pbs.twimg.com/profile_images/996954438148546561/mZtm0kDw_normal.jpg" TargetMode="External" /><Relationship Id="rId7" Type="http://schemas.openxmlformats.org/officeDocument/2006/relationships/hyperlink" Target="http://pbs.twimg.com/profile_images/996954438148546561/mZtm0kDw_normal.jpg" TargetMode="External" /><Relationship Id="rId8" Type="http://schemas.openxmlformats.org/officeDocument/2006/relationships/hyperlink" Target="https://twitter.com/#!/arezkiath/status/1136736492271935495" TargetMode="External" /><Relationship Id="rId9" Type="http://schemas.openxmlformats.org/officeDocument/2006/relationships/hyperlink" Target="https://twitter.com/#!/bendarli/status/1137459240333918211" TargetMode="External" /><Relationship Id="rId10" Type="http://schemas.openxmlformats.org/officeDocument/2006/relationships/hyperlink" Target="https://twitter.com/#!/ofliyum/status/1137461154664669185" TargetMode="External" /><Relationship Id="rId11" Type="http://schemas.openxmlformats.org/officeDocument/2006/relationships/hyperlink" Target="https://twitter.com/#!/gisati_taweela/status/1137782022582071297" TargetMode="External" /><Relationship Id="rId12" Type="http://schemas.openxmlformats.org/officeDocument/2006/relationships/hyperlink" Target="https://twitter.com/#!/gisati_taweela/status/1137782934113378311" TargetMode="External" /><Relationship Id="rId13" Type="http://schemas.openxmlformats.org/officeDocument/2006/relationships/hyperlink" Target="https://twitter.com/#!/heiasarah/status/1139334896407724032" TargetMode="External" /><Relationship Id="rId14" Type="http://schemas.openxmlformats.org/officeDocument/2006/relationships/hyperlink" Target="https://twitter.com/#!/heiasarah/status/1139334896407724032" TargetMode="External" /><Relationship Id="rId15" Type="http://schemas.openxmlformats.org/officeDocument/2006/relationships/comments" Target="../comments1.xml" /><Relationship Id="rId16" Type="http://schemas.openxmlformats.org/officeDocument/2006/relationships/vmlDrawing" Target="../drawings/vmlDrawing1.vml" /><Relationship Id="rId17" Type="http://schemas.openxmlformats.org/officeDocument/2006/relationships/table" Target="../tables/table1.xml" /><Relationship Id="rId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pbs.twimg.com/profile_images/1131654409149124612/Vevsta7K_normal.jpg" TargetMode="External" /><Relationship Id="rId2" Type="http://schemas.openxmlformats.org/officeDocument/2006/relationships/hyperlink" Target="http://pbs.twimg.com/profile_images/1085793726985891840/qG4MxaVs_normal.jpg" TargetMode="External" /><Relationship Id="rId3" Type="http://schemas.openxmlformats.org/officeDocument/2006/relationships/hyperlink" Target="http://pbs.twimg.com/profile_images/938504306436788225/snsRIbJH_normal.jpg" TargetMode="External" /><Relationship Id="rId4" Type="http://schemas.openxmlformats.org/officeDocument/2006/relationships/hyperlink" Target="http://pbs.twimg.com/profile_images/1136691515487444993/KPxoesf9_normal.jpg" TargetMode="External" /><Relationship Id="rId5" Type="http://schemas.openxmlformats.org/officeDocument/2006/relationships/hyperlink" Target="http://pbs.twimg.com/profile_images/1136691515487444993/KPxoesf9_normal.jpg" TargetMode="External" /><Relationship Id="rId6" Type="http://schemas.openxmlformats.org/officeDocument/2006/relationships/hyperlink" Target="http://pbs.twimg.com/profile_images/996954438148546561/mZtm0kDw_normal.jpg" TargetMode="External" /><Relationship Id="rId7" Type="http://schemas.openxmlformats.org/officeDocument/2006/relationships/hyperlink" Target="http://pbs.twimg.com/profile_images/996954438148546561/mZtm0kDw_normal.jpg" TargetMode="External" /><Relationship Id="rId8" Type="http://schemas.openxmlformats.org/officeDocument/2006/relationships/hyperlink" Target="https://twitter.com/#!/arezkiath/status/1136736492271935495" TargetMode="External" /><Relationship Id="rId9" Type="http://schemas.openxmlformats.org/officeDocument/2006/relationships/hyperlink" Target="https://twitter.com/#!/bendarli/status/1137459240333918211" TargetMode="External" /><Relationship Id="rId10" Type="http://schemas.openxmlformats.org/officeDocument/2006/relationships/hyperlink" Target="https://twitter.com/#!/ofliyum/status/1137461154664669185" TargetMode="External" /><Relationship Id="rId11" Type="http://schemas.openxmlformats.org/officeDocument/2006/relationships/hyperlink" Target="https://twitter.com/#!/gisati_taweela/status/1137782022582071297" TargetMode="External" /><Relationship Id="rId12" Type="http://schemas.openxmlformats.org/officeDocument/2006/relationships/hyperlink" Target="https://twitter.com/#!/gisati_taweela/status/1137782934113378311" TargetMode="External" /><Relationship Id="rId13" Type="http://schemas.openxmlformats.org/officeDocument/2006/relationships/hyperlink" Target="https://twitter.com/#!/heiasarah/status/1139334896407724032" TargetMode="External" /><Relationship Id="rId14" Type="http://schemas.openxmlformats.org/officeDocument/2006/relationships/hyperlink" Target="https://twitter.com/#!/heiasarah/status/1139334896407724032" TargetMode="External" /><Relationship Id="rId15" Type="http://schemas.openxmlformats.org/officeDocument/2006/relationships/comments" Target="../comments12.xml" /><Relationship Id="rId16" Type="http://schemas.openxmlformats.org/officeDocument/2006/relationships/vmlDrawing" Target="../drawings/vmlDrawing6.vml" /><Relationship Id="rId17" Type="http://schemas.openxmlformats.org/officeDocument/2006/relationships/table" Target="../tables/table22.xml" /><Relationship Id="rId1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em5V6orth" TargetMode="External" /><Relationship Id="rId2" Type="http://schemas.openxmlformats.org/officeDocument/2006/relationships/hyperlink" Target="https://t.co/OyaU5H3Ln5" TargetMode="External" /><Relationship Id="rId3" Type="http://schemas.openxmlformats.org/officeDocument/2006/relationships/hyperlink" Target="https://pbs.twimg.com/profile_banners/950459367815634948/1557950230" TargetMode="External" /><Relationship Id="rId4" Type="http://schemas.openxmlformats.org/officeDocument/2006/relationships/hyperlink" Target="https://pbs.twimg.com/profile_banners/366128254/1372238510" TargetMode="External" /><Relationship Id="rId5" Type="http://schemas.openxmlformats.org/officeDocument/2006/relationships/hyperlink" Target="https://pbs.twimg.com/profile_banners/1068591023863943168/1559843352" TargetMode="External" /><Relationship Id="rId6" Type="http://schemas.openxmlformats.org/officeDocument/2006/relationships/hyperlink" Target="https://pbs.twimg.com/profile_banners/610129487/1477001373" TargetMode="External" /><Relationship Id="rId7" Type="http://schemas.openxmlformats.org/officeDocument/2006/relationships/hyperlink" Target="https://pbs.twimg.com/profile_banners/1380070712/1477831854" TargetMode="External" /><Relationship Id="rId8" Type="http://schemas.openxmlformats.org/officeDocument/2006/relationships/hyperlink" Target="https://pbs.twimg.com/profile_banners/1132290703940362240/1559214042"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9/bg.gif"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pbs.twimg.com/profile_images/1131654409149124612/Vevsta7K_normal.jpg" TargetMode="External" /><Relationship Id="rId15" Type="http://schemas.openxmlformats.org/officeDocument/2006/relationships/hyperlink" Target="http://pbs.twimg.com/profile_images/1133886422937743360/YWm8i4FF_normal.jpg" TargetMode="External" /><Relationship Id="rId16" Type="http://schemas.openxmlformats.org/officeDocument/2006/relationships/hyperlink" Target="http://pbs.twimg.com/profile_images/1085793726985891840/qG4MxaVs_normal.jpg" TargetMode="External" /><Relationship Id="rId17" Type="http://schemas.openxmlformats.org/officeDocument/2006/relationships/hyperlink" Target="http://pbs.twimg.com/profile_images/938504306436788225/snsRIbJH_normal.jpg" TargetMode="External" /><Relationship Id="rId18" Type="http://schemas.openxmlformats.org/officeDocument/2006/relationships/hyperlink" Target="http://pbs.twimg.com/profile_images/1136691515487444993/KPxoesf9_normal.jpg" TargetMode="External" /><Relationship Id="rId19" Type="http://schemas.openxmlformats.org/officeDocument/2006/relationships/hyperlink" Target="http://pbs.twimg.com/profile_images/996954438148546561/mZtm0kDw_normal.jpg" TargetMode="External" /><Relationship Id="rId20" Type="http://schemas.openxmlformats.org/officeDocument/2006/relationships/hyperlink" Target="http://pbs.twimg.com/profile_images/1058161159038214144/HEGER7bg_normal.jpg" TargetMode="External" /><Relationship Id="rId21" Type="http://schemas.openxmlformats.org/officeDocument/2006/relationships/hyperlink" Target="http://pbs.twimg.com/profile_images/1137714447957385216/lmKCqVzC_normal.jpg" TargetMode="External" /><Relationship Id="rId22" Type="http://schemas.openxmlformats.org/officeDocument/2006/relationships/hyperlink" Target="https://twitter.com/arezkiath" TargetMode="External" /><Relationship Id="rId23" Type="http://schemas.openxmlformats.org/officeDocument/2006/relationships/hyperlink" Target="https://twitter.com/mtala7" TargetMode="External" /><Relationship Id="rId24" Type="http://schemas.openxmlformats.org/officeDocument/2006/relationships/hyperlink" Target="https://twitter.com/bendarli" TargetMode="External" /><Relationship Id="rId25" Type="http://schemas.openxmlformats.org/officeDocument/2006/relationships/hyperlink" Target="https://twitter.com/ofliyum" TargetMode="External" /><Relationship Id="rId26" Type="http://schemas.openxmlformats.org/officeDocument/2006/relationships/hyperlink" Target="https://twitter.com/gisati_taweela" TargetMode="External" /><Relationship Id="rId27" Type="http://schemas.openxmlformats.org/officeDocument/2006/relationships/hyperlink" Target="https://twitter.com/heiasarah" TargetMode="External" /><Relationship Id="rId28" Type="http://schemas.openxmlformats.org/officeDocument/2006/relationships/hyperlink" Target="https://twitter.com/mr_tounsi11" TargetMode="External" /><Relationship Id="rId29" Type="http://schemas.openxmlformats.org/officeDocument/2006/relationships/hyperlink" Target="https://twitter.com/yaniis212_" TargetMode="External" /><Relationship Id="rId30" Type="http://schemas.openxmlformats.org/officeDocument/2006/relationships/comments" Target="../comments2.xml" /><Relationship Id="rId31" Type="http://schemas.openxmlformats.org/officeDocument/2006/relationships/vmlDrawing" Target="../drawings/vmlDrawing2.vml" /><Relationship Id="rId32" Type="http://schemas.openxmlformats.org/officeDocument/2006/relationships/table" Target="../tables/table2.xml" /><Relationship Id="rId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365</v>
      </c>
      <c r="BB2" s="13" t="s">
        <v>375</v>
      </c>
      <c r="BC2" s="13" t="s">
        <v>376</v>
      </c>
      <c r="BD2" s="67" t="s">
        <v>532</v>
      </c>
      <c r="BE2" s="67" t="s">
        <v>533</v>
      </c>
      <c r="BF2" s="67" t="s">
        <v>534</v>
      </c>
      <c r="BG2" s="67" t="s">
        <v>535</v>
      </c>
      <c r="BH2" s="67" t="s">
        <v>536</v>
      </c>
      <c r="BI2" s="67" t="s">
        <v>537</v>
      </c>
      <c r="BJ2" s="67" t="s">
        <v>538</v>
      </c>
      <c r="BK2" s="67" t="s">
        <v>539</v>
      </c>
      <c r="BL2" s="67" t="s">
        <v>540</v>
      </c>
    </row>
    <row r="3" spans="1:64" ht="15" customHeight="1">
      <c r="A3" s="84" t="s">
        <v>212</v>
      </c>
      <c r="B3" s="84" t="s">
        <v>217</v>
      </c>
      <c r="C3" s="53" t="s">
        <v>548</v>
      </c>
      <c r="D3" s="54">
        <v>3</v>
      </c>
      <c r="E3" s="65" t="s">
        <v>132</v>
      </c>
      <c r="F3" s="55">
        <v>35</v>
      </c>
      <c r="G3" s="53"/>
      <c r="H3" s="57"/>
      <c r="I3" s="56"/>
      <c r="J3" s="56"/>
      <c r="K3" s="36" t="s">
        <v>65</v>
      </c>
      <c r="L3" s="62">
        <v>3</v>
      </c>
      <c r="M3" s="62"/>
      <c r="N3" s="63"/>
      <c r="O3" s="85" t="s">
        <v>220</v>
      </c>
      <c r="P3" s="87">
        <v>43622.866585648146</v>
      </c>
      <c r="Q3" s="85" t="s">
        <v>222</v>
      </c>
      <c r="R3" s="85"/>
      <c r="S3" s="85"/>
      <c r="T3" s="85"/>
      <c r="U3" s="85"/>
      <c r="V3" s="89" t="s">
        <v>230</v>
      </c>
      <c r="W3" s="87">
        <v>43622.866585648146</v>
      </c>
      <c r="X3" s="89" t="s">
        <v>235</v>
      </c>
      <c r="Y3" s="85"/>
      <c r="Z3" s="85"/>
      <c r="AA3" s="91" t="s">
        <v>241</v>
      </c>
      <c r="AB3" s="91" t="s">
        <v>247</v>
      </c>
      <c r="AC3" s="85" t="b">
        <v>0</v>
      </c>
      <c r="AD3" s="85">
        <v>0</v>
      </c>
      <c r="AE3" s="91" t="s">
        <v>249</v>
      </c>
      <c r="AF3" s="85" t="b">
        <v>0</v>
      </c>
      <c r="AG3" s="85" t="s">
        <v>252</v>
      </c>
      <c r="AH3" s="85"/>
      <c r="AI3" s="91" t="s">
        <v>250</v>
      </c>
      <c r="AJ3" s="85" t="b">
        <v>0</v>
      </c>
      <c r="AK3" s="85">
        <v>0</v>
      </c>
      <c r="AL3" s="91" t="s">
        <v>250</v>
      </c>
      <c r="AM3" s="85" t="s">
        <v>256</v>
      </c>
      <c r="AN3" s="85" t="b">
        <v>0</v>
      </c>
      <c r="AO3" s="91" t="s">
        <v>247</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18</v>
      </c>
      <c r="BK3" s="52">
        <v>100</v>
      </c>
      <c r="BL3" s="51">
        <v>18</v>
      </c>
    </row>
    <row r="4" spans="1:64" ht="15" customHeight="1">
      <c r="A4" s="84" t="s">
        <v>213</v>
      </c>
      <c r="B4" s="84" t="s">
        <v>213</v>
      </c>
      <c r="C4" s="53" t="s">
        <v>548</v>
      </c>
      <c r="D4" s="54">
        <v>3</v>
      </c>
      <c r="E4" s="65" t="s">
        <v>132</v>
      </c>
      <c r="F4" s="55">
        <v>35</v>
      </c>
      <c r="G4" s="53"/>
      <c r="H4" s="57"/>
      <c r="I4" s="56"/>
      <c r="J4" s="56"/>
      <c r="K4" s="36" t="s">
        <v>65</v>
      </c>
      <c r="L4" s="83">
        <v>4</v>
      </c>
      <c r="M4" s="83"/>
      <c r="N4" s="63"/>
      <c r="O4" s="86" t="s">
        <v>176</v>
      </c>
      <c r="P4" s="88">
        <v>43624.86099537037</v>
      </c>
      <c r="Q4" s="86" t="s">
        <v>223</v>
      </c>
      <c r="R4" s="86"/>
      <c r="S4" s="86"/>
      <c r="T4" s="86"/>
      <c r="U4" s="86"/>
      <c r="V4" s="90" t="s">
        <v>231</v>
      </c>
      <c r="W4" s="88">
        <v>43624.86099537037</v>
      </c>
      <c r="X4" s="90" t="s">
        <v>236</v>
      </c>
      <c r="Y4" s="86"/>
      <c r="Z4" s="86"/>
      <c r="AA4" s="92" t="s">
        <v>242</v>
      </c>
      <c r="AB4" s="86"/>
      <c r="AC4" s="86" t="b">
        <v>0</v>
      </c>
      <c r="AD4" s="86">
        <v>1</v>
      </c>
      <c r="AE4" s="92" t="s">
        <v>250</v>
      </c>
      <c r="AF4" s="86" t="b">
        <v>0</v>
      </c>
      <c r="AG4" s="86" t="s">
        <v>253</v>
      </c>
      <c r="AH4" s="86"/>
      <c r="AI4" s="92" t="s">
        <v>250</v>
      </c>
      <c r="AJ4" s="86" t="b">
        <v>0</v>
      </c>
      <c r="AK4" s="86">
        <v>1</v>
      </c>
      <c r="AL4" s="92" t="s">
        <v>250</v>
      </c>
      <c r="AM4" s="86" t="s">
        <v>256</v>
      </c>
      <c r="AN4" s="86" t="b">
        <v>0</v>
      </c>
      <c r="AO4" s="92" t="s">
        <v>242</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19</v>
      </c>
      <c r="BK4" s="52">
        <v>100</v>
      </c>
      <c r="BL4" s="51">
        <v>19</v>
      </c>
    </row>
    <row r="5" spans="1:64" ht="45">
      <c r="A5" s="84" t="s">
        <v>214</v>
      </c>
      <c r="B5" s="84" t="s">
        <v>213</v>
      </c>
      <c r="C5" s="53" t="s">
        <v>548</v>
      </c>
      <c r="D5" s="54">
        <v>3</v>
      </c>
      <c r="E5" s="65" t="s">
        <v>132</v>
      </c>
      <c r="F5" s="55">
        <v>35</v>
      </c>
      <c r="G5" s="53"/>
      <c r="H5" s="57"/>
      <c r="I5" s="56"/>
      <c r="J5" s="56"/>
      <c r="K5" s="36" t="s">
        <v>65</v>
      </c>
      <c r="L5" s="83">
        <v>5</v>
      </c>
      <c r="M5" s="83"/>
      <c r="N5" s="63"/>
      <c r="O5" s="86" t="s">
        <v>221</v>
      </c>
      <c r="P5" s="88">
        <v>43624.866273148145</v>
      </c>
      <c r="Q5" s="86" t="s">
        <v>224</v>
      </c>
      <c r="R5" s="86"/>
      <c r="S5" s="86"/>
      <c r="T5" s="86"/>
      <c r="U5" s="86"/>
      <c r="V5" s="90" t="s">
        <v>232</v>
      </c>
      <c r="W5" s="88">
        <v>43624.866273148145</v>
      </c>
      <c r="X5" s="90" t="s">
        <v>237</v>
      </c>
      <c r="Y5" s="86"/>
      <c r="Z5" s="86"/>
      <c r="AA5" s="92" t="s">
        <v>243</v>
      </c>
      <c r="AB5" s="86"/>
      <c r="AC5" s="86" t="b">
        <v>0</v>
      </c>
      <c r="AD5" s="86">
        <v>0</v>
      </c>
      <c r="AE5" s="92" t="s">
        <v>250</v>
      </c>
      <c r="AF5" s="86" t="b">
        <v>0</v>
      </c>
      <c r="AG5" s="86" t="s">
        <v>253</v>
      </c>
      <c r="AH5" s="86"/>
      <c r="AI5" s="92" t="s">
        <v>250</v>
      </c>
      <c r="AJ5" s="86" t="b">
        <v>0</v>
      </c>
      <c r="AK5" s="86">
        <v>1</v>
      </c>
      <c r="AL5" s="92" t="s">
        <v>242</v>
      </c>
      <c r="AM5" s="86" t="s">
        <v>256</v>
      </c>
      <c r="AN5" s="86" t="b">
        <v>0</v>
      </c>
      <c r="AO5" s="92" t="s">
        <v>242</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21</v>
      </c>
      <c r="BK5" s="52">
        <v>100</v>
      </c>
      <c r="BL5" s="51">
        <v>21</v>
      </c>
    </row>
    <row r="6" spans="1:64" ht="30">
      <c r="A6" s="84" t="s">
        <v>215</v>
      </c>
      <c r="B6" s="84" t="s">
        <v>215</v>
      </c>
      <c r="C6" s="53" t="s">
        <v>549</v>
      </c>
      <c r="D6" s="54">
        <v>3</v>
      </c>
      <c r="E6" s="65" t="s">
        <v>136</v>
      </c>
      <c r="F6" s="55">
        <v>35</v>
      </c>
      <c r="G6" s="53"/>
      <c r="H6" s="57"/>
      <c r="I6" s="56"/>
      <c r="J6" s="56"/>
      <c r="K6" s="36" t="s">
        <v>65</v>
      </c>
      <c r="L6" s="83">
        <v>6</v>
      </c>
      <c r="M6" s="83"/>
      <c r="N6" s="63"/>
      <c r="O6" s="86" t="s">
        <v>176</v>
      </c>
      <c r="P6" s="88">
        <v>43625.75170138889</v>
      </c>
      <c r="Q6" s="86" t="s">
        <v>225</v>
      </c>
      <c r="R6" s="86"/>
      <c r="S6" s="86"/>
      <c r="T6" s="86" t="s">
        <v>228</v>
      </c>
      <c r="U6" s="86"/>
      <c r="V6" s="90" t="s">
        <v>233</v>
      </c>
      <c r="W6" s="88">
        <v>43625.75170138889</v>
      </c>
      <c r="X6" s="90" t="s">
        <v>238</v>
      </c>
      <c r="Y6" s="86"/>
      <c r="Z6" s="86"/>
      <c r="AA6" s="92" t="s">
        <v>244</v>
      </c>
      <c r="AB6" s="86"/>
      <c r="AC6" s="86" t="b">
        <v>0</v>
      </c>
      <c r="AD6" s="86">
        <v>0</v>
      </c>
      <c r="AE6" s="92" t="s">
        <v>250</v>
      </c>
      <c r="AF6" s="86" t="b">
        <v>0</v>
      </c>
      <c r="AG6" s="86" t="s">
        <v>254</v>
      </c>
      <c r="AH6" s="86"/>
      <c r="AI6" s="92" t="s">
        <v>250</v>
      </c>
      <c r="AJ6" s="86" t="b">
        <v>0</v>
      </c>
      <c r="AK6" s="86">
        <v>0</v>
      </c>
      <c r="AL6" s="92" t="s">
        <v>250</v>
      </c>
      <c r="AM6" s="86" t="s">
        <v>257</v>
      </c>
      <c r="AN6" s="86" t="b">
        <v>0</v>
      </c>
      <c r="AO6" s="92" t="s">
        <v>244</v>
      </c>
      <c r="AP6" s="86" t="s">
        <v>176</v>
      </c>
      <c r="AQ6" s="86">
        <v>0</v>
      </c>
      <c r="AR6" s="86">
        <v>0</v>
      </c>
      <c r="AS6" s="86"/>
      <c r="AT6" s="86"/>
      <c r="AU6" s="86"/>
      <c r="AV6" s="86"/>
      <c r="AW6" s="86"/>
      <c r="AX6" s="86"/>
      <c r="AY6" s="86"/>
      <c r="AZ6" s="86"/>
      <c r="BA6">
        <v>2</v>
      </c>
      <c r="BB6" s="85" t="str">
        <f>REPLACE(INDEX(GroupVertices[Group],MATCH(Edges[[#This Row],[Vertex 1]],GroupVertices[Vertex],0)),1,1,"")</f>
        <v>4</v>
      </c>
      <c r="BC6" s="85" t="str">
        <f>REPLACE(INDEX(GroupVertices[Group],MATCH(Edges[[#This Row],[Vertex 2]],GroupVertices[Vertex],0)),1,1,"")</f>
        <v>4</v>
      </c>
      <c r="BD6" s="51">
        <v>0</v>
      </c>
      <c r="BE6" s="52">
        <v>0</v>
      </c>
      <c r="BF6" s="51">
        <v>0</v>
      </c>
      <c r="BG6" s="52">
        <v>0</v>
      </c>
      <c r="BH6" s="51">
        <v>0</v>
      </c>
      <c r="BI6" s="52">
        <v>0</v>
      </c>
      <c r="BJ6" s="51">
        <v>26</v>
      </c>
      <c r="BK6" s="52">
        <v>100</v>
      </c>
      <c r="BL6" s="51">
        <v>26</v>
      </c>
    </row>
    <row r="7" spans="1:64" ht="30">
      <c r="A7" s="84" t="s">
        <v>215</v>
      </c>
      <c r="B7" s="84" t="s">
        <v>215</v>
      </c>
      <c r="C7" s="53" t="s">
        <v>549</v>
      </c>
      <c r="D7" s="54">
        <v>3</v>
      </c>
      <c r="E7" s="65" t="s">
        <v>136</v>
      </c>
      <c r="F7" s="55">
        <v>35</v>
      </c>
      <c r="G7" s="53"/>
      <c r="H7" s="57"/>
      <c r="I7" s="56"/>
      <c r="J7" s="56"/>
      <c r="K7" s="36" t="s">
        <v>65</v>
      </c>
      <c r="L7" s="83">
        <v>7</v>
      </c>
      <c r="M7" s="83"/>
      <c r="N7" s="63"/>
      <c r="O7" s="86" t="s">
        <v>176</v>
      </c>
      <c r="P7" s="88">
        <v>43625.754224537035</v>
      </c>
      <c r="Q7" s="86" t="s">
        <v>226</v>
      </c>
      <c r="R7" s="86"/>
      <c r="S7" s="86"/>
      <c r="T7" s="86" t="s">
        <v>229</v>
      </c>
      <c r="U7" s="86"/>
      <c r="V7" s="90" t="s">
        <v>233</v>
      </c>
      <c r="W7" s="88">
        <v>43625.754224537035</v>
      </c>
      <c r="X7" s="90" t="s">
        <v>239</v>
      </c>
      <c r="Y7" s="86"/>
      <c r="Z7" s="86"/>
      <c r="AA7" s="92" t="s">
        <v>245</v>
      </c>
      <c r="AB7" s="86"/>
      <c r="AC7" s="86" t="b">
        <v>0</v>
      </c>
      <c r="AD7" s="86">
        <v>0</v>
      </c>
      <c r="AE7" s="92" t="s">
        <v>250</v>
      </c>
      <c r="AF7" s="86" t="b">
        <v>0</v>
      </c>
      <c r="AG7" s="86" t="s">
        <v>254</v>
      </c>
      <c r="AH7" s="86"/>
      <c r="AI7" s="92" t="s">
        <v>250</v>
      </c>
      <c r="AJ7" s="86" t="b">
        <v>0</v>
      </c>
      <c r="AK7" s="86">
        <v>0</v>
      </c>
      <c r="AL7" s="92" t="s">
        <v>250</v>
      </c>
      <c r="AM7" s="86" t="s">
        <v>257</v>
      </c>
      <c r="AN7" s="86" t="b">
        <v>0</v>
      </c>
      <c r="AO7" s="92" t="s">
        <v>245</v>
      </c>
      <c r="AP7" s="86" t="s">
        <v>176</v>
      </c>
      <c r="AQ7" s="86">
        <v>0</v>
      </c>
      <c r="AR7" s="86">
        <v>0</v>
      </c>
      <c r="AS7" s="86"/>
      <c r="AT7" s="86"/>
      <c r="AU7" s="86"/>
      <c r="AV7" s="86"/>
      <c r="AW7" s="86"/>
      <c r="AX7" s="86"/>
      <c r="AY7" s="86"/>
      <c r="AZ7" s="86"/>
      <c r="BA7">
        <v>2</v>
      </c>
      <c r="BB7" s="85" t="str">
        <f>REPLACE(INDEX(GroupVertices[Group],MATCH(Edges[[#This Row],[Vertex 1]],GroupVertices[Vertex],0)),1,1,"")</f>
        <v>4</v>
      </c>
      <c r="BC7" s="85" t="str">
        <f>REPLACE(INDEX(GroupVertices[Group],MATCH(Edges[[#This Row],[Vertex 2]],GroupVertices[Vertex],0)),1,1,"")</f>
        <v>4</v>
      </c>
      <c r="BD7" s="51">
        <v>0</v>
      </c>
      <c r="BE7" s="52">
        <v>0</v>
      </c>
      <c r="BF7" s="51">
        <v>0</v>
      </c>
      <c r="BG7" s="52">
        <v>0</v>
      </c>
      <c r="BH7" s="51">
        <v>0</v>
      </c>
      <c r="BI7" s="52">
        <v>0</v>
      </c>
      <c r="BJ7" s="51">
        <v>43</v>
      </c>
      <c r="BK7" s="52">
        <v>100</v>
      </c>
      <c r="BL7" s="51">
        <v>43</v>
      </c>
    </row>
    <row r="8" spans="1:64" ht="45">
      <c r="A8" s="84" t="s">
        <v>216</v>
      </c>
      <c r="B8" s="84" t="s">
        <v>218</v>
      </c>
      <c r="C8" s="53" t="s">
        <v>548</v>
      </c>
      <c r="D8" s="54">
        <v>3</v>
      </c>
      <c r="E8" s="65" t="s">
        <v>132</v>
      </c>
      <c r="F8" s="55">
        <v>35</v>
      </c>
      <c r="G8" s="53"/>
      <c r="H8" s="57"/>
      <c r="I8" s="56"/>
      <c r="J8" s="56"/>
      <c r="K8" s="36" t="s">
        <v>65</v>
      </c>
      <c r="L8" s="83">
        <v>8</v>
      </c>
      <c r="M8" s="83"/>
      <c r="N8" s="63"/>
      <c r="O8" s="86" t="s">
        <v>221</v>
      </c>
      <c r="P8" s="88">
        <v>43630.03681712963</v>
      </c>
      <c r="Q8" s="86" t="s">
        <v>227</v>
      </c>
      <c r="R8" s="86"/>
      <c r="S8" s="86"/>
      <c r="T8" s="86"/>
      <c r="U8" s="86"/>
      <c r="V8" s="90" t="s">
        <v>234</v>
      </c>
      <c r="W8" s="88">
        <v>43630.03681712963</v>
      </c>
      <c r="X8" s="90" t="s">
        <v>240</v>
      </c>
      <c r="Y8" s="86"/>
      <c r="Z8" s="86"/>
      <c r="AA8" s="92" t="s">
        <v>246</v>
      </c>
      <c r="AB8" s="92" t="s">
        <v>248</v>
      </c>
      <c r="AC8" s="86" t="b">
        <v>0</v>
      </c>
      <c r="AD8" s="86">
        <v>0</v>
      </c>
      <c r="AE8" s="92" t="s">
        <v>251</v>
      </c>
      <c r="AF8" s="86" t="b">
        <v>0</v>
      </c>
      <c r="AG8" s="86" t="s">
        <v>255</v>
      </c>
      <c r="AH8" s="86"/>
      <c r="AI8" s="92" t="s">
        <v>250</v>
      </c>
      <c r="AJ8" s="86" t="b">
        <v>0</v>
      </c>
      <c r="AK8" s="86">
        <v>0</v>
      </c>
      <c r="AL8" s="92" t="s">
        <v>250</v>
      </c>
      <c r="AM8" s="86" t="s">
        <v>258</v>
      </c>
      <c r="AN8" s="86" t="b">
        <v>0</v>
      </c>
      <c r="AO8" s="92" t="s">
        <v>248</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216</v>
      </c>
      <c r="B9" s="84" t="s">
        <v>219</v>
      </c>
      <c r="C9" s="53" t="s">
        <v>548</v>
      </c>
      <c r="D9" s="54">
        <v>3</v>
      </c>
      <c r="E9" s="65" t="s">
        <v>132</v>
      </c>
      <c r="F9" s="55">
        <v>35</v>
      </c>
      <c r="G9" s="53"/>
      <c r="H9" s="57"/>
      <c r="I9" s="56"/>
      <c r="J9" s="56"/>
      <c r="K9" s="36" t="s">
        <v>65</v>
      </c>
      <c r="L9" s="83">
        <v>9</v>
      </c>
      <c r="M9" s="83"/>
      <c r="N9" s="63"/>
      <c r="O9" s="86" t="s">
        <v>220</v>
      </c>
      <c r="P9" s="88">
        <v>43630.03681712963</v>
      </c>
      <c r="Q9" s="86" t="s">
        <v>227</v>
      </c>
      <c r="R9" s="86"/>
      <c r="S9" s="86"/>
      <c r="T9" s="86"/>
      <c r="U9" s="86"/>
      <c r="V9" s="90" t="s">
        <v>234</v>
      </c>
      <c r="W9" s="88">
        <v>43630.03681712963</v>
      </c>
      <c r="X9" s="90" t="s">
        <v>240</v>
      </c>
      <c r="Y9" s="86"/>
      <c r="Z9" s="86"/>
      <c r="AA9" s="92" t="s">
        <v>246</v>
      </c>
      <c r="AB9" s="92" t="s">
        <v>248</v>
      </c>
      <c r="AC9" s="86" t="b">
        <v>0</v>
      </c>
      <c r="AD9" s="86">
        <v>0</v>
      </c>
      <c r="AE9" s="92" t="s">
        <v>251</v>
      </c>
      <c r="AF9" s="86" t="b">
        <v>0</v>
      </c>
      <c r="AG9" s="86" t="s">
        <v>255</v>
      </c>
      <c r="AH9" s="86"/>
      <c r="AI9" s="92" t="s">
        <v>250</v>
      </c>
      <c r="AJ9" s="86" t="b">
        <v>0</v>
      </c>
      <c r="AK9" s="86">
        <v>0</v>
      </c>
      <c r="AL9" s="92" t="s">
        <v>250</v>
      </c>
      <c r="AM9" s="86" t="s">
        <v>258</v>
      </c>
      <c r="AN9" s="86" t="b">
        <v>0</v>
      </c>
      <c r="AO9" s="92" t="s">
        <v>248</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5</v>
      </c>
      <c r="BK9" s="52">
        <v>100</v>
      </c>
      <c r="BL9" s="51">
        <v>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hyperlinks>
    <hyperlink ref="V3" r:id="rId1" display="http://pbs.twimg.com/profile_images/1131654409149124612/Vevsta7K_normal.jpg"/>
    <hyperlink ref="V4" r:id="rId2" display="http://pbs.twimg.com/profile_images/1085793726985891840/qG4MxaVs_normal.jpg"/>
    <hyperlink ref="V5" r:id="rId3" display="http://pbs.twimg.com/profile_images/938504306436788225/snsRIbJH_normal.jpg"/>
    <hyperlink ref="V6" r:id="rId4" display="http://pbs.twimg.com/profile_images/1136691515487444993/KPxoesf9_normal.jpg"/>
    <hyperlink ref="V7" r:id="rId5" display="http://pbs.twimg.com/profile_images/1136691515487444993/KPxoesf9_normal.jpg"/>
    <hyperlink ref="V8" r:id="rId6" display="http://pbs.twimg.com/profile_images/996954438148546561/mZtm0kDw_normal.jpg"/>
    <hyperlink ref="V9" r:id="rId7" display="http://pbs.twimg.com/profile_images/996954438148546561/mZtm0kDw_normal.jpg"/>
    <hyperlink ref="X3" r:id="rId8" display="https://twitter.com/#!/arezkiath/status/1136736492271935495"/>
    <hyperlink ref="X4" r:id="rId9" display="https://twitter.com/#!/bendarli/status/1137459240333918211"/>
    <hyperlink ref="X5" r:id="rId10" display="https://twitter.com/#!/ofliyum/status/1137461154664669185"/>
    <hyperlink ref="X6" r:id="rId11" display="https://twitter.com/#!/gisati_taweela/status/1137782022582071297"/>
    <hyperlink ref="X7" r:id="rId12" display="https://twitter.com/#!/gisati_taweela/status/1137782934113378311"/>
    <hyperlink ref="X8" r:id="rId13" display="https://twitter.com/#!/heiasarah/status/1139334896407724032"/>
    <hyperlink ref="X9" r:id="rId14" display="https://twitter.com/#!/heiasarah/status/1139334896407724032"/>
  </hyperlinks>
  <printOptions/>
  <pageMargins left="0.7" right="0.7" top="0.75" bottom="0.75" header="0.3" footer="0.3"/>
  <pageSetup horizontalDpi="600" verticalDpi="600" orientation="portrait" r:id="rId18"/>
  <legacyDrawing r:id="rId16"/>
  <tableParts>
    <tablePart r:id="rId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511</v>
      </c>
      <c r="B1" s="13" t="s">
        <v>517</v>
      </c>
      <c r="C1" s="13" t="s">
        <v>518</v>
      </c>
      <c r="D1" s="13" t="s">
        <v>144</v>
      </c>
      <c r="E1" s="13" t="s">
        <v>520</v>
      </c>
      <c r="F1" s="13" t="s">
        <v>521</v>
      </c>
      <c r="G1" s="13" t="s">
        <v>522</v>
      </c>
    </row>
    <row r="2" spans="1:7" ht="15">
      <c r="A2" s="85" t="s">
        <v>411</v>
      </c>
      <c r="B2" s="85">
        <v>0</v>
      </c>
      <c r="C2" s="132">
        <v>0</v>
      </c>
      <c r="D2" s="85" t="s">
        <v>519</v>
      </c>
      <c r="E2" s="85"/>
      <c r="F2" s="85"/>
      <c r="G2" s="85"/>
    </row>
    <row r="3" spans="1:7" ht="15">
      <c r="A3" s="85" t="s">
        <v>412</v>
      </c>
      <c r="B3" s="85">
        <v>0</v>
      </c>
      <c r="C3" s="132">
        <v>0</v>
      </c>
      <c r="D3" s="85" t="s">
        <v>519</v>
      </c>
      <c r="E3" s="85"/>
      <c r="F3" s="85"/>
      <c r="G3" s="85"/>
    </row>
    <row r="4" spans="1:7" ht="15">
      <c r="A4" s="85" t="s">
        <v>413</v>
      </c>
      <c r="B4" s="85">
        <v>0</v>
      </c>
      <c r="C4" s="132">
        <v>0</v>
      </c>
      <c r="D4" s="85" t="s">
        <v>519</v>
      </c>
      <c r="E4" s="85"/>
      <c r="F4" s="85"/>
      <c r="G4" s="85"/>
    </row>
    <row r="5" spans="1:7" ht="15">
      <c r="A5" s="85" t="s">
        <v>414</v>
      </c>
      <c r="B5" s="85">
        <v>132</v>
      </c>
      <c r="C5" s="132">
        <v>1</v>
      </c>
      <c r="D5" s="85" t="s">
        <v>519</v>
      </c>
      <c r="E5" s="85"/>
      <c r="F5" s="85"/>
      <c r="G5" s="85"/>
    </row>
    <row r="6" spans="1:7" ht="15">
      <c r="A6" s="85" t="s">
        <v>415</v>
      </c>
      <c r="B6" s="85">
        <v>132</v>
      </c>
      <c r="C6" s="132">
        <v>1</v>
      </c>
      <c r="D6" s="85" t="s">
        <v>519</v>
      </c>
      <c r="E6" s="85"/>
      <c r="F6" s="85"/>
      <c r="G6" s="85"/>
    </row>
    <row r="7" spans="1:7" ht="15">
      <c r="A7" s="91" t="s">
        <v>416</v>
      </c>
      <c r="B7" s="91">
        <v>6</v>
      </c>
      <c r="C7" s="133">
        <v>0</v>
      </c>
      <c r="D7" s="91" t="s">
        <v>519</v>
      </c>
      <c r="E7" s="91" t="b">
        <v>0</v>
      </c>
      <c r="F7" s="91" t="b">
        <v>0</v>
      </c>
      <c r="G7" s="91" t="b">
        <v>0</v>
      </c>
    </row>
    <row r="8" spans="1:7" ht="15">
      <c r="A8" s="91" t="s">
        <v>417</v>
      </c>
      <c r="B8" s="91">
        <v>4</v>
      </c>
      <c r="C8" s="133">
        <v>0.019277626453319697</v>
      </c>
      <c r="D8" s="91" t="s">
        <v>519</v>
      </c>
      <c r="E8" s="91" t="b">
        <v>0</v>
      </c>
      <c r="F8" s="91" t="b">
        <v>0</v>
      </c>
      <c r="G8" s="91" t="b">
        <v>0</v>
      </c>
    </row>
    <row r="9" spans="1:7" ht="15">
      <c r="A9" s="91" t="s">
        <v>418</v>
      </c>
      <c r="B9" s="91">
        <v>3</v>
      </c>
      <c r="C9" s="133">
        <v>0.009122121080726703</v>
      </c>
      <c r="D9" s="91" t="s">
        <v>519</v>
      </c>
      <c r="E9" s="91" t="b">
        <v>0</v>
      </c>
      <c r="F9" s="91" t="b">
        <v>0</v>
      </c>
      <c r="G9" s="91" t="b">
        <v>0</v>
      </c>
    </row>
    <row r="10" spans="1:7" ht="15">
      <c r="A10" s="91" t="s">
        <v>419</v>
      </c>
      <c r="B10" s="91">
        <v>3</v>
      </c>
      <c r="C10" s="133">
        <v>0.023580340920716474</v>
      </c>
      <c r="D10" s="91" t="s">
        <v>519</v>
      </c>
      <c r="E10" s="91" t="b">
        <v>0</v>
      </c>
      <c r="F10" s="91" t="b">
        <v>0</v>
      </c>
      <c r="G10" s="91" t="b">
        <v>0</v>
      </c>
    </row>
    <row r="11" spans="1:7" ht="15">
      <c r="A11" s="91" t="s">
        <v>420</v>
      </c>
      <c r="B11" s="91">
        <v>2</v>
      </c>
      <c r="C11" s="133">
        <v>0.01572022728047765</v>
      </c>
      <c r="D11" s="91" t="s">
        <v>519</v>
      </c>
      <c r="E11" s="91" t="b">
        <v>0</v>
      </c>
      <c r="F11" s="91" t="b">
        <v>0</v>
      </c>
      <c r="G11" s="91" t="b">
        <v>0</v>
      </c>
    </row>
    <row r="12" spans="1:7" ht="15">
      <c r="A12" s="91" t="s">
        <v>432</v>
      </c>
      <c r="B12" s="91">
        <v>2</v>
      </c>
      <c r="C12" s="133">
        <v>0.009638813226659848</v>
      </c>
      <c r="D12" s="91" t="s">
        <v>519</v>
      </c>
      <c r="E12" s="91" t="b">
        <v>0</v>
      </c>
      <c r="F12" s="91" t="b">
        <v>0</v>
      </c>
      <c r="G12" s="91" t="b">
        <v>0</v>
      </c>
    </row>
    <row r="13" spans="1:7" ht="15">
      <c r="A13" s="91" t="s">
        <v>433</v>
      </c>
      <c r="B13" s="91">
        <v>2</v>
      </c>
      <c r="C13" s="133">
        <v>0.009638813226659848</v>
      </c>
      <c r="D13" s="91" t="s">
        <v>519</v>
      </c>
      <c r="E13" s="91" t="b">
        <v>0</v>
      </c>
      <c r="F13" s="91" t="b">
        <v>0</v>
      </c>
      <c r="G13" s="91" t="b">
        <v>0</v>
      </c>
    </row>
    <row r="14" spans="1:7" ht="15">
      <c r="A14" s="91" t="s">
        <v>434</v>
      </c>
      <c r="B14" s="91">
        <v>2</v>
      </c>
      <c r="C14" s="133">
        <v>0.009638813226659848</v>
      </c>
      <c r="D14" s="91" t="s">
        <v>519</v>
      </c>
      <c r="E14" s="91" t="b">
        <v>0</v>
      </c>
      <c r="F14" s="91" t="b">
        <v>0</v>
      </c>
      <c r="G14" s="91" t="b">
        <v>0</v>
      </c>
    </row>
    <row r="15" spans="1:7" ht="15">
      <c r="A15" s="91" t="s">
        <v>435</v>
      </c>
      <c r="B15" s="91">
        <v>2</v>
      </c>
      <c r="C15" s="133">
        <v>0.009638813226659848</v>
      </c>
      <c r="D15" s="91" t="s">
        <v>519</v>
      </c>
      <c r="E15" s="91" t="b">
        <v>0</v>
      </c>
      <c r="F15" s="91" t="b">
        <v>0</v>
      </c>
      <c r="G15" s="91" t="b">
        <v>0</v>
      </c>
    </row>
    <row r="16" spans="1:7" ht="15">
      <c r="A16" s="91" t="s">
        <v>436</v>
      </c>
      <c r="B16" s="91">
        <v>2</v>
      </c>
      <c r="C16" s="133">
        <v>0.009638813226659848</v>
      </c>
      <c r="D16" s="91" t="s">
        <v>519</v>
      </c>
      <c r="E16" s="91" t="b">
        <v>0</v>
      </c>
      <c r="F16" s="91" t="b">
        <v>0</v>
      </c>
      <c r="G16" s="91" t="b">
        <v>0</v>
      </c>
    </row>
    <row r="17" spans="1:7" ht="15">
      <c r="A17" s="91" t="s">
        <v>437</v>
      </c>
      <c r="B17" s="91">
        <v>2</v>
      </c>
      <c r="C17" s="133">
        <v>0.009638813226659848</v>
      </c>
      <c r="D17" s="91" t="s">
        <v>519</v>
      </c>
      <c r="E17" s="91" t="b">
        <v>0</v>
      </c>
      <c r="F17" s="91" t="b">
        <v>0</v>
      </c>
      <c r="G17" s="91" t="b">
        <v>0</v>
      </c>
    </row>
    <row r="18" spans="1:7" ht="15">
      <c r="A18" s="91" t="s">
        <v>438</v>
      </c>
      <c r="B18" s="91">
        <v>2</v>
      </c>
      <c r="C18" s="133">
        <v>0.009638813226659848</v>
      </c>
      <c r="D18" s="91" t="s">
        <v>519</v>
      </c>
      <c r="E18" s="91" t="b">
        <v>0</v>
      </c>
      <c r="F18" s="91" t="b">
        <v>0</v>
      </c>
      <c r="G18" s="91" t="b">
        <v>0</v>
      </c>
    </row>
    <row r="19" spans="1:7" ht="15">
      <c r="A19" s="91" t="s">
        <v>512</v>
      </c>
      <c r="B19" s="91">
        <v>2</v>
      </c>
      <c r="C19" s="133">
        <v>0.009638813226659848</v>
      </c>
      <c r="D19" s="91" t="s">
        <v>519</v>
      </c>
      <c r="E19" s="91" t="b">
        <v>0</v>
      </c>
      <c r="F19" s="91" t="b">
        <v>0</v>
      </c>
      <c r="G19" s="91" t="b">
        <v>0</v>
      </c>
    </row>
    <row r="20" spans="1:7" ht="15">
      <c r="A20" s="91" t="s">
        <v>423</v>
      </c>
      <c r="B20" s="91">
        <v>2</v>
      </c>
      <c r="C20" s="133">
        <v>0.009638813226659848</v>
      </c>
      <c r="D20" s="91" t="s">
        <v>519</v>
      </c>
      <c r="E20" s="91" t="b">
        <v>0</v>
      </c>
      <c r="F20" s="91" t="b">
        <v>0</v>
      </c>
      <c r="G20" s="91" t="b">
        <v>0</v>
      </c>
    </row>
    <row r="21" spans="1:7" ht="15">
      <c r="A21" s="91" t="s">
        <v>424</v>
      </c>
      <c r="B21" s="91">
        <v>2</v>
      </c>
      <c r="C21" s="133">
        <v>0.009638813226659848</v>
      </c>
      <c r="D21" s="91" t="s">
        <v>519</v>
      </c>
      <c r="E21" s="91" t="b">
        <v>0</v>
      </c>
      <c r="F21" s="91" t="b">
        <v>0</v>
      </c>
      <c r="G21" s="91" t="b">
        <v>0</v>
      </c>
    </row>
    <row r="22" spans="1:7" ht="15">
      <c r="A22" s="91" t="s">
        <v>425</v>
      </c>
      <c r="B22" s="91">
        <v>2</v>
      </c>
      <c r="C22" s="133">
        <v>0.009638813226659848</v>
      </c>
      <c r="D22" s="91" t="s">
        <v>519</v>
      </c>
      <c r="E22" s="91" t="b">
        <v>0</v>
      </c>
      <c r="F22" s="91" t="b">
        <v>0</v>
      </c>
      <c r="G22" s="91" t="b">
        <v>0</v>
      </c>
    </row>
    <row r="23" spans="1:7" ht="15">
      <c r="A23" s="91" t="s">
        <v>426</v>
      </c>
      <c r="B23" s="91">
        <v>2</v>
      </c>
      <c r="C23" s="133">
        <v>0.009638813226659848</v>
      </c>
      <c r="D23" s="91" t="s">
        <v>519</v>
      </c>
      <c r="E23" s="91" t="b">
        <v>0</v>
      </c>
      <c r="F23" s="91" t="b">
        <v>0</v>
      </c>
      <c r="G23" s="91" t="b">
        <v>0</v>
      </c>
    </row>
    <row r="24" spans="1:7" ht="15">
      <c r="A24" s="91" t="s">
        <v>427</v>
      </c>
      <c r="B24" s="91">
        <v>2</v>
      </c>
      <c r="C24" s="133">
        <v>0.009638813226659848</v>
      </c>
      <c r="D24" s="91" t="s">
        <v>519</v>
      </c>
      <c r="E24" s="91" t="b">
        <v>0</v>
      </c>
      <c r="F24" s="91" t="b">
        <v>0</v>
      </c>
      <c r="G24" s="91" t="b">
        <v>0</v>
      </c>
    </row>
    <row r="25" spans="1:7" ht="15">
      <c r="A25" s="91" t="s">
        <v>428</v>
      </c>
      <c r="B25" s="91">
        <v>2</v>
      </c>
      <c r="C25" s="133">
        <v>0.009638813226659848</v>
      </c>
      <c r="D25" s="91" t="s">
        <v>519</v>
      </c>
      <c r="E25" s="91" t="b">
        <v>0</v>
      </c>
      <c r="F25" s="91" t="b">
        <v>0</v>
      </c>
      <c r="G25" s="91" t="b">
        <v>0</v>
      </c>
    </row>
    <row r="26" spans="1:7" ht="15">
      <c r="A26" s="91" t="s">
        <v>429</v>
      </c>
      <c r="B26" s="91">
        <v>2</v>
      </c>
      <c r="C26" s="133">
        <v>0.009638813226659848</v>
      </c>
      <c r="D26" s="91" t="s">
        <v>519</v>
      </c>
      <c r="E26" s="91" t="b">
        <v>0</v>
      </c>
      <c r="F26" s="91" t="b">
        <v>0</v>
      </c>
      <c r="G26" s="91" t="b">
        <v>0</v>
      </c>
    </row>
    <row r="27" spans="1:7" ht="15">
      <c r="A27" s="91" t="s">
        <v>513</v>
      </c>
      <c r="B27" s="91">
        <v>2</v>
      </c>
      <c r="C27" s="133">
        <v>0.009638813226659848</v>
      </c>
      <c r="D27" s="91" t="s">
        <v>519</v>
      </c>
      <c r="E27" s="91" t="b">
        <v>0</v>
      </c>
      <c r="F27" s="91" t="b">
        <v>0</v>
      </c>
      <c r="G27" s="91" t="b">
        <v>0</v>
      </c>
    </row>
    <row r="28" spans="1:7" ht="15">
      <c r="A28" s="91" t="s">
        <v>514</v>
      </c>
      <c r="B28" s="91">
        <v>2</v>
      </c>
      <c r="C28" s="133">
        <v>0.009638813226659848</v>
      </c>
      <c r="D28" s="91" t="s">
        <v>519</v>
      </c>
      <c r="E28" s="91" t="b">
        <v>0</v>
      </c>
      <c r="F28" s="91" t="b">
        <v>0</v>
      </c>
      <c r="G28" s="91" t="b">
        <v>0</v>
      </c>
    </row>
    <row r="29" spans="1:7" ht="15">
      <c r="A29" s="91" t="s">
        <v>515</v>
      </c>
      <c r="B29" s="91">
        <v>2</v>
      </c>
      <c r="C29" s="133">
        <v>0.009638813226659848</v>
      </c>
      <c r="D29" s="91" t="s">
        <v>519</v>
      </c>
      <c r="E29" s="91" t="b">
        <v>0</v>
      </c>
      <c r="F29" s="91" t="b">
        <v>0</v>
      </c>
      <c r="G29" s="91" t="b">
        <v>0</v>
      </c>
    </row>
    <row r="30" spans="1:7" ht="15">
      <c r="A30" s="91" t="s">
        <v>516</v>
      </c>
      <c r="B30" s="91">
        <v>2</v>
      </c>
      <c r="C30" s="133">
        <v>0.009638813226659848</v>
      </c>
      <c r="D30" s="91" t="s">
        <v>519</v>
      </c>
      <c r="E30" s="91" t="b">
        <v>0</v>
      </c>
      <c r="F30" s="91" t="b">
        <v>0</v>
      </c>
      <c r="G30" s="91" t="b">
        <v>0</v>
      </c>
    </row>
    <row r="31" spans="1:7" ht="15">
      <c r="A31" s="91" t="s">
        <v>417</v>
      </c>
      <c r="B31" s="91">
        <v>4</v>
      </c>
      <c r="C31" s="133">
        <v>0</v>
      </c>
      <c r="D31" s="91" t="s">
        <v>367</v>
      </c>
      <c r="E31" s="91" t="b">
        <v>0</v>
      </c>
      <c r="F31" s="91" t="b">
        <v>0</v>
      </c>
      <c r="G31" s="91" t="b">
        <v>0</v>
      </c>
    </row>
    <row r="32" spans="1:7" ht="15">
      <c r="A32" s="91" t="s">
        <v>423</v>
      </c>
      <c r="B32" s="91">
        <v>2</v>
      </c>
      <c r="C32" s="133">
        <v>0</v>
      </c>
      <c r="D32" s="91" t="s">
        <v>367</v>
      </c>
      <c r="E32" s="91" t="b">
        <v>0</v>
      </c>
      <c r="F32" s="91" t="b">
        <v>0</v>
      </c>
      <c r="G32" s="91" t="b">
        <v>0</v>
      </c>
    </row>
    <row r="33" spans="1:7" ht="15">
      <c r="A33" s="91" t="s">
        <v>418</v>
      </c>
      <c r="B33" s="91">
        <v>2</v>
      </c>
      <c r="C33" s="133">
        <v>0</v>
      </c>
      <c r="D33" s="91" t="s">
        <v>367</v>
      </c>
      <c r="E33" s="91" t="b">
        <v>0</v>
      </c>
      <c r="F33" s="91" t="b">
        <v>0</v>
      </c>
      <c r="G33" s="91" t="b">
        <v>0</v>
      </c>
    </row>
    <row r="34" spans="1:7" ht="15">
      <c r="A34" s="91" t="s">
        <v>424</v>
      </c>
      <c r="B34" s="91">
        <v>2</v>
      </c>
      <c r="C34" s="133">
        <v>0</v>
      </c>
      <c r="D34" s="91" t="s">
        <v>367</v>
      </c>
      <c r="E34" s="91" t="b">
        <v>0</v>
      </c>
      <c r="F34" s="91" t="b">
        <v>0</v>
      </c>
      <c r="G34" s="91" t="b">
        <v>0</v>
      </c>
    </row>
    <row r="35" spans="1:7" ht="15">
      <c r="A35" s="91" t="s">
        <v>425</v>
      </c>
      <c r="B35" s="91">
        <v>2</v>
      </c>
      <c r="C35" s="133">
        <v>0</v>
      </c>
      <c r="D35" s="91" t="s">
        <v>367</v>
      </c>
      <c r="E35" s="91" t="b">
        <v>0</v>
      </c>
      <c r="F35" s="91" t="b">
        <v>0</v>
      </c>
      <c r="G35" s="91" t="b">
        <v>0</v>
      </c>
    </row>
    <row r="36" spans="1:7" ht="15">
      <c r="A36" s="91" t="s">
        <v>426</v>
      </c>
      <c r="B36" s="91">
        <v>2</v>
      </c>
      <c r="C36" s="133">
        <v>0</v>
      </c>
      <c r="D36" s="91" t="s">
        <v>367</v>
      </c>
      <c r="E36" s="91" t="b">
        <v>0</v>
      </c>
      <c r="F36" s="91" t="b">
        <v>0</v>
      </c>
      <c r="G36" s="91" t="b">
        <v>0</v>
      </c>
    </row>
    <row r="37" spans="1:7" ht="15">
      <c r="A37" s="91" t="s">
        <v>427</v>
      </c>
      <c r="B37" s="91">
        <v>2</v>
      </c>
      <c r="C37" s="133">
        <v>0</v>
      </c>
      <c r="D37" s="91" t="s">
        <v>367</v>
      </c>
      <c r="E37" s="91" t="b">
        <v>0</v>
      </c>
      <c r="F37" s="91" t="b">
        <v>0</v>
      </c>
      <c r="G37" s="91" t="b">
        <v>0</v>
      </c>
    </row>
    <row r="38" spans="1:7" ht="15">
      <c r="A38" s="91" t="s">
        <v>428</v>
      </c>
      <c r="B38" s="91">
        <v>2</v>
      </c>
      <c r="C38" s="133">
        <v>0</v>
      </c>
      <c r="D38" s="91" t="s">
        <v>367</v>
      </c>
      <c r="E38" s="91" t="b">
        <v>0</v>
      </c>
      <c r="F38" s="91" t="b">
        <v>0</v>
      </c>
      <c r="G38" s="91" t="b">
        <v>0</v>
      </c>
    </row>
    <row r="39" spans="1:7" ht="15">
      <c r="A39" s="91" t="s">
        <v>416</v>
      </c>
      <c r="B39" s="91">
        <v>2</v>
      </c>
      <c r="C39" s="133">
        <v>0</v>
      </c>
      <c r="D39" s="91" t="s">
        <v>367</v>
      </c>
      <c r="E39" s="91" t="b">
        <v>0</v>
      </c>
      <c r="F39" s="91" t="b">
        <v>0</v>
      </c>
      <c r="G39" s="91" t="b">
        <v>0</v>
      </c>
    </row>
    <row r="40" spans="1:7" ht="15">
      <c r="A40" s="91" t="s">
        <v>429</v>
      </c>
      <c r="B40" s="91">
        <v>2</v>
      </c>
      <c r="C40" s="133">
        <v>0</v>
      </c>
      <c r="D40" s="91" t="s">
        <v>367</v>
      </c>
      <c r="E40" s="91" t="b">
        <v>0</v>
      </c>
      <c r="F40" s="91" t="b">
        <v>0</v>
      </c>
      <c r="G40" s="91" t="b">
        <v>0</v>
      </c>
    </row>
    <row r="41" spans="1:7" ht="15">
      <c r="A41" s="91" t="s">
        <v>513</v>
      </c>
      <c r="B41" s="91">
        <v>2</v>
      </c>
      <c r="C41" s="133">
        <v>0</v>
      </c>
      <c r="D41" s="91" t="s">
        <v>367</v>
      </c>
      <c r="E41" s="91" t="b">
        <v>0</v>
      </c>
      <c r="F41" s="91" t="b">
        <v>0</v>
      </c>
      <c r="G41" s="91" t="b">
        <v>0</v>
      </c>
    </row>
    <row r="42" spans="1:7" ht="15">
      <c r="A42" s="91" t="s">
        <v>514</v>
      </c>
      <c r="B42" s="91">
        <v>2</v>
      </c>
      <c r="C42" s="133">
        <v>0</v>
      </c>
      <c r="D42" s="91" t="s">
        <v>367</v>
      </c>
      <c r="E42" s="91" t="b">
        <v>0</v>
      </c>
      <c r="F42" s="91" t="b">
        <v>0</v>
      </c>
      <c r="G42" s="91" t="b">
        <v>0</v>
      </c>
    </row>
    <row r="43" spans="1:7" ht="15">
      <c r="A43" s="91" t="s">
        <v>515</v>
      </c>
      <c r="B43" s="91">
        <v>2</v>
      </c>
      <c r="C43" s="133">
        <v>0</v>
      </c>
      <c r="D43" s="91" t="s">
        <v>367</v>
      </c>
      <c r="E43" s="91" t="b">
        <v>0</v>
      </c>
      <c r="F43" s="91" t="b">
        <v>0</v>
      </c>
      <c r="G43" s="91" t="b">
        <v>0</v>
      </c>
    </row>
    <row r="44" spans="1:7" ht="15">
      <c r="A44" s="91" t="s">
        <v>516</v>
      </c>
      <c r="B44" s="91">
        <v>2</v>
      </c>
      <c r="C44" s="133">
        <v>0</v>
      </c>
      <c r="D44" s="91" t="s">
        <v>367</v>
      </c>
      <c r="E44" s="91" t="b">
        <v>0</v>
      </c>
      <c r="F44" s="91" t="b">
        <v>0</v>
      </c>
      <c r="G44" s="91" t="b">
        <v>0</v>
      </c>
    </row>
    <row r="45" spans="1:7" ht="15">
      <c r="A45" s="91" t="s">
        <v>419</v>
      </c>
      <c r="B45" s="91">
        <v>3</v>
      </c>
      <c r="C45" s="133">
        <v>0.01806179973983887</v>
      </c>
      <c r="D45" s="91" t="s">
        <v>369</v>
      </c>
      <c r="E45" s="91" t="b">
        <v>0</v>
      </c>
      <c r="F45" s="91" t="b">
        <v>0</v>
      </c>
      <c r="G45" s="91" t="b">
        <v>0</v>
      </c>
    </row>
    <row r="46" spans="1:7" ht="15">
      <c r="A46" s="91" t="s">
        <v>420</v>
      </c>
      <c r="B46" s="91">
        <v>2</v>
      </c>
      <c r="C46" s="133">
        <v>0.012041199826559249</v>
      </c>
      <c r="D46" s="91" t="s">
        <v>369</v>
      </c>
      <c r="E46" s="91" t="b">
        <v>0</v>
      </c>
      <c r="F46" s="91" t="b">
        <v>0</v>
      </c>
      <c r="G46" s="91" t="b">
        <v>0</v>
      </c>
    </row>
    <row r="47" spans="1:7" ht="15">
      <c r="A47" s="91" t="s">
        <v>432</v>
      </c>
      <c r="B47" s="91">
        <v>2</v>
      </c>
      <c r="C47" s="133">
        <v>0</v>
      </c>
      <c r="D47" s="91" t="s">
        <v>369</v>
      </c>
      <c r="E47" s="91" t="b">
        <v>0</v>
      </c>
      <c r="F47" s="91" t="b">
        <v>0</v>
      </c>
      <c r="G47" s="91" t="b">
        <v>0</v>
      </c>
    </row>
    <row r="48" spans="1:7" ht="15">
      <c r="A48" s="91" t="s">
        <v>433</v>
      </c>
      <c r="B48" s="91">
        <v>2</v>
      </c>
      <c r="C48" s="133">
        <v>0</v>
      </c>
      <c r="D48" s="91" t="s">
        <v>369</v>
      </c>
      <c r="E48" s="91" t="b">
        <v>0</v>
      </c>
      <c r="F48" s="91" t="b">
        <v>0</v>
      </c>
      <c r="G48" s="91" t="b">
        <v>0</v>
      </c>
    </row>
    <row r="49" spans="1:7" ht="15">
      <c r="A49" s="91" t="s">
        <v>434</v>
      </c>
      <c r="B49" s="91">
        <v>2</v>
      </c>
      <c r="C49" s="133">
        <v>0</v>
      </c>
      <c r="D49" s="91" t="s">
        <v>369</v>
      </c>
      <c r="E49" s="91" t="b">
        <v>0</v>
      </c>
      <c r="F49" s="91" t="b">
        <v>0</v>
      </c>
      <c r="G49" s="91" t="b">
        <v>0</v>
      </c>
    </row>
    <row r="50" spans="1:7" ht="15">
      <c r="A50" s="91" t="s">
        <v>435</v>
      </c>
      <c r="B50" s="91">
        <v>2</v>
      </c>
      <c r="C50" s="133">
        <v>0</v>
      </c>
      <c r="D50" s="91" t="s">
        <v>369</v>
      </c>
      <c r="E50" s="91" t="b">
        <v>0</v>
      </c>
      <c r="F50" s="91" t="b">
        <v>0</v>
      </c>
      <c r="G50" s="91" t="b">
        <v>0</v>
      </c>
    </row>
    <row r="51" spans="1:7" ht="15">
      <c r="A51" s="91" t="s">
        <v>416</v>
      </c>
      <c r="B51" s="91">
        <v>2</v>
      </c>
      <c r="C51" s="133">
        <v>0</v>
      </c>
      <c r="D51" s="91" t="s">
        <v>369</v>
      </c>
      <c r="E51" s="91" t="b">
        <v>0</v>
      </c>
      <c r="F51" s="91" t="b">
        <v>0</v>
      </c>
      <c r="G51" s="91" t="b">
        <v>0</v>
      </c>
    </row>
    <row r="52" spans="1:7" ht="15">
      <c r="A52" s="91" t="s">
        <v>436</v>
      </c>
      <c r="B52" s="91">
        <v>2</v>
      </c>
      <c r="C52" s="133">
        <v>0</v>
      </c>
      <c r="D52" s="91" t="s">
        <v>369</v>
      </c>
      <c r="E52" s="91" t="b">
        <v>0</v>
      </c>
      <c r="F52" s="91" t="b">
        <v>0</v>
      </c>
      <c r="G52" s="91" t="b">
        <v>0</v>
      </c>
    </row>
    <row r="53" spans="1:7" ht="15">
      <c r="A53" s="91" t="s">
        <v>437</v>
      </c>
      <c r="B53" s="91">
        <v>2</v>
      </c>
      <c r="C53" s="133">
        <v>0</v>
      </c>
      <c r="D53" s="91" t="s">
        <v>369</v>
      </c>
      <c r="E53" s="91" t="b">
        <v>0</v>
      </c>
      <c r="F53" s="91" t="b">
        <v>0</v>
      </c>
      <c r="G53" s="91" t="b">
        <v>0</v>
      </c>
    </row>
    <row r="54" spans="1:7" ht="15">
      <c r="A54" s="91" t="s">
        <v>438</v>
      </c>
      <c r="B54" s="91">
        <v>2</v>
      </c>
      <c r="C54" s="133">
        <v>0</v>
      </c>
      <c r="D54" s="91" t="s">
        <v>369</v>
      </c>
      <c r="E54" s="91" t="b">
        <v>0</v>
      </c>
      <c r="F54" s="91" t="b">
        <v>0</v>
      </c>
      <c r="G54" s="91" t="b">
        <v>0</v>
      </c>
    </row>
    <row r="55" spans="1:7" ht="15">
      <c r="A55" s="91" t="s">
        <v>512</v>
      </c>
      <c r="B55" s="91">
        <v>2</v>
      </c>
      <c r="C55" s="133">
        <v>0</v>
      </c>
      <c r="D55" s="91" t="s">
        <v>369</v>
      </c>
      <c r="E55" s="91" t="b">
        <v>0</v>
      </c>
      <c r="F55" s="91" t="b">
        <v>0</v>
      </c>
      <c r="G5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523</v>
      </c>
      <c r="B1" s="13" t="s">
        <v>524</v>
      </c>
      <c r="C1" s="13" t="s">
        <v>517</v>
      </c>
      <c r="D1" s="13" t="s">
        <v>518</v>
      </c>
      <c r="E1" s="13" t="s">
        <v>525</v>
      </c>
      <c r="F1" s="13" t="s">
        <v>144</v>
      </c>
      <c r="G1" s="13" t="s">
        <v>526</v>
      </c>
      <c r="H1" s="13" t="s">
        <v>527</v>
      </c>
      <c r="I1" s="13" t="s">
        <v>528</v>
      </c>
      <c r="J1" s="13" t="s">
        <v>529</v>
      </c>
      <c r="K1" s="13" t="s">
        <v>530</v>
      </c>
      <c r="L1" s="13" t="s">
        <v>531</v>
      </c>
    </row>
    <row r="2" spans="1:12" ht="15">
      <c r="A2" s="91" t="s">
        <v>432</v>
      </c>
      <c r="B2" s="91" t="s">
        <v>433</v>
      </c>
      <c r="C2" s="91">
        <v>2</v>
      </c>
      <c r="D2" s="133">
        <v>0.009638813226659848</v>
      </c>
      <c r="E2" s="133">
        <v>1.6674529528899538</v>
      </c>
      <c r="F2" s="91" t="s">
        <v>519</v>
      </c>
      <c r="G2" s="91" t="b">
        <v>0</v>
      </c>
      <c r="H2" s="91" t="b">
        <v>0</v>
      </c>
      <c r="I2" s="91" t="b">
        <v>0</v>
      </c>
      <c r="J2" s="91" t="b">
        <v>0</v>
      </c>
      <c r="K2" s="91" t="b">
        <v>0</v>
      </c>
      <c r="L2" s="91" t="b">
        <v>0</v>
      </c>
    </row>
    <row r="3" spans="1:12" ht="15">
      <c r="A3" s="91" t="s">
        <v>433</v>
      </c>
      <c r="B3" s="91" t="s">
        <v>434</v>
      </c>
      <c r="C3" s="91">
        <v>2</v>
      </c>
      <c r="D3" s="133">
        <v>0.009638813226659848</v>
      </c>
      <c r="E3" s="133">
        <v>1.6674529528899538</v>
      </c>
      <c r="F3" s="91" t="s">
        <v>519</v>
      </c>
      <c r="G3" s="91" t="b">
        <v>0</v>
      </c>
      <c r="H3" s="91" t="b">
        <v>0</v>
      </c>
      <c r="I3" s="91" t="b">
        <v>0</v>
      </c>
      <c r="J3" s="91" t="b">
        <v>0</v>
      </c>
      <c r="K3" s="91" t="b">
        <v>0</v>
      </c>
      <c r="L3" s="91" t="b">
        <v>0</v>
      </c>
    </row>
    <row r="4" spans="1:12" ht="15">
      <c r="A4" s="91" t="s">
        <v>434</v>
      </c>
      <c r="B4" s="91" t="s">
        <v>435</v>
      </c>
      <c r="C4" s="91">
        <v>2</v>
      </c>
      <c r="D4" s="133">
        <v>0.009638813226659848</v>
      </c>
      <c r="E4" s="133">
        <v>1.6674529528899538</v>
      </c>
      <c r="F4" s="91" t="s">
        <v>519</v>
      </c>
      <c r="G4" s="91" t="b">
        <v>0</v>
      </c>
      <c r="H4" s="91" t="b">
        <v>0</v>
      </c>
      <c r="I4" s="91" t="b">
        <v>0</v>
      </c>
      <c r="J4" s="91" t="b">
        <v>0</v>
      </c>
      <c r="K4" s="91" t="b">
        <v>0</v>
      </c>
      <c r="L4" s="91" t="b">
        <v>0</v>
      </c>
    </row>
    <row r="5" spans="1:12" ht="15">
      <c r="A5" s="91" t="s">
        <v>435</v>
      </c>
      <c r="B5" s="91" t="s">
        <v>416</v>
      </c>
      <c r="C5" s="91">
        <v>2</v>
      </c>
      <c r="D5" s="133">
        <v>0.009638813226659848</v>
      </c>
      <c r="E5" s="133">
        <v>1.1903316981702916</v>
      </c>
      <c r="F5" s="91" t="s">
        <v>519</v>
      </c>
      <c r="G5" s="91" t="b">
        <v>0</v>
      </c>
      <c r="H5" s="91" t="b">
        <v>0</v>
      </c>
      <c r="I5" s="91" t="b">
        <v>0</v>
      </c>
      <c r="J5" s="91" t="b">
        <v>0</v>
      </c>
      <c r="K5" s="91" t="b">
        <v>0</v>
      </c>
      <c r="L5" s="91" t="b">
        <v>0</v>
      </c>
    </row>
    <row r="6" spans="1:12" ht="15">
      <c r="A6" s="91" t="s">
        <v>416</v>
      </c>
      <c r="B6" s="91" t="s">
        <v>436</v>
      </c>
      <c r="C6" s="91">
        <v>2</v>
      </c>
      <c r="D6" s="133">
        <v>0.009638813226659848</v>
      </c>
      <c r="E6" s="133">
        <v>1.3664229572259727</v>
      </c>
      <c r="F6" s="91" t="s">
        <v>519</v>
      </c>
      <c r="G6" s="91" t="b">
        <v>0</v>
      </c>
      <c r="H6" s="91" t="b">
        <v>0</v>
      </c>
      <c r="I6" s="91" t="b">
        <v>0</v>
      </c>
      <c r="J6" s="91" t="b">
        <v>0</v>
      </c>
      <c r="K6" s="91" t="b">
        <v>0</v>
      </c>
      <c r="L6" s="91" t="b">
        <v>0</v>
      </c>
    </row>
    <row r="7" spans="1:12" ht="15">
      <c r="A7" s="91" t="s">
        <v>436</v>
      </c>
      <c r="B7" s="91" t="s">
        <v>437</v>
      </c>
      <c r="C7" s="91">
        <v>2</v>
      </c>
      <c r="D7" s="133">
        <v>0.009638813226659848</v>
      </c>
      <c r="E7" s="133">
        <v>1.6674529528899538</v>
      </c>
      <c r="F7" s="91" t="s">
        <v>519</v>
      </c>
      <c r="G7" s="91" t="b">
        <v>0</v>
      </c>
      <c r="H7" s="91" t="b">
        <v>0</v>
      </c>
      <c r="I7" s="91" t="b">
        <v>0</v>
      </c>
      <c r="J7" s="91" t="b">
        <v>0</v>
      </c>
      <c r="K7" s="91" t="b">
        <v>0</v>
      </c>
      <c r="L7" s="91" t="b">
        <v>0</v>
      </c>
    </row>
    <row r="8" spans="1:12" ht="15">
      <c r="A8" s="91" t="s">
        <v>437</v>
      </c>
      <c r="B8" s="91" t="s">
        <v>438</v>
      </c>
      <c r="C8" s="91">
        <v>2</v>
      </c>
      <c r="D8" s="133">
        <v>0.009638813226659848</v>
      </c>
      <c r="E8" s="133">
        <v>1.6674529528899538</v>
      </c>
      <c r="F8" s="91" t="s">
        <v>519</v>
      </c>
      <c r="G8" s="91" t="b">
        <v>0</v>
      </c>
      <c r="H8" s="91" t="b">
        <v>0</v>
      </c>
      <c r="I8" s="91" t="b">
        <v>0</v>
      </c>
      <c r="J8" s="91" t="b">
        <v>0</v>
      </c>
      <c r="K8" s="91" t="b">
        <v>0</v>
      </c>
      <c r="L8" s="91" t="b">
        <v>0</v>
      </c>
    </row>
    <row r="9" spans="1:12" ht="15">
      <c r="A9" s="91" t="s">
        <v>423</v>
      </c>
      <c r="B9" s="91" t="s">
        <v>418</v>
      </c>
      <c r="C9" s="91">
        <v>2</v>
      </c>
      <c r="D9" s="133">
        <v>0.009638813226659848</v>
      </c>
      <c r="E9" s="133">
        <v>1.6674529528899538</v>
      </c>
      <c r="F9" s="91" t="s">
        <v>519</v>
      </c>
      <c r="G9" s="91" t="b">
        <v>0</v>
      </c>
      <c r="H9" s="91" t="b">
        <v>0</v>
      </c>
      <c r="I9" s="91" t="b">
        <v>0</v>
      </c>
      <c r="J9" s="91" t="b">
        <v>0</v>
      </c>
      <c r="K9" s="91" t="b">
        <v>0</v>
      </c>
      <c r="L9" s="91" t="b">
        <v>0</v>
      </c>
    </row>
    <row r="10" spans="1:12" ht="15">
      <c r="A10" s="91" t="s">
        <v>418</v>
      </c>
      <c r="B10" s="91" t="s">
        <v>424</v>
      </c>
      <c r="C10" s="91">
        <v>2</v>
      </c>
      <c r="D10" s="133">
        <v>0.009638813226659848</v>
      </c>
      <c r="E10" s="133">
        <v>1.4913616938342726</v>
      </c>
      <c r="F10" s="91" t="s">
        <v>519</v>
      </c>
      <c r="G10" s="91" t="b">
        <v>0</v>
      </c>
      <c r="H10" s="91" t="b">
        <v>0</v>
      </c>
      <c r="I10" s="91" t="b">
        <v>0</v>
      </c>
      <c r="J10" s="91" t="b">
        <v>0</v>
      </c>
      <c r="K10" s="91" t="b">
        <v>0</v>
      </c>
      <c r="L10" s="91" t="b">
        <v>0</v>
      </c>
    </row>
    <row r="11" spans="1:12" ht="15">
      <c r="A11" s="91" t="s">
        <v>424</v>
      </c>
      <c r="B11" s="91" t="s">
        <v>425</v>
      </c>
      <c r="C11" s="91">
        <v>2</v>
      </c>
      <c r="D11" s="133">
        <v>0.009638813226659848</v>
      </c>
      <c r="E11" s="133">
        <v>1.6674529528899538</v>
      </c>
      <c r="F11" s="91" t="s">
        <v>519</v>
      </c>
      <c r="G11" s="91" t="b">
        <v>0</v>
      </c>
      <c r="H11" s="91" t="b">
        <v>0</v>
      </c>
      <c r="I11" s="91" t="b">
        <v>0</v>
      </c>
      <c r="J11" s="91" t="b">
        <v>0</v>
      </c>
      <c r="K11" s="91" t="b">
        <v>0</v>
      </c>
      <c r="L11" s="91" t="b">
        <v>0</v>
      </c>
    </row>
    <row r="12" spans="1:12" ht="15">
      <c r="A12" s="91" t="s">
        <v>425</v>
      </c>
      <c r="B12" s="91" t="s">
        <v>426</v>
      </c>
      <c r="C12" s="91">
        <v>2</v>
      </c>
      <c r="D12" s="133">
        <v>0.009638813226659848</v>
      </c>
      <c r="E12" s="133">
        <v>1.6674529528899538</v>
      </c>
      <c r="F12" s="91" t="s">
        <v>519</v>
      </c>
      <c r="G12" s="91" t="b">
        <v>0</v>
      </c>
      <c r="H12" s="91" t="b">
        <v>0</v>
      </c>
      <c r="I12" s="91" t="b">
        <v>0</v>
      </c>
      <c r="J12" s="91" t="b">
        <v>0</v>
      </c>
      <c r="K12" s="91" t="b">
        <v>0</v>
      </c>
      <c r="L12" s="91" t="b">
        <v>0</v>
      </c>
    </row>
    <row r="13" spans="1:12" ht="15">
      <c r="A13" s="91" t="s">
        <v>426</v>
      </c>
      <c r="B13" s="91" t="s">
        <v>427</v>
      </c>
      <c r="C13" s="91">
        <v>2</v>
      </c>
      <c r="D13" s="133">
        <v>0.009638813226659848</v>
      </c>
      <c r="E13" s="133">
        <v>1.6674529528899538</v>
      </c>
      <c r="F13" s="91" t="s">
        <v>519</v>
      </c>
      <c r="G13" s="91" t="b">
        <v>0</v>
      </c>
      <c r="H13" s="91" t="b">
        <v>0</v>
      </c>
      <c r="I13" s="91" t="b">
        <v>0</v>
      </c>
      <c r="J13" s="91" t="b">
        <v>0</v>
      </c>
      <c r="K13" s="91" t="b">
        <v>0</v>
      </c>
      <c r="L13" s="91" t="b">
        <v>0</v>
      </c>
    </row>
    <row r="14" spans="1:12" ht="15">
      <c r="A14" s="91" t="s">
        <v>427</v>
      </c>
      <c r="B14" s="91" t="s">
        <v>428</v>
      </c>
      <c r="C14" s="91">
        <v>2</v>
      </c>
      <c r="D14" s="133">
        <v>0.009638813226659848</v>
      </c>
      <c r="E14" s="133">
        <v>1.6674529528899538</v>
      </c>
      <c r="F14" s="91" t="s">
        <v>519</v>
      </c>
      <c r="G14" s="91" t="b">
        <v>0</v>
      </c>
      <c r="H14" s="91" t="b">
        <v>0</v>
      </c>
      <c r="I14" s="91" t="b">
        <v>0</v>
      </c>
      <c r="J14" s="91" t="b">
        <v>0</v>
      </c>
      <c r="K14" s="91" t="b">
        <v>0</v>
      </c>
      <c r="L14" s="91" t="b">
        <v>0</v>
      </c>
    </row>
    <row r="15" spans="1:12" ht="15">
      <c r="A15" s="91" t="s">
        <v>428</v>
      </c>
      <c r="B15" s="91" t="s">
        <v>416</v>
      </c>
      <c r="C15" s="91">
        <v>2</v>
      </c>
      <c r="D15" s="133">
        <v>0.009638813226659848</v>
      </c>
      <c r="E15" s="133">
        <v>1.1903316981702916</v>
      </c>
      <c r="F15" s="91" t="s">
        <v>519</v>
      </c>
      <c r="G15" s="91" t="b">
        <v>0</v>
      </c>
      <c r="H15" s="91" t="b">
        <v>0</v>
      </c>
      <c r="I15" s="91" t="b">
        <v>0</v>
      </c>
      <c r="J15" s="91" t="b">
        <v>0</v>
      </c>
      <c r="K15" s="91" t="b">
        <v>0</v>
      </c>
      <c r="L15" s="91" t="b">
        <v>0</v>
      </c>
    </row>
    <row r="16" spans="1:12" ht="15">
      <c r="A16" s="91" t="s">
        <v>416</v>
      </c>
      <c r="B16" s="91" t="s">
        <v>429</v>
      </c>
      <c r="C16" s="91">
        <v>2</v>
      </c>
      <c r="D16" s="133">
        <v>0.009638813226659848</v>
      </c>
      <c r="E16" s="133">
        <v>1.3664229572259727</v>
      </c>
      <c r="F16" s="91" t="s">
        <v>519</v>
      </c>
      <c r="G16" s="91" t="b">
        <v>0</v>
      </c>
      <c r="H16" s="91" t="b">
        <v>0</v>
      </c>
      <c r="I16" s="91" t="b">
        <v>0</v>
      </c>
      <c r="J16" s="91" t="b">
        <v>0</v>
      </c>
      <c r="K16" s="91" t="b">
        <v>0</v>
      </c>
      <c r="L16" s="91" t="b">
        <v>0</v>
      </c>
    </row>
    <row r="17" spans="1:12" ht="15">
      <c r="A17" s="91" t="s">
        <v>429</v>
      </c>
      <c r="B17" s="91" t="s">
        <v>513</v>
      </c>
      <c r="C17" s="91">
        <v>2</v>
      </c>
      <c r="D17" s="133">
        <v>0.009638813226659848</v>
      </c>
      <c r="E17" s="133">
        <v>1.6674529528899538</v>
      </c>
      <c r="F17" s="91" t="s">
        <v>519</v>
      </c>
      <c r="G17" s="91" t="b">
        <v>0</v>
      </c>
      <c r="H17" s="91" t="b">
        <v>0</v>
      </c>
      <c r="I17" s="91" t="b">
        <v>0</v>
      </c>
      <c r="J17" s="91" t="b">
        <v>0</v>
      </c>
      <c r="K17" s="91" t="b">
        <v>0</v>
      </c>
      <c r="L17" s="91" t="b">
        <v>0</v>
      </c>
    </row>
    <row r="18" spans="1:12" ht="15">
      <c r="A18" s="91" t="s">
        <v>513</v>
      </c>
      <c r="B18" s="91" t="s">
        <v>514</v>
      </c>
      <c r="C18" s="91">
        <v>2</v>
      </c>
      <c r="D18" s="133">
        <v>0.009638813226659848</v>
      </c>
      <c r="E18" s="133">
        <v>1.6674529528899538</v>
      </c>
      <c r="F18" s="91" t="s">
        <v>519</v>
      </c>
      <c r="G18" s="91" t="b">
        <v>0</v>
      </c>
      <c r="H18" s="91" t="b">
        <v>0</v>
      </c>
      <c r="I18" s="91" t="b">
        <v>0</v>
      </c>
      <c r="J18" s="91" t="b">
        <v>0</v>
      </c>
      <c r="K18" s="91" t="b">
        <v>0</v>
      </c>
      <c r="L18" s="91" t="b">
        <v>0</v>
      </c>
    </row>
    <row r="19" spans="1:12" ht="15">
      <c r="A19" s="91" t="s">
        <v>514</v>
      </c>
      <c r="B19" s="91" t="s">
        <v>515</v>
      </c>
      <c r="C19" s="91">
        <v>2</v>
      </c>
      <c r="D19" s="133">
        <v>0.009638813226659848</v>
      </c>
      <c r="E19" s="133">
        <v>1.6674529528899538</v>
      </c>
      <c r="F19" s="91" t="s">
        <v>519</v>
      </c>
      <c r="G19" s="91" t="b">
        <v>0</v>
      </c>
      <c r="H19" s="91" t="b">
        <v>0</v>
      </c>
      <c r="I19" s="91" t="b">
        <v>0</v>
      </c>
      <c r="J19" s="91" t="b">
        <v>0</v>
      </c>
      <c r="K19" s="91" t="b">
        <v>0</v>
      </c>
      <c r="L19" s="91" t="b">
        <v>0</v>
      </c>
    </row>
    <row r="20" spans="1:12" ht="15">
      <c r="A20" s="91" t="s">
        <v>515</v>
      </c>
      <c r="B20" s="91" t="s">
        <v>417</v>
      </c>
      <c r="C20" s="91">
        <v>2</v>
      </c>
      <c r="D20" s="133">
        <v>0.009638813226659848</v>
      </c>
      <c r="E20" s="133">
        <v>1.3664229572259727</v>
      </c>
      <c r="F20" s="91" t="s">
        <v>519</v>
      </c>
      <c r="G20" s="91" t="b">
        <v>0</v>
      </c>
      <c r="H20" s="91" t="b">
        <v>0</v>
      </c>
      <c r="I20" s="91" t="b">
        <v>0</v>
      </c>
      <c r="J20" s="91" t="b">
        <v>0</v>
      </c>
      <c r="K20" s="91" t="b">
        <v>0</v>
      </c>
      <c r="L20" s="91" t="b">
        <v>0</v>
      </c>
    </row>
    <row r="21" spans="1:12" ht="15">
      <c r="A21" s="91" t="s">
        <v>417</v>
      </c>
      <c r="B21" s="91" t="s">
        <v>516</v>
      </c>
      <c r="C21" s="91">
        <v>2</v>
      </c>
      <c r="D21" s="133">
        <v>0.009638813226659848</v>
      </c>
      <c r="E21" s="133">
        <v>1.6674529528899538</v>
      </c>
      <c r="F21" s="91" t="s">
        <v>519</v>
      </c>
      <c r="G21" s="91" t="b">
        <v>0</v>
      </c>
      <c r="H21" s="91" t="b">
        <v>0</v>
      </c>
      <c r="I21" s="91" t="b">
        <v>0</v>
      </c>
      <c r="J21" s="91" t="b">
        <v>0</v>
      </c>
      <c r="K21" s="91" t="b">
        <v>0</v>
      </c>
      <c r="L21" s="91" t="b">
        <v>0</v>
      </c>
    </row>
    <row r="22" spans="1:12" ht="15">
      <c r="A22" s="91" t="s">
        <v>516</v>
      </c>
      <c r="B22" s="91" t="s">
        <v>417</v>
      </c>
      <c r="C22" s="91">
        <v>2</v>
      </c>
      <c r="D22" s="133">
        <v>0.009638813226659848</v>
      </c>
      <c r="E22" s="133">
        <v>1.3664229572259727</v>
      </c>
      <c r="F22" s="91" t="s">
        <v>519</v>
      </c>
      <c r="G22" s="91" t="b">
        <v>0</v>
      </c>
      <c r="H22" s="91" t="b">
        <v>0</v>
      </c>
      <c r="I22" s="91" t="b">
        <v>0</v>
      </c>
      <c r="J22" s="91" t="b">
        <v>0</v>
      </c>
      <c r="K22" s="91" t="b">
        <v>0</v>
      </c>
      <c r="L22" s="91" t="b">
        <v>0</v>
      </c>
    </row>
    <row r="23" spans="1:12" ht="15">
      <c r="A23" s="91" t="s">
        <v>423</v>
      </c>
      <c r="B23" s="91" t="s">
        <v>418</v>
      </c>
      <c r="C23" s="91">
        <v>2</v>
      </c>
      <c r="D23" s="133">
        <v>0</v>
      </c>
      <c r="E23" s="133">
        <v>1.161368002234975</v>
      </c>
      <c r="F23" s="91" t="s">
        <v>367</v>
      </c>
      <c r="G23" s="91" t="b">
        <v>0</v>
      </c>
      <c r="H23" s="91" t="b">
        <v>0</v>
      </c>
      <c r="I23" s="91" t="b">
        <v>0</v>
      </c>
      <c r="J23" s="91" t="b">
        <v>0</v>
      </c>
      <c r="K23" s="91" t="b">
        <v>0</v>
      </c>
      <c r="L23" s="91" t="b">
        <v>0</v>
      </c>
    </row>
    <row r="24" spans="1:12" ht="15">
      <c r="A24" s="91" t="s">
        <v>418</v>
      </c>
      <c r="B24" s="91" t="s">
        <v>424</v>
      </c>
      <c r="C24" s="91">
        <v>2</v>
      </c>
      <c r="D24" s="133">
        <v>0</v>
      </c>
      <c r="E24" s="133">
        <v>1.161368002234975</v>
      </c>
      <c r="F24" s="91" t="s">
        <v>367</v>
      </c>
      <c r="G24" s="91" t="b">
        <v>0</v>
      </c>
      <c r="H24" s="91" t="b">
        <v>0</v>
      </c>
      <c r="I24" s="91" t="b">
        <v>0</v>
      </c>
      <c r="J24" s="91" t="b">
        <v>0</v>
      </c>
      <c r="K24" s="91" t="b">
        <v>0</v>
      </c>
      <c r="L24" s="91" t="b">
        <v>0</v>
      </c>
    </row>
    <row r="25" spans="1:12" ht="15">
      <c r="A25" s="91" t="s">
        <v>424</v>
      </c>
      <c r="B25" s="91" t="s">
        <v>425</v>
      </c>
      <c r="C25" s="91">
        <v>2</v>
      </c>
      <c r="D25" s="133">
        <v>0</v>
      </c>
      <c r="E25" s="133">
        <v>1.161368002234975</v>
      </c>
      <c r="F25" s="91" t="s">
        <v>367</v>
      </c>
      <c r="G25" s="91" t="b">
        <v>0</v>
      </c>
      <c r="H25" s="91" t="b">
        <v>0</v>
      </c>
      <c r="I25" s="91" t="b">
        <v>0</v>
      </c>
      <c r="J25" s="91" t="b">
        <v>0</v>
      </c>
      <c r="K25" s="91" t="b">
        <v>0</v>
      </c>
      <c r="L25" s="91" t="b">
        <v>0</v>
      </c>
    </row>
    <row r="26" spans="1:12" ht="15">
      <c r="A26" s="91" t="s">
        <v>425</v>
      </c>
      <c r="B26" s="91" t="s">
        <v>426</v>
      </c>
      <c r="C26" s="91">
        <v>2</v>
      </c>
      <c r="D26" s="133">
        <v>0</v>
      </c>
      <c r="E26" s="133">
        <v>1.161368002234975</v>
      </c>
      <c r="F26" s="91" t="s">
        <v>367</v>
      </c>
      <c r="G26" s="91" t="b">
        <v>0</v>
      </c>
      <c r="H26" s="91" t="b">
        <v>0</v>
      </c>
      <c r="I26" s="91" t="b">
        <v>0</v>
      </c>
      <c r="J26" s="91" t="b">
        <v>0</v>
      </c>
      <c r="K26" s="91" t="b">
        <v>0</v>
      </c>
      <c r="L26" s="91" t="b">
        <v>0</v>
      </c>
    </row>
    <row r="27" spans="1:12" ht="15">
      <c r="A27" s="91" t="s">
        <v>426</v>
      </c>
      <c r="B27" s="91" t="s">
        <v>427</v>
      </c>
      <c r="C27" s="91">
        <v>2</v>
      </c>
      <c r="D27" s="133">
        <v>0</v>
      </c>
      <c r="E27" s="133">
        <v>1.161368002234975</v>
      </c>
      <c r="F27" s="91" t="s">
        <v>367</v>
      </c>
      <c r="G27" s="91" t="b">
        <v>0</v>
      </c>
      <c r="H27" s="91" t="b">
        <v>0</v>
      </c>
      <c r="I27" s="91" t="b">
        <v>0</v>
      </c>
      <c r="J27" s="91" t="b">
        <v>0</v>
      </c>
      <c r="K27" s="91" t="b">
        <v>0</v>
      </c>
      <c r="L27" s="91" t="b">
        <v>0</v>
      </c>
    </row>
    <row r="28" spans="1:12" ht="15">
      <c r="A28" s="91" t="s">
        <v>427</v>
      </c>
      <c r="B28" s="91" t="s">
        <v>428</v>
      </c>
      <c r="C28" s="91">
        <v>2</v>
      </c>
      <c r="D28" s="133">
        <v>0</v>
      </c>
      <c r="E28" s="133">
        <v>1.161368002234975</v>
      </c>
      <c r="F28" s="91" t="s">
        <v>367</v>
      </c>
      <c r="G28" s="91" t="b">
        <v>0</v>
      </c>
      <c r="H28" s="91" t="b">
        <v>0</v>
      </c>
      <c r="I28" s="91" t="b">
        <v>0</v>
      </c>
      <c r="J28" s="91" t="b">
        <v>0</v>
      </c>
      <c r="K28" s="91" t="b">
        <v>0</v>
      </c>
      <c r="L28" s="91" t="b">
        <v>0</v>
      </c>
    </row>
    <row r="29" spans="1:12" ht="15">
      <c r="A29" s="91" t="s">
        <v>428</v>
      </c>
      <c r="B29" s="91" t="s">
        <v>416</v>
      </c>
      <c r="C29" s="91">
        <v>2</v>
      </c>
      <c r="D29" s="133">
        <v>0</v>
      </c>
      <c r="E29" s="133">
        <v>1.161368002234975</v>
      </c>
      <c r="F29" s="91" t="s">
        <v>367</v>
      </c>
      <c r="G29" s="91" t="b">
        <v>0</v>
      </c>
      <c r="H29" s="91" t="b">
        <v>0</v>
      </c>
      <c r="I29" s="91" t="b">
        <v>0</v>
      </c>
      <c r="J29" s="91" t="b">
        <v>0</v>
      </c>
      <c r="K29" s="91" t="b">
        <v>0</v>
      </c>
      <c r="L29" s="91" t="b">
        <v>0</v>
      </c>
    </row>
    <row r="30" spans="1:12" ht="15">
      <c r="A30" s="91" t="s">
        <v>416</v>
      </c>
      <c r="B30" s="91" t="s">
        <v>429</v>
      </c>
      <c r="C30" s="91">
        <v>2</v>
      </c>
      <c r="D30" s="133">
        <v>0</v>
      </c>
      <c r="E30" s="133">
        <v>1.161368002234975</v>
      </c>
      <c r="F30" s="91" t="s">
        <v>367</v>
      </c>
      <c r="G30" s="91" t="b">
        <v>0</v>
      </c>
      <c r="H30" s="91" t="b">
        <v>0</v>
      </c>
      <c r="I30" s="91" t="b">
        <v>0</v>
      </c>
      <c r="J30" s="91" t="b">
        <v>0</v>
      </c>
      <c r="K30" s="91" t="b">
        <v>0</v>
      </c>
      <c r="L30" s="91" t="b">
        <v>0</v>
      </c>
    </row>
    <row r="31" spans="1:12" ht="15">
      <c r="A31" s="91" t="s">
        <v>429</v>
      </c>
      <c r="B31" s="91" t="s">
        <v>513</v>
      </c>
      <c r="C31" s="91">
        <v>2</v>
      </c>
      <c r="D31" s="133">
        <v>0</v>
      </c>
      <c r="E31" s="133">
        <v>1.161368002234975</v>
      </c>
      <c r="F31" s="91" t="s">
        <v>367</v>
      </c>
      <c r="G31" s="91" t="b">
        <v>0</v>
      </c>
      <c r="H31" s="91" t="b">
        <v>0</v>
      </c>
      <c r="I31" s="91" t="b">
        <v>0</v>
      </c>
      <c r="J31" s="91" t="b">
        <v>0</v>
      </c>
      <c r="K31" s="91" t="b">
        <v>0</v>
      </c>
      <c r="L31" s="91" t="b">
        <v>0</v>
      </c>
    </row>
    <row r="32" spans="1:12" ht="15">
      <c r="A32" s="91" t="s">
        <v>513</v>
      </c>
      <c r="B32" s="91" t="s">
        <v>514</v>
      </c>
      <c r="C32" s="91">
        <v>2</v>
      </c>
      <c r="D32" s="133">
        <v>0</v>
      </c>
      <c r="E32" s="133">
        <v>1.161368002234975</v>
      </c>
      <c r="F32" s="91" t="s">
        <v>367</v>
      </c>
      <c r="G32" s="91" t="b">
        <v>0</v>
      </c>
      <c r="H32" s="91" t="b">
        <v>0</v>
      </c>
      <c r="I32" s="91" t="b">
        <v>0</v>
      </c>
      <c r="J32" s="91" t="b">
        <v>0</v>
      </c>
      <c r="K32" s="91" t="b">
        <v>0</v>
      </c>
      <c r="L32" s="91" t="b">
        <v>0</v>
      </c>
    </row>
    <row r="33" spans="1:12" ht="15">
      <c r="A33" s="91" t="s">
        <v>514</v>
      </c>
      <c r="B33" s="91" t="s">
        <v>515</v>
      </c>
      <c r="C33" s="91">
        <v>2</v>
      </c>
      <c r="D33" s="133">
        <v>0</v>
      </c>
      <c r="E33" s="133">
        <v>1.161368002234975</v>
      </c>
      <c r="F33" s="91" t="s">
        <v>367</v>
      </c>
      <c r="G33" s="91" t="b">
        <v>0</v>
      </c>
      <c r="H33" s="91" t="b">
        <v>0</v>
      </c>
      <c r="I33" s="91" t="b">
        <v>0</v>
      </c>
      <c r="J33" s="91" t="b">
        <v>0</v>
      </c>
      <c r="K33" s="91" t="b">
        <v>0</v>
      </c>
      <c r="L33" s="91" t="b">
        <v>0</v>
      </c>
    </row>
    <row r="34" spans="1:12" ht="15">
      <c r="A34" s="91" t="s">
        <v>515</v>
      </c>
      <c r="B34" s="91" t="s">
        <v>417</v>
      </c>
      <c r="C34" s="91">
        <v>2</v>
      </c>
      <c r="D34" s="133">
        <v>0</v>
      </c>
      <c r="E34" s="133">
        <v>0.8603380065709938</v>
      </c>
      <c r="F34" s="91" t="s">
        <v>367</v>
      </c>
      <c r="G34" s="91" t="b">
        <v>0</v>
      </c>
      <c r="H34" s="91" t="b">
        <v>0</v>
      </c>
      <c r="I34" s="91" t="b">
        <v>0</v>
      </c>
      <c r="J34" s="91" t="b">
        <v>0</v>
      </c>
      <c r="K34" s="91" t="b">
        <v>0</v>
      </c>
      <c r="L34" s="91" t="b">
        <v>0</v>
      </c>
    </row>
    <row r="35" spans="1:12" ht="15">
      <c r="A35" s="91" t="s">
        <v>417</v>
      </c>
      <c r="B35" s="91" t="s">
        <v>516</v>
      </c>
      <c r="C35" s="91">
        <v>2</v>
      </c>
      <c r="D35" s="133">
        <v>0</v>
      </c>
      <c r="E35" s="133">
        <v>1.161368002234975</v>
      </c>
      <c r="F35" s="91" t="s">
        <v>367</v>
      </c>
      <c r="G35" s="91" t="b">
        <v>0</v>
      </c>
      <c r="H35" s="91" t="b">
        <v>0</v>
      </c>
      <c r="I35" s="91" t="b">
        <v>0</v>
      </c>
      <c r="J35" s="91" t="b">
        <v>0</v>
      </c>
      <c r="K35" s="91" t="b">
        <v>0</v>
      </c>
      <c r="L35" s="91" t="b">
        <v>0</v>
      </c>
    </row>
    <row r="36" spans="1:12" ht="15">
      <c r="A36" s="91" t="s">
        <v>516</v>
      </c>
      <c r="B36" s="91" t="s">
        <v>417</v>
      </c>
      <c r="C36" s="91">
        <v>2</v>
      </c>
      <c r="D36" s="133">
        <v>0</v>
      </c>
      <c r="E36" s="133">
        <v>0.8603380065709938</v>
      </c>
      <c r="F36" s="91" t="s">
        <v>367</v>
      </c>
      <c r="G36" s="91" t="b">
        <v>0</v>
      </c>
      <c r="H36" s="91" t="b">
        <v>0</v>
      </c>
      <c r="I36" s="91" t="b">
        <v>0</v>
      </c>
      <c r="J36" s="91" t="b">
        <v>0</v>
      </c>
      <c r="K36" s="91" t="b">
        <v>0</v>
      </c>
      <c r="L36" s="91" t="b">
        <v>0</v>
      </c>
    </row>
    <row r="37" spans="1:12" ht="15">
      <c r="A37" s="91" t="s">
        <v>432</v>
      </c>
      <c r="B37" s="91" t="s">
        <v>433</v>
      </c>
      <c r="C37" s="91">
        <v>2</v>
      </c>
      <c r="D37" s="133">
        <v>0</v>
      </c>
      <c r="E37" s="133">
        <v>1.380211241711606</v>
      </c>
      <c r="F37" s="91" t="s">
        <v>369</v>
      </c>
      <c r="G37" s="91" t="b">
        <v>0</v>
      </c>
      <c r="H37" s="91" t="b">
        <v>0</v>
      </c>
      <c r="I37" s="91" t="b">
        <v>0</v>
      </c>
      <c r="J37" s="91" t="b">
        <v>0</v>
      </c>
      <c r="K37" s="91" t="b">
        <v>0</v>
      </c>
      <c r="L37" s="91" t="b">
        <v>0</v>
      </c>
    </row>
    <row r="38" spans="1:12" ht="15">
      <c r="A38" s="91" t="s">
        <v>433</v>
      </c>
      <c r="B38" s="91" t="s">
        <v>434</v>
      </c>
      <c r="C38" s="91">
        <v>2</v>
      </c>
      <c r="D38" s="133">
        <v>0</v>
      </c>
      <c r="E38" s="133">
        <v>1.380211241711606</v>
      </c>
      <c r="F38" s="91" t="s">
        <v>369</v>
      </c>
      <c r="G38" s="91" t="b">
        <v>0</v>
      </c>
      <c r="H38" s="91" t="b">
        <v>0</v>
      </c>
      <c r="I38" s="91" t="b">
        <v>0</v>
      </c>
      <c r="J38" s="91" t="b">
        <v>0</v>
      </c>
      <c r="K38" s="91" t="b">
        <v>0</v>
      </c>
      <c r="L38" s="91" t="b">
        <v>0</v>
      </c>
    </row>
    <row r="39" spans="1:12" ht="15">
      <c r="A39" s="91" t="s">
        <v>434</v>
      </c>
      <c r="B39" s="91" t="s">
        <v>435</v>
      </c>
      <c r="C39" s="91">
        <v>2</v>
      </c>
      <c r="D39" s="133">
        <v>0</v>
      </c>
      <c r="E39" s="133">
        <v>1.380211241711606</v>
      </c>
      <c r="F39" s="91" t="s">
        <v>369</v>
      </c>
      <c r="G39" s="91" t="b">
        <v>0</v>
      </c>
      <c r="H39" s="91" t="b">
        <v>0</v>
      </c>
      <c r="I39" s="91" t="b">
        <v>0</v>
      </c>
      <c r="J39" s="91" t="b">
        <v>0</v>
      </c>
      <c r="K39" s="91" t="b">
        <v>0</v>
      </c>
      <c r="L39" s="91" t="b">
        <v>0</v>
      </c>
    </row>
    <row r="40" spans="1:12" ht="15">
      <c r="A40" s="91" t="s">
        <v>435</v>
      </c>
      <c r="B40" s="91" t="s">
        <v>416</v>
      </c>
      <c r="C40" s="91">
        <v>2</v>
      </c>
      <c r="D40" s="133">
        <v>0</v>
      </c>
      <c r="E40" s="133">
        <v>1.380211241711606</v>
      </c>
      <c r="F40" s="91" t="s">
        <v>369</v>
      </c>
      <c r="G40" s="91" t="b">
        <v>0</v>
      </c>
      <c r="H40" s="91" t="b">
        <v>0</v>
      </c>
      <c r="I40" s="91" t="b">
        <v>0</v>
      </c>
      <c r="J40" s="91" t="b">
        <v>0</v>
      </c>
      <c r="K40" s="91" t="b">
        <v>0</v>
      </c>
      <c r="L40" s="91" t="b">
        <v>0</v>
      </c>
    </row>
    <row r="41" spans="1:12" ht="15">
      <c r="A41" s="91" t="s">
        <v>416</v>
      </c>
      <c r="B41" s="91" t="s">
        <v>436</v>
      </c>
      <c r="C41" s="91">
        <v>2</v>
      </c>
      <c r="D41" s="133">
        <v>0</v>
      </c>
      <c r="E41" s="133">
        <v>1.380211241711606</v>
      </c>
      <c r="F41" s="91" t="s">
        <v>369</v>
      </c>
      <c r="G41" s="91" t="b">
        <v>0</v>
      </c>
      <c r="H41" s="91" t="b">
        <v>0</v>
      </c>
      <c r="I41" s="91" t="b">
        <v>0</v>
      </c>
      <c r="J41" s="91" t="b">
        <v>0</v>
      </c>
      <c r="K41" s="91" t="b">
        <v>0</v>
      </c>
      <c r="L41" s="91" t="b">
        <v>0</v>
      </c>
    </row>
    <row r="42" spans="1:12" ht="15">
      <c r="A42" s="91" t="s">
        <v>436</v>
      </c>
      <c r="B42" s="91" t="s">
        <v>437</v>
      </c>
      <c r="C42" s="91">
        <v>2</v>
      </c>
      <c r="D42" s="133">
        <v>0</v>
      </c>
      <c r="E42" s="133">
        <v>1.380211241711606</v>
      </c>
      <c r="F42" s="91" t="s">
        <v>369</v>
      </c>
      <c r="G42" s="91" t="b">
        <v>0</v>
      </c>
      <c r="H42" s="91" t="b">
        <v>0</v>
      </c>
      <c r="I42" s="91" t="b">
        <v>0</v>
      </c>
      <c r="J42" s="91" t="b">
        <v>0</v>
      </c>
      <c r="K42" s="91" t="b">
        <v>0</v>
      </c>
      <c r="L42" s="91" t="b">
        <v>0</v>
      </c>
    </row>
    <row r="43" spans="1:12" ht="15">
      <c r="A43" s="91" t="s">
        <v>437</v>
      </c>
      <c r="B43" s="91" t="s">
        <v>438</v>
      </c>
      <c r="C43" s="91">
        <v>2</v>
      </c>
      <c r="D43" s="133">
        <v>0</v>
      </c>
      <c r="E43" s="133">
        <v>1.380211241711606</v>
      </c>
      <c r="F43" s="91" t="s">
        <v>369</v>
      </c>
      <c r="G43" s="91" t="b">
        <v>0</v>
      </c>
      <c r="H43" s="91" t="b">
        <v>0</v>
      </c>
      <c r="I43" s="91" t="b">
        <v>0</v>
      </c>
      <c r="J43" s="91" t="b">
        <v>0</v>
      </c>
      <c r="K43" s="91" t="b">
        <v>0</v>
      </c>
      <c r="L43"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365</v>
      </c>
      <c r="BB2" s="13" t="s">
        <v>375</v>
      </c>
      <c r="BC2" s="13" t="s">
        <v>376</v>
      </c>
      <c r="BD2" s="67" t="s">
        <v>532</v>
      </c>
      <c r="BE2" s="67" t="s">
        <v>533</v>
      </c>
      <c r="BF2" s="67" t="s">
        <v>534</v>
      </c>
      <c r="BG2" s="67" t="s">
        <v>535</v>
      </c>
      <c r="BH2" s="67" t="s">
        <v>536</v>
      </c>
      <c r="BI2" s="67" t="s">
        <v>537</v>
      </c>
      <c r="BJ2" s="67" t="s">
        <v>538</v>
      </c>
      <c r="BK2" s="67" t="s">
        <v>539</v>
      </c>
      <c r="BL2" s="67" t="s">
        <v>540</v>
      </c>
    </row>
    <row r="3" spans="1:64" ht="15" customHeight="1">
      <c r="A3" s="84" t="s">
        <v>212</v>
      </c>
      <c r="B3" s="84" t="s">
        <v>217</v>
      </c>
      <c r="C3" s="53"/>
      <c r="D3" s="54"/>
      <c r="E3" s="65"/>
      <c r="F3" s="55"/>
      <c r="G3" s="53"/>
      <c r="H3" s="57"/>
      <c r="I3" s="56"/>
      <c r="J3" s="56"/>
      <c r="K3" s="36" t="s">
        <v>65</v>
      </c>
      <c r="L3" s="62">
        <v>3</v>
      </c>
      <c r="M3" s="62"/>
      <c r="N3" s="63"/>
      <c r="O3" s="85" t="s">
        <v>220</v>
      </c>
      <c r="P3" s="87">
        <v>43622.866585648146</v>
      </c>
      <c r="Q3" s="85" t="s">
        <v>222</v>
      </c>
      <c r="R3" s="85"/>
      <c r="S3" s="85"/>
      <c r="T3" s="85"/>
      <c r="U3" s="85"/>
      <c r="V3" s="89" t="s">
        <v>230</v>
      </c>
      <c r="W3" s="87">
        <v>43622.866585648146</v>
      </c>
      <c r="X3" s="89" t="s">
        <v>235</v>
      </c>
      <c r="Y3" s="85"/>
      <c r="Z3" s="85"/>
      <c r="AA3" s="91" t="s">
        <v>241</v>
      </c>
      <c r="AB3" s="91" t="s">
        <v>247</v>
      </c>
      <c r="AC3" s="85" t="b">
        <v>0</v>
      </c>
      <c r="AD3" s="85">
        <v>0</v>
      </c>
      <c r="AE3" s="91" t="s">
        <v>249</v>
      </c>
      <c r="AF3" s="85" t="b">
        <v>0</v>
      </c>
      <c r="AG3" s="85" t="s">
        <v>252</v>
      </c>
      <c r="AH3" s="85"/>
      <c r="AI3" s="91" t="s">
        <v>250</v>
      </c>
      <c r="AJ3" s="85" t="b">
        <v>0</v>
      </c>
      <c r="AK3" s="85">
        <v>0</v>
      </c>
      <c r="AL3" s="91" t="s">
        <v>250</v>
      </c>
      <c r="AM3" s="85" t="s">
        <v>256</v>
      </c>
      <c r="AN3" s="85" t="b">
        <v>0</v>
      </c>
      <c r="AO3" s="91" t="s">
        <v>247</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0</v>
      </c>
      <c r="BE3" s="52">
        <v>0</v>
      </c>
      <c r="BF3" s="51">
        <v>0</v>
      </c>
      <c r="BG3" s="52">
        <v>0</v>
      </c>
      <c r="BH3" s="51">
        <v>0</v>
      </c>
      <c r="BI3" s="52">
        <v>0</v>
      </c>
      <c r="BJ3" s="51">
        <v>18</v>
      </c>
      <c r="BK3" s="52">
        <v>100</v>
      </c>
      <c r="BL3" s="51">
        <v>18</v>
      </c>
    </row>
    <row r="4" spans="1:64" ht="15" customHeight="1">
      <c r="A4" s="84" t="s">
        <v>213</v>
      </c>
      <c r="B4" s="84" t="s">
        <v>213</v>
      </c>
      <c r="C4" s="53"/>
      <c r="D4" s="54"/>
      <c r="E4" s="65"/>
      <c r="F4" s="55"/>
      <c r="G4" s="53"/>
      <c r="H4" s="57"/>
      <c r="I4" s="56"/>
      <c r="J4" s="56"/>
      <c r="K4" s="36" t="s">
        <v>65</v>
      </c>
      <c r="L4" s="83">
        <v>4</v>
      </c>
      <c r="M4" s="83"/>
      <c r="N4" s="63"/>
      <c r="O4" s="86" t="s">
        <v>176</v>
      </c>
      <c r="P4" s="88">
        <v>43624.86099537037</v>
      </c>
      <c r="Q4" s="86" t="s">
        <v>223</v>
      </c>
      <c r="R4" s="86"/>
      <c r="S4" s="86"/>
      <c r="T4" s="86"/>
      <c r="U4" s="86"/>
      <c r="V4" s="90" t="s">
        <v>231</v>
      </c>
      <c r="W4" s="88">
        <v>43624.86099537037</v>
      </c>
      <c r="X4" s="90" t="s">
        <v>236</v>
      </c>
      <c r="Y4" s="86"/>
      <c r="Z4" s="86"/>
      <c r="AA4" s="92" t="s">
        <v>242</v>
      </c>
      <c r="AB4" s="86"/>
      <c r="AC4" s="86" t="b">
        <v>0</v>
      </c>
      <c r="AD4" s="86">
        <v>1</v>
      </c>
      <c r="AE4" s="92" t="s">
        <v>250</v>
      </c>
      <c r="AF4" s="86" t="b">
        <v>0</v>
      </c>
      <c r="AG4" s="86" t="s">
        <v>253</v>
      </c>
      <c r="AH4" s="86"/>
      <c r="AI4" s="92" t="s">
        <v>250</v>
      </c>
      <c r="AJ4" s="86" t="b">
        <v>0</v>
      </c>
      <c r="AK4" s="86">
        <v>1</v>
      </c>
      <c r="AL4" s="92" t="s">
        <v>250</v>
      </c>
      <c r="AM4" s="86" t="s">
        <v>256</v>
      </c>
      <c r="AN4" s="86" t="b">
        <v>0</v>
      </c>
      <c r="AO4" s="92" t="s">
        <v>242</v>
      </c>
      <c r="AP4" s="86" t="s">
        <v>176</v>
      </c>
      <c r="AQ4" s="86">
        <v>0</v>
      </c>
      <c r="AR4" s="86">
        <v>0</v>
      </c>
      <c r="AS4" s="86"/>
      <c r="AT4" s="86"/>
      <c r="AU4" s="86"/>
      <c r="AV4" s="86"/>
      <c r="AW4" s="86"/>
      <c r="AX4" s="86"/>
      <c r="AY4" s="86"/>
      <c r="AZ4" s="86"/>
      <c r="BA4">
        <v>1</v>
      </c>
      <c r="BB4" s="85" t="str">
        <f>REPLACE(INDEX(GroupVertices[Group],MATCH(Edges24[[#This Row],[Vertex 1]],GroupVertices[Vertex],0)),1,1,"")</f>
        <v>2</v>
      </c>
      <c r="BC4" s="85" t="str">
        <f>REPLACE(INDEX(GroupVertices[Group],MATCH(Edges24[[#This Row],[Vertex 2]],GroupVertices[Vertex],0)),1,1,"")</f>
        <v>2</v>
      </c>
      <c r="BD4" s="51">
        <v>0</v>
      </c>
      <c r="BE4" s="52">
        <v>0</v>
      </c>
      <c r="BF4" s="51">
        <v>0</v>
      </c>
      <c r="BG4" s="52">
        <v>0</v>
      </c>
      <c r="BH4" s="51">
        <v>0</v>
      </c>
      <c r="BI4" s="52">
        <v>0</v>
      </c>
      <c r="BJ4" s="51">
        <v>19</v>
      </c>
      <c r="BK4" s="52">
        <v>100</v>
      </c>
      <c r="BL4" s="51">
        <v>19</v>
      </c>
    </row>
    <row r="5" spans="1:64" ht="15">
      <c r="A5" s="84" t="s">
        <v>214</v>
      </c>
      <c r="B5" s="84" t="s">
        <v>213</v>
      </c>
      <c r="C5" s="53"/>
      <c r="D5" s="54"/>
      <c r="E5" s="65"/>
      <c r="F5" s="55"/>
      <c r="G5" s="53"/>
      <c r="H5" s="57"/>
      <c r="I5" s="56"/>
      <c r="J5" s="56"/>
      <c r="K5" s="36" t="s">
        <v>65</v>
      </c>
      <c r="L5" s="83">
        <v>5</v>
      </c>
      <c r="M5" s="83"/>
      <c r="N5" s="63"/>
      <c r="O5" s="86" t="s">
        <v>221</v>
      </c>
      <c r="P5" s="88">
        <v>43624.866273148145</v>
      </c>
      <c r="Q5" s="86" t="s">
        <v>224</v>
      </c>
      <c r="R5" s="86"/>
      <c r="S5" s="86"/>
      <c r="T5" s="86"/>
      <c r="U5" s="86"/>
      <c r="V5" s="90" t="s">
        <v>232</v>
      </c>
      <c r="W5" s="88">
        <v>43624.866273148145</v>
      </c>
      <c r="X5" s="90" t="s">
        <v>237</v>
      </c>
      <c r="Y5" s="86"/>
      <c r="Z5" s="86"/>
      <c r="AA5" s="92" t="s">
        <v>243</v>
      </c>
      <c r="AB5" s="86"/>
      <c r="AC5" s="86" t="b">
        <v>0</v>
      </c>
      <c r="AD5" s="86">
        <v>0</v>
      </c>
      <c r="AE5" s="92" t="s">
        <v>250</v>
      </c>
      <c r="AF5" s="86" t="b">
        <v>0</v>
      </c>
      <c r="AG5" s="86" t="s">
        <v>253</v>
      </c>
      <c r="AH5" s="86"/>
      <c r="AI5" s="92" t="s">
        <v>250</v>
      </c>
      <c r="AJ5" s="86" t="b">
        <v>0</v>
      </c>
      <c r="AK5" s="86">
        <v>1</v>
      </c>
      <c r="AL5" s="92" t="s">
        <v>242</v>
      </c>
      <c r="AM5" s="86" t="s">
        <v>256</v>
      </c>
      <c r="AN5" s="86" t="b">
        <v>0</v>
      </c>
      <c r="AO5" s="92" t="s">
        <v>242</v>
      </c>
      <c r="AP5" s="86" t="s">
        <v>176</v>
      </c>
      <c r="AQ5" s="86">
        <v>0</v>
      </c>
      <c r="AR5" s="86">
        <v>0</v>
      </c>
      <c r="AS5" s="86"/>
      <c r="AT5" s="86"/>
      <c r="AU5" s="86"/>
      <c r="AV5" s="86"/>
      <c r="AW5" s="86"/>
      <c r="AX5" s="86"/>
      <c r="AY5" s="86"/>
      <c r="AZ5" s="86"/>
      <c r="BA5">
        <v>1</v>
      </c>
      <c r="BB5" s="85" t="str">
        <f>REPLACE(INDEX(GroupVertices[Group],MATCH(Edges24[[#This Row],[Vertex 1]],GroupVertices[Vertex],0)),1,1,"")</f>
        <v>2</v>
      </c>
      <c r="BC5" s="85" t="str">
        <f>REPLACE(INDEX(GroupVertices[Group],MATCH(Edges24[[#This Row],[Vertex 2]],GroupVertices[Vertex],0)),1,1,"")</f>
        <v>2</v>
      </c>
      <c r="BD5" s="51">
        <v>0</v>
      </c>
      <c r="BE5" s="52">
        <v>0</v>
      </c>
      <c r="BF5" s="51">
        <v>0</v>
      </c>
      <c r="BG5" s="52">
        <v>0</v>
      </c>
      <c r="BH5" s="51">
        <v>0</v>
      </c>
      <c r="BI5" s="52">
        <v>0</v>
      </c>
      <c r="BJ5" s="51">
        <v>21</v>
      </c>
      <c r="BK5" s="52">
        <v>100</v>
      </c>
      <c r="BL5" s="51">
        <v>21</v>
      </c>
    </row>
    <row r="6" spans="1:64" ht="15">
      <c r="A6" s="84" t="s">
        <v>215</v>
      </c>
      <c r="B6" s="84" t="s">
        <v>215</v>
      </c>
      <c r="C6" s="53"/>
      <c r="D6" s="54"/>
      <c r="E6" s="65"/>
      <c r="F6" s="55"/>
      <c r="G6" s="53"/>
      <c r="H6" s="57"/>
      <c r="I6" s="56"/>
      <c r="J6" s="56"/>
      <c r="K6" s="36" t="s">
        <v>65</v>
      </c>
      <c r="L6" s="83">
        <v>6</v>
      </c>
      <c r="M6" s="83"/>
      <c r="N6" s="63"/>
      <c r="O6" s="86" t="s">
        <v>176</v>
      </c>
      <c r="P6" s="88">
        <v>43625.75170138889</v>
      </c>
      <c r="Q6" s="86" t="s">
        <v>225</v>
      </c>
      <c r="R6" s="86"/>
      <c r="S6" s="86"/>
      <c r="T6" s="86" t="s">
        <v>228</v>
      </c>
      <c r="U6" s="86"/>
      <c r="V6" s="90" t="s">
        <v>233</v>
      </c>
      <c r="W6" s="88">
        <v>43625.75170138889</v>
      </c>
      <c r="X6" s="90" t="s">
        <v>238</v>
      </c>
      <c r="Y6" s="86"/>
      <c r="Z6" s="86"/>
      <c r="AA6" s="92" t="s">
        <v>244</v>
      </c>
      <c r="AB6" s="86"/>
      <c r="AC6" s="86" t="b">
        <v>0</v>
      </c>
      <c r="AD6" s="86">
        <v>0</v>
      </c>
      <c r="AE6" s="92" t="s">
        <v>250</v>
      </c>
      <c r="AF6" s="86" t="b">
        <v>0</v>
      </c>
      <c r="AG6" s="86" t="s">
        <v>254</v>
      </c>
      <c r="AH6" s="86"/>
      <c r="AI6" s="92" t="s">
        <v>250</v>
      </c>
      <c r="AJ6" s="86" t="b">
        <v>0</v>
      </c>
      <c r="AK6" s="86">
        <v>0</v>
      </c>
      <c r="AL6" s="92" t="s">
        <v>250</v>
      </c>
      <c r="AM6" s="86" t="s">
        <v>257</v>
      </c>
      <c r="AN6" s="86" t="b">
        <v>0</v>
      </c>
      <c r="AO6" s="92" t="s">
        <v>244</v>
      </c>
      <c r="AP6" s="86" t="s">
        <v>176</v>
      </c>
      <c r="AQ6" s="86">
        <v>0</v>
      </c>
      <c r="AR6" s="86">
        <v>0</v>
      </c>
      <c r="AS6" s="86"/>
      <c r="AT6" s="86"/>
      <c r="AU6" s="86"/>
      <c r="AV6" s="86"/>
      <c r="AW6" s="86"/>
      <c r="AX6" s="86"/>
      <c r="AY6" s="86"/>
      <c r="AZ6" s="86"/>
      <c r="BA6">
        <v>2</v>
      </c>
      <c r="BB6" s="85" t="str">
        <f>REPLACE(INDEX(GroupVertices[Group],MATCH(Edges24[[#This Row],[Vertex 1]],GroupVertices[Vertex],0)),1,1,"")</f>
        <v>4</v>
      </c>
      <c r="BC6" s="85" t="str">
        <f>REPLACE(INDEX(GroupVertices[Group],MATCH(Edges24[[#This Row],[Vertex 2]],GroupVertices[Vertex],0)),1,1,"")</f>
        <v>4</v>
      </c>
      <c r="BD6" s="51">
        <v>0</v>
      </c>
      <c r="BE6" s="52">
        <v>0</v>
      </c>
      <c r="BF6" s="51">
        <v>0</v>
      </c>
      <c r="BG6" s="52">
        <v>0</v>
      </c>
      <c r="BH6" s="51">
        <v>0</v>
      </c>
      <c r="BI6" s="52">
        <v>0</v>
      </c>
      <c r="BJ6" s="51">
        <v>26</v>
      </c>
      <c r="BK6" s="52">
        <v>100</v>
      </c>
      <c r="BL6" s="51">
        <v>26</v>
      </c>
    </row>
    <row r="7" spans="1:64" ht="15">
      <c r="A7" s="84" t="s">
        <v>215</v>
      </c>
      <c r="B7" s="84" t="s">
        <v>215</v>
      </c>
      <c r="C7" s="53"/>
      <c r="D7" s="54"/>
      <c r="E7" s="65"/>
      <c r="F7" s="55"/>
      <c r="G7" s="53"/>
      <c r="H7" s="57"/>
      <c r="I7" s="56"/>
      <c r="J7" s="56"/>
      <c r="K7" s="36" t="s">
        <v>65</v>
      </c>
      <c r="L7" s="83">
        <v>7</v>
      </c>
      <c r="M7" s="83"/>
      <c r="N7" s="63"/>
      <c r="O7" s="86" t="s">
        <v>176</v>
      </c>
      <c r="P7" s="88">
        <v>43625.754224537035</v>
      </c>
      <c r="Q7" s="86" t="s">
        <v>226</v>
      </c>
      <c r="R7" s="86"/>
      <c r="S7" s="86"/>
      <c r="T7" s="86" t="s">
        <v>229</v>
      </c>
      <c r="U7" s="86"/>
      <c r="V7" s="90" t="s">
        <v>233</v>
      </c>
      <c r="W7" s="88">
        <v>43625.754224537035</v>
      </c>
      <c r="X7" s="90" t="s">
        <v>239</v>
      </c>
      <c r="Y7" s="86"/>
      <c r="Z7" s="86"/>
      <c r="AA7" s="92" t="s">
        <v>245</v>
      </c>
      <c r="AB7" s="86"/>
      <c r="AC7" s="86" t="b">
        <v>0</v>
      </c>
      <c r="AD7" s="86">
        <v>0</v>
      </c>
      <c r="AE7" s="92" t="s">
        <v>250</v>
      </c>
      <c r="AF7" s="86" t="b">
        <v>0</v>
      </c>
      <c r="AG7" s="86" t="s">
        <v>254</v>
      </c>
      <c r="AH7" s="86"/>
      <c r="AI7" s="92" t="s">
        <v>250</v>
      </c>
      <c r="AJ7" s="86" t="b">
        <v>0</v>
      </c>
      <c r="AK7" s="86">
        <v>0</v>
      </c>
      <c r="AL7" s="92" t="s">
        <v>250</v>
      </c>
      <c r="AM7" s="86" t="s">
        <v>257</v>
      </c>
      <c r="AN7" s="86" t="b">
        <v>0</v>
      </c>
      <c r="AO7" s="92" t="s">
        <v>245</v>
      </c>
      <c r="AP7" s="86" t="s">
        <v>176</v>
      </c>
      <c r="AQ7" s="86">
        <v>0</v>
      </c>
      <c r="AR7" s="86">
        <v>0</v>
      </c>
      <c r="AS7" s="86"/>
      <c r="AT7" s="86"/>
      <c r="AU7" s="86"/>
      <c r="AV7" s="86"/>
      <c r="AW7" s="86"/>
      <c r="AX7" s="86"/>
      <c r="AY7" s="86"/>
      <c r="AZ7" s="86"/>
      <c r="BA7">
        <v>2</v>
      </c>
      <c r="BB7" s="85" t="str">
        <f>REPLACE(INDEX(GroupVertices[Group],MATCH(Edges24[[#This Row],[Vertex 1]],GroupVertices[Vertex],0)),1,1,"")</f>
        <v>4</v>
      </c>
      <c r="BC7" s="85" t="str">
        <f>REPLACE(INDEX(GroupVertices[Group],MATCH(Edges24[[#This Row],[Vertex 2]],GroupVertices[Vertex],0)),1,1,"")</f>
        <v>4</v>
      </c>
      <c r="BD7" s="51">
        <v>0</v>
      </c>
      <c r="BE7" s="52">
        <v>0</v>
      </c>
      <c r="BF7" s="51">
        <v>0</v>
      </c>
      <c r="BG7" s="52">
        <v>0</v>
      </c>
      <c r="BH7" s="51">
        <v>0</v>
      </c>
      <c r="BI7" s="52">
        <v>0</v>
      </c>
      <c r="BJ7" s="51">
        <v>43</v>
      </c>
      <c r="BK7" s="52">
        <v>100</v>
      </c>
      <c r="BL7" s="51">
        <v>43</v>
      </c>
    </row>
    <row r="8" spans="1:64" ht="15">
      <c r="A8" s="84" t="s">
        <v>216</v>
      </c>
      <c r="B8" s="84" t="s">
        <v>218</v>
      </c>
      <c r="C8" s="53"/>
      <c r="D8" s="54"/>
      <c r="E8" s="65"/>
      <c r="F8" s="55"/>
      <c r="G8" s="53"/>
      <c r="H8" s="57"/>
      <c r="I8" s="56"/>
      <c r="J8" s="56"/>
      <c r="K8" s="36" t="s">
        <v>65</v>
      </c>
      <c r="L8" s="83">
        <v>8</v>
      </c>
      <c r="M8" s="83"/>
      <c r="N8" s="63"/>
      <c r="O8" s="86" t="s">
        <v>221</v>
      </c>
      <c r="P8" s="88">
        <v>43630.03681712963</v>
      </c>
      <c r="Q8" s="86" t="s">
        <v>227</v>
      </c>
      <c r="R8" s="86"/>
      <c r="S8" s="86"/>
      <c r="T8" s="86"/>
      <c r="U8" s="86"/>
      <c r="V8" s="90" t="s">
        <v>234</v>
      </c>
      <c r="W8" s="88">
        <v>43630.03681712963</v>
      </c>
      <c r="X8" s="90" t="s">
        <v>240</v>
      </c>
      <c r="Y8" s="86"/>
      <c r="Z8" s="86"/>
      <c r="AA8" s="92" t="s">
        <v>246</v>
      </c>
      <c r="AB8" s="92" t="s">
        <v>248</v>
      </c>
      <c r="AC8" s="86" t="b">
        <v>0</v>
      </c>
      <c r="AD8" s="86">
        <v>0</v>
      </c>
      <c r="AE8" s="92" t="s">
        <v>251</v>
      </c>
      <c r="AF8" s="86" t="b">
        <v>0</v>
      </c>
      <c r="AG8" s="86" t="s">
        <v>255</v>
      </c>
      <c r="AH8" s="86"/>
      <c r="AI8" s="92" t="s">
        <v>250</v>
      </c>
      <c r="AJ8" s="86" t="b">
        <v>0</v>
      </c>
      <c r="AK8" s="86">
        <v>0</v>
      </c>
      <c r="AL8" s="92" t="s">
        <v>250</v>
      </c>
      <c r="AM8" s="86" t="s">
        <v>258</v>
      </c>
      <c r="AN8" s="86" t="b">
        <v>0</v>
      </c>
      <c r="AO8" s="92" t="s">
        <v>248</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c r="BE8" s="52"/>
      <c r="BF8" s="51"/>
      <c r="BG8" s="52"/>
      <c r="BH8" s="51"/>
      <c r="BI8" s="52"/>
      <c r="BJ8" s="51"/>
      <c r="BK8" s="52"/>
      <c r="BL8" s="51"/>
    </row>
    <row r="9" spans="1:64" ht="15">
      <c r="A9" s="84" t="s">
        <v>216</v>
      </c>
      <c r="B9" s="84" t="s">
        <v>219</v>
      </c>
      <c r="C9" s="53"/>
      <c r="D9" s="54"/>
      <c r="E9" s="65"/>
      <c r="F9" s="55"/>
      <c r="G9" s="53"/>
      <c r="H9" s="57"/>
      <c r="I9" s="56"/>
      <c r="J9" s="56"/>
      <c r="K9" s="36" t="s">
        <v>65</v>
      </c>
      <c r="L9" s="83">
        <v>9</v>
      </c>
      <c r="M9" s="83"/>
      <c r="N9" s="63"/>
      <c r="O9" s="86" t="s">
        <v>220</v>
      </c>
      <c r="P9" s="88">
        <v>43630.03681712963</v>
      </c>
      <c r="Q9" s="86" t="s">
        <v>227</v>
      </c>
      <c r="R9" s="86"/>
      <c r="S9" s="86"/>
      <c r="T9" s="86"/>
      <c r="U9" s="86"/>
      <c r="V9" s="90" t="s">
        <v>234</v>
      </c>
      <c r="W9" s="88">
        <v>43630.03681712963</v>
      </c>
      <c r="X9" s="90" t="s">
        <v>240</v>
      </c>
      <c r="Y9" s="86"/>
      <c r="Z9" s="86"/>
      <c r="AA9" s="92" t="s">
        <v>246</v>
      </c>
      <c r="AB9" s="92" t="s">
        <v>248</v>
      </c>
      <c r="AC9" s="86" t="b">
        <v>0</v>
      </c>
      <c r="AD9" s="86">
        <v>0</v>
      </c>
      <c r="AE9" s="92" t="s">
        <v>251</v>
      </c>
      <c r="AF9" s="86" t="b">
        <v>0</v>
      </c>
      <c r="AG9" s="86" t="s">
        <v>255</v>
      </c>
      <c r="AH9" s="86"/>
      <c r="AI9" s="92" t="s">
        <v>250</v>
      </c>
      <c r="AJ9" s="86" t="b">
        <v>0</v>
      </c>
      <c r="AK9" s="86">
        <v>0</v>
      </c>
      <c r="AL9" s="92" t="s">
        <v>250</v>
      </c>
      <c r="AM9" s="86" t="s">
        <v>258</v>
      </c>
      <c r="AN9" s="86" t="b">
        <v>0</v>
      </c>
      <c r="AO9" s="92" t="s">
        <v>248</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v>0</v>
      </c>
      <c r="BE9" s="52">
        <v>0</v>
      </c>
      <c r="BF9" s="51">
        <v>0</v>
      </c>
      <c r="BG9" s="52">
        <v>0</v>
      </c>
      <c r="BH9" s="51">
        <v>0</v>
      </c>
      <c r="BI9" s="52">
        <v>0</v>
      </c>
      <c r="BJ9" s="51">
        <v>5</v>
      </c>
      <c r="BK9" s="52">
        <v>100</v>
      </c>
      <c r="BL9" s="51">
        <v>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V3" r:id="rId1" display="http://pbs.twimg.com/profile_images/1131654409149124612/Vevsta7K_normal.jpg"/>
    <hyperlink ref="V4" r:id="rId2" display="http://pbs.twimg.com/profile_images/1085793726985891840/qG4MxaVs_normal.jpg"/>
    <hyperlink ref="V5" r:id="rId3" display="http://pbs.twimg.com/profile_images/938504306436788225/snsRIbJH_normal.jpg"/>
    <hyperlink ref="V6" r:id="rId4" display="http://pbs.twimg.com/profile_images/1136691515487444993/KPxoesf9_normal.jpg"/>
    <hyperlink ref="V7" r:id="rId5" display="http://pbs.twimg.com/profile_images/1136691515487444993/KPxoesf9_normal.jpg"/>
    <hyperlink ref="V8" r:id="rId6" display="http://pbs.twimg.com/profile_images/996954438148546561/mZtm0kDw_normal.jpg"/>
    <hyperlink ref="V9" r:id="rId7" display="http://pbs.twimg.com/profile_images/996954438148546561/mZtm0kDw_normal.jpg"/>
    <hyperlink ref="X3" r:id="rId8" display="https://twitter.com/#!/arezkiath/status/1136736492271935495"/>
    <hyperlink ref="X4" r:id="rId9" display="https://twitter.com/#!/bendarli/status/1137459240333918211"/>
    <hyperlink ref="X5" r:id="rId10" display="https://twitter.com/#!/ofliyum/status/1137461154664669185"/>
    <hyperlink ref="X6" r:id="rId11" display="https://twitter.com/#!/gisati_taweela/status/1137782022582071297"/>
    <hyperlink ref="X7" r:id="rId12" display="https://twitter.com/#!/gisati_taweela/status/1137782934113378311"/>
    <hyperlink ref="X8" r:id="rId13" display="https://twitter.com/#!/heiasarah/status/1139334896407724032"/>
    <hyperlink ref="X9" r:id="rId14" display="https://twitter.com/#!/heiasarah/status/1139334896407724032"/>
  </hyperlinks>
  <printOptions/>
  <pageMargins left="0.7" right="0.7" top="0.75" bottom="0.75" header="0.3" footer="0.3"/>
  <pageSetup horizontalDpi="600" verticalDpi="600" orientation="portrait" r:id="rId18"/>
  <legacyDrawing r:id="rId16"/>
  <tableParts>
    <tablePart r:id="rId1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544</v>
      </c>
      <c r="B1" s="13" t="s">
        <v>34</v>
      </c>
    </row>
    <row r="2" spans="1:2" ht="15">
      <c r="A2" s="124" t="s">
        <v>216</v>
      </c>
      <c r="B2" s="85">
        <v>2</v>
      </c>
    </row>
    <row r="3" spans="1:2" ht="15">
      <c r="A3" s="124" t="s">
        <v>215</v>
      </c>
      <c r="B3" s="85">
        <v>0</v>
      </c>
    </row>
    <row r="4" spans="1:2" ht="15">
      <c r="A4" s="124" t="s">
        <v>219</v>
      </c>
      <c r="B4" s="85">
        <v>0</v>
      </c>
    </row>
    <row r="5" spans="1:2" ht="15">
      <c r="A5" s="124" t="s">
        <v>218</v>
      </c>
      <c r="B5" s="85">
        <v>0</v>
      </c>
    </row>
    <row r="6" spans="1:2" ht="15">
      <c r="A6" s="124" t="s">
        <v>217</v>
      </c>
      <c r="B6" s="85">
        <v>0</v>
      </c>
    </row>
    <row r="7" spans="1:2" ht="15">
      <c r="A7" s="124" t="s">
        <v>212</v>
      </c>
      <c r="B7" s="85">
        <v>0</v>
      </c>
    </row>
    <row r="8" spans="1:2" ht="15">
      <c r="A8" s="124" t="s">
        <v>214</v>
      </c>
      <c r="B8" s="85">
        <v>0</v>
      </c>
    </row>
    <row r="9" spans="1:2" ht="15">
      <c r="A9" s="124" t="s">
        <v>213</v>
      </c>
      <c r="B9"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546</v>
      </c>
      <c r="B25" t="s">
        <v>545</v>
      </c>
    </row>
    <row r="26" spans="1:2" ht="15">
      <c r="A26" s="136">
        <v>43622.866585648146</v>
      </c>
      <c r="B26" s="3">
        <v>1</v>
      </c>
    </row>
    <row r="27" spans="1:2" ht="15">
      <c r="A27" s="136">
        <v>43624.86099537037</v>
      </c>
      <c r="B27" s="3">
        <v>1</v>
      </c>
    </row>
    <row r="28" spans="1:2" ht="15">
      <c r="A28" s="136">
        <v>43624.866273148145</v>
      </c>
      <c r="B28" s="3">
        <v>1</v>
      </c>
    </row>
    <row r="29" spans="1:2" ht="15">
      <c r="A29" s="136">
        <v>43625.75170138889</v>
      </c>
      <c r="B29" s="3">
        <v>1</v>
      </c>
    </row>
    <row r="30" spans="1:2" ht="15">
      <c r="A30" s="136">
        <v>43625.754224537035</v>
      </c>
      <c r="B30" s="3">
        <v>1</v>
      </c>
    </row>
    <row r="31" spans="1:2" ht="15">
      <c r="A31" s="136">
        <v>43630.03681712963</v>
      </c>
      <c r="B31" s="3">
        <v>2</v>
      </c>
    </row>
    <row r="32" spans="1:2" ht="15">
      <c r="A32" s="136" t="s">
        <v>547</v>
      </c>
      <c r="B32"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192</v>
      </c>
      <c r="AT2" s="13" t="s">
        <v>274</v>
      </c>
      <c r="AU2" s="13" t="s">
        <v>275</v>
      </c>
      <c r="AV2" s="13" t="s">
        <v>276</v>
      </c>
      <c r="AW2" s="13" t="s">
        <v>277</v>
      </c>
      <c r="AX2" s="13" t="s">
        <v>278</v>
      </c>
      <c r="AY2" s="13" t="s">
        <v>279</v>
      </c>
      <c r="AZ2" s="13" t="s">
        <v>374</v>
      </c>
      <c r="BA2" s="130" t="s">
        <v>488</v>
      </c>
      <c r="BB2" s="130" t="s">
        <v>489</v>
      </c>
      <c r="BC2" s="130" t="s">
        <v>490</v>
      </c>
      <c r="BD2" s="130" t="s">
        <v>491</v>
      </c>
      <c r="BE2" s="130" t="s">
        <v>492</v>
      </c>
      <c r="BF2" s="130" t="s">
        <v>493</v>
      </c>
      <c r="BG2" s="130" t="s">
        <v>495</v>
      </c>
      <c r="BH2" s="130" t="s">
        <v>501</v>
      </c>
      <c r="BI2" s="130" t="s">
        <v>503</v>
      </c>
      <c r="BJ2" s="130" t="s">
        <v>509</v>
      </c>
      <c r="BK2" s="130" t="s">
        <v>532</v>
      </c>
      <c r="BL2" s="130" t="s">
        <v>533</v>
      </c>
      <c r="BM2" s="130" t="s">
        <v>534</v>
      </c>
      <c r="BN2" s="130" t="s">
        <v>535</v>
      </c>
      <c r="BO2" s="130" t="s">
        <v>536</v>
      </c>
      <c r="BP2" s="130" t="s">
        <v>537</v>
      </c>
      <c r="BQ2" s="130" t="s">
        <v>538</v>
      </c>
      <c r="BR2" s="130" t="s">
        <v>539</v>
      </c>
      <c r="BS2" s="130" t="s">
        <v>541</v>
      </c>
      <c r="BT2" s="3"/>
      <c r="BU2" s="3"/>
    </row>
    <row r="3" spans="1:73" ht="15" customHeight="1">
      <c r="A3" s="50" t="s">
        <v>212</v>
      </c>
      <c r="B3" s="53"/>
      <c r="C3" s="53" t="s">
        <v>64</v>
      </c>
      <c r="D3" s="54">
        <v>162</v>
      </c>
      <c r="E3" s="55"/>
      <c r="F3" s="112" t="s">
        <v>230</v>
      </c>
      <c r="G3" s="53"/>
      <c r="H3" s="57" t="s">
        <v>212</v>
      </c>
      <c r="I3" s="56"/>
      <c r="J3" s="56"/>
      <c r="K3" s="114" t="s">
        <v>319</v>
      </c>
      <c r="L3" s="59">
        <v>1</v>
      </c>
      <c r="M3" s="60">
        <v>6224.19873046875</v>
      </c>
      <c r="N3" s="60">
        <v>6293.48828125</v>
      </c>
      <c r="O3" s="58"/>
      <c r="P3" s="61"/>
      <c r="Q3" s="61"/>
      <c r="R3" s="51"/>
      <c r="S3" s="51">
        <v>0</v>
      </c>
      <c r="T3" s="51">
        <v>1</v>
      </c>
      <c r="U3" s="52">
        <v>0</v>
      </c>
      <c r="V3" s="52">
        <v>1</v>
      </c>
      <c r="W3" s="52">
        <v>0</v>
      </c>
      <c r="X3" s="52">
        <v>0.999929</v>
      </c>
      <c r="Y3" s="52">
        <v>0</v>
      </c>
      <c r="Z3" s="52">
        <v>0</v>
      </c>
      <c r="AA3" s="62">
        <v>3</v>
      </c>
      <c r="AB3" s="62"/>
      <c r="AC3" s="63"/>
      <c r="AD3" s="85" t="s">
        <v>280</v>
      </c>
      <c r="AE3" s="85">
        <v>57</v>
      </c>
      <c r="AF3" s="85">
        <v>12</v>
      </c>
      <c r="AG3" s="85">
        <v>1296</v>
      </c>
      <c r="AH3" s="85">
        <v>1517</v>
      </c>
      <c r="AI3" s="85"/>
      <c r="AJ3" s="85" t="s">
        <v>288</v>
      </c>
      <c r="AK3" s="85"/>
      <c r="AL3" s="85"/>
      <c r="AM3" s="85"/>
      <c r="AN3" s="87">
        <v>43530.927708333336</v>
      </c>
      <c r="AO3" s="85"/>
      <c r="AP3" s="85" t="b">
        <v>1</v>
      </c>
      <c r="AQ3" s="85" t="b">
        <v>0</v>
      </c>
      <c r="AR3" s="85" t="b">
        <v>0</v>
      </c>
      <c r="AS3" s="85" t="s">
        <v>252</v>
      </c>
      <c r="AT3" s="85">
        <v>0</v>
      </c>
      <c r="AU3" s="85"/>
      <c r="AV3" s="85" t="b">
        <v>0</v>
      </c>
      <c r="AW3" s="85" t="s">
        <v>310</v>
      </c>
      <c r="AX3" s="89" t="s">
        <v>311</v>
      </c>
      <c r="AY3" s="85" t="s">
        <v>66</v>
      </c>
      <c r="AZ3" s="85" t="str">
        <f>REPLACE(INDEX(GroupVertices[Group],MATCH(Vertices[[#This Row],[Vertex]],GroupVertices[Vertex],0)),1,1,"")</f>
        <v>3</v>
      </c>
      <c r="BA3" s="51"/>
      <c r="BB3" s="51"/>
      <c r="BC3" s="51"/>
      <c r="BD3" s="51"/>
      <c r="BE3" s="51"/>
      <c r="BF3" s="51"/>
      <c r="BG3" s="131" t="s">
        <v>496</v>
      </c>
      <c r="BH3" s="131" t="s">
        <v>496</v>
      </c>
      <c r="BI3" s="131" t="s">
        <v>504</v>
      </c>
      <c r="BJ3" s="131" t="s">
        <v>504</v>
      </c>
      <c r="BK3" s="131">
        <v>0</v>
      </c>
      <c r="BL3" s="134">
        <v>0</v>
      </c>
      <c r="BM3" s="131">
        <v>0</v>
      </c>
      <c r="BN3" s="134">
        <v>0</v>
      </c>
      <c r="BO3" s="131">
        <v>0</v>
      </c>
      <c r="BP3" s="134">
        <v>0</v>
      </c>
      <c r="BQ3" s="131">
        <v>18</v>
      </c>
      <c r="BR3" s="134">
        <v>100</v>
      </c>
      <c r="BS3" s="131">
        <v>18</v>
      </c>
      <c r="BT3" s="3"/>
      <c r="BU3" s="3"/>
    </row>
    <row r="4" spans="1:76" ht="15">
      <c r="A4" s="14" t="s">
        <v>217</v>
      </c>
      <c r="B4" s="15"/>
      <c r="C4" s="15" t="s">
        <v>64</v>
      </c>
      <c r="D4" s="93">
        <v>402.3891675025075</v>
      </c>
      <c r="E4" s="81"/>
      <c r="F4" s="112" t="s">
        <v>307</v>
      </c>
      <c r="G4" s="15"/>
      <c r="H4" s="16" t="s">
        <v>217</v>
      </c>
      <c r="I4" s="66"/>
      <c r="J4" s="66"/>
      <c r="K4" s="114" t="s">
        <v>320</v>
      </c>
      <c r="L4" s="94">
        <v>1</v>
      </c>
      <c r="M4" s="95">
        <v>6224.19873046875</v>
      </c>
      <c r="N4" s="95">
        <v>8528.55859375</v>
      </c>
      <c r="O4" s="77"/>
      <c r="P4" s="96"/>
      <c r="Q4" s="96"/>
      <c r="R4" s="97"/>
      <c r="S4" s="51">
        <v>1</v>
      </c>
      <c r="T4" s="51">
        <v>0</v>
      </c>
      <c r="U4" s="52">
        <v>0</v>
      </c>
      <c r="V4" s="52">
        <v>1</v>
      </c>
      <c r="W4" s="52">
        <v>0</v>
      </c>
      <c r="X4" s="52">
        <v>0.999929</v>
      </c>
      <c r="Y4" s="52">
        <v>0</v>
      </c>
      <c r="Z4" s="52">
        <v>0</v>
      </c>
      <c r="AA4" s="82">
        <v>4</v>
      </c>
      <c r="AB4" s="82"/>
      <c r="AC4" s="98"/>
      <c r="AD4" s="85" t="s">
        <v>281</v>
      </c>
      <c r="AE4" s="85">
        <v>66</v>
      </c>
      <c r="AF4" s="85">
        <v>298</v>
      </c>
      <c r="AG4" s="85">
        <v>1287</v>
      </c>
      <c r="AH4" s="85">
        <v>2703</v>
      </c>
      <c r="AI4" s="85"/>
      <c r="AJ4" s="85" t="s">
        <v>289</v>
      </c>
      <c r="AK4" s="85" t="s">
        <v>295</v>
      </c>
      <c r="AL4" s="85"/>
      <c r="AM4" s="85"/>
      <c r="AN4" s="87">
        <v>43108.83965277778</v>
      </c>
      <c r="AO4" s="89" t="s">
        <v>299</v>
      </c>
      <c r="AP4" s="85" t="b">
        <v>1</v>
      </c>
      <c r="AQ4" s="85" t="b">
        <v>0</v>
      </c>
      <c r="AR4" s="85" t="b">
        <v>1</v>
      </c>
      <c r="AS4" s="85" t="s">
        <v>252</v>
      </c>
      <c r="AT4" s="85">
        <v>0</v>
      </c>
      <c r="AU4" s="85"/>
      <c r="AV4" s="85" t="b">
        <v>0</v>
      </c>
      <c r="AW4" s="85" t="s">
        <v>310</v>
      </c>
      <c r="AX4" s="89" t="s">
        <v>312</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1000</v>
      </c>
      <c r="E5" s="81"/>
      <c r="F5" s="112" t="s">
        <v>231</v>
      </c>
      <c r="G5" s="15"/>
      <c r="H5" s="16" t="s">
        <v>213</v>
      </c>
      <c r="I5" s="66"/>
      <c r="J5" s="66"/>
      <c r="K5" s="114" t="s">
        <v>321</v>
      </c>
      <c r="L5" s="94">
        <v>1</v>
      </c>
      <c r="M5" s="95">
        <v>6224.19873046875</v>
      </c>
      <c r="N5" s="95">
        <v>3705.51171875</v>
      </c>
      <c r="O5" s="77"/>
      <c r="P5" s="96"/>
      <c r="Q5" s="96"/>
      <c r="R5" s="97"/>
      <c r="S5" s="51">
        <v>2</v>
      </c>
      <c r="T5" s="51">
        <v>1</v>
      </c>
      <c r="U5" s="52">
        <v>0</v>
      </c>
      <c r="V5" s="52">
        <v>1</v>
      </c>
      <c r="W5" s="52">
        <v>0.618031</v>
      </c>
      <c r="X5" s="52">
        <v>1.298152</v>
      </c>
      <c r="Y5" s="52">
        <v>0</v>
      </c>
      <c r="Z5" s="52">
        <v>0</v>
      </c>
      <c r="AA5" s="82">
        <v>5</v>
      </c>
      <c r="AB5" s="82"/>
      <c r="AC5" s="98"/>
      <c r="AD5" s="85" t="s">
        <v>282</v>
      </c>
      <c r="AE5" s="85">
        <v>486</v>
      </c>
      <c r="AF5" s="85">
        <v>1876</v>
      </c>
      <c r="AG5" s="85">
        <v>73527</v>
      </c>
      <c r="AH5" s="85">
        <v>267</v>
      </c>
      <c r="AI5" s="85"/>
      <c r="AJ5" s="85" t="s">
        <v>290</v>
      </c>
      <c r="AK5" s="85"/>
      <c r="AL5" s="85"/>
      <c r="AM5" s="85"/>
      <c r="AN5" s="87">
        <v>40787.689305555556</v>
      </c>
      <c r="AO5" s="89" t="s">
        <v>300</v>
      </c>
      <c r="AP5" s="85" t="b">
        <v>0</v>
      </c>
      <c r="AQ5" s="85" t="b">
        <v>0</v>
      </c>
      <c r="AR5" s="85" t="b">
        <v>1</v>
      </c>
      <c r="AS5" s="85" t="s">
        <v>253</v>
      </c>
      <c r="AT5" s="85">
        <v>9</v>
      </c>
      <c r="AU5" s="89" t="s">
        <v>305</v>
      </c>
      <c r="AV5" s="85" t="b">
        <v>0</v>
      </c>
      <c r="AW5" s="85" t="s">
        <v>310</v>
      </c>
      <c r="AX5" s="89" t="s">
        <v>313</v>
      </c>
      <c r="AY5" s="85" t="s">
        <v>66</v>
      </c>
      <c r="AZ5" s="85" t="str">
        <f>REPLACE(INDEX(GroupVertices[Group],MATCH(Vertices[[#This Row],[Vertex]],GroupVertices[Vertex],0)),1,1,"")</f>
        <v>2</v>
      </c>
      <c r="BA5" s="51"/>
      <c r="BB5" s="51"/>
      <c r="BC5" s="51"/>
      <c r="BD5" s="51"/>
      <c r="BE5" s="51"/>
      <c r="BF5" s="51"/>
      <c r="BG5" s="131" t="s">
        <v>497</v>
      </c>
      <c r="BH5" s="131" t="s">
        <v>497</v>
      </c>
      <c r="BI5" s="131" t="s">
        <v>505</v>
      </c>
      <c r="BJ5" s="131" t="s">
        <v>505</v>
      </c>
      <c r="BK5" s="131">
        <v>0</v>
      </c>
      <c r="BL5" s="134">
        <v>0</v>
      </c>
      <c r="BM5" s="131">
        <v>0</v>
      </c>
      <c r="BN5" s="134">
        <v>0</v>
      </c>
      <c r="BO5" s="131">
        <v>0</v>
      </c>
      <c r="BP5" s="134">
        <v>0</v>
      </c>
      <c r="BQ5" s="131">
        <v>19</v>
      </c>
      <c r="BR5" s="134">
        <v>100</v>
      </c>
      <c r="BS5" s="131">
        <v>19</v>
      </c>
      <c r="BT5" s="2"/>
      <c r="BU5" s="3"/>
      <c r="BV5" s="3"/>
      <c r="BW5" s="3"/>
      <c r="BX5" s="3"/>
    </row>
    <row r="6" spans="1:76" ht="15">
      <c r="A6" s="14" t="s">
        <v>214</v>
      </c>
      <c r="B6" s="15"/>
      <c r="C6" s="15" t="s">
        <v>64</v>
      </c>
      <c r="D6" s="93">
        <v>241.00902708124374</v>
      </c>
      <c r="E6" s="81"/>
      <c r="F6" s="112" t="s">
        <v>232</v>
      </c>
      <c r="G6" s="15"/>
      <c r="H6" s="16" t="s">
        <v>214</v>
      </c>
      <c r="I6" s="66"/>
      <c r="J6" s="66"/>
      <c r="K6" s="114" t="s">
        <v>322</v>
      </c>
      <c r="L6" s="94">
        <v>1</v>
      </c>
      <c r="M6" s="95">
        <v>6224.19873046875</v>
      </c>
      <c r="N6" s="95">
        <v>1470.441162109375</v>
      </c>
      <c r="O6" s="77"/>
      <c r="P6" s="96"/>
      <c r="Q6" s="96"/>
      <c r="R6" s="97"/>
      <c r="S6" s="51">
        <v>0</v>
      </c>
      <c r="T6" s="51">
        <v>1</v>
      </c>
      <c r="U6" s="52">
        <v>0</v>
      </c>
      <c r="V6" s="52">
        <v>1</v>
      </c>
      <c r="W6" s="52">
        <v>0.381964</v>
      </c>
      <c r="X6" s="52">
        <v>0.701707</v>
      </c>
      <c r="Y6" s="52">
        <v>0</v>
      </c>
      <c r="Z6" s="52">
        <v>0</v>
      </c>
      <c r="AA6" s="82">
        <v>6</v>
      </c>
      <c r="AB6" s="82"/>
      <c r="AC6" s="98"/>
      <c r="AD6" s="85" t="s">
        <v>283</v>
      </c>
      <c r="AE6" s="85">
        <v>110</v>
      </c>
      <c r="AF6" s="85">
        <v>106</v>
      </c>
      <c r="AG6" s="85">
        <v>10625</v>
      </c>
      <c r="AH6" s="85">
        <v>34</v>
      </c>
      <c r="AI6" s="85"/>
      <c r="AJ6" s="85" t="s">
        <v>291</v>
      </c>
      <c r="AK6" s="85"/>
      <c r="AL6" s="85"/>
      <c r="AM6" s="85"/>
      <c r="AN6" s="87">
        <v>40908.03491898148</v>
      </c>
      <c r="AO6" s="85"/>
      <c r="AP6" s="85" t="b">
        <v>0</v>
      </c>
      <c r="AQ6" s="85" t="b">
        <v>0</v>
      </c>
      <c r="AR6" s="85" t="b">
        <v>1</v>
      </c>
      <c r="AS6" s="85" t="s">
        <v>253</v>
      </c>
      <c r="AT6" s="85">
        <v>0</v>
      </c>
      <c r="AU6" s="89" t="s">
        <v>305</v>
      </c>
      <c r="AV6" s="85" t="b">
        <v>0</v>
      </c>
      <c r="AW6" s="85" t="s">
        <v>310</v>
      </c>
      <c r="AX6" s="89" t="s">
        <v>314</v>
      </c>
      <c r="AY6" s="85" t="s">
        <v>66</v>
      </c>
      <c r="AZ6" s="85" t="str">
        <f>REPLACE(INDEX(GroupVertices[Group],MATCH(Vertices[[#This Row],[Vertex]],GroupVertices[Vertex],0)),1,1,"")</f>
        <v>2</v>
      </c>
      <c r="BA6" s="51"/>
      <c r="BB6" s="51"/>
      <c r="BC6" s="51"/>
      <c r="BD6" s="51"/>
      <c r="BE6" s="51"/>
      <c r="BF6" s="51"/>
      <c r="BG6" s="131" t="s">
        <v>498</v>
      </c>
      <c r="BH6" s="131" t="s">
        <v>498</v>
      </c>
      <c r="BI6" s="131" t="s">
        <v>506</v>
      </c>
      <c r="BJ6" s="131" t="s">
        <v>506</v>
      </c>
      <c r="BK6" s="131">
        <v>0</v>
      </c>
      <c r="BL6" s="134">
        <v>0</v>
      </c>
      <c r="BM6" s="131">
        <v>0</v>
      </c>
      <c r="BN6" s="134">
        <v>0</v>
      </c>
      <c r="BO6" s="131">
        <v>0</v>
      </c>
      <c r="BP6" s="134">
        <v>0</v>
      </c>
      <c r="BQ6" s="131">
        <v>21</v>
      </c>
      <c r="BR6" s="134">
        <v>100</v>
      </c>
      <c r="BS6" s="131">
        <v>21</v>
      </c>
      <c r="BT6" s="2"/>
      <c r="BU6" s="3"/>
      <c r="BV6" s="3"/>
      <c r="BW6" s="3"/>
      <c r="BX6" s="3"/>
    </row>
    <row r="7" spans="1:76" ht="15">
      <c r="A7" s="14" t="s">
        <v>215</v>
      </c>
      <c r="B7" s="15"/>
      <c r="C7" s="15" t="s">
        <v>64</v>
      </c>
      <c r="D7" s="93">
        <v>223.358074222668</v>
      </c>
      <c r="E7" s="81"/>
      <c r="F7" s="112" t="s">
        <v>233</v>
      </c>
      <c r="G7" s="15"/>
      <c r="H7" s="16" t="s">
        <v>215</v>
      </c>
      <c r="I7" s="66"/>
      <c r="J7" s="66"/>
      <c r="K7" s="114" t="s">
        <v>323</v>
      </c>
      <c r="L7" s="94">
        <v>1</v>
      </c>
      <c r="M7" s="95">
        <v>9287.5703125</v>
      </c>
      <c r="N7" s="95">
        <v>7322.796875</v>
      </c>
      <c r="O7" s="77"/>
      <c r="P7" s="96"/>
      <c r="Q7" s="96"/>
      <c r="R7" s="97"/>
      <c r="S7" s="51">
        <v>1</v>
      </c>
      <c r="T7" s="51">
        <v>1</v>
      </c>
      <c r="U7" s="52">
        <v>0</v>
      </c>
      <c r="V7" s="52">
        <v>0</v>
      </c>
      <c r="W7" s="52">
        <v>0</v>
      </c>
      <c r="X7" s="52">
        <v>0.999929</v>
      </c>
      <c r="Y7" s="52">
        <v>0</v>
      </c>
      <c r="Z7" s="52" t="s">
        <v>543</v>
      </c>
      <c r="AA7" s="82">
        <v>7</v>
      </c>
      <c r="AB7" s="82"/>
      <c r="AC7" s="98"/>
      <c r="AD7" s="85" t="s">
        <v>284</v>
      </c>
      <c r="AE7" s="85">
        <v>176</v>
      </c>
      <c r="AF7" s="85">
        <v>85</v>
      </c>
      <c r="AG7" s="85">
        <v>500</v>
      </c>
      <c r="AH7" s="85">
        <v>828</v>
      </c>
      <c r="AI7" s="85"/>
      <c r="AJ7" s="85"/>
      <c r="AK7" s="85"/>
      <c r="AL7" s="85"/>
      <c r="AM7" s="85"/>
      <c r="AN7" s="87">
        <v>43434.820925925924</v>
      </c>
      <c r="AO7" s="89" t="s">
        <v>301</v>
      </c>
      <c r="AP7" s="85" t="b">
        <v>0</v>
      </c>
      <c r="AQ7" s="85" t="b">
        <v>0</v>
      </c>
      <c r="AR7" s="85" t="b">
        <v>0</v>
      </c>
      <c r="AS7" s="85" t="s">
        <v>254</v>
      </c>
      <c r="AT7" s="85">
        <v>0</v>
      </c>
      <c r="AU7" s="89" t="s">
        <v>305</v>
      </c>
      <c r="AV7" s="85" t="b">
        <v>0</v>
      </c>
      <c r="AW7" s="85" t="s">
        <v>310</v>
      </c>
      <c r="AX7" s="89" t="s">
        <v>315</v>
      </c>
      <c r="AY7" s="85" t="s">
        <v>66</v>
      </c>
      <c r="AZ7" s="85" t="str">
        <f>REPLACE(INDEX(GroupVertices[Group],MATCH(Vertices[[#This Row],[Vertex]],GroupVertices[Vertex],0)),1,1,"")</f>
        <v>4</v>
      </c>
      <c r="BA7" s="51"/>
      <c r="BB7" s="51"/>
      <c r="BC7" s="51"/>
      <c r="BD7" s="51"/>
      <c r="BE7" s="51" t="s">
        <v>228</v>
      </c>
      <c r="BF7" s="51" t="s">
        <v>494</v>
      </c>
      <c r="BG7" s="131" t="s">
        <v>499</v>
      </c>
      <c r="BH7" s="131" t="s">
        <v>502</v>
      </c>
      <c r="BI7" s="131" t="s">
        <v>507</v>
      </c>
      <c r="BJ7" s="131" t="s">
        <v>510</v>
      </c>
      <c r="BK7" s="131">
        <v>0</v>
      </c>
      <c r="BL7" s="134">
        <v>0</v>
      </c>
      <c r="BM7" s="131">
        <v>0</v>
      </c>
      <c r="BN7" s="134">
        <v>0</v>
      </c>
      <c r="BO7" s="131">
        <v>0</v>
      </c>
      <c r="BP7" s="134">
        <v>0</v>
      </c>
      <c r="BQ7" s="131">
        <v>69</v>
      </c>
      <c r="BR7" s="134">
        <v>100</v>
      </c>
      <c r="BS7" s="131">
        <v>69</v>
      </c>
      <c r="BT7" s="2"/>
      <c r="BU7" s="3"/>
      <c r="BV7" s="3"/>
      <c r="BW7" s="3"/>
      <c r="BX7" s="3"/>
    </row>
    <row r="8" spans="1:76" ht="15">
      <c r="A8" s="14" t="s">
        <v>216</v>
      </c>
      <c r="B8" s="15"/>
      <c r="C8" s="15" t="s">
        <v>64</v>
      </c>
      <c r="D8" s="93">
        <v>558.7261785356068</v>
      </c>
      <c r="E8" s="81"/>
      <c r="F8" s="112" t="s">
        <v>234</v>
      </c>
      <c r="G8" s="15"/>
      <c r="H8" s="16" t="s">
        <v>216</v>
      </c>
      <c r="I8" s="66"/>
      <c r="J8" s="66"/>
      <c r="K8" s="114" t="s">
        <v>324</v>
      </c>
      <c r="L8" s="94">
        <v>9999</v>
      </c>
      <c r="M8" s="95">
        <v>1936.128662109375</v>
      </c>
      <c r="N8" s="95">
        <v>1901.7708740234375</v>
      </c>
      <c r="O8" s="77"/>
      <c r="P8" s="96"/>
      <c r="Q8" s="96"/>
      <c r="R8" s="97"/>
      <c r="S8" s="51">
        <v>0</v>
      </c>
      <c r="T8" s="51">
        <v>2</v>
      </c>
      <c r="U8" s="52">
        <v>2</v>
      </c>
      <c r="V8" s="52">
        <v>0.5</v>
      </c>
      <c r="W8" s="52">
        <v>2E-06</v>
      </c>
      <c r="X8" s="52">
        <v>1.459352</v>
      </c>
      <c r="Y8" s="52">
        <v>0</v>
      </c>
      <c r="Z8" s="52">
        <v>0</v>
      </c>
      <c r="AA8" s="82">
        <v>8</v>
      </c>
      <c r="AB8" s="82"/>
      <c r="AC8" s="98"/>
      <c r="AD8" s="85" t="s">
        <v>285</v>
      </c>
      <c r="AE8" s="85">
        <v>344</v>
      </c>
      <c r="AF8" s="85">
        <v>484</v>
      </c>
      <c r="AG8" s="85">
        <v>36075</v>
      </c>
      <c r="AH8" s="85">
        <v>1133</v>
      </c>
      <c r="AI8" s="85"/>
      <c r="AJ8" s="85" t="s">
        <v>292</v>
      </c>
      <c r="AK8" s="85"/>
      <c r="AL8" s="85"/>
      <c r="AM8" s="85"/>
      <c r="AN8" s="87">
        <v>41076.70856481481</v>
      </c>
      <c r="AO8" s="89" t="s">
        <v>302</v>
      </c>
      <c r="AP8" s="85" t="b">
        <v>0</v>
      </c>
      <c r="AQ8" s="85" t="b">
        <v>0</v>
      </c>
      <c r="AR8" s="85" t="b">
        <v>1</v>
      </c>
      <c r="AS8" s="85" t="s">
        <v>252</v>
      </c>
      <c r="AT8" s="85">
        <v>6</v>
      </c>
      <c r="AU8" s="89" t="s">
        <v>306</v>
      </c>
      <c r="AV8" s="85" t="b">
        <v>0</v>
      </c>
      <c r="AW8" s="85" t="s">
        <v>310</v>
      </c>
      <c r="AX8" s="89" t="s">
        <v>316</v>
      </c>
      <c r="AY8" s="85" t="s">
        <v>66</v>
      </c>
      <c r="AZ8" s="85" t="str">
        <f>REPLACE(INDEX(GroupVertices[Group],MATCH(Vertices[[#This Row],[Vertex]],GroupVertices[Vertex],0)),1,1,"")</f>
        <v>1</v>
      </c>
      <c r="BA8" s="51"/>
      <c r="BB8" s="51"/>
      <c r="BC8" s="51"/>
      <c r="BD8" s="51"/>
      <c r="BE8" s="51"/>
      <c r="BF8" s="51"/>
      <c r="BG8" s="131" t="s">
        <v>500</v>
      </c>
      <c r="BH8" s="131" t="s">
        <v>500</v>
      </c>
      <c r="BI8" s="131" t="s">
        <v>508</v>
      </c>
      <c r="BJ8" s="131" t="s">
        <v>508</v>
      </c>
      <c r="BK8" s="131">
        <v>0</v>
      </c>
      <c r="BL8" s="134">
        <v>0</v>
      </c>
      <c r="BM8" s="131">
        <v>0</v>
      </c>
      <c r="BN8" s="134">
        <v>0</v>
      </c>
      <c r="BO8" s="131">
        <v>0</v>
      </c>
      <c r="BP8" s="134">
        <v>0</v>
      </c>
      <c r="BQ8" s="131">
        <v>5</v>
      </c>
      <c r="BR8" s="134">
        <v>100</v>
      </c>
      <c r="BS8" s="131">
        <v>5</v>
      </c>
      <c r="BT8" s="2"/>
      <c r="BU8" s="3"/>
      <c r="BV8" s="3"/>
      <c r="BW8" s="3"/>
      <c r="BX8" s="3"/>
    </row>
    <row r="9" spans="1:76" ht="15">
      <c r="A9" s="14" t="s">
        <v>218</v>
      </c>
      <c r="B9" s="15"/>
      <c r="C9" s="15" t="s">
        <v>64</v>
      </c>
      <c r="D9" s="93">
        <v>1000</v>
      </c>
      <c r="E9" s="81"/>
      <c r="F9" s="112" t="s">
        <v>308</v>
      </c>
      <c r="G9" s="15"/>
      <c r="H9" s="16" t="s">
        <v>218</v>
      </c>
      <c r="I9" s="66"/>
      <c r="J9" s="66"/>
      <c r="K9" s="114" t="s">
        <v>325</v>
      </c>
      <c r="L9" s="94">
        <v>1</v>
      </c>
      <c r="M9" s="95">
        <v>1936.128662109375</v>
      </c>
      <c r="N9" s="95">
        <v>8097.2294921875</v>
      </c>
      <c r="O9" s="77"/>
      <c r="P9" s="96"/>
      <c r="Q9" s="96"/>
      <c r="R9" s="97"/>
      <c r="S9" s="51">
        <v>1</v>
      </c>
      <c r="T9" s="51">
        <v>0</v>
      </c>
      <c r="U9" s="52">
        <v>0</v>
      </c>
      <c r="V9" s="52">
        <v>0.333333</v>
      </c>
      <c r="W9" s="52">
        <v>1E-06</v>
      </c>
      <c r="X9" s="52">
        <v>0.770218</v>
      </c>
      <c r="Y9" s="52">
        <v>0</v>
      </c>
      <c r="Z9" s="52">
        <v>0</v>
      </c>
      <c r="AA9" s="82">
        <v>9</v>
      </c>
      <c r="AB9" s="82"/>
      <c r="AC9" s="98"/>
      <c r="AD9" s="85" t="s">
        <v>286</v>
      </c>
      <c r="AE9" s="85">
        <v>253</v>
      </c>
      <c r="AF9" s="85">
        <v>1009</v>
      </c>
      <c r="AG9" s="85">
        <v>15445</v>
      </c>
      <c r="AH9" s="85">
        <v>5487</v>
      </c>
      <c r="AI9" s="85"/>
      <c r="AJ9" s="85" t="s">
        <v>293</v>
      </c>
      <c r="AK9" s="85" t="s">
        <v>296</v>
      </c>
      <c r="AL9" s="89" t="s">
        <v>297</v>
      </c>
      <c r="AM9" s="85"/>
      <c r="AN9" s="87">
        <v>41389.756053240744</v>
      </c>
      <c r="AO9" s="89" t="s">
        <v>303</v>
      </c>
      <c r="AP9" s="85" t="b">
        <v>1</v>
      </c>
      <c r="AQ9" s="85" t="b">
        <v>0</v>
      </c>
      <c r="AR9" s="85" t="b">
        <v>1</v>
      </c>
      <c r="AS9" s="85" t="s">
        <v>252</v>
      </c>
      <c r="AT9" s="85">
        <v>5</v>
      </c>
      <c r="AU9" s="89" t="s">
        <v>305</v>
      </c>
      <c r="AV9" s="85" t="b">
        <v>0</v>
      </c>
      <c r="AW9" s="85" t="s">
        <v>310</v>
      </c>
      <c r="AX9" s="89" t="s">
        <v>317</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99" t="s">
        <v>219</v>
      </c>
      <c r="B10" s="100"/>
      <c r="C10" s="100" t="s">
        <v>64</v>
      </c>
      <c r="D10" s="101">
        <v>371.2898696088265</v>
      </c>
      <c r="E10" s="102"/>
      <c r="F10" s="113" t="s">
        <v>309</v>
      </c>
      <c r="G10" s="100"/>
      <c r="H10" s="103" t="s">
        <v>219</v>
      </c>
      <c r="I10" s="104"/>
      <c r="J10" s="104"/>
      <c r="K10" s="115" t="s">
        <v>326</v>
      </c>
      <c r="L10" s="105">
        <v>1</v>
      </c>
      <c r="M10" s="106">
        <v>1936.128662109375</v>
      </c>
      <c r="N10" s="106">
        <v>4999.5</v>
      </c>
      <c r="O10" s="107"/>
      <c r="P10" s="108"/>
      <c r="Q10" s="108"/>
      <c r="R10" s="109"/>
      <c r="S10" s="51">
        <v>1</v>
      </c>
      <c r="T10" s="51">
        <v>0</v>
      </c>
      <c r="U10" s="52">
        <v>0</v>
      </c>
      <c r="V10" s="52">
        <v>0.333333</v>
      </c>
      <c r="W10" s="52">
        <v>1E-06</v>
      </c>
      <c r="X10" s="52">
        <v>0.770218</v>
      </c>
      <c r="Y10" s="52">
        <v>0</v>
      </c>
      <c r="Z10" s="52">
        <v>0</v>
      </c>
      <c r="AA10" s="110">
        <v>10</v>
      </c>
      <c r="AB10" s="110"/>
      <c r="AC10" s="111"/>
      <c r="AD10" s="85" t="s">
        <v>287</v>
      </c>
      <c r="AE10" s="85">
        <v>255</v>
      </c>
      <c r="AF10" s="85">
        <v>261</v>
      </c>
      <c r="AG10" s="85">
        <v>1779</v>
      </c>
      <c r="AH10" s="85">
        <v>856</v>
      </c>
      <c r="AI10" s="85"/>
      <c r="AJ10" s="85" t="s">
        <v>294</v>
      </c>
      <c r="AK10" s="85">
        <v>78</v>
      </c>
      <c r="AL10" s="89" t="s">
        <v>298</v>
      </c>
      <c r="AM10" s="85"/>
      <c r="AN10" s="87">
        <v>43610.59855324074</v>
      </c>
      <c r="AO10" s="89" t="s">
        <v>304</v>
      </c>
      <c r="AP10" s="85" t="b">
        <v>1</v>
      </c>
      <c r="AQ10" s="85" t="b">
        <v>0</v>
      </c>
      <c r="AR10" s="85" t="b">
        <v>0</v>
      </c>
      <c r="AS10" s="85"/>
      <c r="AT10" s="85">
        <v>0</v>
      </c>
      <c r="AU10" s="85"/>
      <c r="AV10" s="85" t="b">
        <v>0</v>
      </c>
      <c r="AW10" s="85" t="s">
        <v>310</v>
      </c>
      <c r="AX10" s="89" t="s">
        <v>318</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9" r:id="rId1" display="https://t.co/fem5V6orth"/>
    <hyperlink ref="AL10" r:id="rId2" display="https://t.co/OyaU5H3Ln5"/>
    <hyperlink ref="AO4" r:id="rId3" display="https://pbs.twimg.com/profile_banners/950459367815634948/1557950230"/>
    <hyperlink ref="AO5" r:id="rId4" display="https://pbs.twimg.com/profile_banners/366128254/1372238510"/>
    <hyperlink ref="AO7" r:id="rId5" display="https://pbs.twimg.com/profile_banners/1068591023863943168/1559843352"/>
    <hyperlink ref="AO8" r:id="rId6" display="https://pbs.twimg.com/profile_banners/610129487/1477001373"/>
    <hyperlink ref="AO9" r:id="rId7" display="https://pbs.twimg.com/profile_banners/1380070712/1477831854"/>
    <hyperlink ref="AO10" r:id="rId8" display="https://pbs.twimg.com/profile_banners/1132290703940362240/1559214042"/>
    <hyperlink ref="AU5" r:id="rId9" display="http://abs.twimg.com/images/themes/theme1/bg.png"/>
    <hyperlink ref="AU6" r:id="rId10" display="http://abs.twimg.com/images/themes/theme1/bg.png"/>
    <hyperlink ref="AU7" r:id="rId11" display="http://abs.twimg.com/images/themes/theme1/bg.png"/>
    <hyperlink ref="AU8" r:id="rId12" display="http://abs.twimg.com/images/themes/theme9/bg.gif"/>
    <hyperlink ref="AU9" r:id="rId13" display="http://abs.twimg.com/images/themes/theme1/bg.png"/>
    <hyperlink ref="F3" r:id="rId14" display="http://pbs.twimg.com/profile_images/1131654409149124612/Vevsta7K_normal.jpg"/>
    <hyperlink ref="F4" r:id="rId15" display="http://pbs.twimg.com/profile_images/1133886422937743360/YWm8i4FF_normal.jpg"/>
    <hyperlink ref="F5" r:id="rId16" display="http://pbs.twimg.com/profile_images/1085793726985891840/qG4MxaVs_normal.jpg"/>
    <hyperlink ref="F6" r:id="rId17" display="http://pbs.twimg.com/profile_images/938504306436788225/snsRIbJH_normal.jpg"/>
    <hyperlink ref="F7" r:id="rId18" display="http://pbs.twimg.com/profile_images/1136691515487444993/KPxoesf9_normal.jpg"/>
    <hyperlink ref="F8" r:id="rId19" display="http://pbs.twimg.com/profile_images/996954438148546561/mZtm0kDw_normal.jpg"/>
    <hyperlink ref="F9" r:id="rId20" display="http://pbs.twimg.com/profile_images/1058161159038214144/HEGER7bg_normal.jpg"/>
    <hyperlink ref="F10" r:id="rId21" display="http://pbs.twimg.com/profile_images/1137714447957385216/lmKCqVzC_normal.jpg"/>
    <hyperlink ref="AX3" r:id="rId22" display="https://twitter.com/arezkiath"/>
    <hyperlink ref="AX4" r:id="rId23" display="https://twitter.com/mtala7"/>
    <hyperlink ref="AX5" r:id="rId24" display="https://twitter.com/bendarli"/>
    <hyperlink ref="AX6" r:id="rId25" display="https://twitter.com/ofliyum"/>
    <hyperlink ref="AX7" r:id="rId26" display="https://twitter.com/gisati_taweela"/>
    <hyperlink ref="AX8" r:id="rId27" display="https://twitter.com/heiasarah"/>
    <hyperlink ref="AX9" r:id="rId28" display="https://twitter.com/mr_tounsi11"/>
    <hyperlink ref="AX10" r:id="rId29" display="https://twitter.com/yaniis212_"/>
  </hyperlinks>
  <printOptions/>
  <pageMargins left="0.7" right="0.7" top="0.75" bottom="0.75" header="0.3" footer="0.3"/>
  <pageSetup horizontalDpi="600" verticalDpi="600" orientation="portrait" r:id="rId33"/>
  <legacyDrawing r:id="rId31"/>
  <tableParts>
    <tablePart r:id="rId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395</v>
      </c>
      <c r="Z2" s="13" t="s">
        <v>401</v>
      </c>
      <c r="AA2" s="13" t="s">
        <v>409</v>
      </c>
      <c r="AB2" s="13" t="s">
        <v>439</v>
      </c>
      <c r="AC2" s="13" t="s">
        <v>464</v>
      </c>
      <c r="AD2" s="13" t="s">
        <v>477</v>
      </c>
      <c r="AE2" s="13" t="s">
        <v>478</v>
      </c>
      <c r="AF2" s="13" t="s">
        <v>484</v>
      </c>
      <c r="AG2" s="67" t="s">
        <v>532</v>
      </c>
      <c r="AH2" s="67" t="s">
        <v>533</v>
      </c>
      <c r="AI2" s="67" t="s">
        <v>534</v>
      </c>
      <c r="AJ2" s="67" t="s">
        <v>535</v>
      </c>
      <c r="AK2" s="67" t="s">
        <v>536</v>
      </c>
      <c r="AL2" s="67" t="s">
        <v>537</v>
      </c>
      <c r="AM2" s="67" t="s">
        <v>538</v>
      </c>
      <c r="AN2" s="67" t="s">
        <v>539</v>
      </c>
      <c r="AO2" s="67" t="s">
        <v>542</v>
      </c>
    </row>
    <row r="3" spans="1:41" ht="15">
      <c r="A3" s="125" t="s">
        <v>366</v>
      </c>
      <c r="B3" s="126" t="s">
        <v>370</v>
      </c>
      <c r="C3" s="126" t="s">
        <v>56</v>
      </c>
      <c r="D3" s="117"/>
      <c r="E3" s="116"/>
      <c r="F3" s="118" t="s">
        <v>366</v>
      </c>
      <c r="G3" s="119"/>
      <c r="H3" s="119"/>
      <c r="I3" s="120">
        <v>3</v>
      </c>
      <c r="J3" s="121"/>
      <c r="K3" s="51">
        <v>3</v>
      </c>
      <c r="L3" s="51">
        <v>2</v>
      </c>
      <c r="M3" s="51">
        <v>0</v>
      </c>
      <c r="N3" s="51">
        <v>2</v>
      </c>
      <c r="O3" s="51">
        <v>0</v>
      </c>
      <c r="P3" s="52">
        <v>0</v>
      </c>
      <c r="Q3" s="52">
        <v>0</v>
      </c>
      <c r="R3" s="51">
        <v>1</v>
      </c>
      <c r="S3" s="51">
        <v>0</v>
      </c>
      <c r="T3" s="51">
        <v>3</v>
      </c>
      <c r="U3" s="51">
        <v>2</v>
      </c>
      <c r="V3" s="51">
        <v>2</v>
      </c>
      <c r="W3" s="52">
        <v>0.888889</v>
      </c>
      <c r="X3" s="52">
        <v>0.3333333333333333</v>
      </c>
      <c r="Y3" s="85"/>
      <c r="Z3" s="85"/>
      <c r="AA3" s="85"/>
      <c r="AB3" s="91" t="s">
        <v>250</v>
      </c>
      <c r="AC3" s="91" t="s">
        <v>250</v>
      </c>
      <c r="AD3" s="91" t="s">
        <v>219</v>
      </c>
      <c r="AE3" s="91" t="s">
        <v>218</v>
      </c>
      <c r="AF3" s="91" t="s">
        <v>485</v>
      </c>
      <c r="AG3" s="131">
        <v>0</v>
      </c>
      <c r="AH3" s="134">
        <v>0</v>
      </c>
      <c r="AI3" s="131">
        <v>0</v>
      </c>
      <c r="AJ3" s="134">
        <v>0</v>
      </c>
      <c r="AK3" s="131">
        <v>0</v>
      </c>
      <c r="AL3" s="134">
        <v>0</v>
      </c>
      <c r="AM3" s="131">
        <v>5</v>
      </c>
      <c r="AN3" s="134">
        <v>100</v>
      </c>
      <c r="AO3" s="131">
        <v>5</v>
      </c>
    </row>
    <row r="4" spans="1:41" ht="15">
      <c r="A4" s="125" t="s">
        <v>367</v>
      </c>
      <c r="B4" s="126" t="s">
        <v>371</v>
      </c>
      <c r="C4" s="126" t="s">
        <v>56</v>
      </c>
      <c r="D4" s="122"/>
      <c r="E4" s="100"/>
      <c r="F4" s="103" t="s">
        <v>550</v>
      </c>
      <c r="G4" s="107"/>
      <c r="H4" s="107"/>
      <c r="I4" s="123">
        <v>4</v>
      </c>
      <c r="J4" s="110"/>
      <c r="K4" s="51">
        <v>2</v>
      </c>
      <c r="L4" s="51">
        <v>2</v>
      </c>
      <c r="M4" s="51">
        <v>0</v>
      </c>
      <c r="N4" s="51">
        <v>2</v>
      </c>
      <c r="O4" s="51">
        <v>1</v>
      </c>
      <c r="P4" s="52">
        <v>0</v>
      </c>
      <c r="Q4" s="52">
        <v>0</v>
      </c>
      <c r="R4" s="51">
        <v>1</v>
      </c>
      <c r="S4" s="51">
        <v>0</v>
      </c>
      <c r="T4" s="51">
        <v>2</v>
      </c>
      <c r="U4" s="51">
        <v>2</v>
      </c>
      <c r="V4" s="51">
        <v>1</v>
      </c>
      <c r="W4" s="52">
        <v>0.5</v>
      </c>
      <c r="X4" s="52">
        <v>0.5</v>
      </c>
      <c r="Y4" s="85"/>
      <c r="Z4" s="85"/>
      <c r="AA4" s="85"/>
      <c r="AB4" s="91" t="s">
        <v>440</v>
      </c>
      <c r="AC4" s="91" t="s">
        <v>465</v>
      </c>
      <c r="AD4" s="91"/>
      <c r="AE4" s="91" t="s">
        <v>213</v>
      </c>
      <c r="AF4" s="91" t="s">
        <v>486</v>
      </c>
      <c r="AG4" s="131">
        <v>0</v>
      </c>
      <c r="AH4" s="134">
        <v>0</v>
      </c>
      <c r="AI4" s="131">
        <v>0</v>
      </c>
      <c r="AJ4" s="134">
        <v>0</v>
      </c>
      <c r="AK4" s="131">
        <v>0</v>
      </c>
      <c r="AL4" s="134">
        <v>0</v>
      </c>
      <c r="AM4" s="131">
        <v>40</v>
      </c>
      <c r="AN4" s="134">
        <v>100</v>
      </c>
      <c r="AO4" s="131">
        <v>40</v>
      </c>
    </row>
    <row r="5" spans="1:41" ht="15">
      <c r="A5" s="125" t="s">
        <v>368</v>
      </c>
      <c r="B5" s="126" t="s">
        <v>372</v>
      </c>
      <c r="C5" s="126" t="s">
        <v>56</v>
      </c>
      <c r="D5" s="122"/>
      <c r="E5" s="100"/>
      <c r="F5" s="103" t="s">
        <v>368</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c r="Z5" s="85"/>
      <c r="AA5" s="85"/>
      <c r="AB5" s="91" t="s">
        <v>250</v>
      </c>
      <c r="AC5" s="91" t="s">
        <v>250</v>
      </c>
      <c r="AD5" s="91" t="s">
        <v>217</v>
      </c>
      <c r="AE5" s="91"/>
      <c r="AF5" s="91" t="s">
        <v>487</v>
      </c>
      <c r="AG5" s="131">
        <v>0</v>
      </c>
      <c r="AH5" s="134">
        <v>0</v>
      </c>
      <c r="AI5" s="131">
        <v>0</v>
      </c>
      <c r="AJ5" s="134">
        <v>0</v>
      </c>
      <c r="AK5" s="131">
        <v>0</v>
      </c>
      <c r="AL5" s="134">
        <v>0</v>
      </c>
      <c r="AM5" s="131">
        <v>18</v>
      </c>
      <c r="AN5" s="134">
        <v>100</v>
      </c>
      <c r="AO5" s="131">
        <v>18</v>
      </c>
    </row>
    <row r="6" spans="1:41" ht="15">
      <c r="A6" s="125" t="s">
        <v>369</v>
      </c>
      <c r="B6" s="126" t="s">
        <v>373</v>
      </c>
      <c r="C6" s="126" t="s">
        <v>56</v>
      </c>
      <c r="D6" s="122"/>
      <c r="E6" s="100"/>
      <c r="F6" s="103" t="s">
        <v>551</v>
      </c>
      <c r="G6" s="107"/>
      <c r="H6" s="107"/>
      <c r="I6" s="123">
        <v>6</v>
      </c>
      <c r="J6" s="110"/>
      <c r="K6" s="51">
        <v>1</v>
      </c>
      <c r="L6" s="51">
        <v>0</v>
      </c>
      <c r="M6" s="51">
        <v>2</v>
      </c>
      <c r="N6" s="51">
        <v>2</v>
      </c>
      <c r="O6" s="51">
        <v>2</v>
      </c>
      <c r="P6" s="52" t="s">
        <v>543</v>
      </c>
      <c r="Q6" s="52" t="s">
        <v>543</v>
      </c>
      <c r="R6" s="51">
        <v>1</v>
      </c>
      <c r="S6" s="51">
        <v>1</v>
      </c>
      <c r="T6" s="51">
        <v>1</v>
      </c>
      <c r="U6" s="51">
        <v>2</v>
      </c>
      <c r="V6" s="51">
        <v>0</v>
      </c>
      <c r="W6" s="52">
        <v>0</v>
      </c>
      <c r="X6" s="52" t="s">
        <v>543</v>
      </c>
      <c r="Y6" s="85"/>
      <c r="Z6" s="85"/>
      <c r="AA6" s="85" t="s">
        <v>228</v>
      </c>
      <c r="AB6" s="91" t="s">
        <v>441</v>
      </c>
      <c r="AC6" s="91" t="s">
        <v>466</v>
      </c>
      <c r="AD6" s="91"/>
      <c r="AE6" s="91"/>
      <c r="AF6" s="91" t="s">
        <v>215</v>
      </c>
      <c r="AG6" s="131">
        <v>0</v>
      </c>
      <c r="AH6" s="134">
        <v>0</v>
      </c>
      <c r="AI6" s="131">
        <v>0</v>
      </c>
      <c r="AJ6" s="134">
        <v>0</v>
      </c>
      <c r="AK6" s="131">
        <v>0</v>
      </c>
      <c r="AL6" s="134">
        <v>0</v>
      </c>
      <c r="AM6" s="131">
        <v>69</v>
      </c>
      <c r="AN6" s="134">
        <v>100</v>
      </c>
      <c r="AO6" s="131">
        <v>69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366</v>
      </c>
      <c r="B2" s="91" t="s">
        <v>216</v>
      </c>
      <c r="C2" s="85">
        <f>VLOOKUP(GroupVertices[[#This Row],[Vertex]],Vertices[],MATCH("ID",Vertices[[#Headers],[Vertex]:[Vertex Content Word Count]],0),FALSE)</f>
        <v>8</v>
      </c>
    </row>
    <row r="3" spans="1:3" ht="15">
      <c r="A3" s="85" t="s">
        <v>366</v>
      </c>
      <c r="B3" s="91" t="s">
        <v>219</v>
      </c>
      <c r="C3" s="85">
        <f>VLOOKUP(GroupVertices[[#This Row],[Vertex]],Vertices[],MATCH("ID",Vertices[[#Headers],[Vertex]:[Vertex Content Word Count]],0),FALSE)</f>
        <v>10</v>
      </c>
    </row>
    <row r="4" spans="1:3" ht="15">
      <c r="A4" s="85" t="s">
        <v>366</v>
      </c>
      <c r="B4" s="91" t="s">
        <v>218</v>
      </c>
      <c r="C4" s="85">
        <f>VLOOKUP(GroupVertices[[#This Row],[Vertex]],Vertices[],MATCH("ID",Vertices[[#Headers],[Vertex]:[Vertex Content Word Count]],0),FALSE)</f>
        <v>9</v>
      </c>
    </row>
    <row r="5" spans="1:3" ht="15">
      <c r="A5" s="85" t="s">
        <v>367</v>
      </c>
      <c r="B5" s="91" t="s">
        <v>214</v>
      </c>
      <c r="C5" s="85">
        <f>VLOOKUP(GroupVertices[[#This Row],[Vertex]],Vertices[],MATCH("ID",Vertices[[#Headers],[Vertex]:[Vertex Content Word Count]],0),FALSE)</f>
        <v>6</v>
      </c>
    </row>
    <row r="6" spans="1:3" ht="15">
      <c r="A6" s="85" t="s">
        <v>367</v>
      </c>
      <c r="B6" s="91" t="s">
        <v>213</v>
      </c>
      <c r="C6" s="85">
        <f>VLOOKUP(GroupVertices[[#This Row],[Vertex]],Vertices[],MATCH("ID",Vertices[[#Headers],[Vertex]:[Vertex Content Word Count]],0),FALSE)</f>
        <v>5</v>
      </c>
    </row>
    <row r="7" spans="1:3" ht="15">
      <c r="A7" s="85" t="s">
        <v>368</v>
      </c>
      <c r="B7" s="91" t="s">
        <v>212</v>
      </c>
      <c r="C7" s="85">
        <f>VLOOKUP(GroupVertices[[#This Row],[Vertex]],Vertices[],MATCH("ID",Vertices[[#Headers],[Vertex]:[Vertex Content Word Count]],0),FALSE)</f>
        <v>3</v>
      </c>
    </row>
    <row r="8" spans="1:3" ht="15">
      <c r="A8" s="85" t="s">
        <v>368</v>
      </c>
      <c r="B8" s="91" t="s">
        <v>217</v>
      </c>
      <c r="C8" s="85">
        <f>VLOOKUP(GroupVertices[[#This Row],[Vertex]],Vertices[],MATCH("ID",Vertices[[#Headers],[Vertex]:[Vertex Content Word Count]],0),FALSE)</f>
        <v>4</v>
      </c>
    </row>
    <row r="9" spans="1:3" ht="15">
      <c r="A9" s="85" t="s">
        <v>369</v>
      </c>
      <c r="B9" s="91" t="s">
        <v>215</v>
      </c>
      <c r="C9"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380</v>
      </c>
      <c r="B2" s="36" t="s">
        <v>327</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6</v>
      </c>
      <c r="P2" s="39">
        <f>MIN(Vertices[PageRank])</f>
        <v>0.701707</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0.011236927272727272</v>
      </c>
      <c r="O3" s="42">
        <f>COUNTIF(Vertices[Eigenvector Centrality],"&gt;= "&amp;N3)-COUNTIF(Vertices[Eigenvector Centrality],"&gt;="&amp;N4)</f>
        <v>0</v>
      </c>
      <c r="P3" s="41">
        <f aca="true" t="shared" si="7" ref="P3:P26">P2+($P$57-$P$2)/BinDivisor</f>
        <v>0.7154823636363636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0.07272727272727272</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0.022473854545454544</v>
      </c>
      <c r="O4" s="40">
        <f>COUNTIF(Vertices[Eigenvector Centrality],"&gt;= "&amp;N4)-COUNTIF(Vertices[Eigenvector Centrality],"&gt;="&amp;N5)</f>
        <v>0</v>
      </c>
      <c r="P4" s="39">
        <f t="shared" si="7"/>
        <v>0.7292577272727273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0.033710781818181816</v>
      </c>
      <c r="O5" s="42">
        <f>COUNTIF(Vertices[Eigenvector Centrality],"&gt;= "&amp;N5)-COUNTIF(Vertices[Eigenvector Centrality],"&gt;="&amp;N6)</f>
        <v>0</v>
      </c>
      <c r="P5" s="41">
        <f t="shared" si="7"/>
        <v>0.743033090909091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0.14545454545454545</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0.04494770909090909</v>
      </c>
      <c r="O6" s="40">
        <f>COUNTIF(Vertices[Eigenvector Centrality],"&gt;= "&amp;N6)-COUNTIF(Vertices[Eigenvector Centrality],"&gt;="&amp;N7)</f>
        <v>0</v>
      </c>
      <c r="P6" s="39">
        <f t="shared" si="7"/>
        <v>0.7568084545454546</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0.18181818181818182</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0.05618463636363636</v>
      </c>
      <c r="O7" s="42">
        <f>COUNTIF(Vertices[Eigenvector Centrality],"&gt;= "&amp;N7)-COUNTIF(Vertices[Eigenvector Centrality],"&gt;="&amp;N8)</f>
        <v>0</v>
      </c>
      <c r="P7" s="41">
        <f t="shared" si="7"/>
        <v>0.7705838181818183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0.2181818181818182</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0.06742156363636363</v>
      </c>
      <c r="O8" s="40">
        <f>COUNTIF(Vertices[Eigenvector Centrality],"&gt;= "&amp;N8)-COUNTIF(Vertices[Eigenvector Centrality],"&gt;="&amp;N9)</f>
        <v>0</v>
      </c>
      <c r="P8" s="39">
        <f t="shared" si="7"/>
        <v>0.784359181818182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0.07865849090909091</v>
      </c>
      <c r="O9" s="42">
        <f>COUNTIF(Vertices[Eigenvector Centrality],"&gt;= "&amp;N9)-COUNTIF(Vertices[Eigenvector Centrality],"&gt;="&amp;N10)</f>
        <v>0</v>
      </c>
      <c r="P9" s="41">
        <f t="shared" si="7"/>
        <v>0.7981345454545457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381</v>
      </c>
      <c r="B10" s="36">
        <v>3</v>
      </c>
      <c r="D10" s="34">
        <f t="shared" si="1"/>
        <v>0</v>
      </c>
      <c r="E10" s="3">
        <f>COUNTIF(Vertices[Degree],"&gt;= "&amp;D10)-COUNTIF(Vertices[Degree],"&gt;="&amp;D11)</f>
        <v>0</v>
      </c>
      <c r="F10" s="39">
        <f t="shared" si="2"/>
        <v>0.29090909090909095</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0.08989541818181818</v>
      </c>
      <c r="O10" s="40">
        <f>COUNTIF(Vertices[Eigenvector Centrality],"&gt;= "&amp;N10)-COUNTIF(Vertices[Eigenvector Centrality],"&gt;="&amp;N11)</f>
        <v>0</v>
      </c>
      <c r="P10" s="39">
        <f t="shared" si="7"/>
        <v>0.8119099090909093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0.10113234545454544</v>
      </c>
      <c r="O11" s="42">
        <f>COUNTIF(Vertices[Eigenvector Centrality],"&gt;= "&amp;N11)-COUNTIF(Vertices[Eigenvector Centrality],"&gt;="&amp;N12)</f>
        <v>0</v>
      </c>
      <c r="P11" s="41">
        <f t="shared" si="7"/>
        <v>0.825685272727273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2</v>
      </c>
      <c r="D12" s="34">
        <f t="shared" si="1"/>
        <v>0</v>
      </c>
      <c r="E12" s="3">
        <f>COUNTIF(Vertices[Degree],"&gt;= "&amp;D12)-COUNTIF(Vertices[Degree],"&gt;="&amp;D13)</f>
        <v>0</v>
      </c>
      <c r="F12" s="39">
        <f t="shared" si="2"/>
        <v>0.3636363636363637</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0.1123692727272727</v>
      </c>
      <c r="O12" s="40">
        <f>COUNTIF(Vertices[Eigenvector Centrality],"&gt;= "&amp;N12)-COUNTIF(Vertices[Eigenvector Centrality],"&gt;="&amp;N13)</f>
        <v>0</v>
      </c>
      <c r="P12" s="39">
        <f t="shared" si="7"/>
        <v>0.8394606363636367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2</v>
      </c>
      <c r="D13" s="34">
        <f t="shared" si="1"/>
        <v>0</v>
      </c>
      <c r="E13" s="3">
        <f>COUNTIF(Vertices[Degree],"&gt;= "&amp;D13)-COUNTIF(Vertices[Degree],"&gt;="&amp;D14)</f>
        <v>0</v>
      </c>
      <c r="F13" s="41">
        <f t="shared" si="2"/>
        <v>0.4000000000000001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0.12360619999999997</v>
      </c>
      <c r="O13" s="42">
        <f>COUNTIF(Vertices[Eigenvector Centrality],"&gt;= "&amp;N13)-COUNTIF(Vertices[Eigenvector Centrality],"&gt;="&amp;N14)</f>
        <v>0</v>
      </c>
      <c r="P13" s="41">
        <f t="shared" si="7"/>
        <v>0.8532360000000003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0.43636363636363645</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0.13484312727272724</v>
      </c>
      <c r="O14" s="40">
        <f>COUNTIF(Vertices[Eigenvector Centrality],"&gt;= "&amp;N14)-COUNTIF(Vertices[Eigenvector Centrality],"&gt;="&amp;N15)</f>
        <v>0</v>
      </c>
      <c r="P14" s="39">
        <f t="shared" si="7"/>
        <v>0.867011363636364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0.47272727272727283</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0.1460800545454545</v>
      </c>
      <c r="O15" s="42">
        <f>COUNTIF(Vertices[Eigenvector Centrality],"&gt;= "&amp;N15)-COUNTIF(Vertices[Eigenvector Centrality],"&gt;="&amp;N16)</f>
        <v>0</v>
      </c>
      <c r="P15" s="41">
        <f t="shared" si="7"/>
        <v>0.8807867272727277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0.5090909090909091</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0.15731698181818177</v>
      </c>
      <c r="O16" s="40">
        <f>COUNTIF(Vertices[Eigenvector Centrality],"&gt;= "&amp;N16)-COUNTIF(Vertices[Eigenvector Centrality],"&gt;="&amp;N17)</f>
        <v>0</v>
      </c>
      <c r="P16" s="39">
        <f t="shared" si="7"/>
        <v>0.8945620909090913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0.5454545454545455</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0.16855390909090903</v>
      </c>
      <c r="O17" s="42">
        <f>COUNTIF(Vertices[Eigenvector Centrality],"&gt;= "&amp;N17)-COUNTIF(Vertices[Eigenvector Centrality],"&gt;="&amp;N18)</f>
        <v>0</v>
      </c>
      <c r="P17" s="41">
        <f t="shared" si="7"/>
        <v>0.908337454545455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0.1797908363636363</v>
      </c>
      <c r="O18" s="40">
        <f>COUNTIF(Vertices[Eigenvector Centrality],"&gt;= "&amp;N18)-COUNTIF(Vertices[Eigenvector Centrality],"&gt;="&amp;N19)</f>
        <v>0</v>
      </c>
      <c r="P18" s="39">
        <f t="shared" si="7"/>
        <v>0.9221128181818187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0.6181818181818183</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0.19102776363636356</v>
      </c>
      <c r="O19" s="42">
        <f>COUNTIF(Vertices[Eigenvector Centrality],"&gt;= "&amp;N19)-COUNTIF(Vertices[Eigenvector Centrality],"&gt;="&amp;N20)</f>
        <v>0</v>
      </c>
      <c r="P19" s="41">
        <f t="shared" si="7"/>
        <v>0.9358881818181823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0.6545454545454547</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0.20226469090909083</v>
      </c>
      <c r="O20" s="40">
        <f>COUNTIF(Vertices[Eigenvector Centrality],"&gt;= "&amp;N20)-COUNTIF(Vertices[Eigenvector Centrality],"&gt;="&amp;N21)</f>
        <v>0</v>
      </c>
      <c r="P20" s="39">
        <f t="shared" si="7"/>
        <v>0.949663545454546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0.690909090909091</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0.2135016181818181</v>
      </c>
      <c r="O21" s="42">
        <f>COUNTIF(Vertices[Eigenvector Centrality],"&gt;= "&amp;N21)-COUNTIF(Vertices[Eigenvector Centrality],"&gt;="&amp;N22)</f>
        <v>0</v>
      </c>
      <c r="P21" s="41">
        <f t="shared" si="7"/>
        <v>0.9634389090909097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0.7272727272727274</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0.22473854545454536</v>
      </c>
      <c r="O22" s="40">
        <f>COUNTIF(Vertices[Eigenvector Centrality],"&gt;= "&amp;N22)-COUNTIF(Vertices[Eigenvector Centrality],"&gt;="&amp;N23)</f>
        <v>0</v>
      </c>
      <c r="P22" s="39">
        <f t="shared" si="7"/>
        <v>0.9772142727272733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0.7636363636363638</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0.23597547272727262</v>
      </c>
      <c r="O23" s="42">
        <f>COUNTIF(Vertices[Eigenvector Centrality],"&gt;= "&amp;N23)-COUNTIF(Vertices[Eigenvector Centrality],"&gt;="&amp;N24)</f>
        <v>0</v>
      </c>
      <c r="P23" s="41">
        <f t="shared" si="7"/>
        <v>0.990989636363637</v>
      </c>
      <c r="Q23" s="42">
        <f>COUNTIF(Vertices[PageRank],"&gt;= "&amp;P23)-COUNTIF(Vertices[PageRank],"&gt;="&amp;P24)</f>
        <v>3</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v>
      </c>
      <c r="D24" s="34">
        <f t="shared" si="1"/>
        <v>0</v>
      </c>
      <c r="E24" s="3">
        <f>COUNTIF(Vertices[Degree],"&gt;= "&amp;D24)-COUNTIF(Vertices[Degree],"&gt;="&amp;D25)</f>
        <v>0</v>
      </c>
      <c r="F24" s="39">
        <f t="shared" si="2"/>
        <v>0.8000000000000002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0.2472123999999999</v>
      </c>
      <c r="O24" s="40">
        <f>COUNTIF(Vertices[Eigenvector Centrality],"&gt;= "&amp;N24)-COUNTIF(Vertices[Eigenvector Centrality],"&gt;="&amp;N25)</f>
        <v>0</v>
      </c>
      <c r="P24" s="39">
        <f t="shared" si="7"/>
        <v>1.0047650000000006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0.8363636363636365</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0.2584493272727272</v>
      </c>
      <c r="O25" s="42">
        <f>COUNTIF(Vertices[Eigenvector Centrality],"&gt;= "&amp;N25)-COUNTIF(Vertices[Eigenvector Centrality],"&gt;="&amp;N26)</f>
        <v>0</v>
      </c>
      <c r="P25" s="41">
        <f t="shared" si="7"/>
        <v>1.0185403636363641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0.8727272727272729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0.2696862545454545</v>
      </c>
      <c r="O26" s="40">
        <f>COUNTIF(Vertices[Eigenvector Centrality],"&gt;= "&amp;N26)-COUNTIF(Vertices[Eigenvector Centrality],"&gt;="&amp;N28)</f>
        <v>0</v>
      </c>
      <c r="P26" s="39">
        <f t="shared" si="7"/>
        <v>1.0323157272727277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0.666667</v>
      </c>
      <c r="D27" s="34"/>
      <c r="E27" s="3">
        <f>COUNTIF(Vertices[Degree],"&gt;= "&amp;D27)-COUNTIF(Vertices[Degree],"&gt;="&amp;D28)</f>
        <v>0</v>
      </c>
      <c r="F27" s="78"/>
      <c r="G27" s="79">
        <f>COUNTIF(Vertices[In-Degree],"&gt;= "&amp;F27)-COUNTIF(Vertices[In-Degree],"&gt;="&amp;F28)</f>
        <v>-5</v>
      </c>
      <c r="H27" s="78"/>
      <c r="I27" s="79">
        <f>COUNTIF(Vertices[Out-Degree],"&gt;= "&amp;H27)-COUNTIF(Vertices[Out-Degree],"&gt;="&amp;H28)</f>
        <v>-5</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0.28092318181818177</v>
      </c>
      <c r="O28" s="42">
        <f>COUNTIF(Vertices[Eigenvector Centrality],"&gt;= "&amp;N28)-COUNTIF(Vertices[Eigenvector Centrality],"&gt;="&amp;N40)</f>
        <v>0</v>
      </c>
      <c r="P28" s="41">
        <f>P26+($P$57-$P$2)/BinDivisor</f>
        <v>1.0460910909090912</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0.07142857142857142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382</v>
      </c>
      <c r="B30" s="36">
        <v>0.561224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383</v>
      </c>
      <c r="B32" s="36" t="s">
        <v>384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-5</v>
      </c>
      <c r="J38" s="78"/>
      <c r="K38" s="79">
        <f>COUNTIF(Vertices[Betweenness Centrality],"&gt;= "&amp;J38)-COUNTIF(Vertices[Betweenness Centrality],"&gt;="&amp;J40)</f>
        <v>-1</v>
      </c>
      <c r="L38" s="78"/>
      <c r="M38" s="79">
        <f>COUNTIF(Vertices[Closeness Centrality],"&gt;= "&amp;L38)-COUNTIF(Vertices[Closeness Centrality],"&gt;="&amp;L40)</f>
        <v>-5</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-5</v>
      </c>
      <c r="J39" s="78"/>
      <c r="K39" s="79">
        <f>COUNTIF(Vertices[Betweenness Centrality],"&gt;= "&amp;J39)-COUNTIF(Vertices[Betweenness Centrality],"&gt;="&amp;J40)</f>
        <v>-1</v>
      </c>
      <c r="L39" s="78"/>
      <c r="M39" s="79">
        <f>COUNTIF(Vertices[Closeness Centrality],"&gt;= "&amp;L39)-COUNTIF(Vertices[Closeness Centrality],"&gt;="&amp;L40)</f>
        <v>-5</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0.29216010909090906</v>
      </c>
      <c r="O40" s="40">
        <f>COUNTIF(Vertices[Eigenvector Centrality],"&gt;= "&amp;N40)-COUNTIF(Vertices[Eigenvector Centrality],"&gt;="&amp;N41)</f>
        <v>0</v>
      </c>
      <c r="P40" s="39">
        <f>P28+($P$57-$P$2)/BinDivisor</f>
        <v>1.0598664545454548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4</v>
      </c>
      <c r="H41" s="41">
        <f aca="true" t="shared" si="12" ref="H41:H56">H40+($H$57-$H$2)/BinDivisor</f>
        <v>0.981818181818182</v>
      </c>
      <c r="I41" s="42">
        <f>COUNTIF(Vertices[Out-Degree],"&gt;= "&amp;H41)-COUNTIF(Vertices[Out-Degree],"&gt;="&amp;H42)</f>
        <v>4</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0.30339703636363635</v>
      </c>
      <c r="O41" s="42">
        <f>COUNTIF(Vertices[Eigenvector Centrality],"&gt;= "&amp;N41)-COUNTIF(Vertices[Eigenvector Centrality],"&gt;="&amp;N42)</f>
        <v>0</v>
      </c>
      <c r="P41" s="41">
        <f aca="true" t="shared" si="16" ref="P41:P56">P40+($P$57-$P$2)/BinDivisor</f>
        <v>1.0736418181818184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0.31463396363636364</v>
      </c>
      <c r="O42" s="40">
        <f>COUNTIF(Vertices[Eigenvector Centrality],"&gt;= "&amp;N42)-COUNTIF(Vertices[Eigenvector Centrality],"&gt;="&amp;N43)</f>
        <v>0</v>
      </c>
      <c r="P42" s="39">
        <f t="shared" si="16"/>
        <v>1.087417181818182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0.32587089090909094</v>
      </c>
      <c r="O43" s="42">
        <f>COUNTIF(Vertices[Eigenvector Centrality],"&gt;= "&amp;N43)-COUNTIF(Vertices[Eigenvector Centrality],"&gt;="&amp;N44)</f>
        <v>0</v>
      </c>
      <c r="P43" s="41">
        <f t="shared" si="16"/>
        <v>1.1011925454545455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0.33710781818181823</v>
      </c>
      <c r="O44" s="40">
        <f>COUNTIF(Vertices[Eigenvector Centrality],"&gt;= "&amp;N44)-COUNTIF(Vertices[Eigenvector Centrality],"&gt;="&amp;N45)</f>
        <v>0</v>
      </c>
      <c r="P44" s="39">
        <f t="shared" si="16"/>
        <v>1.114967909090909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0.3483447454545455</v>
      </c>
      <c r="O45" s="42">
        <f>COUNTIF(Vertices[Eigenvector Centrality],"&gt;= "&amp;N45)-COUNTIF(Vertices[Eigenvector Centrality],"&gt;="&amp;N46)</f>
        <v>0</v>
      </c>
      <c r="P45" s="41">
        <f t="shared" si="16"/>
        <v>1.1287432727272726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0.3595816727272728</v>
      </c>
      <c r="O46" s="40">
        <f>COUNTIF(Vertices[Eigenvector Centrality],"&gt;= "&amp;N46)-COUNTIF(Vertices[Eigenvector Centrality],"&gt;="&amp;N47)</f>
        <v>0</v>
      </c>
      <c r="P46" s="39">
        <f t="shared" si="16"/>
        <v>1.1425186363636362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0.3708186000000001</v>
      </c>
      <c r="O47" s="42">
        <f>COUNTIF(Vertices[Eigenvector Centrality],"&gt;= "&amp;N47)-COUNTIF(Vertices[Eigenvector Centrality],"&gt;="&amp;N48)</f>
        <v>1</v>
      </c>
      <c r="P47" s="41">
        <f t="shared" si="16"/>
        <v>1.1562939999999997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0.3820555272727274</v>
      </c>
      <c r="O48" s="40">
        <f>COUNTIF(Vertices[Eigenvector Centrality],"&gt;= "&amp;N48)-COUNTIF(Vertices[Eigenvector Centrality],"&gt;="&amp;N49)</f>
        <v>0</v>
      </c>
      <c r="P48" s="39">
        <f t="shared" si="16"/>
        <v>1.1700693636363633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0.3932924545454547</v>
      </c>
      <c r="O49" s="42">
        <f>COUNTIF(Vertices[Eigenvector Centrality],"&gt;= "&amp;N49)-COUNTIF(Vertices[Eigenvector Centrality],"&gt;="&amp;N50)</f>
        <v>0</v>
      </c>
      <c r="P49" s="41">
        <f t="shared" si="16"/>
        <v>1.1838447272727268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0.404529381818182</v>
      </c>
      <c r="O50" s="40">
        <f>COUNTIF(Vertices[Eigenvector Centrality],"&gt;= "&amp;N50)-COUNTIF(Vertices[Eigenvector Centrality],"&gt;="&amp;N51)</f>
        <v>0</v>
      </c>
      <c r="P50" s="39">
        <f t="shared" si="16"/>
        <v>1.1976200909090904</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0.4157663090909093</v>
      </c>
      <c r="O51" s="42">
        <f>COUNTIF(Vertices[Eigenvector Centrality],"&gt;= "&amp;N51)-COUNTIF(Vertices[Eigenvector Centrality],"&gt;="&amp;N52)</f>
        <v>0</v>
      </c>
      <c r="P51" s="41">
        <f t="shared" si="16"/>
        <v>1.211395454545454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0.4270032363636366</v>
      </c>
      <c r="O52" s="40">
        <f>COUNTIF(Vertices[Eigenvector Centrality],"&gt;= "&amp;N52)-COUNTIF(Vertices[Eigenvector Centrality],"&gt;="&amp;N53)</f>
        <v>0</v>
      </c>
      <c r="P52" s="39">
        <f t="shared" si="16"/>
        <v>1.2251708181818175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0.43824016363636387</v>
      </c>
      <c r="O53" s="42">
        <f>COUNTIF(Vertices[Eigenvector Centrality],"&gt;= "&amp;N53)-COUNTIF(Vertices[Eigenvector Centrality],"&gt;="&amp;N54)</f>
        <v>0</v>
      </c>
      <c r="P53" s="41">
        <f t="shared" si="16"/>
        <v>1.238946181818181</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0.44947709090909116</v>
      </c>
      <c r="O54" s="40">
        <f>COUNTIF(Vertices[Eigenvector Centrality],"&gt;= "&amp;N54)-COUNTIF(Vertices[Eigenvector Centrality],"&gt;="&amp;N55)</f>
        <v>0</v>
      </c>
      <c r="P54" s="39">
        <f t="shared" si="16"/>
        <v>1.2527215454545446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0.46071401818181845</v>
      </c>
      <c r="O55" s="42">
        <f>COUNTIF(Vertices[Eigenvector Centrality],"&gt;= "&amp;N55)-COUNTIF(Vertices[Eigenvector Centrality],"&gt;="&amp;N56)</f>
        <v>0</v>
      </c>
      <c r="P55" s="41">
        <f t="shared" si="16"/>
        <v>1.2664969090909082</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0.47195094545454574</v>
      </c>
      <c r="O56" s="40">
        <f>COUNTIF(Vertices[Eigenvector Centrality],"&gt;= "&amp;N56)-COUNTIF(Vertices[Eigenvector Centrality],"&gt;="&amp;N57)</f>
        <v>0</v>
      </c>
      <c r="P56" s="39">
        <f t="shared" si="16"/>
        <v>1.2802722727272717</v>
      </c>
      <c r="Q56" s="40">
        <f>COUNTIF(Vertices[PageRank],"&gt;= "&amp;P56)-COUNTIF(Vertices[PageRank],"&gt;="&amp;P57)</f>
        <v>1</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2</v>
      </c>
      <c r="I57" s="44">
        <f>COUNTIF(Vertices[Out-Degree],"&gt;= "&amp;H57)-COUNTIF(Vertices[Out-Degree],"&gt;="&amp;H58)</f>
        <v>1</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0.618031</v>
      </c>
      <c r="O57" s="44">
        <f>COUNTIF(Vertices[Eigenvector Centrality],"&gt;= "&amp;N57)-COUNTIF(Vertices[Eigenvector Centrality],"&gt;="&amp;N58)</f>
        <v>1</v>
      </c>
      <c r="P57" s="43">
        <f>MAX(Vertices[PageRank])</f>
        <v>1.459352</v>
      </c>
      <c r="Q57" s="44">
        <f>COUNTIF(Vertices[PageRank],"&gt;= "&amp;P57)-COUNTIF(Vertices[PageRank],"&gt;="&amp;P58)</f>
        <v>1</v>
      </c>
      <c r="R57" s="43">
        <f>MAX(Vertices[Clustering Coefficient])</f>
        <v>0</v>
      </c>
      <c r="S57" s="47">
        <f>COUNTIF(Vertices[Clustering Coefficient],"&gt;= "&amp;R57)-COUNTIF(Vertices[Clustering Coefficient],"&gt;="&amp;R58)</f>
        <v>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0.75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0.75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0.25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0.6458332499999999</v>
      </c>
    </row>
    <row r="114" spans="1:2" ht="15">
      <c r="A114" s="35" t="s">
        <v>109</v>
      </c>
      <c r="B114" s="49">
        <f>_xlfn.IFERROR(MEDIAN(Vertices[Closeness Centrality]),NoMetricMessage)</f>
        <v>0.75</v>
      </c>
    </row>
    <row r="125" spans="1:2" ht="15">
      <c r="A125" s="35" t="s">
        <v>112</v>
      </c>
      <c r="B125" s="49">
        <f>IF(COUNT(Vertices[Eigenvector Centrality])&gt;0,N2,NoMetricMessage)</f>
        <v>0</v>
      </c>
    </row>
    <row r="126" spans="1:2" ht="15">
      <c r="A126" s="35" t="s">
        <v>113</v>
      </c>
      <c r="B126" s="49">
        <f>IF(COUNT(Vertices[Eigenvector Centrality])&gt;0,N57,NoMetricMessage)</f>
        <v>0.618031</v>
      </c>
    </row>
    <row r="127" spans="1:2" ht="15">
      <c r="A127" s="35" t="s">
        <v>114</v>
      </c>
      <c r="B127" s="49">
        <f>_xlfn.IFERROR(AVERAGE(Vertices[Eigenvector Centrality]),NoMetricMessage)</f>
        <v>0.124999875</v>
      </c>
    </row>
    <row r="128" spans="1:2" ht="15">
      <c r="A128" s="35" t="s">
        <v>115</v>
      </c>
      <c r="B128" s="49">
        <f>_xlfn.IFERROR(MEDIAN(Vertices[Eigenvector Centrality]),NoMetricMessage)</f>
        <v>1E-06</v>
      </c>
    </row>
    <row r="139" spans="1:2" ht="15">
      <c r="A139" s="35" t="s">
        <v>140</v>
      </c>
      <c r="B139" s="49">
        <f>IF(COUNT(Vertices[PageRank])&gt;0,P2,NoMetricMessage)</f>
        <v>0.701707</v>
      </c>
    </row>
    <row r="140" spans="1:2" ht="15">
      <c r="A140" s="35" t="s">
        <v>141</v>
      </c>
      <c r="B140" s="49">
        <f>IF(COUNT(Vertices[PageRank])&gt;0,P57,NoMetricMessage)</f>
        <v>1.459352</v>
      </c>
    </row>
    <row r="141" spans="1:2" ht="15">
      <c r="A141" s="35" t="s">
        <v>142</v>
      </c>
      <c r="B141" s="49">
        <f>_xlfn.IFERROR(AVERAGE(Vertices[PageRank]),NoMetricMessage)</f>
        <v>0.9999292499999999</v>
      </c>
    </row>
    <row r="142" spans="1:2" ht="15">
      <c r="A142" s="35" t="s">
        <v>143</v>
      </c>
      <c r="B142" s="49">
        <f>_xlfn.IFERROR(MEDIAN(Vertices[PageRank]),NoMetricMessage)</f>
        <v>0.999929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329</v>
      </c>
      <c r="K7" s="13" t="s">
        <v>330</v>
      </c>
    </row>
    <row r="8" spans="1:11" ht="409.5">
      <c r="A8"/>
      <c r="B8">
        <v>2</v>
      </c>
      <c r="C8">
        <v>2</v>
      </c>
      <c r="D8" t="s">
        <v>61</v>
      </c>
      <c r="E8" t="s">
        <v>61</v>
      </c>
      <c r="H8" t="s">
        <v>73</v>
      </c>
      <c r="J8" t="s">
        <v>331</v>
      </c>
      <c r="K8" s="13" t="s">
        <v>332</v>
      </c>
    </row>
    <row r="9" spans="1:11" ht="409.5">
      <c r="A9"/>
      <c r="B9">
        <v>3</v>
      </c>
      <c r="C9">
        <v>4</v>
      </c>
      <c r="D9" t="s">
        <v>62</v>
      </c>
      <c r="E9" t="s">
        <v>62</v>
      </c>
      <c r="H9" t="s">
        <v>74</v>
      </c>
      <c r="J9" t="s">
        <v>333</v>
      </c>
      <c r="K9" s="13" t="s">
        <v>334</v>
      </c>
    </row>
    <row r="10" spans="1:11" ht="409.5">
      <c r="A10"/>
      <c r="B10">
        <v>4</v>
      </c>
      <c r="D10" t="s">
        <v>63</v>
      </c>
      <c r="E10" t="s">
        <v>63</v>
      </c>
      <c r="H10" t="s">
        <v>75</v>
      </c>
      <c r="J10" t="s">
        <v>335</v>
      </c>
      <c r="K10" s="13" t="s">
        <v>336</v>
      </c>
    </row>
    <row r="11" spans="1:11" ht="15">
      <c r="A11"/>
      <c r="B11">
        <v>5</v>
      </c>
      <c r="D11" t="s">
        <v>46</v>
      </c>
      <c r="E11">
        <v>1</v>
      </c>
      <c r="H11" t="s">
        <v>76</v>
      </c>
      <c r="J11" t="s">
        <v>337</v>
      </c>
      <c r="K11" t="s">
        <v>338</v>
      </c>
    </row>
    <row r="12" spans="1:11" ht="15">
      <c r="A12"/>
      <c r="B12"/>
      <c r="D12" t="s">
        <v>64</v>
      </c>
      <c r="E12">
        <v>2</v>
      </c>
      <c r="H12">
        <v>0</v>
      </c>
      <c r="J12" t="s">
        <v>339</v>
      </c>
      <c r="K12" t="s">
        <v>340</v>
      </c>
    </row>
    <row r="13" spans="1:11" ht="15">
      <c r="A13"/>
      <c r="B13"/>
      <c r="D13">
        <v>1</v>
      </c>
      <c r="E13">
        <v>3</v>
      </c>
      <c r="H13">
        <v>1</v>
      </c>
      <c r="J13" t="s">
        <v>341</v>
      </c>
      <c r="K13" t="s">
        <v>342</v>
      </c>
    </row>
    <row r="14" spans="4:11" ht="15">
      <c r="D14">
        <v>2</v>
      </c>
      <c r="E14">
        <v>4</v>
      </c>
      <c r="H14">
        <v>2</v>
      </c>
      <c r="J14" t="s">
        <v>343</v>
      </c>
      <c r="K14" t="s">
        <v>344</v>
      </c>
    </row>
    <row r="15" spans="4:11" ht="15">
      <c r="D15">
        <v>3</v>
      </c>
      <c r="E15">
        <v>5</v>
      </c>
      <c r="H15">
        <v>3</v>
      </c>
      <c r="J15" t="s">
        <v>345</v>
      </c>
      <c r="K15" t="s">
        <v>346</v>
      </c>
    </row>
    <row r="16" spans="4:11" ht="15">
      <c r="D16">
        <v>4</v>
      </c>
      <c r="E16">
        <v>6</v>
      </c>
      <c r="H16">
        <v>4</v>
      </c>
      <c r="J16" t="s">
        <v>347</v>
      </c>
      <c r="K16" t="s">
        <v>348</v>
      </c>
    </row>
    <row r="17" spans="4:11" ht="15">
      <c r="D17">
        <v>5</v>
      </c>
      <c r="E17">
        <v>7</v>
      </c>
      <c r="H17">
        <v>5</v>
      </c>
      <c r="J17" t="s">
        <v>349</v>
      </c>
      <c r="K17" t="s">
        <v>350</v>
      </c>
    </row>
    <row r="18" spans="4:11" ht="15">
      <c r="D18">
        <v>6</v>
      </c>
      <c r="E18">
        <v>8</v>
      </c>
      <c r="H18">
        <v>6</v>
      </c>
      <c r="J18" t="s">
        <v>351</v>
      </c>
      <c r="K18" t="s">
        <v>352</v>
      </c>
    </row>
    <row r="19" spans="4:11" ht="15">
      <c r="D19">
        <v>7</v>
      </c>
      <c r="E19">
        <v>9</v>
      </c>
      <c r="H19">
        <v>7</v>
      </c>
      <c r="J19" t="s">
        <v>353</v>
      </c>
      <c r="K19" t="s">
        <v>354</v>
      </c>
    </row>
    <row r="20" spans="4:11" ht="15">
      <c r="D20">
        <v>8</v>
      </c>
      <c r="H20">
        <v>8</v>
      </c>
      <c r="J20" t="s">
        <v>355</v>
      </c>
      <c r="K20" t="s">
        <v>356</v>
      </c>
    </row>
    <row r="21" spans="4:11" ht="409.5">
      <c r="D21">
        <v>9</v>
      </c>
      <c r="H21">
        <v>9</v>
      </c>
      <c r="J21" t="s">
        <v>357</v>
      </c>
      <c r="K21" s="13" t="s">
        <v>358</v>
      </c>
    </row>
    <row r="22" spans="4:11" ht="409.5">
      <c r="D22">
        <v>10</v>
      </c>
      <c r="J22" t="s">
        <v>359</v>
      </c>
      <c r="K22" s="13" t="s">
        <v>360</v>
      </c>
    </row>
    <row r="23" spans="4:11" ht="409.5">
      <c r="D23">
        <v>11</v>
      </c>
      <c r="J23" t="s">
        <v>361</v>
      </c>
      <c r="K23" s="13" t="s">
        <v>362</v>
      </c>
    </row>
    <row r="24" spans="10:11" ht="409.5">
      <c r="J24" t="s">
        <v>363</v>
      </c>
      <c r="K24" s="13" t="s">
        <v>554</v>
      </c>
    </row>
    <row r="25" spans="10:11" ht="15">
      <c r="J25" t="s">
        <v>364</v>
      </c>
      <c r="K25" t="b">
        <v>0</v>
      </c>
    </row>
    <row r="26" spans="10:11" ht="15">
      <c r="J26" t="s">
        <v>552</v>
      </c>
      <c r="K26" t="s">
        <v>553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377</v>
      </c>
      <c r="B2" s="128" t="s">
        <v>378</v>
      </c>
      <c r="C2" s="67" t="s">
        <v>379</v>
      </c>
    </row>
    <row r="3" spans="1:3" ht="15">
      <c r="A3" s="127" t="s">
        <v>366</v>
      </c>
      <c r="B3" s="127" t="s">
        <v>366</v>
      </c>
      <c r="C3" s="36">
        <v>2</v>
      </c>
    </row>
    <row r="4" spans="1:3" ht="15">
      <c r="A4" s="127" t="s">
        <v>367</v>
      </c>
      <c r="B4" s="127" t="s">
        <v>367</v>
      </c>
      <c r="C4" s="36">
        <v>2</v>
      </c>
    </row>
    <row r="5" spans="1:3" ht="15">
      <c r="A5" s="127" t="s">
        <v>368</v>
      </c>
      <c r="B5" s="127" t="s">
        <v>368</v>
      </c>
      <c r="C5" s="36">
        <v>1</v>
      </c>
    </row>
    <row r="6" spans="1:3" ht="15">
      <c r="A6" s="127" t="s">
        <v>369</v>
      </c>
      <c r="B6" s="127" t="s">
        <v>369</v>
      </c>
      <c r="C6"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85" t="s">
        <v>385</v>
      </c>
      <c r="B1" s="85" t="s">
        <v>386</v>
      </c>
      <c r="C1" s="85" t="s">
        <v>387</v>
      </c>
      <c r="D1" s="85" t="s">
        <v>389</v>
      </c>
      <c r="E1" s="85" t="s">
        <v>388</v>
      </c>
      <c r="F1" s="85" t="s">
        <v>391</v>
      </c>
      <c r="G1" s="85" t="s">
        <v>390</v>
      </c>
      <c r="H1" s="85" t="s">
        <v>393</v>
      </c>
      <c r="I1" s="85" t="s">
        <v>392</v>
      </c>
      <c r="J1" s="85" t="s">
        <v>394</v>
      </c>
    </row>
    <row r="2" spans="1:10" ht="15">
      <c r="A2" s="85"/>
      <c r="B2" s="85"/>
      <c r="C2" s="85"/>
      <c r="D2" s="85"/>
      <c r="E2" s="85"/>
      <c r="F2" s="85"/>
      <c r="G2" s="85"/>
      <c r="H2" s="85"/>
      <c r="I2" s="85"/>
      <c r="J2" s="85"/>
    </row>
    <row r="4" spans="1:10" ht="15" customHeight="1">
      <c r="A4" s="85" t="s">
        <v>396</v>
      </c>
      <c r="B4" s="85" t="s">
        <v>386</v>
      </c>
      <c r="C4" s="85" t="s">
        <v>397</v>
      </c>
      <c r="D4" s="85" t="s">
        <v>389</v>
      </c>
      <c r="E4" s="85" t="s">
        <v>398</v>
      </c>
      <c r="F4" s="85" t="s">
        <v>391</v>
      </c>
      <c r="G4" s="85" t="s">
        <v>399</v>
      </c>
      <c r="H4" s="85" t="s">
        <v>393</v>
      </c>
      <c r="I4" s="85" t="s">
        <v>400</v>
      </c>
      <c r="J4" s="85" t="s">
        <v>394</v>
      </c>
    </row>
    <row r="5" spans="1:10" ht="15">
      <c r="A5" s="85"/>
      <c r="B5" s="85"/>
      <c r="C5" s="85"/>
      <c r="D5" s="85"/>
      <c r="E5" s="85"/>
      <c r="F5" s="85"/>
      <c r="G5" s="85"/>
      <c r="H5" s="85"/>
      <c r="I5" s="85"/>
      <c r="J5" s="85"/>
    </row>
    <row r="7" spans="1:10" ht="15" customHeight="1">
      <c r="A7" s="13" t="s">
        <v>402</v>
      </c>
      <c r="B7" s="13" t="s">
        <v>386</v>
      </c>
      <c r="C7" s="85" t="s">
        <v>405</v>
      </c>
      <c r="D7" s="85" t="s">
        <v>389</v>
      </c>
      <c r="E7" s="85" t="s">
        <v>406</v>
      </c>
      <c r="F7" s="85" t="s">
        <v>391</v>
      </c>
      <c r="G7" s="85" t="s">
        <v>407</v>
      </c>
      <c r="H7" s="85" t="s">
        <v>393</v>
      </c>
      <c r="I7" s="13" t="s">
        <v>408</v>
      </c>
      <c r="J7" s="13" t="s">
        <v>394</v>
      </c>
    </row>
    <row r="8" spans="1:10" ht="15">
      <c r="A8" s="85" t="s">
        <v>229</v>
      </c>
      <c r="B8" s="85">
        <v>2</v>
      </c>
      <c r="C8" s="85"/>
      <c r="D8" s="85"/>
      <c r="E8" s="85"/>
      <c r="F8" s="85"/>
      <c r="G8" s="85"/>
      <c r="H8" s="85"/>
      <c r="I8" s="85" t="s">
        <v>229</v>
      </c>
      <c r="J8" s="85">
        <v>2</v>
      </c>
    </row>
    <row r="9" spans="1:10" ht="15">
      <c r="A9" s="85" t="s">
        <v>403</v>
      </c>
      <c r="B9" s="85">
        <v>1</v>
      </c>
      <c r="C9" s="85"/>
      <c r="D9" s="85"/>
      <c r="E9" s="85"/>
      <c r="F9" s="85"/>
      <c r="G9" s="85"/>
      <c r="H9" s="85"/>
      <c r="I9" s="85" t="s">
        <v>403</v>
      </c>
      <c r="J9" s="85">
        <v>1</v>
      </c>
    </row>
    <row r="10" spans="1:10" ht="15">
      <c r="A10" s="85" t="s">
        <v>404</v>
      </c>
      <c r="B10" s="85">
        <v>1</v>
      </c>
      <c r="C10" s="85"/>
      <c r="D10" s="85"/>
      <c r="E10" s="85"/>
      <c r="F10" s="85"/>
      <c r="G10" s="85"/>
      <c r="H10" s="85"/>
      <c r="I10" s="85" t="s">
        <v>404</v>
      </c>
      <c r="J10" s="85">
        <v>1</v>
      </c>
    </row>
    <row r="13" spans="1:10" ht="15" customHeight="1">
      <c r="A13" s="13" t="s">
        <v>410</v>
      </c>
      <c r="B13" s="13" t="s">
        <v>386</v>
      </c>
      <c r="C13" s="85" t="s">
        <v>421</v>
      </c>
      <c r="D13" s="85" t="s">
        <v>389</v>
      </c>
      <c r="E13" s="13" t="s">
        <v>422</v>
      </c>
      <c r="F13" s="13" t="s">
        <v>391</v>
      </c>
      <c r="G13" s="85" t="s">
        <v>430</v>
      </c>
      <c r="H13" s="85" t="s">
        <v>393</v>
      </c>
      <c r="I13" s="13" t="s">
        <v>431</v>
      </c>
      <c r="J13" s="13" t="s">
        <v>394</v>
      </c>
    </row>
    <row r="14" spans="1:10" ht="15">
      <c r="A14" s="91" t="s">
        <v>411</v>
      </c>
      <c r="B14" s="91">
        <v>0</v>
      </c>
      <c r="C14" s="91"/>
      <c r="D14" s="91"/>
      <c r="E14" s="91" t="s">
        <v>417</v>
      </c>
      <c r="F14" s="91">
        <v>4</v>
      </c>
      <c r="G14" s="91"/>
      <c r="H14" s="91"/>
      <c r="I14" s="91" t="s">
        <v>419</v>
      </c>
      <c r="J14" s="91">
        <v>3</v>
      </c>
    </row>
    <row r="15" spans="1:10" ht="15">
      <c r="A15" s="91" t="s">
        <v>412</v>
      </c>
      <c r="B15" s="91">
        <v>0</v>
      </c>
      <c r="C15" s="91"/>
      <c r="D15" s="91"/>
      <c r="E15" s="91" t="s">
        <v>423</v>
      </c>
      <c r="F15" s="91">
        <v>2</v>
      </c>
      <c r="G15" s="91"/>
      <c r="H15" s="91"/>
      <c r="I15" s="91" t="s">
        <v>420</v>
      </c>
      <c r="J15" s="91">
        <v>2</v>
      </c>
    </row>
    <row r="16" spans="1:10" ht="15">
      <c r="A16" s="91" t="s">
        <v>413</v>
      </c>
      <c r="B16" s="91">
        <v>0</v>
      </c>
      <c r="C16" s="91"/>
      <c r="D16" s="91"/>
      <c r="E16" s="91" t="s">
        <v>418</v>
      </c>
      <c r="F16" s="91">
        <v>2</v>
      </c>
      <c r="G16" s="91"/>
      <c r="H16" s="91"/>
      <c r="I16" s="91" t="s">
        <v>432</v>
      </c>
      <c r="J16" s="91">
        <v>2</v>
      </c>
    </row>
    <row r="17" spans="1:10" ht="15">
      <c r="A17" s="91" t="s">
        <v>414</v>
      </c>
      <c r="B17" s="91">
        <v>132</v>
      </c>
      <c r="C17" s="91"/>
      <c r="D17" s="91"/>
      <c r="E17" s="91" t="s">
        <v>424</v>
      </c>
      <c r="F17" s="91">
        <v>2</v>
      </c>
      <c r="G17" s="91"/>
      <c r="H17" s="91"/>
      <c r="I17" s="91" t="s">
        <v>433</v>
      </c>
      <c r="J17" s="91">
        <v>2</v>
      </c>
    </row>
    <row r="18" spans="1:10" ht="15">
      <c r="A18" s="91" t="s">
        <v>415</v>
      </c>
      <c r="B18" s="91">
        <v>132</v>
      </c>
      <c r="C18" s="91"/>
      <c r="D18" s="91"/>
      <c r="E18" s="91" t="s">
        <v>425</v>
      </c>
      <c r="F18" s="91">
        <v>2</v>
      </c>
      <c r="G18" s="91"/>
      <c r="H18" s="91"/>
      <c r="I18" s="91" t="s">
        <v>434</v>
      </c>
      <c r="J18" s="91">
        <v>2</v>
      </c>
    </row>
    <row r="19" spans="1:10" ht="15">
      <c r="A19" s="91" t="s">
        <v>416</v>
      </c>
      <c r="B19" s="91">
        <v>6</v>
      </c>
      <c r="C19" s="91"/>
      <c r="D19" s="91"/>
      <c r="E19" s="91" t="s">
        <v>426</v>
      </c>
      <c r="F19" s="91">
        <v>2</v>
      </c>
      <c r="G19" s="91"/>
      <c r="H19" s="91"/>
      <c r="I19" s="91" t="s">
        <v>435</v>
      </c>
      <c r="J19" s="91">
        <v>2</v>
      </c>
    </row>
    <row r="20" spans="1:10" ht="15">
      <c r="A20" s="91" t="s">
        <v>417</v>
      </c>
      <c r="B20" s="91">
        <v>4</v>
      </c>
      <c r="C20" s="91"/>
      <c r="D20" s="91"/>
      <c r="E20" s="91" t="s">
        <v>427</v>
      </c>
      <c r="F20" s="91">
        <v>2</v>
      </c>
      <c r="G20" s="91"/>
      <c r="H20" s="91"/>
      <c r="I20" s="91" t="s">
        <v>416</v>
      </c>
      <c r="J20" s="91">
        <v>2</v>
      </c>
    </row>
    <row r="21" spans="1:10" ht="15">
      <c r="A21" s="91" t="s">
        <v>418</v>
      </c>
      <c r="B21" s="91">
        <v>3</v>
      </c>
      <c r="C21" s="91"/>
      <c r="D21" s="91"/>
      <c r="E21" s="91" t="s">
        <v>428</v>
      </c>
      <c r="F21" s="91">
        <v>2</v>
      </c>
      <c r="G21" s="91"/>
      <c r="H21" s="91"/>
      <c r="I21" s="91" t="s">
        <v>436</v>
      </c>
      <c r="J21" s="91">
        <v>2</v>
      </c>
    </row>
    <row r="22" spans="1:10" ht="15">
      <c r="A22" s="91" t="s">
        <v>419</v>
      </c>
      <c r="B22" s="91">
        <v>3</v>
      </c>
      <c r="C22" s="91"/>
      <c r="D22" s="91"/>
      <c r="E22" s="91" t="s">
        <v>416</v>
      </c>
      <c r="F22" s="91">
        <v>2</v>
      </c>
      <c r="G22" s="91"/>
      <c r="H22" s="91"/>
      <c r="I22" s="91" t="s">
        <v>437</v>
      </c>
      <c r="J22" s="91">
        <v>2</v>
      </c>
    </row>
    <row r="23" spans="1:10" ht="15">
      <c r="A23" s="91" t="s">
        <v>420</v>
      </c>
      <c r="B23" s="91">
        <v>2</v>
      </c>
      <c r="C23" s="91"/>
      <c r="D23" s="91"/>
      <c r="E23" s="91" t="s">
        <v>429</v>
      </c>
      <c r="F23" s="91">
        <v>2</v>
      </c>
      <c r="G23" s="91"/>
      <c r="H23" s="91"/>
      <c r="I23" s="91" t="s">
        <v>438</v>
      </c>
      <c r="J23" s="91">
        <v>2</v>
      </c>
    </row>
    <row r="26" spans="1:10" ht="15" customHeight="1">
      <c r="A26" s="13" t="s">
        <v>442</v>
      </c>
      <c r="B26" s="13" t="s">
        <v>386</v>
      </c>
      <c r="C26" s="85" t="s">
        <v>453</v>
      </c>
      <c r="D26" s="85" t="s">
        <v>389</v>
      </c>
      <c r="E26" s="13" t="s">
        <v>454</v>
      </c>
      <c r="F26" s="13" t="s">
        <v>391</v>
      </c>
      <c r="G26" s="85" t="s">
        <v>462</v>
      </c>
      <c r="H26" s="85" t="s">
        <v>393</v>
      </c>
      <c r="I26" s="13" t="s">
        <v>463</v>
      </c>
      <c r="J26" s="13" t="s">
        <v>394</v>
      </c>
    </row>
    <row r="27" spans="1:10" ht="15">
      <c r="A27" s="91" t="s">
        <v>443</v>
      </c>
      <c r="B27" s="91">
        <v>2</v>
      </c>
      <c r="C27" s="91"/>
      <c r="D27" s="91"/>
      <c r="E27" s="91" t="s">
        <v>450</v>
      </c>
      <c r="F27" s="91">
        <v>2</v>
      </c>
      <c r="G27" s="91"/>
      <c r="H27" s="91"/>
      <c r="I27" s="91" t="s">
        <v>443</v>
      </c>
      <c r="J27" s="91">
        <v>2</v>
      </c>
    </row>
    <row r="28" spans="1:10" ht="15">
      <c r="A28" s="91" t="s">
        <v>444</v>
      </c>
      <c r="B28" s="91">
        <v>2</v>
      </c>
      <c r="C28" s="91"/>
      <c r="D28" s="91"/>
      <c r="E28" s="91" t="s">
        <v>451</v>
      </c>
      <c r="F28" s="91">
        <v>2</v>
      </c>
      <c r="G28" s="91"/>
      <c r="H28" s="91"/>
      <c r="I28" s="91" t="s">
        <v>444</v>
      </c>
      <c r="J28" s="91">
        <v>2</v>
      </c>
    </row>
    <row r="29" spans="1:10" ht="15">
      <c r="A29" s="91" t="s">
        <v>445</v>
      </c>
      <c r="B29" s="91">
        <v>2</v>
      </c>
      <c r="C29" s="91"/>
      <c r="D29" s="91"/>
      <c r="E29" s="91" t="s">
        <v>452</v>
      </c>
      <c r="F29" s="91">
        <v>2</v>
      </c>
      <c r="G29" s="91"/>
      <c r="H29" s="91"/>
      <c r="I29" s="91" t="s">
        <v>445</v>
      </c>
      <c r="J29" s="91">
        <v>2</v>
      </c>
    </row>
    <row r="30" spans="1:10" ht="15">
      <c r="A30" s="91" t="s">
        <v>446</v>
      </c>
      <c r="B30" s="91">
        <v>2</v>
      </c>
      <c r="C30" s="91"/>
      <c r="D30" s="91"/>
      <c r="E30" s="91" t="s">
        <v>455</v>
      </c>
      <c r="F30" s="91">
        <v>2</v>
      </c>
      <c r="G30" s="91"/>
      <c r="H30" s="91"/>
      <c r="I30" s="91" t="s">
        <v>446</v>
      </c>
      <c r="J30" s="91">
        <v>2</v>
      </c>
    </row>
    <row r="31" spans="1:10" ht="15">
      <c r="A31" s="91" t="s">
        <v>447</v>
      </c>
      <c r="B31" s="91">
        <v>2</v>
      </c>
      <c r="C31" s="91"/>
      <c r="D31" s="91"/>
      <c r="E31" s="91" t="s">
        <v>456</v>
      </c>
      <c r="F31" s="91">
        <v>2</v>
      </c>
      <c r="G31" s="91"/>
      <c r="H31" s="91"/>
      <c r="I31" s="91" t="s">
        <v>447</v>
      </c>
      <c r="J31" s="91">
        <v>2</v>
      </c>
    </row>
    <row r="32" spans="1:10" ht="15">
      <c r="A32" s="91" t="s">
        <v>448</v>
      </c>
      <c r="B32" s="91">
        <v>2</v>
      </c>
      <c r="C32" s="91"/>
      <c r="D32" s="91"/>
      <c r="E32" s="91" t="s">
        <v>457</v>
      </c>
      <c r="F32" s="91">
        <v>2</v>
      </c>
      <c r="G32" s="91"/>
      <c r="H32" s="91"/>
      <c r="I32" s="91" t="s">
        <v>448</v>
      </c>
      <c r="J32" s="91">
        <v>2</v>
      </c>
    </row>
    <row r="33" spans="1:10" ht="15">
      <c r="A33" s="91" t="s">
        <v>449</v>
      </c>
      <c r="B33" s="91">
        <v>2</v>
      </c>
      <c r="C33" s="91"/>
      <c r="D33" s="91"/>
      <c r="E33" s="91" t="s">
        <v>458</v>
      </c>
      <c r="F33" s="91">
        <v>2</v>
      </c>
      <c r="G33" s="91"/>
      <c r="H33" s="91"/>
      <c r="I33" s="91" t="s">
        <v>449</v>
      </c>
      <c r="J33" s="91">
        <v>2</v>
      </c>
    </row>
    <row r="34" spans="1:10" ht="15">
      <c r="A34" s="91" t="s">
        <v>450</v>
      </c>
      <c r="B34" s="91">
        <v>2</v>
      </c>
      <c r="C34" s="91"/>
      <c r="D34" s="91"/>
      <c r="E34" s="91" t="s">
        <v>459</v>
      </c>
      <c r="F34" s="91">
        <v>2</v>
      </c>
      <c r="G34" s="91"/>
      <c r="H34" s="91"/>
      <c r="I34" s="91"/>
      <c r="J34" s="91"/>
    </row>
    <row r="35" spans="1:10" ht="15">
      <c r="A35" s="91" t="s">
        <v>451</v>
      </c>
      <c r="B35" s="91">
        <v>2</v>
      </c>
      <c r="C35" s="91"/>
      <c r="D35" s="91"/>
      <c r="E35" s="91" t="s">
        <v>460</v>
      </c>
      <c r="F35" s="91">
        <v>2</v>
      </c>
      <c r="G35" s="91"/>
      <c r="H35" s="91"/>
      <c r="I35" s="91"/>
      <c r="J35" s="91"/>
    </row>
    <row r="36" spans="1:10" ht="15">
      <c r="A36" s="91" t="s">
        <v>452</v>
      </c>
      <c r="B36" s="91">
        <v>2</v>
      </c>
      <c r="C36" s="91"/>
      <c r="D36" s="91"/>
      <c r="E36" s="91" t="s">
        <v>461</v>
      </c>
      <c r="F36" s="91">
        <v>2</v>
      </c>
      <c r="G36" s="91"/>
      <c r="H36" s="91"/>
      <c r="I36" s="91"/>
      <c r="J36" s="91"/>
    </row>
    <row r="39" spans="1:10" ht="15" customHeight="1">
      <c r="A39" s="13" t="s">
        <v>467</v>
      </c>
      <c r="B39" s="13" t="s">
        <v>386</v>
      </c>
      <c r="C39" s="13" t="s">
        <v>469</v>
      </c>
      <c r="D39" s="13" t="s">
        <v>389</v>
      </c>
      <c r="E39" s="85" t="s">
        <v>470</v>
      </c>
      <c r="F39" s="85" t="s">
        <v>391</v>
      </c>
      <c r="G39" s="13" t="s">
        <v>473</v>
      </c>
      <c r="H39" s="13" t="s">
        <v>393</v>
      </c>
      <c r="I39" s="85" t="s">
        <v>475</v>
      </c>
      <c r="J39" s="85" t="s">
        <v>394</v>
      </c>
    </row>
    <row r="40" spans="1:10" ht="15">
      <c r="A40" s="85" t="s">
        <v>219</v>
      </c>
      <c r="B40" s="85">
        <v>1</v>
      </c>
      <c r="C40" s="85" t="s">
        <v>219</v>
      </c>
      <c r="D40" s="85">
        <v>1</v>
      </c>
      <c r="E40" s="85"/>
      <c r="F40" s="85"/>
      <c r="G40" s="85" t="s">
        <v>217</v>
      </c>
      <c r="H40" s="85">
        <v>1</v>
      </c>
      <c r="I40" s="85"/>
      <c r="J40" s="85"/>
    </row>
    <row r="41" spans="1:10" ht="15">
      <c r="A41" s="85" t="s">
        <v>217</v>
      </c>
      <c r="B41" s="85">
        <v>1</v>
      </c>
      <c r="C41" s="85"/>
      <c r="D41" s="85"/>
      <c r="E41" s="85"/>
      <c r="F41" s="85"/>
      <c r="G41" s="85"/>
      <c r="H41" s="85"/>
      <c r="I41" s="85"/>
      <c r="J41" s="85"/>
    </row>
    <row r="44" spans="1:10" ht="15" customHeight="1">
      <c r="A44" s="13" t="s">
        <v>468</v>
      </c>
      <c r="B44" s="13" t="s">
        <v>386</v>
      </c>
      <c r="C44" s="13" t="s">
        <v>471</v>
      </c>
      <c r="D44" s="13" t="s">
        <v>389</v>
      </c>
      <c r="E44" s="13" t="s">
        <v>472</v>
      </c>
      <c r="F44" s="13" t="s">
        <v>391</v>
      </c>
      <c r="G44" s="85" t="s">
        <v>474</v>
      </c>
      <c r="H44" s="85" t="s">
        <v>393</v>
      </c>
      <c r="I44" s="85" t="s">
        <v>476</v>
      </c>
      <c r="J44" s="85" t="s">
        <v>394</v>
      </c>
    </row>
    <row r="45" spans="1:10" ht="15">
      <c r="A45" s="85" t="s">
        <v>218</v>
      </c>
      <c r="B45" s="85">
        <v>1</v>
      </c>
      <c r="C45" s="85" t="s">
        <v>218</v>
      </c>
      <c r="D45" s="85">
        <v>1</v>
      </c>
      <c r="E45" s="85" t="s">
        <v>213</v>
      </c>
      <c r="F45" s="85">
        <v>1</v>
      </c>
      <c r="G45" s="85"/>
      <c r="H45" s="85"/>
      <c r="I45" s="85"/>
      <c r="J45" s="85"/>
    </row>
    <row r="46" spans="1:10" ht="15">
      <c r="A46" s="85" t="s">
        <v>213</v>
      </c>
      <c r="B46" s="85">
        <v>1</v>
      </c>
      <c r="C46" s="85"/>
      <c r="D46" s="85"/>
      <c r="E46" s="85"/>
      <c r="F46" s="85"/>
      <c r="G46" s="85"/>
      <c r="H46" s="85"/>
      <c r="I46" s="85"/>
      <c r="J46" s="85"/>
    </row>
    <row r="49" spans="1:10" ht="15" customHeight="1">
      <c r="A49" s="13" t="s">
        <v>479</v>
      </c>
      <c r="B49" s="13" t="s">
        <v>386</v>
      </c>
      <c r="C49" s="13" t="s">
        <v>480</v>
      </c>
      <c r="D49" s="13" t="s">
        <v>389</v>
      </c>
      <c r="E49" s="13" t="s">
        <v>481</v>
      </c>
      <c r="F49" s="13" t="s">
        <v>391</v>
      </c>
      <c r="G49" s="13" t="s">
        <v>482</v>
      </c>
      <c r="H49" s="13" t="s">
        <v>393</v>
      </c>
      <c r="I49" s="13" t="s">
        <v>483</v>
      </c>
      <c r="J49" s="13" t="s">
        <v>394</v>
      </c>
    </row>
    <row r="50" spans="1:10" ht="15">
      <c r="A50" s="124" t="s">
        <v>213</v>
      </c>
      <c r="B50" s="85">
        <v>73527</v>
      </c>
      <c r="C50" s="124" t="s">
        <v>216</v>
      </c>
      <c r="D50" s="85">
        <v>36075</v>
      </c>
      <c r="E50" s="124" t="s">
        <v>213</v>
      </c>
      <c r="F50" s="85">
        <v>73527</v>
      </c>
      <c r="G50" s="124" t="s">
        <v>212</v>
      </c>
      <c r="H50" s="85">
        <v>1296</v>
      </c>
      <c r="I50" s="124" t="s">
        <v>215</v>
      </c>
      <c r="J50" s="85">
        <v>500</v>
      </c>
    </row>
    <row r="51" spans="1:10" ht="15">
      <c r="A51" s="124" t="s">
        <v>216</v>
      </c>
      <c r="B51" s="85">
        <v>36075</v>
      </c>
      <c r="C51" s="124" t="s">
        <v>218</v>
      </c>
      <c r="D51" s="85">
        <v>15445</v>
      </c>
      <c r="E51" s="124" t="s">
        <v>214</v>
      </c>
      <c r="F51" s="85">
        <v>10625</v>
      </c>
      <c r="G51" s="124" t="s">
        <v>217</v>
      </c>
      <c r="H51" s="85">
        <v>1287</v>
      </c>
      <c r="I51" s="124"/>
      <c r="J51" s="85"/>
    </row>
    <row r="52" spans="1:10" ht="15">
      <c r="A52" s="124" t="s">
        <v>218</v>
      </c>
      <c r="B52" s="85">
        <v>15445</v>
      </c>
      <c r="C52" s="124" t="s">
        <v>219</v>
      </c>
      <c r="D52" s="85">
        <v>1779</v>
      </c>
      <c r="E52" s="124"/>
      <c r="F52" s="85"/>
      <c r="G52" s="124"/>
      <c r="H52" s="85"/>
      <c r="I52" s="124"/>
      <c r="J52" s="85"/>
    </row>
    <row r="53" spans="1:10" ht="15">
      <c r="A53" s="124" t="s">
        <v>214</v>
      </c>
      <c r="B53" s="85">
        <v>10625</v>
      </c>
      <c r="C53" s="124"/>
      <c r="D53" s="85"/>
      <c r="E53" s="124"/>
      <c r="F53" s="85"/>
      <c r="G53" s="124"/>
      <c r="H53" s="85"/>
      <c r="I53" s="124"/>
      <c r="J53" s="85"/>
    </row>
    <row r="54" spans="1:10" ht="15">
      <c r="A54" s="124" t="s">
        <v>219</v>
      </c>
      <c r="B54" s="85">
        <v>1779</v>
      </c>
      <c r="C54" s="124"/>
      <c r="D54" s="85"/>
      <c r="E54" s="124"/>
      <c r="F54" s="85"/>
      <c r="G54" s="124"/>
      <c r="H54" s="85"/>
      <c r="I54" s="124"/>
      <c r="J54" s="85"/>
    </row>
    <row r="55" spans="1:10" ht="15">
      <c r="A55" s="124" t="s">
        <v>212</v>
      </c>
      <c r="B55" s="85">
        <v>1296</v>
      </c>
      <c r="C55" s="124"/>
      <c r="D55" s="85"/>
      <c r="E55" s="124"/>
      <c r="F55" s="85"/>
      <c r="G55" s="124"/>
      <c r="H55" s="85"/>
      <c r="I55" s="124"/>
      <c r="J55" s="85"/>
    </row>
    <row r="56" spans="1:10" ht="15">
      <c r="A56" s="124" t="s">
        <v>217</v>
      </c>
      <c r="B56" s="85">
        <v>1287</v>
      </c>
      <c r="C56" s="124"/>
      <c r="D56" s="85"/>
      <c r="E56" s="124"/>
      <c r="F56" s="85"/>
      <c r="G56" s="124"/>
      <c r="H56" s="85"/>
      <c r="I56" s="124"/>
      <c r="J56" s="85"/>
    </row>
    <row r="57" spans="1:10" ht="15">
      <c r="A57" s="124" t="s">
        <v>215</v>
      </c>
      <c r="B57" s="85">
        <v>500</v>
      </c>
      <c r="C57" s="124"/>
      <c r="D57" s="85"/>
      <c r="E57" s="124"/>
      <c r="F57" s="85"/>
      <c r="G57" s="124"/>
      <c r="H57" s="85"/>
      <c r="I57" s="124"/>
      <c r="J57" s="85"/>
    </row>
  </sheetData>
  <printOptions/>
  <pageMargins left="0.7" right="0.7" top="0.75" bottom="0.75" header="0.3" footer="0.3"/>
  <pageSetup orientation="portrait" paperSize="9"/>
  <tableParts>
    <tablePart r:id="rId4"/>
    <tablePart r:id="rId7"/>
    <tablePart r:id="rId2"/>
    <tablePart r:id="rId5"/>
    <tablePart r:id="rId6"/>
    <tablePart r:id="rId8"/>
    <tablePart r:id="rId3"/>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2019-06-17T00:26:28Z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