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<sst xmlns="http://schemas.openxmlformats.org/spreadsheetml/2006/main" count="2983" uniqueCount="896">
  <si>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</si>
  <si>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</si>
  <si>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</si>
  <si>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</si>
  <si>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</si>
  <si>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</si>
  <si>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</si>
  <si>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</si>
  <si>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</si>
  <si>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</si>
  <si>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</si>
  <si>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</si>
  <si>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</si>
  <si>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</si>
  <si>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</si>
  <si>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</si>
  <si>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</si>
  <si>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</si>
  <si>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</si>
  <si>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</si>
  <si>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</si>
  <si>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</si>
  <si>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</si>
  <si>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</si>
  <si>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</si>
  <si>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</si>
  <si>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</si>
  <si>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</si>
  <si>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</si>
  <si>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</si>
  <si>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</si>
  <si>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</si>
  <si>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</si>
  <si>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</si>
  <si>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</si>
  <si>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</si>
  <si>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</si>
  <si>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</si>
  <si>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</si>
  <si>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</si>
  <si>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</si>
  <si>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</si>
  <si>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</si>
  <si>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</si>
  <si>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</si>
  <si>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</si>
  <si>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</si>
  <si>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</si>
  <si>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</si>
  <si>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</si>
  <si>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</si>
  <si>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</si>
  <si>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</si>
  <si>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</si>
  <si>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</si>
  <si>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</si>
  <si>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</si>
  <si>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</si>
  <si>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</si>
  <si>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</si>
  <si>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</si>
  <si>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</si>
  <si>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</si>
  <si>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</si>
  <si>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</si>
  <si>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</si>
  <si>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</si>
  <si>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</si>
  <si>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</si>
  <si>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</si>
  <si>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</si>
  <si>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</si>
  <si>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</si>
  <si>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</si>
  <si>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</si>
  <si>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</si>
  <si>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</si>
  <si>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</si>
  <si>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</si>
  <si>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</si>
  <si>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</si>
  <si>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</si>
  <si>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</si>
  <si>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</si>
  <si>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</si>
  <si>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</si>
  <si>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</si>
  <si>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</si>
  <si>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</si>
  <si>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</si>
  <si>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</si>
  <si>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</si>
  <si>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</si>
  <si>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</si>
  <si>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</si>
  <si>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</si>
  <si>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</si>
  <si>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</si>
  <si>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</si>
  <si>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</si>
  <si>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</si>
  <si>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</si>
  <si>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</si>
  <si>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</si>
  <si>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</si>
  <si>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</si>
  <si>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</si>
  <si>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</si>
  <si>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</si>
  <si>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</si>
  <si>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</si>
  <si>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</si>
  <si>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</si>
  <si>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</si>
  <si>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</si>
  <si>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</si>
  <si>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</si>
  <si>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</si>
  <si>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</si>
  <si>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</si>
  <si>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</si>
  <si>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</si>
  <si>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</si>
  <si>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</si>
  <si>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</si>
  <si>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</si>
  <si>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</si>
  <si>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</si>
  <si>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</si>
  <si>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</si>
  <si>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</si>
  <si>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</si>
  <si>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</si>
  <si>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</si>
  <si>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</si>
  <si>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</si>
  <si>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</si>
  <si>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</si>
  <si>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</si>
  <si>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</si>
  <si>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</si>
  <si>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</si>
  <si>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</si>
  <si>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</si>
  <si>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</si>
  <si>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</si>
  <si>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</si>
  <si>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</si>
  <si>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</si>
  <si>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</si>
  <si>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</si>
  <si>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</si>
  <si>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</si>
  <si>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</si>
  <si>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</si>
  <si>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</si>
  <si>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</si>
  <si>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</si>
  <si>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</si>
  <si>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</si>
  <si>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</si>
  <si>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</si>
  <si>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</si>
  <si>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</si>
  <si>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</si>
  <si>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</si>
  <si>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</si>
  <si>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</si>
  <si>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</si>
  <si>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</si>
  <si>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</si>
  <si>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</si>
  <si>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</si>
  <si>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</si>
  <si>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</si>
  <si>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</si>
  <si>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</si>
  <si>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</si>
  <si>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</si>
  <si>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</si>
  <si>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</si>
  <si>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</si>
  <si>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</si>
  <si>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</si>
  <si>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</si>
  <si>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</si>
  <si>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</si>
  <si>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</si>
  <si>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</si>
  <si>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</si>
  <si>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</si>
  <si>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</si>
  <si>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</si>
  <si>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</si>
  <si>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</si>
  <si>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</si>
  <si>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</si>
  <si>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</si>
  <si>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</si>
  <si>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</si>
  <si>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</si>
  <si>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</si>
  <si>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</si>
  <si>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</si>
  <si>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</si>
  <si>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</si>
  <si>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</si>
  <si>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</si>
  <si>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</si>
  <si>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</si>
  <si>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</si>
  <si>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</si>
  <si>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gabrielsurfcat</t>
  </si>
  <si>
    <t>chlj</t>
  </si>
  <si>
    <t>swagga242</t>
  </si>
  <si>
    <t>hispanicjobs</t>
  </si>
  <si>
    <t>poetonahill</t>
  </si>
  <si>
    <t>antony511</t>
  </si>
  <si>
    <t>unibadan_oaps</t>
  </si>
  <si>
    <t>d_aruwajoye</t>
  </si>
  <si>
    <t>womenspowerbook</t>
  </si>
  <si>
    <t>iyereikhide</t>
  </si>
  <si>
    <t>media_chat</t>
  </si>
  <si>
    <t>mr_lewanted</t>
  </si>
  <si>
    <t>derekeb</t>
  </si>
  <si>
    <t>faithatheismnub</t>
  </si>
  <si>
    <t>americandigest_</t>
  </si>
  <si>
    <t>kilby76</t>
  </si>
  <si>
    <t>joebugbuster</t>
  </si>
  <si>
    <t>hiphippie</t>
  </si>
  <si>
    <t>sophie_coolfm</t>
  </si>
  <si>
    <t>superplex</t>
  </si>
  <si>
    <t>thr</t>
  </si>
  <si>
    <t>Mentions</t>
  </si>
  <si>
    <t>Replies to</t>
  </si>
  <si>
    <t>@JoeBugBuster A2 'Twas around December 2011 or early 2012... had connected with @chlj and @kilby76 via #MediaChat as well... #NostalgiaChat https://t.co/aGuu1vQkNZ</t>
  </si>
  <si>
    <t>RT @GabrielSurfCat: @JoeBugBuster A2 'Twas around December 2011 or early 2012... had connected with @chlj and @kilby76 via #MediaChat as weâ€¦</t>
  </si>
  <si>
    <t>#mediachat</t>
  </si>
  <si>
    <t>❤️ROME?!
Hiring a VATICAN #JOURNALIST for Rome Reports.
APPLY HERE:  https://t.co/HHQVG1LyzM
#mediachat #MediaJobs #journalistes #CatholicTwitter #CatholicEducation #Rome #Communication #NewsJobs #jobsact #jobsportal #jobhunting #JobFair #jobopenings #Hiring #ApplyNow https://t.co/Jf4LhimCxV</t>
  </si>
  <si>
    <t>Wartime Childhood... https://t.co/Iqz90w5Ysw #Bristol #Cambridge #portsmouth #amreading #fiction #novel #twitter #publishing #mediachat  #Poetry_Book_Society #Poetry #Thriller #Epic #Adventure #Readers #Reviewers #Amazon #Booksales #Author #authors #authorlife #News #Books</t>
  </si>
  <si>
    <t>@hiphippie Try joining #mediachat @Media_Chat for starters</t>
  </si>
  <si>
    <t>Thank you @sophie_coolfm _xD83E__xDD17_ it was really awesome to have you on the forum last night ___God Bless you.
#UIOAPS #MediaChat #sophie #coolfmkano #uioapsMediaWorkshop2 #UIOAPs1monthreadingchallenge #broadcasting https://t.co/5MVuiQ5Xx9</t>
  </si>
  <si>
    <t>AKETI all the way... 
#InTheLineOfDuty
#AnEveningWithMrGovernor
#MediaChat
#ondo https://t.co/kZmLuJ7MOE</t>
  </si>
  <si>
    <t>#victory #mediachat #RT Global insight in 1 hand site:Will #Trump or #Hilary be good for USA https://t.co/bJE0WOgfS3 https://t.co/pVWDyCP0hw</t>
  </si>
  <si>
    <t>OneOnOne #MediaChat with the Managing Director, Edo State Geographic Information System, Arch. Frank Osa Evbuomwan as he unveils some of the activities of the Agency.
Showtime: Friday 14:06:19 10:00WAT
Watch live… https://t.co/dpeutAQzzp</t>
  </si>
  <si>
    <t>Do you luv Social Media? Well join some of the top SoMe leaders here in the #MediaChat Facebook group https://t.co/4pYgiXX3cG</t>
  </si>
  <si>
    <t>RT @Media_Chat: Do you luv Social Media? Well join some of the top SoMe leaders here in the #MediaChat Facebook group https://t.co/4pYgiXX3…</t>
  </si>
  <si>
    <t>Artificial Intelligence is completely reinventing media and marketing. by @Superplex https://t.co/OOYlmdvpPr #AI #mediachat</t>
  </si>
  <si>
    <t>"We hope we can be a digital hearth that brings the family together." https://t.co/WJAiNMn29U via @thr #mediachat #contentstrategy</t>
  </si>
  <si>
    <t>#victory #mediachat #RT Global insight in 1 hand site:Will #Trump or #Hilary be good for USA https://t.co/8nHKrCJbac https://t.co/U0AtWy74pr</t>
  </si>
  <si>
    <t>Trump wades into Brexit, and police search for Virginia Beach motive â€“ MediaChat â€“ News Today - https://t.co/V4ogt1UUS3</t>
  </si>
  <si>
    <t>2 Salvadoran migrants die after being apprehended at border over the weekend â€“ MediaChat â€“ News Today - https://t.co/oTcloTvm7b</t>
  </si>
  <si>
    <t>The vice chair of the Fed says if the yield curve inverts, he would take it â€˜seriouslyâ€™ â€“ MediaChat â€“ News Today - https://t.co/qCoB2FxU8e https://t.co/sEqT1XRdSW</t>
  </si>
  <si>
    <t>England fans’ behaviour ‘an embarrassment’ – MediaChat – News Today - https://t.co/tlUDN1xtAx https://t.co/vXajMq1LBn</t>
  </si>
  <si>
    <t>One cadet killed in training accident at West Point, 21 others injured – MediaChat – News Today - https://t.co/qly8bmNwXs</t>
  </si>
  <si>
    <t>Red Robin, Callaway Golf, RH &amp;amp; more – MediaChat – News Today - https://t.co/aobTNn3fGx https://t.co/sAZQncPhWP</t>
  </si>
  <si>
    <t>http://hispanic-jobs.com/jobs/vatican-journalist--rome-reports_rome-reports-srl_rome---outside-the-usa---italy/5239124?type=search&amp;auth_sess=8lhdsl3f8fh1b36kivorud7u62&amp;ref=1d52421eeb69b7029cd5c29b9</t>
  </si>
  <si>
    <t>https://poet-on-a-hill.blogspot.com/2019/06/wartime-childhood.html?spref=tw</t>
  </si>
  <si>
    <t>https://www.instagram.com/p/BygXf_EF9kf/?igshid=18gyrhd9g973w</t>
  </si>
  <si>
    <t>https://www.instagram.com/p/Byk7_bqHKNt/?igshid=1lbi6xkfuh1os</t>
  </si>
  <si>
    <t>http://womenspowerbook.org/articles/The-American-Presidential-Elections-2016-Will-Hillary-or-Trump-Win-in-The-Social-Media-And-The-Main-Media-Battle-womens-power-book.htm</t>
  </si>
  <si>
    <t>https://www.instagram.com/p/Bym5-6BAkMD/?igshid=7ufh7qwupugt</t>
  </si>
  <si>
    <t>https://www.facebook.com/login.php?next=https%3A%2F%2Fwww.facebook.com%2Fgroups%2F344855062239313%2F</t>
  </si>
  <si>
    <t>https://link.medium.com/pwRDxbndfX</t>
  </si>
  <si>
    <t>https://www.hollywoodreporter.com/live-feed/disney-exec-talks-marvel-shows-creating-a-digital-hearth-1216807</t>
  </si>
  <si>
    <t>https://americandigest.news/trump-wades-into-brexit-and-police-search-for-virginia-beach-motive-mediachat-news-today/</t>
  </si>
  <si>
    <t>https://americandigest.news/2-salvadoran-migrants-die-after-being-apprehended-at-border-over-the-weekend-mediachat-news-today/</t>
  </si>
  <si>
    <t>https://americandigest.news/the-vice-chair-of-the-fed-says-if-the-yield-curve-inverts-he-would-take-it-seriously-mediachat-news-today/</t>
  </si>
  <si>
    <t>https://americandigest.news/england-fans-behaviour-an-embarrassment-mediachat-news-today/</t>
  </si>
  <si>
    <t>https://americandigest.news/one-cadet-killed-in-training-accident-at-west-point-21-others-injured-mediachat-news-today/</t>
  </si>
  <si>
    <t>https://americandigest.news/red-robin-callaway-golf-rh-more-mediachat-news-today/</t>
  </si>
  <si>
    <t>hispanic-jobs.com</t>
  </si>
  <si>
    <t>blogspot.com</t>
  </si>
  <si>
    <t>instagram.com</t>
  </si>
  <si>
    <t>womenspowerbook.org</t>
  </si>
  <si>
    <t>facebook.com</t>
  </si>
  <si>
    <t>medium.com</t>
  </si>
  <si>
    <t>hollywoodreporter.com</t>
  </si>
  <si>
    <t>americandigest.news</t>
  </si>
  <si>
    <t>mediachat nostalgiachat</t>
  </si>
  <si>
    <t>mediachat</t>
  </si>
  <si>
    <t>journalist mediachat mediajobs journalistes catholictwitter catholiceducation rome communication newsjobs jobsact jobsportal jobhunting jobfair jobopenings hiring applynow</t>
  </si>
  <si>
    <t>bristol cambridge portsmouth amreading fiction novel twitter publishing mediachat poetry_book_society poetry thriller epic adventure readers reviewers amazon booksales author authors authorlife news books</t>
  </si>
  <si>
    <t>uioaps mediachat sophie coolfmkano uioapsmediaworkshop2 uioaps1monthreadingchallenge broadcasting</t>
  </si>
  <si>
    <t>inthelineofduty aneveningwithmrgovernor mediachat ondo</t>
  </si>
  <si>
    <t>victory mediachat rt trump hilary</t>
  </si>
  <si>
    <t>ai mediachat</t>
  </si>
  <si>
    <t>mediachat contentstrategy</t>
  </si>
  <si>
    <t>https://pbs.twimg.com/tweet_video_thumb/D8F9XKwXYAICEba.jpg</t>
  </si>
  <si>
    <t>https://pbs.twimg.com/media/D8dzAcKXsAAjrDD.jpg</t>
  </si>
  <si>
    <t>https://pbs.twimg.com/media/C2dAKP2WIAATDzT.jpg</t>
  </si>
  <si>
    <t>https://pbs.twimg.com/media/C2dkJtkXcAA0cBx.jpg</t>
  </si>
  <si>
    <t>https://pbs.twimg.com/media/D8PfLD4UcAA9olH.jpg</t>
  </si>
  <si>
    <t>https://pbs.twimg.com/media/D8YrtNHXkAETvRR.jpg</t>
  </si>
  <si>
    <t>https://pbs.twimg.com/media/D8-eLgNVUAA-QXF.jpg</t>
  </si>
  <si>
    <t>http://pbs.twimg.com/profile_images/694680759827759104/_NuRqdMy_normal.jpg</t>
  </si>
  <si>
    <t>http://pbs.twimg.com/profile_images/1136123770509365250/ZgWcCHnf_normal.jpg</t>
  </si>
  <si>
    <t>http://pbs.twimg.com/profile_images/3372354615/8f3860c5e1ddf7a52990cee8568b88da_normal.jpeg</t>
  </si>
  <si>
    <t>http://pbs.twimg.com/profile_images/748903314343993345/HT418bYG_normal.jpg</t>
  </si>
  <si>
    <t>http://pbs.twimg.com/profile_images/1045349823367524352/k1mUr8QM_normal.jpg</t>
  </si>
  <si>
    <t>http://pbs.twimg.com/profile_images/1053035154049048576/xSeKMGnX_normal.jpg</t>
  </si>
  <si>
    <t>http://pbs.twimg.com/profile_images/673852237458862080/zyKq_vMo_normal.jpg</t>
  </si>
  <si>
    <t>http://pbs.twimg.com/profile_images/2692259644/7e585c26608630cf887f78d0fb9caa22_normal.jpeg</t>
  </si>
  <si>
    <t>http://pbs.twimg.com/profile_images/1105476979875373059/aETuJJCV_normal.jpg</t>
  </si>
  <si>
    <t>http://pbs.twimg.com/profile_images/1062510630492528641/Tm30HDnT_normal.jpg</t>
  </si>
  <si>
    <t>http://pbs.twimg.com/profile_images/1131462921098321920/voaaiZfG_normal.png</t>
  </si>
  <si>
    <t>https://twitter.com/#!/gabrielsurfcat/status/1135326435198021638</t>
  </si>
  <si>
    <t>https://twitter.com/#!/chlj/status/1135329074119938048</t>
  </si>
  <si>
    <t>https://twitter.com/#!/swagga242/status/1136128991105048578</t>
  </si>
  <si>
    <t>https://twitter.com/#!/hispanicjobs/status/1137003884646490112</t>
  </si>
  <si>
    <t>https://twitter.com/#!/poetonahill/status/1137087446741594112</t>
  </si>
  <si>
    <t>https://twitter.com/#!/antony511/status/1137184670939058176</t>
  </si>
  <si>
    <t>https://twitter.com/#!/unibadan_oaps/status/1137848611767762954</t>
  </si>
  <si>
    <t>https://twitter.com/#!/d_aruwajoye/status/1138491819677949957</t>
  </si>
  <si>
    <t>https://twitter.com/#!/womenspowerbook/status/1135420102122332160</t>
  </si>
  <si>
    <t>https://twitter.com/#!/womenspowerbook/status/1136460478761373696</t>
  </si>
  <si>
    <t>https://twitter.com/#!/womenspowerbook/status/1137512907082739712</t>
  </si>
  <si>
    <t>https://twitter.com/#!/womenspowerbook/status/1138637053615398912</t>
  </si>
  <si>
    <t>https://twitter.com/#!/iyereikhide/status/1138768858897035266</t>
  </si>
  <si>
    <t>https://twitter.com/#!/media_chat/status/809609183960113152</t>
  </si>
  <si>
    <t>https://twitter.com/#!/mr_lewanted/status/1138836677621821441</t>
  </si>
  <si>
    <t>https://twitter.com/#!/derekeb/status/1135974898189230080</t>
  </si>
  <si>
    <t>https://twitter.com/#!/derekeb/status/1138853776310169600</t>
  </si>
  <si>
    <t>https://twitter.com/#!/faithatheismnub/status/1135617148183896064</t>
  </si>
  <si>
    <t>https://twitter.com/#!/faithatheismnub/status/1136341425845673992</t>
  </si>
  <si>
    <t>https://twitter.com/#!/faithatheismnub/status/1137061180948865024</t>
  </si>
  <si>
    <t>https://twitter.com/#!/faithatheismnub/status/1137790723477135360</t>
  </si>
  <si>
    <t>https://twitter.com/#!/faithatheismnub/status/1138519043206500352</t>
  </si>
  <si>
    <t>https://twitter.com/#!/faithatheismnub/status/1139247580003610624</t>
  </si>
  <si>
    <t>https://twitter.com/#!/americandigest_/status/1135569540241342465</t>
  </si>
  <si>
    <t>https://twitter.com/#!/americandigest_/status/1135813243346259968</t>
  </si>
  <si>
    <t>https://twitter.com/#!/americandigest_/status/1135996914024013824</t>
  </si>
  <si>
    <t>https://twitter.com/#!/americandigest_/status/1136644014021779456</t>
  </si>
  <si>
    <t>https://twitter.com/#!/americandigest_/status/1136891732757491723</t>
  </si>
  <si>
    <t>https://twitter.com/#!/americandigest_/status/1139303153285812224</t>
  </si>
  <si>
    <t>1135326435198021638</t>
  </si>
  <si>
    <t>1135329074119938048</t>
  </si>
  <si>
    <t>1136128991105048578</t>
  </si>
  <si>
    <t>1137003884646490112</t>
  </si>
  <si>
    <t>1137087446741594112</t>
  </si>
  <si>
    <t>1137184670939058176</t>
  </si>
  <si>
    <t>1137848611767762954</t>
  </si>
  <si>
    <t>1138491819677949957</t>
  </si>
  <si>
    <t>1135420102122332160</t>
  </si>
  <si>
    <t>1136460478761373696</t>
  </si>
  <si>
    <t>1137512907082739712</t>
  </si>
  <si>
    <t>1138637053615398912</t>
  </si>
  <si>
    <t>1138768858897035266</t>
  </si>
  <si>
    <t>809609183960113152</t>
  </si>
  <si>
    <t>1138836677621821441</t>
  </si>
  <si>
    <t>1135974898189230080</t>
  </si>
  <si>
    <t>1138853776310169600</t>
  </si>
  <si>
    <t>1135617148183896064</t>
  </si>
  <si>
    <t>1136341425845673992</t>
  </si>
  <si>
    <t>1137061180948865024</t>
  </si>
  <si>
    <t>1137790723477135360</t>
  </si>
  <si>
    <t>1138519043206500352</t>
  </si>
  <si>
    <t>1139247580003610624</t>
  </si>
  <si>
    <t>1135569540241342465</t>
  </si>
  <si>
    <t>1135813243346259968</t>
  </si>
  <si>
    <t>1135996914024013824</t>
  </si>
  <si>
    <t>1136644014021779456</t>
  </si>
  <si>
    <t>1136891732757491723</t>
  </si>
  <si>
    <t>1139303153285812224</t>
  </si>
  <si>
    <t>1135325717938417664</t>
  </si>
  <si>
    <t>1137147692520394753</t>
  </si>
  <si>
    <t>16245616</t>
  </si>
  <si>
    <t/>
  </si>
  <si>
    <t>26174692</t>
  </si>
  <si>
    <t>en</t>
  </si>
  <si>
    <t>und</t>
  </si>
  <si>
    <t>Twitter Web Client</t>
  </si>
  <si>
    <t>Hootsuite Inc.</t>
  </si>
  <si>
    <t>Twitter for Android</t>
  </si>
  <si>
    <t>Buffer</t>
  </si>
  <si>
    <t>Instagram</t>
  </si>
  <si>
    <t>Tweet Suite</t>
  </si>
  <si>
    <t>Twubs</t>
  </si>
  <si>
    <t>American Digest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</si>
  <si>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</si>
  <si>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</si>
  <si>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</si>
  <si>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</si>
  <si>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</si>
  <si>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</si>
  <si>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</si>
  <si>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</si>
  <si>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</si>
  <si>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</si>
  <si>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</si>
  <si>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</si>
  <si>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</si>
  <si>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</si>
  <si>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</si>
  <si>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</si>
  <si>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</si>
  <si>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</si>
  <si>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</si>
  <si>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</si>
  <si>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</si>
  <si>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</si>
  <si>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Gabriel Cattani</t>
  </si>
  <si>
    <t>Aaron Kilby</t>
  </si>
  <si>
    <t>Charlie Jeffers</t>
  </si>
  <si>
    <t>Steve Case</t>
  </si>
  <si>
    <t>Kenny A.K.A Dj Swagga _xD83C__xDDE7__xD83C__xDDF8__xD83C__xDDFA__xD83C__xDDF8__xD83C__xDDEC__xD83C__xDDFE_</t>
  </si>
  <si>
    <t>Hispanic-Jobs.com</t>
  </si>
  <si>
    <t>Charlie Gregory</t>
  </si>
  <si>
    <t>Antony Francis</t>
  </si>
  <si>
    <t>AndreaMichelleGorder</t>
  </si>
  <si>
    <t>#MediaChat</t>
  </si>
  <si>
    <t>Unibadan OAPs</t>
  </si>
  <si>
    <t>Toluwalope Sophire</t>
  </si>
  <si>
    <t>Dapo Aruwajoye</t>
  </si>
  <si>
    <t>Women's Power' Book</t>
  </si>
  <si>
    <t>Iyere Ikhide</t>
  </si>
  <si>
    <t>Thabo ncube</t>
  </si>
  <si>
    <t>Derek E. Baird</t>
  </si>
  <si>
    <t>Robert Tercek</t>
  </si>
  <si>
    <t>Hollywood Reporter</t>
  </si>
  <si>
    <t>Faith Atheism Nub</t>
  </si>
  <si>
    <t>I get paid to bounce on a trampoline... Pencil &amp; ink... Lion-sized hugs... Always... https://t.co/R8E1jv944d</t>
  </si>
  <si>
    <t>Vice President of Sales &amp; Marketing at @artisancolour. Founder and Host of @Media_Chat at #MediaChat! Major Coffee Addict &amp; Love #Bacon!</t>
  </si>
  <si>
    <t>CEO TakeOut Tech, Hashtracking, my kids, surfing, motobikes, yoga, running, just plain fun on Twitter, with a Master in #Hollandaise and a Minor in #Bacon</t>
  </si>
  <si>
    <t>Blogger, writer, @Geekwire #GeekOfTheWeek. Technology, previously @Dell, now @Xerox.  #NostalgiaChat co-founder &amp; host: Sundays, 4 PM PT, 11 GMT.</t>
  </si>
  <si>
    <t>Dj Swagga i am fun and down to earth person like to be around people and have lots of fun</t>
  </si>
  <si>
    <t>#Career site with 1000's of #jobs for #bilingual / #Spanish-speaking pro's #latinos #hispanics #trabajo</t>
  </si>
  <si>
    <t>Poet, Novelist and Blogger. My poems are Snapshots of LIfe. My novels are suspense adventure-thrillers. My blog is entertainment. More info on my website.</t>
  </si>
  <si>
    <t>Strategist, Consultant, Speaker. I'm behind the curtain of @HOLMedia @Luv_wine @Luv_craftbeer and more.  Opinions are mine, and if I feel wronged, I'll voice it</t>
  </si>
  <si>
    <t>Tweeted about my rape, Mecum auction lover, tech shit, maximum level cat person, logophile, small living obsessed...when can I revive the bus on the beach?</t>
  </si>
  <si>
    <t>#MediaChat is a Twitter chat featuring guests on social and online media, new apps and anything media related! Hosted by @kilby76</t>
  </si>
  <si>
    <t>The Unibadan OAPs.
A platform where we raise role models in the media industry
We discuss everything media.
Email: unibadanoaps@gmail.com
IG: unibadan_oaps</t>
  </si>
  <si>
    <t>#AwardWinningOAP #EventHost #MotivationalSpeaker #GodsFavouritePerson | sophie@coolfm.ng</t>
  </si>
  <si>
    <t>God bless Nigeria</t>
  </si>
  <si>
    <t>Inspired by JohnGreen's #book topping NewYork #chart we air history's FIRST PastPresentFuture gluing one #author BOOK &amp; await critique Follow- Get 3D icon in DM</t>
  </si>
  <si>
    <t>Public Relations, Brand communication and activation, Digital Marketing, Live Event and Entertainment enthusiast.</t>
  </si>
  <si>
    <t>_xD83D__xDCFA_actor ,
_xD83D__xDE00__xD83D__xDCFA_comedian #mike_vergasinfilms</t>
  </si>
  <si>
    <t>Kids/Teen Marketing Strategy &amp; Youth Culture Insights | Youth Advocate | Former #Disney Togetherville. | Author #GenZFrequency --out now! | He/him</t>
  </si>
  <si>
    <t>I'm the author of Vaporized. Spent 20 years inventing the future of games, TV, education, mobile. Now I help companies make the transition to digital domain.</t>
  </si>
  <si>
    <t>The Hollywood Reporter is the premier destination &amp; most widely trusted resource for entertainment news, reviews, videos &amp; more.</t>
  </si>
  <si>
    <t>Tracing unreal book ‘FEMOCRACY’ &amp; seeing beauty in PLURAL views, we discuss faiths- #Christianity #Islam #Judaism &amp; #Hinduism, &amp; #Atheism. Follow &amp; get 3D icons</t>
  </si>
  <si>
    <t>News and Opinion</t>
  </si>
  <si>
    <t>USA, Switzerland... \m/</t>
  </si>
  <si>
    <t>Phoenix, AZ</t>
  </si>
  <si>
    <t>Laguna Beach</t>
  </si>
  <si>
    <t>Seattle</t>
  </si>
  <si>
    <t>North Lauderdale, FL</t>
  </si>
  <si>
    <t>USA</t>
  </si>
  <si>
    <t>Prifdinnas, Cymru</t>
  </si>
  <si>
    <t>Trinity, Tampa, Clearwater  FL</t>
  </si>
  <si>
    <t>Seattle, Wa</t>
  </si>
  <si>
    <t>International</t>
  </si>
  <si>
    <t>Ibadan, Nigeria</t>
  </si>
  <si>
    <t>Ogun state,Nigeria</t>
  </si>
  <si>
    <t>Nigeria</t>
  </si>
  <si>
    <t>UK</t>
  </si>
  <si>
    <t>Johannesburg, South Africa</t>
  </si>
  <si>
    <t>SF | L.A via Laguna Beach</t>
  </si>
  <si>
    <t>Los Angeles and the world</t>
  </si>
  <si>
    <t>Hollywood, CA</t>
  </si>
  <si>
    <t>United States</t>
  </si>
  <si>
    <t>https://t.co/R8E1juRsFD</t>
  </si>
  <si>
    <t>https://t.co/rUFlRSSAcz</t>
  </si>
  <si>
    <t>https://t.co/gDX4EIm5NV</t>
  </si>
  <si>
    <t>https://t.co/guKrCXg58b</t>
  </si>
  <si>
    <t>http://t.co/S3UNo7ojFm</t>
  </si>
  <si>
    <t>http://t.co/Ph0E86CLLJ</t>
  </si>
  <si>
    <t>https://t.co/S3QRAamnJK</t>
  </si>
  <si>
    <t>https://t.co/6NUSE0w6AN</t>
  </si>
  <si>
    <t>https://t.co/lEOZ38aA3Q</t>
  </si>
  <si>
    <t>http://t.co/Et3TV3BO2Q</t>
  </si>
  <si>
    <t>https://t.co/rFcUmgTNVq</t>
  </si>
  <si>
    <t>https://t.co/ioDZwZWJiy</t>
  </si>
  <si>
    <t>http://roberttercek.com</t>
  </si>
  <si>
    <t>https://t.co/HynB1A3ItS</t>
  </si>
  <si>
    <t>https://t.co/9WUAq8mhJb</t>
  </si>
  <si>
    <t>https://t.co/sBgSDKDujv</t>
  </si>
  <si>
    <t>https://pbs.twimg.com/profile_banners/428754760/1426486258</t>
  </si>
  <si>
    <t>https://pbs.twimg.com/profile_banners/19848777/1356410122</t>
  </si>
  <si>
    <t>https://pbs.twimg.com/profile_banners/16245616/1511051553</t>
  </si>
  <si>
    <t>https://pbs.twimg.com/profile_banners/51220255/1552018744</t>
  </si>
  <si>
    <t>https://pbs.twimg.com/profile_banners/25560855/1418537729</t>
  </si>
  <si>
    <t>https://pbs.twimg.com/profile_banners/111681055/1553389113</t>
  </si>
  <si>
    <t>https://pbs.twimg.com/profile_banners/28111879/1461295590</t>
  </si>
  <si>
    <t>https://pbs.twimg.com/profile_banners/26174692/1529373164</t>
  </si>
  <si>
    <t>https://pbs.twimg.com/profile_banners/867028730/1350259807</t>
  </si>
  <si>
    <t>https://pbs.twimg.com/profile_banners/1045196630394380288/1538029700</t>
  </si>
  <si>
    <t>https://pbs.twimg.com/profile_banners/165076144/1538516498</t>
  </si>
  <si>
    <t>https://pbs.twimg.com/profile_banners/136405915/1540097736</t>
  </si>
  <si>
    <t>https://pbs.twimg.com/profile_banners/328638472/1493583065</t>
  </si>
  <si>
    <t>https://pbs.twimg.com/profile_banners/1353029142/1529412578</t>
  </si>
  <si>
    <t>https://pbs.twimg.com/profile_banners/1105473243396403200/1559831509</t>
  </si>
  <si>
    <t>https://pbs.twimg.com/profile_banners/6505892/1461777860</t>
  </si>
  <si>
    <t>https://pbs.twimg.com/profile_banners/26937522/1441411591</t>
  </si>
  <si>
    <t>https://pbs.twimg.com/profile_banners/17446621/1560364253</t>
  </si>
  <si>
    <t>https://pbs.twimg.com/profile_banners/725719130184232961/1493600845</t>
  </si>
  <si>
    <t>https://pbs.twimg.com/profile_banners/856537207460507655/1558596835</t>
  </si>
  <si>
    <t>http://abs.twimg.com/images/themes/theme1/bg.png</t>
  </si>
  <si>
    <t>http://abs.twimg.com/images/themes/theme9/bg.gif</t>
  </si>
  <si>
    <t>http://abs.twimg.com/images/themes/theme12/bg.gif</t>
  </si>
  <si>
    <t>http://abs.twimg.com/images/themes/theme14/bg.gif</t>
  </si>
  <si>
    <t>http://abs.twimg.com/images/themes/theme15/bg.png</t>
  </si>
  <si>
    <t>http://abs.twimg.com/images/themes/theme3/bg.gif</t>
  </si>
  <si>
    <t>http://pbs.twimg.com/profile_images/637205125988265984/WOY3iISt_normal.jpg</t>
  </si>
  <si>
    <t>http://pbs.twimg.com/profile_images/1134260928373854209/lRdW0ryD_normal.png</t>
  </si>
  <si>
    <t>http://pbs.twimg.com/profile_images/504448328809971712/LLx3Kkg2_normal.jpeg</t>
  </si>
  <si>
    <t>http://pbs.twimg.com/profile_images/1304169008/MC_70301300_1_normal.jpg</t>
  </si>
  <si>
    <t>http://pbs.twimg.com/profile_images/602190880716378112/kh-I3yHX_normal.jpg</t>
  </si>
  <si>
    <t>http://pbs.twimg.com/profile_images/1044753945393016833/Ktd_rhKX_normal.jpg</t>
  </si>
  <si>
    <t>http://pbs.twimg.com/profile_images/1523706394/WPB_normal.gif</t>
  </si>
  <si>
    <t>http://pbs.twimg.com/profile_images/203545130/tercek_foto_normal.jpeg</t>
  </si>
  <si>
    <t>http://pbs.twimg.com/profile_images/528317230367268865/Po8lHinI_normal.jpeg</t>
  </si>
  <si>
    <t>http://pbs.twimg.com/profile_images/725743571240914944/5d1EM5fU_normal.jpg</t>
  </si>
  <si>
    <t>Open Twitter Page for This Person</t>
  </si>
  <si>
    <t>https://twitter.com/gabrielsurfcat</t>
  </si>
  <si>
    <t>https://twitter.com/kilby76</t>
  </si>
  <si>
    <t>https://twitter.com/chlj</t>
  </si>
  <si>
    <t>https://twitter.com/joebugbuster</t>
  </si>
  <si>
    <t>https://twitter.com/swagga242</t>
  </si>
  <si>
    <t>https://twitter.com/hispanicjobs</t>
  </si>
  <si>
    <t>https://twitter.com/poetonahill</t>
  </si>
  <si>
    <t>https://twitter.com/antony511</t>
  </si>
  <si>
    <t>https://twitter.com/hiphippie</t>
  </si>
  <si>
    <t>https://twitter.com/media_chat</t>
  </si>
  <si>
    <t>https://twitter.com/unibadan_oaps</t>
  </si>
  <si>
    <t>https://twitter.com/sophie_coolfm</t>
  </si>
  <si>
    <t>https://twitter.com/d_aruwajoye</t>
  </si>
  <si>
    <t>https://twitter.com/womenspowerbook</t>
  </si>
  <si>
    <t>https://twitter.com/iyereikhide</t>
  </si>
  <si>
    <t>https://twitter.com/mr_lewanted</t>
  </si>
  <si>
    <t>https://twitter.com/derekeb</t>
  </si>
  <si>
    <t>https://twitter.com/superplex</t>
  </si>
  <si>
    <t>https://twitter.com/thr</t>
  </si>
  <si>
    <t>https://twitter.com/faithatheismnub</t>
  </si>
  <si>
    <t>https://twitter.com/americandigest_</t>
  </si>
  <si>
    <t>gabrielsurfcat
@JoeBugBuster A2 'Twas around December
2011 or early 2012... had connected
with @chlj and @kilby76 via #MediaChat
as well... #NostalgiaChat https://t.co/aGuu1vQkNZ</t>
  </si>
  <si>
    <t xml:space="preserve">kilby76
</t>
  </si>
  <si>
    <t>chlj
RT @GabrielSurfCat: @JoeBugBuster
A2 'Twas around December 2011 or
early 2012... had connected with
@chlj and @kilby76 via #MediaChat
as weâ€¦</t>
  </si>
  <si>
    <t xml:space="preserve">joebugbuster
</t>
  </si>
  <si>
    <t>swagga242
#mediachat</t>
  </si>
  <si>
    <t>hispanicjobs
❤️ROME?! Hiring a VATICAN #JOURNALIST
for Rome Reports. APPLY HERE: https://t.co/HHQVG1LyzM
#mediachat #MediaJobs #journalistes
#CatholicTwitter #CatholicEducation
#Rome #Communication #NewsJobs
#jobsact #jobsportal #jobhunting
#JobFair #jobopenings #Hiring #ApplyNow
https://t.co/Jf4LhimCxV</t>
  </si>
  <si>
    <t>poetonahill
Wartime Childhood... https://t.co/Iqz90w5Ysw
#Bristol #Cambridge #portsmouth
#amreading #fiction #novel #twitter
#publishing #mediachat #Poetry_Book_Society
#Poetry #Thriller #Epic #Adventure
#Readers #Reviewers #Amazon #Booksales
#Author #authors #authorlife #News
#Books</t>
  </si>
  <si>
    <t>antony511
@hiphippie Try joining #mediachat
@Media_Chat for starters</t>
  </si>
  <si>
    <t xml:space="preserve">hiphippie
</t>
  </si>
  <si>
    <t>media_chat
Do you luv Social Media? Well join
some of the top SoMe leaders here
in the #MediaChat Facebook group
https://t.co/4pYgiXX3cG</t>
  </si>
  <si>
    <t>unibadan_oaps
Thank you @sophie_coolfm _xD83E__xDD17_ it
was really awesome to have you
on the forum last night ___God
Bless you. #UIOAPS #MediaChat #sophie
#coolfmkano #uioapsMediaWorkshop2
#UIOAPs1monthreadingchallenge #broadcasting
https://t.co/5MVuiQ5Xx9</t>
  </si>
  <si>
    <t xml:space="preserve">sophie_coolfm
</t>
  </si>
  <si>
    <t>d_aruwajoye
AKETI all the way... #InTheLineOfDuty
#AnEveningWithMrGovernor #MediaChat
#ondo https://t.co/kZmLuJ7MOE</t>
  </si>
  <si>
    <t>womenspowerbook
#victory #mediachat #RT Global
insight in 1 hand site:Will #Trump
or #Hilary be good for USA https://t.co/bJE0WOgfS3
https://t.co/pVWDyCP0hw</t>
  </si>
  <si>
    <t>iyereikhide
OneOnOne #MediaChat with the Managing
Director, Edo State Geographic
Information System, Arch. Frank
Osa Evbuomwan as he unveils some
of the activities of the Agency.
Showtime: Friday 14:06:19 10:00WAT
Watch live… https://t.co/dpeutAQzzp</t>
  </si>
  <si>
    <t>mr_lewanted
RT @Media_Chat: Do you luv Social
Media? Well join some of the top
SoMe leaders here in the #MediaChat
Facebook group https://t.co/4pYgiXX3…</t>
  </si>
  <si>
    <t>derekeb
"We hope we can be a digital hearth
that brings the family together."
https://t.co/WJAiNMn29U via @thr
#mediachat #contentstrategy</t>
  </si>
  <si>
    <t xml:space="preserve">superplex
</t>
  </si>
  <si>
    <t xml:space="preserve">thr
</t>
  </si>
  <si>
    <t>faithatheismnub
#victory #mediachat #RT Global
insight in 1 hand site:Will #Trump
or #Hilary be good for USA https://t.co/8nHKrCJbac
https://t.co/U0AtWy74pr</t>
  </si>
  <si>
    <t>americandigest_
Red Robin, Callaway Golf, RH &amp;amp;
more – MediaChat – News Today -
https://t.co/aobTNn3fGx https://t.co/sAZQncPhWP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</si>
  <si>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</si>
  <si>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</si>
  <si>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</si>
  <si>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</si>
  <si>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</si>
  <si>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</si>
  <si>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</si>
  <si>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</si>
  <si>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</si>
  <si>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</si>
  <si>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</si>
  <si>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</si>
  <si>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</si>
  <si>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</si>
  <si>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</si>
  <si>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</si>
  <si>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</si>
  <si>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</si>
  <si>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</si>
  <si>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</si>
  <si>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</si>
  <si>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</si>
  <si>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</si>
  <si>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</si>
  <si>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</si>
  <si>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</si>
  <si>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</si>
  <si>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</si>
  <si>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</si>
  <si>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</si>
  <si>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</si>
  <si>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</si>
  <si>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</si>
  <si>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</si>
  <si>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</si>
  <si>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</si>
  <si>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</si>
  <si>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</si>
  <si>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</si>
  <si>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</si>
  <si>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</si>
  <si>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</si>
  <si>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</si>
  <si>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</si>
  <si>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</si>
  <si>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</si>
  <si>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</si>
  <si>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</si>
  <si>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</si>
  <si>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</si>
  <si>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</si>
  <si>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</si>
  <si>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</si>
  <si>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</si>
  <si>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</si>
  <si>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</si>
  <si>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</si>
  <si>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</si>
  <si>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</si>
  <si>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</si>
  <si>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</si>
  <si>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</si>
  <si>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</si>
  <si>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</si>
  <si>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</si>
  <si>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</si>
  <si>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</si>
  <si>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</si>
  <si>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</si>
  <si>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</si>
  <si>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</si>
  <si>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</si>
  <si>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</si>
  <si>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http://womenspowerbook.org/articles/The-American-Presidential-Elections-2016-Will-Hillary-or-Trump-Win-in-The-Social-Media-And-The-Main-Media-Battle-womens-power-book.htm http://hispanic-jobs.com/jobs/vatican-journalist--rome-reports_rome-reports-srl_rome---outside-the-usa---italy/5239124?type=search&amp;auth_sess=8lhdsl3f8fh1b36kivorud7u62&amp;ref=1d52421eeb69b7029cd5c29b9 https://poet-on-a-hill.blogspot.com/2019/06/wartime-childhood.html?spref=tw https://www.instagram.com/p/Byk7_bqHKNt/?igshid=1lbi6xkfuh1os https://www.instagram.com/p/Bym5-6BAkMD/?igshid=7ufh7qwupugt https://americandigest.news/red-robin-callaway-golf-rh-more-mediachat-news-today/ https://americandigest.news/trump-wades-into-brexit-and-police-search-for-virginia-beach-motive-mediachat-news-today/ https://americandigest.news/2-salvadoran-migrants-die-after-being-apprehended-at-border-over-the-weekend-mediachat-news-today/ https://americandigest.news/the-vice-chair-of-the-fed-says-if-the-yield-curve-inverts-he-would-take-it-seriously-mediachat-news-today/ https://americandigest.news/england-fans-behaviour-an-embarrassment-mediachat-news-today/</t>
  </si>
  <si>
    <t>https://www.hollywoodreporter.com/live-feed/disney-exec-talks-marvel-shows-creating-a-digital-hearth-1216807 https://link.medium.com/pwRDxbndfX</t>
  </si>
  <si>
    <t>Top Domains in Tweet in Entire Graph</t>
  </si>
  <si>
    <t>Top Domains in Tweet in G1</t>
  </si>
  <si>
    <t>Top Domains in Tweet in G2</t>
  </si>
  <si>
    <t>Top Domains in Tweet in G3</t>
  </si>
  <si>
    <t>Top Domains in Tweet in G4</t>
  </si>
  <si>
    <t>Top Domains in Tweet in G5</t>
  </si>
  <si>
    <t>Top Domains in Tweet</t>
  </si>
  <si>
    <t>womenspowerbook.org americandigest.news instagram.com hispanic-jobs.com blogspot.com</t>
  </si>
  <si>
    <t>hollywoodreporter.com medium.com</t>
  </si>
  <si>
    <t>Top Hashtags in Tweet in Entire Graph</t>
  </si>
  <si>
    <t>victory</t>
  </si>
  <si>
    <t>rt</t>
  </si>
  <si>
    <t>trump</t>
  </si>
  <si>
    <t>hilary</t>
  </si>
  <si>
    <t>contentstrategy</t>
  </si>
  <si>
    <t>ai</t>
  </si>
  <si>
    <t>inthelineofduty</t>
  </si>
  <si>
    <t>aneveningwithmrgovernor</t>
  </si>
  <si>
    <t>ondo</t>
  </si>
  <si>
    <t>Top Hashtags in Tweet in G1</t>
  </si>
  <si>
    <t>journalist</t>
  </si>
  <si>
    <t>mediajobs</t>
  </si>
  <si>
    <t>journalistes</t>
  </si>
  <si>
    <t>catholictwitter</t>
  </si>
  <si>
    <t>catholiceducation</t>
  </si>
  <si>
    <t>Top Hashtags in Tweet in G2</t>
  </si>
  <si>
    <t>Top Hashtags in Tweet in G3</t>
  </si>
  <si>
    <t>nostalgiachat</t>
  </si>
  <si>
    <t>Top Hashtags in Tweet in G4</t>
  </si>
  <si>
    <t>Top Hashtags in Tweet in G5</t>
  </si>
  <si>
    <t>uioaps</t>
  </si>
  <si>
    <t>sophie</t>
  </si>
  <si>
    <t>coolfmkano</t>
  </si>
  <si>
    <t>uioapsmediaworkshop2</t>
  </si>
  <si>
    <t>uioaps1monthreadingchallenge</t>
  </si>
  <si>
    <t>broadcasting</t>
  </si>
  <si>
    <t>Top Hashtags in Tweet</t>
  </si>
  <si>
    <t>mediachat victory rt trump hilary journalist mediajobs journalistes catholictwitter catholiceducation</t>
  </si>
  <si>
    <t>mediachat contentstrategy ai</t>
  </si>
  <si>
    <t>Top Words in Tweet in Entire Graph</t>
  </si>
  <si>
    <t>Words in Sentiment List#1: Positive</t>
  </si>
  <si>
    <t>Words in Sentiment List#2: Negative</t>
  </si>
  <si>
    <t>Words in Sentiment List#3: Angry/Violent</t>
  </si>
  <si>
    <t>Non-categorized Words</t>
  </si>
  <si>
    <t>Total Words</t>
  </si>
  <si>
    <t>#victory</t>
  </si>
  <si>
    <t>#rt</t>
  </si>
  <si>
    <t>global</t>
  </si>
  <si>
    <t>insight</t>
  </si>
  <si>
    <t>Top Words in Tweet in G1</t>
  </si>
  <si>
    <t>1</t>
  </si>
  <si>
    <t>hand</t>
  </si>
  <si>
    <t>site</t>
  </si>
  <si>
    <t>#trump</t>
  </si>
  <si>
    <t>#hilary</t>
  </si>
  <si>
    <t>Top Words in Tweet in G2</t>
  </si>
  <si>
    <t>luv</t>
  </si>
  <si>
    <t>social</t>
  </si>
  <si>
    <t>media</t>
  </si>
  <si>
    <t>well</t>
  </si>
  <si>
    <t>join</t>
  </si>
  <si>
    <t>top</t>
  </si>
  <si>
    <t>leaders</t>
  </si>
  <si>
    <t>here</t>
  </si>
  <si>
    <t>Top Words in Tweet in G3</t>
  </si>
  <si>
    <t>a2</t>
  </si>
  <si>
    <t>'twas</t>
  </si>
  <si>
    <t>around</t>
  </si>
  <si>
    <t>december</t>
  </si>
  <si>
    <t>2011</t>
  </si>
  <si>
    <t>early</t>
  </si>
  <si>
    <t>2012</t>
  </si>
  <si>
    <t>connected</t>
  </si>
  <si>
    <t>Top Words in Tweet in G4</t>
  </si>
  <si>
    <t>Top Words in Tweet in G5</t>
  </si>
  <si>
    <t>Top Words in Tweet</t>
  </si>
  <si>
    <t>#mediachat #victory #rt global insight 1 hand site #trump #hilary</t>
  </si>
  <si>
    <t>#mediachat media_chat luv social media well join top leaders here</t>
  </si>
  <si>
    <t>joebugbuster a2 'twas around december 2011 early 2012 connected chlj</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</si>
  <si>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</si>
  <si>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</si>
  <si>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</si>
  <si>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</si>
  <si>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</si>
  <si>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</si>
  <si>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</si>
  <si>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</si>
  <si>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</si>
  <si>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</si>
  <si>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</si>
  <si>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</si>
  <si>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Top Word Pairs in Tweet in G2</t>
  </si>
  <si>
    <t>luv,social</t>
  </si>
  <si>
    <t>social,media</t>
  </si>
  <si>
    <t>media,well</t>
  </si>
  <si>
    <t>well,join</t>
  </si>
  <si>
    <t>join,top</t>
  </si>
  <si>
    <t>top,leaders</t>
  </si>
  <si>
    <t>leaders,here</t>
  </si>
  <si>
    <t>here,#mediachat</t>
  </si>
  <si>
    <t>#mediachat,facebook</t>
  </si>
  <si>
    <t>facebook,group</t>
  </si>
  <si>
    <t>Top Word Pairs in Tweet in G3</t>
  </si>
  <si>
    <t>joebugbuster,a2</t>
  </si>
  <si>
    <t>a2,'twas</t>
  </si>
  <si>
    <t>'twas,around</t>
  </si>
  <si>
    <t>around,december</t>
  </si>
  <si>
    <t>december,2011</t>
  </si>
  <si>
    <t>2011,early</t>
  </si>
  <si>
    <t>early,2012</t>
  </si>
  <si>
    <t>2012,connected</t>
  </si>
  <si>
    <t>connected,chlj</t>
  </si>
  <si>
    <t>chlj,kilby76</t>
  </si>
  <si>
    <t>Top Word Pairs in Tweet in G4</t>
  </si>
  <si>
    <t>Top Word Pairs in Tweet in G5</t>
  </si>
  <si>
    <t>Top Word Pairs in Tweet</t>
  </si>
  <si>
    <t>#victory,#mediachat  #mediachat,#rt  #rt,global  global,insight  insight,1  1,hand  hand,site  site,#trump  #trump,#hilary  #hilary,good</t>
  </si>
  <si>
    <t>luv,social  social,media  media,well  well,join  join,top  top,leaders  leaders,here  here,#mediachat  #mediachat,facebook  facebook,group</t>
  </si>
  <si>
    <t>joebugbuster,a2  a2,'twas  'twas,around  around,december  december,2011  2011,early  early,2012  2012,connected  connected,chlj  chlj,kilby76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</si>
  <si>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</si>
  <si>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</si>
  <si>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</si>
  <si>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</si>
  <si>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</si>
  <si>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</si>
  <si>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</si>
  <si>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</si>
  <si>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</si>
  <si>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</si>
  <si>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</si>
  <si>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</si>
  <si>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</si>
  <si>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</si>
  <si>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chlj kilby76 gabrielsurfcat joebugbuster</t>
  </si>
  <si>
    <t>thr superplex</t>
  </si>
  <si>
    <t>Top Tweeters in Entire Graph</t>
  </si>
  <si>
    <t>Top Tweeters in G1</t>
  </si>
  <si>
    <t>Top Tweeters in G2</t>
  </si>
  <si>
    <t>Top Tweeters in G3</t>
  </si>
  <si>
    <t>Top Tweeters in G4</t>
  </si>
  <si>
    <t>Top Tweeters in G5</t>
  </si>
  <si>
    <t>Top Tweeters</t>
  </si>
  <si>
    <t>womenspowerbook faithatheismnub americandigest_ poetonahill d_aruwajoye hispanicjobs iyereikhide swagga242</t>
  </si>
  <si>
    <t>hiphippie antony511 media_chat mr_lewanted</t>
  </si>
  <si>
    <t>kilby76 joebugbuster chlj gabrielsurfcat</t>
  </si>
  <si>
    <t>thr derekeb superplex</t>
  </si>
  <si>
    <t>sophie_coolfm unibadan_oaps</t>
  </si>
  <si>
    <t>Top URLs in Tweet by Count</t>
  </si>
  <si>
    <t>https://americandigest.news/red-robin-callaway-golf-rh-more-mediachat-news-today/ https://americandigest.news/one-cadet-killed-in-training-accident-at-west-point-21-others-injured-mediachat-news-today/ https://americandigest.news/england-fans-behaviour-an-embarrassment-mediachat-news-today/ https://americandigest.news/the-vice-chair-of-the-fed-says-if-the-yield-curve-inverts-he-would-take-it-seriously-mediachat-news-today/ https://americandigest.news/2-salvadoran-migrants-die-after-being-apprehended-at-border-over-the-weekend-mediachat-news-today/ https://americandigest.news/trump-wades-into-brexit-and-police-search-for-virginia-beach-motive-mediachat-news-today/</t>
  </si>
  <si>
    <t>Top URLs in Tweet by Salience</t>
  </si>
  <si>
    <t>Top Domains in Tweet by Count</t>
  </si>
  <si>
    <t>Top Domains in Tweet by Salience</t>
  </si>
  <si>
    <t>Top Hashtags in Tweet by Count</t>
  </si>
  <si>
    <t>journalist mediachat mediajobs journalistes catholictwitter catholiceducation rome communication newsjobs jobsact</t>
  </si>
  <si>
    <t>bristol cambridge portsmouth amreading fiction novel twitter publishing mediachat poetry_book_society</t>
  </si>
  <si>
    <t>Top Hashtags in Tweet by Salience</t>
  </si>
  <si>
    <t>contentstrategy ai mediachat</t>
  </si>
  <si>
    <t>Top Words in Tweet by Count</t>
  </si>
  <si>
    <t>gabrielsurfcat joebugbuster a2 'twas around december 2011 early 2012 connected</t>
  </si>
  <si>
    <t>rome hiring vatican #journalist reports apply here #mediachat #mediajobs #journalistes</t>
  </si>
  <si>
    <t>wartime childhood #bristol #cambridge #portsmouth #amreading #fiction #novel #twitter #publishing</t>
  </si>
  <si>
    <t>hiphippie try joining #mediachat media_chat starters</t>
  </si>
  <si>
    <t>luv social media well join top leaders here #mediachat facebook</t>
  </si>
  <si>
    <t>thank sophie_coolfm really awesome forum last night ___god bless #uioaps</t>
  </si>
  <si>
    <t>aketi way #inthelineofduty #aneveningwithmrgovernor #mediachat #ondo</t>
  </si>
  <si>
    <t>#victory #mediachat #rt global insight 1 hand site #trump #hilary</t>
  </si>
  <si>
    <t>oneonone #mediachat managing director edo state geographic information system arch</t>
  </si>
  <si>
    <t>media_chat luv social media well join top leaders here #mediachat</t>
  </si>
  <si>
    <t>#mediachat hope digital hearth brings family together via thr #contentstrategy</t>
  </si>
  <si>
    <t>â news today red robin callaway golf rh more one</t>
  </si>
  <si>
    <t>Top Words in Tweet by Salience</t>
  </si>
  <si>
    <t>hope digital hearth brings family together via thr #contentstrategy artificial</t>
  </si>
  <si>
    <t>â red robin callaway golf rh more one cadet killed</t>
  </si>
  <si>
    <t>Top Word Pairs in Tweet by Count</t>
  </si>
  <si>
    <t>gabrielsurfcat,joebugbuster  joebugbuster,a2  a2,'twas  'twas,around  around,december  december,2011  2011,early  early,2012  2012,connected  connected,chlj</t>
  </si>
  <si>
    <t>rome,hiring  hiring,vatican  vatican,#journalist  #journalist,rome  rome,reports  reports,apply  apply,here  here,#mediachat  #mediachat,#mediajobs  #mediajobs,#journalistes</t>
  </si>
  <si>
    <t>wartime,childhood  childhood,#bristol  #bristol,#cambridge  #cambridge,#portsmouth  #portsmouth,#amreading  #amreading,#fiction  #fiction,#novel  #novel,#twitter  #twitter,#publishing  #publishing,#mediachat</t>
  </si>
  <si>
    <t>hiphippie,try  try,joining  joining,#mediachat  #mediachat,media_chat  media_chat,starters</t>
  </si>
  <si>
    <t>thank,sophie_coolfm  sophie_coolfm,really  really,awesome  awesome,forum  forum,last  last,night  night,___god  ___god,bless  bless,#uioaps  #uioaps,#mediachat</t>
  </si>
  <si>
    <t>aketi,way  way,#inthelineofduty  #inthelineofduty,#aneveningwithmrgovernor  #aneveningwithmrgovernor,#mediachat  #mediachat,#ondo</t>
  </si>
  <si>
    <t>oneonone,#mediachat  #mediachat,managing  managing,director  director,edo  edo,state  state,geographic  geographic,information  information,system  system,arch  arch,frank</t>
  </si>
  <si>
    <t>media_chat,luv  luv,social  social,media  media,well  well,join  join,top  top,leaders  leaders,here  here,#mediachat  #mediachat,facebook</t>
  </si>
  <si>
    <t>hope,digital  digital,hearth  hearth,brings  brings,family  family,together  together,via  via,thr  thr,#mediachat  #mediachat,#contentstrategy  artificial,intelligence</t>
  </si>
  <si>
    <t>news,today  mediachat,news  â,mediachat  mediachat,â  â,news  red,robin  robin,callaway  callaway,golf  golf,rh  rh,more</t>
  </si>
  <si>
    <t>Top Word Pairs in Tweet by Salience</t>
  </si>
  <si>
    <t>mediachat,news  â,mediachat  mediachat,â  â,news  red,robin  robin,callaway  callaway,golf  golf,rh  rh,more  more,mediachat</t>
  </si>
  <si>
    <t>Word</t>
  </si>
  <si>
    <t>good</t>
  </si>
  <si>
    <t>usa</t>
  </si>
  <si>
    <t>â</t>
  </si>
  <si>
    <t>news</t>
  </si>
  <si>
    <t>today</t>
  </si>
  <si>
    <t>facebook</t>
  </si>
  <si>
    <t>group</t>
  </si>
  <si>
    <t>rome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</si>
  <si>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</si>
  <si>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</si>
  <si>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</si>
  <si>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</si>
  <si>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</si>
  <si>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</si>
  <si>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</si>
  <si>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</si>
  <si>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</si>
  <si>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</si>
  <si>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</si>
  <si>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</si>
  <si>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</si>
  <si>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</si>
  <si>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</si>
  <si>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</si>
  <si>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</si>
  <si>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</si>
  <si>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</si>
  <si>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</si>
  <si>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</si>
  <si>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</si>
  <si>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</si>
  <si>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</si>
  <si>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</si>
  <si>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</si>
  <si>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</si>
  <si>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</si>
  <si>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</si>
  <si>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</si>
  <si>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</si>
  <si>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</si>
  <si>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Dec</t>
  </si>
  <si>
    <t>16-Dec</t>
  </si>
  <si>
    <t>4 AM</t>
  </si>
  <si>
    <t>2019</t>
  </si>
  <si>
    <t>Jun</t>
  </si>
  <si>
    <t>2-Jun</t>
  </si>
  <si>
    <t>11 PM</t>
  </si>
  <si>
    <t>3-Jun</t>
  </si>
  <si>
    <t>5 AM</t>
  </si>
  <si>
    <t>3 PM</t>
  </si>
  <si>
    <t>6 PM</t>
  </si>
  <si>
    <t>4-Jun</t>
  </si>
  <si>
    <t>7 AM</t>
  </si>
  <si>
    <t>7 PM</t>
  </si>
  <si>
    <t>5-Jun</t>
  </si>
  <si>
    <t>6-Jun</t>
  </si>
  <si>
    <t>2 AM</t>
  </si>
  <si>
    <t>2 PM</t>
  </si>
  <si>
    <t>7-Jun</t>
  </si>
  <si>
    <t>8 PM</t>
  </si>
  <si>
    <t>8-Jun</t>
  </si>
  <si>
    <t>9-Jun</t>
  </si>
  <si>
    <t>12 AM</t>
  </si>
  <si>
    <t>10 PM</t>
  </si>
  <si>
    <t>11-Jun</t>
  </si>
  <si>
    <t>5 PM</t>
  </si>
  <si>
    <t>12-Jun</t>
  </si>
  <si>
    <t>11 AM</t>
  </si>
  <si>
    <t>13-Jun</t>
  </si>
  <si>
    <t>128, 128, 128</t>
  </si>
  <si>
    <t>Red</t>
  </si>
  <si>
    <t>G1: #mediachat #victory #rt global insight 1 hand site #trump #hilary</t>
  </si>
  <si>
    <t>G2: #mediachat media_chat luv social media well join top leaders here</t>
  </si>
  <si>
    <t>G3: joebugbuster a2 'twas around december 2011 early 2012 connected chlj</t>
  </si>
  <si>
    <t>G4: #mediachat</t>
  </si>
  <si>
    <t>Autofill Workbook Results</t>
  </si>
  <si>
    <t>Edge Weight▓1▓4▓0▓True▓Gray▓Red▓▓Edge Weight▓1▓4▓0▓3▓10▓False▓Edge Weight▓1▓4▓0▓35▓12▓False▓▓0▓0▓0▓True▓Black▓Black▓▓Followers▓70▓37259▓0▓162▓1000▓False▓▓0▓0▓0▓0▓0▓False▓▓0▓0▓0▓0▓0▓False▓▓0▓0▓0▓0▓0▓False</t>
  </si>
  <si>
    <t>GraphSource░GraphServerTwitterSearch▓GraphTerm░mediachat▓ImportDescription░The graph represents a network of 21 Twitter users whose tweets in the requested range contained "mediachat", or who were replied to or mentioned in those tweets.  The network was obtained from the NodeXL Graph Server on Sunday, 16 June 2019 at 06:23 UTC.
The requested start date was Sunday, 16 June 2019 at 00:01 UTC and the maximum number of days (going backward) was 14.
The maximum number of tweets collected was 5,000.
The tweets in the network were tweeted over the 10-day, 23-hour, 22-minute period from Sunday, 02 June 2019 at 23:24 UTC to Thursday, 13 June 2019 at 22:46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</si>
</sst>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272294"/>
        <c:axId val="52341783"/>
      </c:barChart>
      <c:catAx>
        <c:axId val="13272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41783"/>
        <c:crosses val="autoZero"/>
        <c:auto val="1"/>
        <c:lblOffset val="100"/>
        <c:noMultiLvlLbl val="0"/>
      </c:catAx>
      <c:valAx>
        <c:axId val="52341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72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8"/>
                <c:pt idx="0">
                  <c:v>4 AM
16-Dec
Dec
2016</c:v>
                </c:pt>
                <c:pt idx="1">
                  <c:v>11 PM
2-Jun
Jun
2019</c:v>
                </c:pt>
                <c:pt idx="2">
                  <c:v>5 AM
3-Jun</c:v>
                </c:pt>
                <c:pt idx="3">
                  <c:v>3 PM</c:v>
                </c:pt>
                <c:pt idx="4">
                  <c:v>6 PM</c:v>
                </c:pt>
                <c:pt idx="5">
                  <c:v>7 AM
4-Jun</c:v>
                </c:pt>
                <c:pt idx="6">
                  <c:v>6 PM</c:v>
                </c:pt>
                <c:pt idx="7">
                  <c:v>7 PM</c:v>
                </c:pt>
                <c:pt idx="8">
                  <c:v>4 AM
5-Jun</c:v>
                </c:pt>
                <c:pt idx="9">
                  <c:v>6 PM</c:v>
                </c:pt>
                <c:pt idx="10">
                  <c:v>2 AM
6-Jun</c:v>
                </c:pt>
                <c:pt idx="11">
                  <c:v>2 PM</c:v>
                </c:pt>
                <c:pt idx="12">
                  <c:v>7 AM
7-Jun</c:v>
                </c:pt>
                <c:pt idx="13">
                  <c:v>2 PM</c:v>
                </c:pt>
                <c:pt idx="14">
                  <c:v>6 PM</c:v>
                </c:pt>
                <c:pt idx="15">
                  <c:v>8 PM</c:v>
                </c:pt>
                <c:pt idx="16">
                  <c:v>2 AM
8-Jun</c:v>
                </c:pt>
                <c:pt idx="17">
                  <c:v>12 AM
9-Jun</c:v>
                </c:pt>
                <c:pt idx="18">
                  <c:v>6 PM</c:v>
                </c:pt>
                <c:pt idx="19">
                  <c:v>10 PM</c:v>
                </c:pt>
                <c:pt idx="20">
                  <c:v>5 PM
11-Jun</c:v>
                </c:pt>
                <c:pt idx="21">
                  <c:v>6 PM</c:v>
                </c:pt>
                <c:pt idx="22">
                  <c:v>2 AM
12-Jun</c:v>
                </c:pt>
                <c:pt idx="23">
                  <c:v>11 AM</c:v>
                </c:pt>
                <c:pt idx="24">
                  <c:v>3 PM</c:v>
                </c:pt>
                <c:pt idx="25">
                  <c:v>5 PM</c:v>
                </c:pt>
                <c:pt idx="26">
                  <c:v>7 PM
13-Jun</c:v>
                </c:pt>
                <c:pt idx="27">
                  <c:v>10 PM</c:v>
                </c:pt>
              </c:strCache>
            </c:strRef>
          </c:cat>
          <c:val>
            <c:numRef>
              <c:f>'Time Series'!$B$26:$B$70</c:f>
              <c:numCache>
                <c:formatCode>General</c:formatCode>
                <c:ptCount val="28"/>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30973088"/>
        <c:axId val="10322337"/>
      </c:barChart>
      <c:catAx>
        <c:axId val="30973088"/>
        <c:scaling>
          <c:orientation val="minMax"/>
        </c:scaling>
        <c:axPos val="b"/>
        <c:delete val="0"/>
        <c:numFmt formatCode="General" sourceLinked="1"/>
        <c:majorTickMark val="out"/>
        <c:minorTickMark val="none"/>
        <c:tickLblPos val="nextTo"/>
        <c:crossAx val="10322337"/>
        <c:crosses val="autoZero"/>
        <c:auto val="1"/>
        <c:lblOffset val="100"/>
        <c:noMultiLvlLbl val="0"/>
      </c:catAx>
      <c:valAx>
        <c:axId val="10322337"/>
        <c:scaling>
          <c:orientation val="minMax"/>
        </c:scaling>
        <c:axPos val="l"/>
        <c:majorGridlines/>
        <c:delete val="0"/>
        <c:numFmt formatCode="General" sourceLinked="1"/>
        <c:majorTickMark val="out"/>
        <c:minorTickMark val="none"/>
        <c:tickLblPos val="nextTo"/>
        <c:crossAx val="30973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14000"/>
        <c:axId val="11826001"/>
      </c:barChart>
      <c:catAx>
        <c:axId val="1314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26001"/>
        <c:crosses val="autoZero"/>
        <c:auto val="1"/>
        <c:lblOffset val="100"/>
        <c:noMultiLvlLbl val="0"/>
      </c:catAx>
      <c:valAx>
        <c:axId val="1182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325146"/>
        <c:axId val="18381995"/>
      </c:barChart>
      <c:catAx>
        <c:axId val="393251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81995"/>
        <c:crosses val="autoZero"/>
        <c:auto val="1"/>
        <c:lblOffset val="100"/>
        <c:noMultiLvlLbl val="0"/>
      </c:catAx>
      <c:valAx>
        <c:axId val="1838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220228"/>
        <c:axId val="12546597"/>
      </c:barChart>
      <c:catAx>
        <c:axId val="312202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46597"/>
        <c:crosses val="autoZero"/>
        <c:auto val="1"/>
        <c:lblOffset val="100"/>
        <c:noMultiLvlLbl val="0"/>
      </c:catAx>
      <c:valAx>
        <c:axId val="12546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0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810510"/>
        <c:axId val="9641407"/>
      </c:barChart>
      <c:catAx>
        <c:axId val="45810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41407"/>
        <c:crosses val="autoZero"/>
        <c:auto val="1"/>
        <c:lblOffset val="100"/>
        <c:noMultiLvlLbl val="0"/>
      </c:catAx>
      <c:valAx>
        <c:axId val="96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663800"/>
        <c:axId val="42756473"/>
      </c:barChart>
      <c:catAx>
        <c:axId val="19663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56473"/>
        <c:crosses val="autoZero"/>
        <c:auto val="1"/>
        <c:lblOffset val="100"/>
        <c:noMultiLvlLbl val="0"/>
      </c:catAx>
      <c:valAx>
        <c:axId val="4275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263938"/>
        <c:axId val="40722259"/>
      </c:barChart>
      <c:catAx>
        <c:axId val="492639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22259"/>
        <c:crosses val="autoZero"/>
        <c:auto val="1"/>
        <c:lblOffset val="100"/>
        <c:noMultiLvlLbl val="0"/>
      </c:catAx>
      <c:valAx>
        <c:axId val="4072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956012"/>
        <c:axId val="10168653"/>
      </c:barChart>
      <c:catAx>
        <c:axId val="30956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6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09014"/>
        <c:axId val="18354535"/>
      </c:barChart>
      <c:catAx>
        <c:axId val="24409014"/>
        <c:scaling>
          <c:orientation val="minMax"/>
        </c:scaling>
        <c:axPos val="b"/>
        <c:delete val="1"/>
        <c:majorTickMark val="out"/>
        <c:minorTickMark val="none"/>
        <c:tickLblPos val="none"/>
        <c:crossAx val="18354535"/>
        <c:crosses val="autoZero"/>
        <c:auto val="1"/>
        <c:lblOffset val="100"/>
        <c:noMultiLvlLbl val="0"/>
      </c:catAx>
      <c:valAx>
        <c:axId val="18354535"/>
        <c:scaling>
          <c:orientation val="minMax"/>
        </c:scaling>
        <c:axPos val="l"/>
        <c:delete val="1"/>
        <c:majorTickMark val="out"/>
        <c:minorTickMark val="none"/>
        <c:tickLblPos val="none"/>
        <c:crossAx val="24409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Smith" refreshedVersion="5">
  <cacheSource type="worksheet">
    <worksheetSource ref="A2:BL3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iachat nostalgiachat"/>
        <s v="mediachat"/>
        <s v="journalist mediachat mediajobs journalistes catholictwitter catholiceducation rome communication newsjobs jobsact jobsportal jobhunting jobfair jobopenings hiring applynow"/>
        <s v="bristol cambridge portsmouth amreading fiction novel twitter publishing mediachat poetry_book_society poetry thriller epic adventure readers reviewers amazon booksales author authors authorlife news books"/>
        <s v="uioaps mediachat sophie coolfmkano uioapsmediaworkshop2 uioaps1monthreadingchallenge broadcasting"/>
        <s v="inthelineofduty aneveningwithmrgovernor mediachat ondo"/>
        <s v="victory mediachat rt trump hilary"/>
        <s v="ai mediachat"/>
        <s v="mediachat contentstrateg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19-06-02T23:24:50.000"/>
        <d v="2019-06-02T23:35:19.000"/>
        <d v="2019-06-05T04:33:54.000"/>
        <d v="2019-06-07T14:30:25.000"/>
        <d v="2019-06-07T20:02:28.000"/>
        <d v="2019-06-08T02:28:48.000"/>
        <d v="2019-06-09T22:27:03.000"/>
        <d v="2019-06-11T17:02:56.000"/>
        <d v="2019-06-03T05:37:02.000"/>
        <d v="2019-06-06T02:31:07.000"/>
        <d v="2019-06-09T00:13:05.000"/>
        <d v="2019-06-12T02:40:03.000"/>
        <d v="2019-06-12T11:23:47.000"/>
        <d v="2016-12-16T04:00:45.000"/>
        <d v="2019-06-12T15:53:17.000"/>
        <d v="2019-06-04T18:21:35.000"/>
        <d v="2019-06-12T17:01:13.000"/>
        <d v="2019-06-03T18:40:01.000"/>
        <d v="2019-06-05T18:38:02.000"/>
        <d v="2019-06-07T18:18:05.000"/>
        <d v="2019-06-09T18:37:02.000"/>
        <d v="2019-06-11T18:51:07.000"/>
        <d v="2019-06-13T19:06:03.000"/>
        <d v="2019-06-03T15:30:50.000"/>
        <d v="2019-06-04T07:39:14.000"/>
        <d v="2019-06-04T19:49:04.000"/>
        <d v="2019-06-06T14:40:25.000"/>
        <d v="2019-06-07T07:04:46.000"/>
        <d v="2019-06-13T22:46:53.000"/>
      </sharedItems>
      <fieldGroup par="66" base="22">
        <rangePr groupBy="hours" autoEnd="1" autoStart="1" startDate="2016-12-16T04:00:45.000" endDate="2019-06-13T22:46:53.000"/>
        <groupItems count="26">
          <s v="&lt;12/16/2016"/>
          <s v="12 AM"/>
          <s v="1 AM"/>
          <s v="2 AM"/>
          <s v="3 AM"/>
          <s v="4 AM"/>
          <s v="5 AM"/>
          <s v="6 AM"/>
          <s v="7 AM"/>
          <s v="8 AM"/>
          <s v="9 AM"/>
          <s v="10 AM"/>
          <s v="11 AM"/>
          <s v="12 PM"/>
          <s v="1 PM"/>
          <s v="2 PM"/>
          <s v="3 PM"/>
          <s v="4 PM"/>
          <s v="5 PM"/>
          <s v="6 PM"/>
          <s v="7 PM"/>
          <s v="8 PM"/>
          <s v="9 PM"/>
          <s v="10 PM"/>
          <s v="11 PM"/>
          <s v="&gt;6/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6T04:00:45.000" endDate="2019-06-13T22:46:53.000"/>
        <groupItems count="368">
          <s v="&lt;12/1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19"/>
        </groupItems>
      </fieldGroup>
    </cacheField>
    <cacheField name="Months" databaseField="0">
      <sharedItems containsMixedTypes="0" count="0"/>
      <fieldGroup base="22">
        <rangePr groupBy="months" autoEnd="1" autoStart="1" startDate="2016-12-16T04:00:45.000" endDate="2019-06-13T22:46:53.000"/>
        <groupItems count="14">
          <s v="&lt;12/16/2016"/>
          <s v="Jan"/>
          <s v="Feb"/>
          <s v="Mar"/>
          <s v="Apr"/>
          <s v="May"/>
          <s v="Jun"/>
          <s v="Jul"/>
          <s v="Aug"/>
          <s v="Sep"/>
          <s v="Oct"/>
          <s v="Nov"/>
          <s v="Dec"/>
          <s v="&gt;6/13/2019"/>
        </groupItems>
      </fieldGroup>
    </cacheField>
    <cacheField name="Years" databaseField="0">
      <sharedItems containsMixedTypes="0" count="0"/>
      <fieldGroup base="22">
        <rangePr groupBy="years" autoEnd="1" autoStart="1" startDate="2016-12-16T04:00:45.000" endDate="2019-06-13T22:46:53.000"/>
        <groupItems count="6">
          <s v="&lt;12/16/2016"/>
          <s v="2016"/>
          <s v="2017"/>
          <s v="2018"/>
          <s v="2019"/>
          <s v="&gt;6/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gabrielsurfcat"/>
    <s v="kilby76"/>
    <m/>
    <m/>
    <m/>
    <m/>
    <m/>
    <m/>
    <m/>
    <m/>
    <s v="No"/>
    <n v="3"/>
    <m/>
    <m/>
    <x v="0"/>
    <d v="2019-06-02T23:24:50.000"/>
    <s v="@JoeBugBuster A2 'Twas around December 2011 or early 2012... had connected with @chlj and @kilby76 via #MediaChat as well... #NostalgiaChat https://t.co/aGuu1vQkNZ"/>
    <m/>
    <m/>
    <x v="0"/>
    <s v="https://pbs.twimg.com/tweet_video_thumb/D8F9XKwXYAICEba.jpg"/>
    <s v="https://pbs.twimg.com/tweet_video_thumb/D8F9XKwXYAICEba.jpg"/>
    <x v="0"/>
    <s v="https://twitter.com/#!/gabrielsurfcat/status/1135326435198021638"/>
    <m/>
    <m/>
    <s v="1135326435198021638"/>
    <s v="1135325717938417664"/>
    <b v="0"/>
    <n v="5"/>
    <s v="16245616"/>
    <b v="0"/>
    <s v="en"/>
    <m/>
    <s v=""/>
    <b v="0"/>
    <n v="1"/>
    <s v=""/>
    <s v="Twitter Web Client"/>
    <b v="0"/>
    <s v="1135325717938417664"/>
    <s v="Tweet"/>
    <n v="0"/>
    <n v="0"/>
    <m/>
    <m/>
    <m/>
    <m/>
    <m/>
    <m/>
    <m/>
    <m/>
    <n v="1"/>
    <s v="3"/>
    <s v="3"/>
    <m/>
    <m/>
    <m/>
    <m/>
    <m/>
    <m/>
    <m/>
    <m/>
    <m/>
  </r>
  <r>
    <s v="chlj"/>
    <s v="kilby76"/>
    <m/>
    <m/>
    <m/>
    <m/>
    <m/>
    <m/>
    <m/>
    <m/>
    <s v="No"/>
    <n v="4"/>
    <m/>
    <m/>
    <x v="0"/>
    <d v="2019-06-02T23:35:19.000"/>
    <s v="RT @GabrielSurfCat: @JoeBugBuster A2 'Twas around December 2011 or early 2012... had connected with @chlj and @kilby76 via #MediaChat as weâ€¦"/>
    <m/>
    <m/>
    <x v="1"/>
    <m/>
    <s v="http://pbs.twimg.com/profile_images/694680759827759104/_NuRqdMy_normal.jpg"/>
    <x v="1"/>
    <s v="https://twitter.com/#!/chlj/status/1135329074119938048"/>
    <m/>
    <m/>
    <s v="1135329074119938048"/>
    <m/>
    <b v="0"/>
    <n v="0"/>
    <s v=""/>
    <b v="0"/>
    <s v="en"/>
    <m/>
    <s v=""/>
    <b v="0"/>
    <n v="1"/>
    <s v="1135326435198021638"/>
    <s v="Hootsuite Inc."/>
    <b v="0"/>
    <s v="1135326435198021638"/>
    <s v="Tweet"/>
    <n v="0"/>
    <n v="0"/>
    <m/>
    <m/>
    <m/>
    <m/>
    <m/>
    <m/>
    <m/>
    <m/>
    <n v="1"/>
    <s v="3"/>
    <s v="3"/>
    <m/>
    <m/>
    <m/>
    <m/>
    <m/>
    <m/>
    <m/>
    <m/>
    <m/>
  </r>
  <r>
    <s v="swagga242"/>
    <s v="swagga242"/>
    <m/>
    <m/>
    <m/>
    <m/>
    <m/>
    <m/>
    <m/>
    <m/>
    <s v="No"/>
    <n v="9"/>
    <m/>
    <m/>
    <x v="1"/>
    <d v="2019-06-05T04:33:54.000"/>
    <s v="#mediachat"/>
    <m/>
    <m/>
    <x v="1"/>
    <m/>
    <s v="http://pbs.twimg.com/profile_images/1136123770509365250/ZgWcCHnf_normal.jpg"/>
    <x v="2"/>
    <s v="https://twitter.com/#!/swagga242/status/1136128991105048578"/>
    <m/>
    <m/>
    <s v="1136128991105048578"/>
    <m/>
    <b v="0"/>
    <n v="0"/>
    <s v=""/>
    <b v="0"/>
    <s v="und"/>
    <m/>
    <s v=""/>
    <b v="0"/>
    <n v="0"/>
    <s v=""/>
    <s v="Twitter for Android"/>
    <b v="0"/>
    <s v="1136128991105048578"/>
    <s v="Tweet"/>
    <n v="0"/>
    <n v="0"/>
    <m/>
    <m/>
    <m/>
    <m/>
    <m/>
    <m/>
    <m/>
    <m/>
    <n v="1"/>
    <s v="1"/>
    <s v="1"/>
    <n v="0"/>
    <n v="0"/>
    <n v="0"/>
    <n v="0"/>
    <n v="0"/>
    <n v="0"/>
    <n v="1"/>
    <n v="100"/>
    <n v="1"/>
  </r>
  <r>
    <s v="hispanicjobs"/>
    <s v="hispanicjobs"/>
    <m/>
    <m/>
    <m/>
    <m/>
    <m/>
    <m/>
    <m/>
    <m/>
    <s v="No"/>
    <n v="10"/>
    <m/>
    <m/>
    <x v="1"/>
    <d v="2019-06-07T14:30:25.000"/>
    <s v="❤️ROME?!_x000a__x000a_Hiring a VATICAN #JOURNALIST for Rome Reports._x000a_APPLY HERE:  https://t.co/HHQVG1LyzM_x000a__x000a_#mediachat #MediaJobs #journalistes #CatholicTwitter #CatholicEducation #Rome #Communication #NewsJobs #jobsact #jobsportal #jobhunting #JobFair #jobopenings #Hiring #ApplyNow https://t.co/Jf4LhimCxV"/>
    <s v="http://hispanic-jobs.com/jobs/vatican-journalist--rome-reports_rome-reports-srl_rome---outside-the-usa---italy/5239124?type=search&amp;auth_sess=8lhdsl3f8fh1b36kivorud7u62&amp;ref=1d52421eeb69b7029cd5c29b9"/>
    <s v="hispanic-jobs.com"/>
    <x v="2"/>
    <s v="https://pbs.twimg.com/media/D8dzAcKXsAAjrDD.jpg"/>
    <s v="https://pbs.twimg.com/media/D8dzAcKXsAAjrDD.jpg"/>
    <x v="3"/>
    <s v="https://twitter.com/#!/hispanicjobs/status/1137003884646490112"/>
    <m/>
    <m/>
    <s v="1137003884646490112"/>
    <m/>
    <b v="0"/>
    <n v="0"/>
    <s v=""/>
    <b v="0"/>
    <s v="en"/>
    <m/>
    <s v=""/>
    <b v="0"/>
    <n v="0"/>
    <s v=""/>
    <s v="Buffer"/>
    <b v="0"/>
    <s v="1137003884646490112"/>
    <s v="Tweet"/>
    <n v="0"/>
    <n v="0"/>
    <m/>
    <m/>
    <m/>
    <m/>
    <m/>
    <m/>
    <m/>
    <m/>
    <n v="1"/>
    <s v="1"/>
    <s v="1"/>
    <n v="0"/>
    <n v="0"/>
    <n v="0"/>
    <n v="0"/>
    <n v="0"/>
    <n v="0"/>
    <n v="25"/>
    <n v="100"/>
    <n v="25"/>
  </r>
  <r>
    <s v="poetonahill"/>
    <s v="poetonahill"/>
    <m/>
    <m/>
    <m/>
    <m/>
    <m/>
    <m/>
    <m/>
    <m/>
    <s v="No"/>
    <n v="11"/>
    <m/>
    <m/>
    <x v="1"/>
    <d v="2019-06-07T20:02:28.000"/>
    <s v="Wartime Childhood... https://t.co/Iqz90w5Ysw #Bristol #Cambridge #portsmouth #amreading #fiction #novel #twitter #publishing #mediachat  #Poetry_Book_Society #Poetry #Thriller #Epic #Adventure #Readers #Reviewers #Amazon #Booksales #Author #authors #authorlife #News #Books"/>
    <s v="https://poet-on-a-hill.blogspot.com/2019/06/wartime-childhood.html?spref=tw"/>
    <s v="blogspot.com"/>
    <x v="3"/>
    <m/>
    <s v="http://pbs.twimg.com/profile_images/3372354615/8f3860c5e1ddf7a52990cee8568b88da_normal.jpeg"/>
    <x v="4"/>
    <s v="https://twitter.com/#!/poetonahill/status/1137087446741594112"/>
    <m/>
    <m/>
    <s v="1137087446741594112"/>
    <m/>
    <b v="0"/>
    <n v="0"/>
    <s v=""/>
    <b v="0"/>
    <s v="en"/>
    <m/>
    <s v=""/>
    <b v="0"/>
    <n v="0"/>
    <s v=""/>
    <s v="Twitter Web Client"/>
    <b v="0"/>
    <s v="1137087446741594112"/>
    <s v="Tweet"/>
    <n v="0"/>
    <n v="0"/>
    <m/>
    <m/>
    <m/>
    <m/>
    <m/>
    <m/>
    <m/>
    <m/>
    <n v="1"/>
    <s v="1"/>
    <s v="1"/>
    <n v="0"/>
    <n v="0"/>
    <n v="1"/>
    <n v="4"/>
    <n v="0"/>
    <n v="0"/>
    <n v="24"/>
    <n v="96"/>
    <n v="25"/>
  </r>
  <r>
    <s v="antony511"/>
    <s v="hiphippie"/>
    <m/>
    <m/>
    <m/>
    <m/>
    <m/>
    <m/>
    <m/>
    <m/>
    <s v="No"/>
    <n v="12"/>
    <m/>
    <m/>
    <x v="2"/>
    <d v="2019-06-08T02:28:48.000"/>
    <s v="@hiphippie Try joining #mediachat @Media_Chat for starters"/>
    <m/>
    <m/>
    <x v="1"/>
    <m/>
    <s v="http://pbs.twimg.com/profile_images/748903314343993345/HT418bYG_normal.jpg"/>
    <x v="5"/>
    <s v="https://twitter.com/#!/antony511/status/1137184670939058176"/>
    <m/>
    <m/>
    <s v="1137184670939058176"/>
    <s v="1137147692520394753"/>
    <b v="0"/>
    <n v="0"/>
    <s v="26174692"/>
    <b v="0"/>
    <s v="en"/>
    <m/>
    <s v=""/>
    <b v="0"/>
    <n v="0"/>
    <s v=""/>
    <s v="Twitter for Android"/>
    <b v="0"/>
    <s v="1137147692520394753"/>
    <s v="Tweet"/>
    <n v="0"/>
    <n v="0"/>
    <m/>
    <m/>
    <m/>
    <m/>
    <m/>
    <m/>
    <m/>
    <m/>
    <n v="1"/>
    <s v="2"/>
    <s v="2"/>
    <m/>
    <m/>
    <m/>
    <m/>
    <m/>
    <m/>
    <m/>
    <m/>
    <m/>
  </r>
  <r>
    <s v="unibadan_oaps"/>
    <s v="sophie_coolfm"/>
    <m/>
    <m/>
    <m/>
    <m/>
    <m/>
    <m/>
    <m/>
    <m/>
    <s v="No"/>
    <n v="14"/>
    <m/>
    <m/>
    <x v="0"/>
    <d v="2019-06-09T22:27:03.000"/>
    <s v="Thank you @sophie_coolfm 🤗 it was really awesome to have you on the forum last night ___God Bless you._x000a__x000a_#UIOAPS #MediaChat #sophie #coolfmkano #uioapsMediaWorkshop2 #UIOAPs1monthreadingchallenge #broadcasting https://t.co/5MVuiQ5Xx9"/>
    <s v="https://www.instagram.com/p/BygXf_EF9kf/?igshid=18gyrhd9g973w"/>
    <s v="instagram.com"/>
    <x v="4"/>
    <m/>
    <s v="http://pbs.twimg.com/profile_images/1045349823367524352/k1mUr8QM_normal.jpg"/>
    <x v="6"/>
    <s v="https://twitter.com/#!/unibadan_oaps/status/1137848611767762954"/>
    <m/>
    <m/>
    <s v="1137848611767762954"/>
    <m/>
    <b v="0"/>
    <n v="2"/>
    <s v=""/>
    <b v="0"/>
    <s v="en"/>
    <m/>
    <s v=""/>
    <b v="0"/>
    <n v="0"/>
    <s v=""/>
    <s v="Instagram"/>
    <b v="0"/>
    <s v="1137848611767762954"/>
    <s v="Tweet"/>
    <n v="0"/>
    <n v="0"/>
    <m/>
    <m/>
    <m/>
    <m/>
    <m/>
    <m/>
    <m/>
    <m/>
    <n v="1"/>
    <s v="5"/>
    <s v="5"/>
    <n v="3"/>
    <n v="12"/>
    <n v="0"/>
    <n v="0"/>
    <n v="0"/>
    <n v="0"/>
    <n v="22"/>
    <n v="88"/>
    <n v="25"/>
  </r>
  <r>
    <s v="d_aruwajoye"/>
    <s v="d_aruwajoye"/>
    <m/>
    <m/>
    <m/>
    <m/>
    <m/>
    <m/>
    <m/>
    <m/>
    <s v="No"/>
    <n v="15"/>
    <m/>
    <m/>
    <x v="1"/>
    <d v="2019-06-11T17:02:56.000"/>
    <s v="AKETI all the way... _x000a__x000a_#InTheLineOfDuty_x000a_#AnEveningWithMrGovernor_x000a_#MediaChat_x000a_#ondo https://t.co/kZmLuJ7MOE"/>
    <s v="https://www.instagram.com/p/Byk7_bqHKNt/?igshid=1lbi6xkfuh1os"/>
    <s v="instagram.com"/>
    <x v="5"/>
    <m/>
    <s v="http://pbs.twimg.com/profile_images/1053035154049048576/xSeKMGnX_normal.jpg"/>
    <x v="7"/>
    <s v="https://twitter.com/#!/d_aruwajoye/status/1138491819677949957"/>
    <m/>
    <m/>
    <s v="1138491819677949957"/>
    <m/>
    <b v="0"/>
    <n v="0"/>
    <s v=""/>
    <b v="0"/>
    <s v="en"/>
    <m/>
    <s v=""/>
    <b v="0"/>
    <n v="0"/>
    <s v=""/>
    <s v="Instagram"/>
    <b v="0"/>
    <s v="1138491819677949957"/>
    <s v="Tweet"/>
    <n v="0"/>
    <n v="0"/>
    <m/>
    <m/>
    <m/>
    <m/>
    <m/>
    <m/>
    <m/>
    <m/>
    <n v="1"/>
    <s v="1"/>
    <s v="1"/>
    <n v="0"/>
    <n v="0"/>
    <n v="0"/>
    <n v="0"/>
    <n v="0"/>
    <n v="0"/>
    <n v="8"/>
    <n v="100"/>
    <n v="8"/>
  </r>
  <r>
    <s v="womenspowerbook"/>
    <s v="womenspowerbook"/>
    <m/>
    <m/>
    <m/>
    <m/>
    <m/>
    <m/>
    <m/>
    <m/>
    <s v="No"/>
    <n v="16"/>
    <m/>
    <m/>
    <x v="1"/>
    <d v="2019-06-03T05: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8"/>
    <s v="https://twitter.com/#!/womenspowerbook/status/1135420102122332160"/>
    <m/>
    <m/>
    <s v="1135420102122332160"/>
    <m/>
    <b v="0"/>
    <n v="0"/>
    <s v=""/>
    <b v="0"/>
    <s v="en"/>
    <m/>
    <s v=""/>
    <b v="0"/>
    <n v="0"/>
    <s v=""/>
    <s v="Tweet Suite"/>
    <b v="0"/>
    <s v="1135420102122332160"/>
    <s v="Tweet"/>
    <n v="0"/>
    <n v="0"/>
    <m/>
    <m/>
    <m/>
    <m/>
    <m/>
    <m/>
    <m/>
    <m/>
    <n v="4"/>
    <s v="1"/>
    <s v="1"/>
    <n v="3"/>
    <n v="17.647058823529413"/>
    <n v="0"/>
    <n v="0"/>
    <n v="0"/>
    <n v="0"/>
    <n v="14"/>
    <n v="82.3529411764706"/>
    <n v="17"/>
  </r>
  <r>
    <s v="womenspowerbook"/>
    <s v="womenspowerbook"/>
    <m/>
    <m/>
    <m/>
    <m/>
    <m/>
    <m/>
    <m/>
    <m/>
    <s v="No"/>
    <n v="17"/>
    <m/>
    <m/>
    <x v="1"/>
    <d v="2019-06-06T02:31:07.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9"/>
    <s v="https://twitter.com/#!/womenspowerbook/status/1136460478761373696"/>
    <m/>
    <m/>
    <s v="1136460478761373696"/>
    <m/>
    <b v="0"/>
    <n v="0"/>
    <s v=""/>
    <b v="0"/>
    <s v="en"/>
    <m/>
    <s v=""/>
    <b v="0"/>
    <n v="0"/>
    <s v=""/>
    <s v="Tweet Suite"/>
    <b v="0"/>
    <s v="1136460478761373696"/>
    <s v="Tweet"/>
    <n v="0"/>
    <n v="0"/>
    <m/>
    <m/>
    <m/>
    <m/>
    <m/>
    <m/>
    <m/>
    <m/>
    <n v="4"/>
    <s v="1"/>
    <s v="1"/>
    <n v="3"/>
    <n v="17.647058823529413"/>
    <n v="0"/>
    <n v="0"/>
    <n v="0"/>
    <n v="0"/>
    <n v="14"/>
    <n v="82.3529411764706"/>
    <n v="17"/>
  </r>
  <r>
    <s v="womenspowerbook"/>
    <s v="womenspowerbook"/>
    <m/>
    <m/>
    <m/>
    <m/>
    <m/>
    <m/>
    <m/>
    <m/>
    <s v="No"/>
    <n v="18"/>
    <m/>
    <m/>
    <x v="1"/>
    <d v="2019-06-09T00:13: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0"/>
    <s v="https://twitter.com/#!/womenspowerbook/status/1137512907082739712"/>
    <m/>
    <m/>
    <s v="1137512907082739712"/>
    <m/>
    <b v="0"/>
    <n v="0"/>
    <s v=""/>
    <b v="0"/>
    <s v="en"/>
    <m/>
    <s v=""/>
    <b v="0"/>
    <n v="0"/>
    <s v=""/>
    <s v="Tweet Suite"/>
    <b v="0"/>
    <s v="1137512907082739712"/>
    <s v="Tweet"/>
    <n v="0"/>
    <n v="0"/>
    <m/>
    <m/>
    <m/>
    <m/>
    <m/>
    <m/>
    <m/>
    <m/>
    <n v="4"/>
    <s v="1"/>
    <s v="1"/>
    <n v="3"/>
    <n v="17.647058823529413"/>
    <n v="0"/>
    <n v="0"/>
    <n v="0"/>
    <n v="0"/>
    <n v="14"/>
    <n v="82.3529411764706"/>
    <n v="17"/>
  </r>
  <r>
    <s v="womenspowerbook"/>
    <s v="womenspowerbook"/>
    <m/>
    <m/>
    <m/>
    <m/>
    <m/>
    <m/>
    <m/>
    <m/>
    <s v="No"/>
    <n v="19"/>
    <m/>
    <m/>
    <x v="1"/>
    <d v="2019-06-12T02:40: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1"/>
    <s v="https://twitter.com/#!/womenspowerbook/status/1138637053615398912"/>
    <m/>
    <m/>
    <s v="1138637053615398912"/>
    <m/>
    <b v="0"/>
    <n v="0"/>
    <s v=""/>
    <b v="0"/>
    <s v="en"/>
    <m/>
    <s v=""/>
    <b v="0"/>
    <n v="0"/>
    <s v=""/>
    <s v="Tweet Suite"/>
    <b v="0"/>
    <s v="1138637053615398912"/>
    <s v="Tweet"/>
    <n v="0"/>
    <n v="0"/>
    <m/>
    <m/>
    <m/>
    <m/>
    <m/>
    <m/>
    <m/>
    <m/>
    <n v="4"/>
    <s v="1"/>
    <s v="1"/>
    <n v="3"/>
    <n v="17.647058823529413"/>
    <n v="0"/>
    <n v="0"/>
    <n v="0"/>
    <n v="0"/>
    <n v="14"/>
    <n v="82.3529411764706"/>
    <n v="17"/>
  </r>
  <r>
    <s v="iyereikhide"/>
    <s v="iyereikhide"/>
    <m/>
    <m/>
    <m/>
    <m/>
    <m/>
    <m/>
    <m/>
    <m/>
    <s v="No"/>
    <n v="20"/>
    <m/>
    <m/>
    <x v="1"/>
    <d v="2019-06-12T11:23:47.000"/>
    <s v="OneOnOne #MediaChat with the Managing Director, Edo State Geographic Information System, Arch. Frank Osa Evbuomwan as he unveils some of the activities of the Agency._x000a__x000a_Showtime: Friday 14:06:19 10:00WAT_x000a__x000a_Watch live… https://t.co/dpeutAQzzp"/>
    <s v="https://www.instagram.com/p/Bym5-6BAkMD/?igshid=7ufh7qwupugt"/>
    <s v="instagram.com"/>
    <x v="1"/>
    <m/>
    <s v="http://pbs.twimg.com/profile_images/673852237458862080/zyKq_vMo_normal.jpg"/>
    <x v="12"/>
    <s v="https://twitter.com/#!/iyereikhide/status/1138768858897035266"/>
    <m/>
    <m/>
    <s v="1138768858897035266"/>
    <m/>
    <b v="0"/>
    <n v="0"/>
    <s v=""/>
    <b v="0"/>
    <s v="en"/>
    <m/>
    <s v=""/>
    <b v="0"/>
    <n v="0"/>
    <s v=""/>
    <s v="Instagram"/>
    <b v="0"/>
    <s v="1138768858897035266"/>
    <s v="Tweet"/>
    <n v="0"/>
    <n v="0"/>
    <m/>
    <m/>
    <m/>
    <m/>
    <m/>
    <m/>
    <m/>
    <m/>
    <n v="1"/>
    <s v="1"/>
    <s v="1"/>
    <n v="0"/>
    <n v="0"/>
    <n v="0"/>
    <n v="0"/>
    <n v="0"/>
    <n v="0"/>
    <n v="34"/>
    <n v="100"/>
    <n v="34"/>
  </r>
  <r>
    <s v="media_chat"/>
    <s v="media_chat"/>
    <m/>
    <m/>
    <m/>
    <m/>
    <m/>
    <m/>
    <m/>
    <m/>
    <s v="No"/>
    <n v="21"/>
    <m/>
    <m/>
    <x v="1"/>
    <d v="2016-12-16T04:00:45.000"/>
    <s v="Do you luv Social Media? Well join some of the top SoMe leaders here in the #MediaChat Facebook group https://t.co/4pYgiXX3cG"/>
    <s v="https://www.facebook.com/login.php?next=https%3A%2F%2Fwww.facebook.com%2Fgroups%2F344855062239313%2F"/>
    <s v="facebook.com"/>
    <x v="1"/>
    <m/>
    <s v="http://pbs.twimg.com/profile_images/2692259644/7e585c26608630cf887f78d0fb9caa22_normal.jpeg"/>
    <x v="13"/>
    <s v="https://twitter.com/#!/media_chat/status/809609183960113152"/>
    <m/>
    <m/>
    <s v="809609183960113152"/>
    <m/>
    <b v="0"/>
    <n v="77"/>
    <s v=""/>
    <b v="0"/>
    <s v="en"/>
    <m/>
    <s v=""/>
    <b v="0"/>
    <n v="26"/>
    <s v=""/>
    <s v="Twubs"/>
    <b v="0"/>
    <s v="809609183960113152"/>
    <s v="Retweet"/>
    <n v="0"/>
    <n v="0"/>
    <m/>
    <m/>
    <m/>
    <m/>
    <m/>
    <m/>
    <m/>
    <m/>
    <n v="1"/>
    <s v="2"/>
    <s v="2"/>
    <n v="2"/>
    <n v="10.526315789473685"/>
    <n v="0"/>
    <n v="0"/>
    <n v="0"/>
    <n v="0"/>
    <n v="17"/>
    <n v="89.47368421052632"/>
    <n v="19"/>
  </r>
  <r>
    <s v="mr_lewanted"/>
    <s v="media_chat"/>
    <m/>
    <m/>
    <m/>
    <m/>
    <m/>
    <m/>
    <m/>
    <m/>
    <s v="No"/>
    <n v="22"/>
    <m/>
    <m/>
    <x v="0"/>
    <d v="2019-06-12T15:53:17.000"/>
    <s v="RT @Media_Chat: Do you luv Social Media? Well join some of the top SoMe leaders here in the #MediaChat Facebook group https://t.co/4pYgiXX3…"/>
    <m/>
    <m/>
    <x v="1"/>
    <m/>
    <s v="http://pbs.twimg.com/profile_images/1105476979875373059/aETuJJCV_normal.jpg"/>
    <x v="14"/>
    <s v="https://twitter.com/#!/mr_lewanted/status/1138836677621821441"/>
    <m/>
    <m/>
    <s v="1138836677621821441"/>
    <m/>
    <b v="0"/>
    <n v="0"/>
    <s v=""/>
    <b v="0"/>
    <s v="en"/>
    <m/>
    <s v=""/>
    <b v="0"/>
    <n v="26"/>
    <s v="809609183960113152"/>
    <s v="Twitter for Android"/>
    <b v="0"/>
    <s v="809609183960113152"/>
    <s v="Tweet"/>
    <n v="0"/>
    <n v="0"/>
    <m/>
    <m/>
    <m/>
    <m/>
    <m/>
    <m/>
    <m/>
    <m/>
    <n v="1"/>
    <s v="2"/>
    <s v="2"/>
    <n v="2"/>
    <n v="9.523809523809524"/>
    <n v="0"/>
    <n v="0"/>
    <n v="0"/>
    <n v="0"/>
    <n v="19"/>
    <n v="90.47619047619048"/>
    <n v="21"/>
  </r>
  <r>
    <s v="derekeb"/>
    <s v="superplex"/>
    <m/>
    <m/>
    <m/>
    <m/>
    <m/>
    <m/>
    <m/>
    <m/>
    <s v="No"/>
    <n v="23"/>
    <m/>
    <m/>
    <x v="0"/>
    <d v="2019-06-04T18:21:35.000"/>
    <s v="Artificial Intelligence is completely reinventing media and marketing. by @Superplex https://t.co/OOYlmdvpPr #AI #mediachat"/>
    <s v="https://link.medium.com/pwRDxbndfX"/>
    <s v="medium.com"/>
    <x v="7"/>
    <m/>
    <s v="http://pbs.twimg.com/profile_images/1062510630492528641/Tm30HDnT_normal.jpg"/>
    <x v="15"/>
    <s v="https://twitter.com/#!/derekeb/status/1135974898189230080"/>
    <m/>
    <m/>
    <s v="1135974898189230080"/>
    <m/>
    <b v="0"/>
    <n v="0"/>
    <s v=""/>
    <b v="0"/>
    <s v="en"/>
    <m/>
    <s v=""/>
    <b v="0"/>
    <n v="0"/>
    <s v=""/>
    <s v="Twitter Web Client"/>
    <b v="0"/>
    <s v="1135974898189230080"/>
    <s v="Tweet"/>
    <n v="0"/>
    <n v="0"/>
    <m/>
    <m/>
    <m/>
    <m/>
    <m/>
    <m/>
    <m/>
    <m/>
    <n v="1"/>
    <s v="4"/>
    <s v="4"/>
    <n v="1"/>
    <n v="8.333333333333334"/>
    <n v="0"/>
    <n v="0"/>
    <n v="0"/>
    <n v="0"/>
    <n v="11"/>
    <n v="91.66666666666667"/>
    <n v="12"/>
  </r>
  <r>
    <s v="derekeb"/>
    <s v="thr"/>
    <m/>
    <m/>
    <m/>
    <m/>
    <m/>
    <m/>
    <m/>
    <m/>
    <s v="No"/>
    <n v="24"/>
    <m/>
    <m/>
    <x v="0"/>
    <d v="2019-06-12T17:01:13.000"/>
    <s v="&quot;We hope we can be a digital hearth that brings the family together.&quot; https://t.co/WJAiNMn29U via @thr #mediachat #contentstrategy"/>
    <s v="https://www.hollywoodreporter.com/live-feed/disney-exec-talks-marvel-shows-creating-a-digital-hearth-1216807"/>
    <s v="hollywoodreporter.com"/>
    <x v="8"/>
    <m/>
    <s v="http://pbs.twimg.com/profile_images/1062510630492528641/Tm30HDnT_normal.jpg"/>
    <x v="16"/>
    <s v="https://twitter.com/#!/derekeb/status/1138853776310169600"/>
    <m/>
    <m/>
    <s v="1138853776310169600"/>
    <m/>
    <b v="0"/>
    <n v="0"/>
    <s v=""/>
    <b v="0"/>
    <s v="en"/>
    <m/>
    <s v=""/>
    <b v="0"/>
    <n v="0"/>
    <s v=""/>
    <s v="Twitter Web Client"/>
    <b v="0"/>
    <s v="1138853776310169600"/>
    <s v="Tweet"/>
    <n v="0"/>
    <n v="0"/>
    <m/>
    <m/>
    <m/>
    <m/>
    <m/>
    <m/>
    <m/>
    <m/>
    <n v="1"/>
    <s v="4"/>
    <s v="4"/>
    <n v="0"/>
    <n v="0"/>
    <n v="0"/>
    <n v="0"/>
    <n v="0"/>
    <n v="0"/>
    <n v="17"/>
    <n v="100"/>
    <n v="17"/>
  </r>
  <r>
    <s v="faithatheismnub"/>
    <s v="faithatheismnub"/>
    <m/>
    <m/>
    <m/>
    <m/>
    <m/>
    <m/>
    <m/>
    <m/>
    <s v="No"/>
    <n v="25"/>
    <m/>
    <m/>
    <x v="1"/>
    <d v="2019-06-03T18:40: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17"/>
    <s v="https://twitter.com/#!/faithatheismnub/status/1135617148183896064"/>
    <m/>
    <m/>
    <s v="1135617148183896064"/>
    <m/>
    <b v="0"/>
    <n v="0"/>
    <s v=""/>
    <b v="0"/>
    <s v="en"/>
    <m/>
    <s v=""/>
    <b v="0"/>
    <n v="0"/>
    <s v=""/>
    <s v="Tweet Suite"/>
    <b v="0"/>
    <s v="1135617148183896064"/>
    <s v="Tweet"/>
    <n v="0"/>
    <n v="0"/>
    <m/>
    <m/>
    <m/>
    <m/>
    <m/>
    <m/>
    <m/>
    <m/>
    <n v="6"/>
    <s v="1"/>
    <s v="1"/>
    <n v="3"/>
    <n v="17.647058823529413"/>
    <n v="0"/>
    <n v="0"/>
    <n v="0"/>
    <n v="0"/>
    <n v="14"/>
    <n v="82.3529411764706"/>
    <n v="17"/>
  </r>
  <r>
    <s v="faithatheismnub"/>
    <s v="faithatheismnub"/>
    <m/>
    <m/>
    <m/>
    <m/>
    <m/>
    <m/>
    <m/>
    <m/>
    <s v="No"/>
    <n v="26"/>
    <m/>
    <m/>
    <x v="1"/>
    <d v="2019-06-05T18:38: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18"/>
    <s v="https://twitter.com/#!/faithatheismnub/status/1136341425845673992"/>
    <m/>
    <m/>
    <s v="1136341425845673992"/>
    <m/>
    <b v="0"/>
    <n v="0"/>
    <s v=""/>
    <b v="0"/>
    <s v="en"/>
    <m/>
    <s v=""/>
    <b v="0"/>
    <n v="0"/>
    <s v=""/>
    <s v="Tweet Suite"/>
    <b v="0"/>
    <s v="1136341425845673992"/>
    <s v="Tweet"/>
    <n v="0"/>
    <n v="0"/>
    <m/>
    <m/>
    <m/>
    <m/>
    <m/>
    <m/>
    <m/>
    <m/>
    <n v="6"/>
    <s v="1"/>
    <s v="1"/>
    <n v="3"/>
    <n v="17.647058823529413"/>
    <n v="0"/>
    <n v="0"/>
    <n v="0"/>
    <n v="0"/>
    <n v="14"/>
    <n v="82.3529411764706"/>
    <n v="17"/>
  </r>
  <r>
    <s v="faithatheismnub"/>
    <s v="faithatheismnub"/>
    <m/>
    <m/>
    <m/>
    <m/>
    <m/>
    <m/>
    <m/>
    <m/>
    <s v="No"/>
    <n v="27"/>
    <m/>
    <m/>
    <x v="1"/>
    <d v="2019-06-07T18:18: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19"/>
    <s v="https://twitter.com/#!/faithatheismnub/status/1137061180948865024"/>
    <m/>
    <m/>
    <s v="1137061180948865024"/>
    <m/>
    <b v="0"/>
    <n v="0"/>
    <s v=""/>
    <b v="0"/>
    <s v="en"/>
    <m/>
    <s v=""/>
    <b v="0"/>
    <n v="0"/>
    <s v=""/>
    <s v="Tweet Suite"/>
    <b v="0"/>
    <s v="1137061180948865024"/>
    <s v="Tweet"/>
    <n v="0"/>
    <n v="0"/>
    <m/>
    <m/>
    <m/>
    <m/>
    <m/>
    <m/>
    <m/>
    <m/>
    <n v="6"/>
    <s v="1"/>
    <s v="1"/>
    <n v="3"/>
    <n v="17.647058823529413"/>
    <n v="0"/>
    <n v="0"/>
    <n v="0"/>
    <n v="0"/>
    <n v="14"/>
    <n v="82.3529411764706"/>
    <n v="17"/>
  </r>
  <r>
    <s v="faithatheismnub"/>
    <s v="faithatheismnub"/>
    <m/>
    <m/>
    <m/>
    <m/>
    <m/>
    <m/>
    <m/>
    <m/>
    <s v="No"/>
    <n v="28"/>
    <m/>
    <m/>
    <x v="1"/>
    <d v="2019-06-09T18: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20"/>
    <s v="https://twitter.com/#!/faithatheismnub/status/1137790723477135360"/>
    <m/>
    <m/>
    <s v="1137790723477135360"/>
    <m/>
    <b v="0"/>
    <n v="0"/>
    <s v=""/>
    <b v="0"/>
    <s v="en"/>
    <m/>
    <s v=""/>
    <b v="0"/>
    <n v="0"/>
    <s v=""/>
    <s v="Tweet Suite"/>
    <b v="0"/>
    <s v="1137790723477135360"/>
    <s v="Tweet"/>
    <n v="0"/>
    <n v="0"/>
    <m/>
    <m/>
    <m/>
    <m/>
    <m/>
    <m/>
    <m/>
    <m/>
    <n v="6"/>
    <s v="1"/>
    <s v="1"/>
    <n v="3"/>
    <n v="17.647058823529413"/>
    <n v="0"/>
    <n v="0"/>
    <n v="0"/>
    <n v="0"/>
    <n v="14"/>
    <n v="82.3529411764706"/>
    <n v="17"/>
  </r>
  <r>
    <s v="faithatheismnub"/>
    <s v="faithatheismnub"/>
    <m/>
    <m/>
    <m/>
    <m/>
    <m/>
    <m/>
    <m/>
    <m/>
    <s v="No"/>
    <n v="29"/>
    <m/>
    <m/>
    <x v="1"/>
    <d v="2019-06-11T18:51: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21"/>
    <s v="https://twitter.com/#!/faithatheismnub/status/1138519043206500352"/>
    <m/>
    <m/>
    <s v="1138519043206500352"/>
    <m/>
    <b v="0"/>
    <n v="0"/>
    <s v=""/>
    <b v="0"/>
    <s v="en"/>
    <m/>
    <s v=""/>
    <b v="0"/>
    <n v="0"/>
    <s v=""/>
    <s v="Tweet Suite"/>
    <b v="0"/>
    <s v="1138519043206500352"/>
    <s v="Tweet"/>
    <n v="0"/>
    <n v="0"/>
    <m/>
    <m/>
    <m/>
    <m/>
    <m/>
    <m/>
    <m/>
    <m/>
    <n v="6"/>
    <s v="1"/>
    <s v="1"/>
    <n v="3"/>
    <n v="17.647058823529413"/>
    <n v="0"/>
    <n v="0"/>
    <n v="0"/>
    <n v="0"/>
    <n v="14"/>
    <n v="82.3529411764706"/>
    <n v="17"/>
  </r>
  <r>
    <s v="faithatheismnub"/>
    <s v="faithatheismnub"/>
    <m/>
    <m/>
    <m/>
    <m/>
    <m/>
    <m/>
    <m/>
    <m/>
    <s v="No"/>
    <n v="30"/>
    <m/>
    <m/>
    <x v="1"/>
    <d v="2019-06-13T19:06: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6"/>
    <s v="https://pbs.twimg.com/media/C2dkJtkXcAA0cBx.jpg"/>
    <s v="https://pbs.twimg.com/media/C2dkJtkXcAA0cBx.jpg"/>
    <x v="22"/>
    <s v="https://twitter.com/#!/faithatheismnub/status/1139247580003610624"/>
    <m/>
    <m/>
    <s v="1139247580003610624"/>
    <m/>
    <b v="0"/>
    <n v="0"/>
    <s v=""/>
    <b v="0"/>
    <s v="en"/>
    <m/>
    <s v=""/>
    <b v="0"/>
    <n v="0"/>
    <s v=""/>
    <s v="Tweet Suite"/>
    <b v="0"/>
    <s v="1139247580003610624"/>
    <s v="Tweet"/>
    <n v="0"/>
    <n v="0"/>
    <m/>
    <m/>
    <m/>
    <m/>
    <m/>
    <m/>
    <m/>
    <m/>
    <n v="6"/>
    <s v="1"/>
    <s v="1"/>
    <n v="3"/>
    <n v="17.647058823529413"/>
    <n v="0"/>
    <n v="0"/>
    <n v="0"/>
    <n v="0"/>
    <n v="14"/>
    <n v="82.3529411764706"/>
    <n v="17"/>
  </r>
  <r>
    <s v="americandigest_"/>
    <s v="americandigest_"/>
    <m/>
    <m/>
    <m/>
    <m/>
    <m/>
    <m/>
    <m/>
    <m/>
    <s v="No"/>
    <n v="31"/>
    <m/>
    <m/>
    <x v="1"/>
    <d v="2019-06-03T15:30:50.000"/>
    <s v="Trump wades into Brexit, and police search for Virginia Beach motive â€“ MediaChat â€“ News Today - https://t.co/V4ogt1UUS3"/>
    <s v="https://americandigest.news/trump-wades-into-brexit-and-police-search-for-virginia-beach-motive-mediachat-news-today/"/>
    <s v="americandigest.news"/>
    <x v="9"/>
    <m/>
    <s v="http://pbs.twimg.com/profile_images/1131462921098321920/voaaiZfG_normal.png"/>
    <x v="23"/>
    <s v="https://twitter.com/#!/americandigest_/status/1135569540241342465"/>
    <m/>
    <m/>
    <s v="1135569540241342465"/>
    <m/>
    <b v="0"/>
    <n v="0"/>
    <s v=""/>
    <b v="0"/>
    <s v="en"/>
    <m/>
    <s v=""/>
    <b v="0"/>
    <n v="0"/>
    <s v=""/>
    <s v="American Digest"/>
    <b v="0"/>
    <s v="1135569540241342465"/>
    <s v="Tweet"/>
    <n v="0"/>
    <n v="0"/>
    <m/>
    <m/>
    <m/>
    <m/>
    <m/>
    <m/>
    <m/>
    <m/>
    <n v="6"/>
    <s v="1"/>
    <s v="1"/>
    <n v="1"/>
    <n v="6.25"/>
    <n v="0"/>
    <n v="0"/>
    <n v="0"/>
    <n v="0"/>
    <n v="15"/>
    <n v="93.75"/>
    <n v="16"/>
  </r>
  <r>
    <s v="americandigest_"/>
    <s v="americandigest_"/>
    <m/>
    <m/>
    <m/>
    <m/>
    <m/>
    <m/>
    <m/>
    <m/>
    <s v="No"/>
    <n v="32"/>
    <m/>
    <m/>
    <x v="1"/>
    <d v="2019-06-04T07:39:14.000"/>
    <s v="2 Salvadoran migrants die after being apprehended at border over the weekend â€“ MediaChat â€“ News Today - https://t.co/oTcloTvm7b"/>
    <s v="https://americandigest.news/2-salvadoran-migrants-die-after-being-apprehended-at-border-over-the-weekend-mediachat-news-today/"/>
    <s v="americandigest.news"/>
    <x v="9"/>
    <m/>
    <s v="http://pbs.twimg.com/profile_images/1131462921098321920/voaaiZfG_normal.png"/>
    <x v="24"/>
    <s v="https://twitter.com/#!/americandigest_/status/1135813243346259968"/>
    <m/>
    <m/>
    <s v="1135813243346259968"/>
    <m/>
    <b v="0"/>
    <n v="0"/>
    <s v=""/>
    <b v="0"/>
    <s v="en"/>
    <m/>
    <s v=""/>
    <b v="0"/>
    <n v="0"/>
    <s v=""/>
    <s v="American Digest"/>
    <b v="0"/>
    <s v="1135813243346259968"/>
    <s v="Tweet"/>
    <n v="0"/>
    <n v="0"/>
    <m/>
    <m/>
    <m/>
    <m/>
    <m/>
    <m/>
    <m/>
    <m/>
    <n v="6"/>
    <s v="1"/>
    <s v="1"/>
    <n v="0"/>
    <n v="0"/>
    <n v="1"/>
    <n v="5.882352941176471"/>
    <n v="0"/>
    <n v="0"/>
    <n v="16"/>
    <n v="94.11764705882354"/>
    <n v="17"/>
  </r>
  <r>
    <s v="americandigest_"/>
    <s v="americandigest_"/>
    <m/>
    <m/>
    <m/>
    <m/>
    <m/>
    <m/>
    <m/>
    <m/>
    <s v="No"/>
    <n v="33"/>
    <m/>
    <m/>
    <x v="1"/>
    <d v="2019-06-04T19:49:04.000"/>
    <s v="The vice chair of the Fed says if the yield curve inverts, he would take it â€˜seriouslyâ€™ â€“ MediaChat â€“ News Today - https://t.co/qCoB2FxU8e https://t.co/sEqT1XRdSW"/>
    <s v="https://americandigest.news/the-vice-chair-of-the-fed-says-if-the-yield-curve-inverts-he-would-take-it-seriously-mediachat-news-today/"/>
    <s v="americandigest.news"/>
    <x v="9"/>
    <s v="https://pbs.twimg.com/media/D8PfLD4UcAA9olH.jpg"/>
    <s v="https://pbs.twimg.com/media/D8PfLD4UcAA9olH.jpg"/>
    <x v="25"/>
    <s v="https://twitter.com/#!/americandigest_/status/1135996914024013824"/>
    <m/>
    <m/>
    <s v="1135996914024013824"/>
    <m/>
    <b v="0"/>
    <n v="0"/>
    <s v=""/>
    <b v="0"/>
    <s v="en"/>
    <m/>
    <s v=""/>
    <b v="0"/>
    <n v="0"/>
    <s v=""/>
    <s v="American Digest"/>
    <b v="0"/>
    <s v="1135996914024013824"/>
    <s v="Tweet"/>
    <n v="0"/>
    <n v="0"/>
    <m/>
    <m/>
    <m/>
    <m/>
    <m/>
    <m/>
    <m/>
    <m/>
    <n v="6"/>
    <s v="1"/>
    <s v="1"/>
    <n v="0"/>
    <n v="0"/>
    <n v="1"/>
    <n v="4.3478260869565215"/>
    <n v="0"/>
    <n v="0"/>
    <n v="22"/>
    <n v="95.65217391304348"/>
    <n v="23"/>
  </r>
  <r>
    <s v="americandigest_"/>
    <s v="americandigest_"/>
    <m/>
    <m/>
    <m/>
    <m/>
    <m/>
    <m/>
    <m/>
    <m/>
    <s v="No"/>
    <n v="34"/>
    <m/>
    <m/>
    <x v="1"/>
    <d v="2019-06-06T14:40:25.000"/>
    <s v="England fans’ behaviour ‘an embarrassment’ – MediaChat – News Today - https://t.co/tlUDN1xtAx https://t.co/vXajMq1LBn"/>
    <s v="https://americandigest.news/england-fans-behaviour-an-embarrassment-mediachat-news-today/"/>
    <s v="americandigest.news"/>
    <x v="9"/>
    <s v="https://pbs.twimg.com/media/D8YrtNHXkAETvRR.jpg"/>
    <s v="https://pbs.twimg.com/media/D8YrtNHXkAETvRR.jpg"/>
    <x v="26"/>
    <s v="https://twitter.com/#!/americandigest_/status/1136644014021779456"/>
    <m/>
    <m/>
    <s v="1136644014021779456"/>
    <m/>
    <b v="0"/>
    <n v="0"/>
    <s v=""/>
    <b v="0"/>
    <s v="en"/>
    <m/>
    <s v=""/>
    <b v="0"/>
    <n v="0"/>
    <s v=""/>
    <s v="American Digest"/>
    <b v="0"/>
    <s v="1136644014021779456"/>
    <s v="Tweet"/>
    <n v="0"/>
    <n v="0"/>
    <m/>
    <m/>
    <m/>
    <m/>
    <m/>
    <m/>
    <m/>
    <m/>
    <n v="6"/>
    <s v="1"/>
    <s v="1"/>
    <n v="1"/>
    <n v="12.5"/>
    <n v="1"/>
    <n v="12.5"/>
    <n v="0"/>
    <n v="0"/>
    <n v="6"/>
    <n v="75"/>
    <n v="8"/>
  </r>
  <r>
    <s v="americandigest_"/>
    <s v="americandigest_"/>
    <m/>
    <m/>
    <m/>
    <m/>
    <m/>
    <m/>
    <m/>
    <m/>
    <s v="No"/>
    <n v="35"/>
    <m/>
    <m/>
    <x v="1"/>
    <d v="2019-06-07T07:04:46.000"/>
    <s v="One cadet killed in training accident at West Point, 21 others injured – MediaChat – News Today - https://t.co/qly8bmNwXs"/>
    <s v="https://americandigest.news/one-cadet-killed-in-training-accident-at-west-point-21-others-injured-mediachat-news-today/"/>
    <s v="americandigest.news"/>
    <x v="9"/>
    <m/>
    <s v="http://pbs.twimg.com/profile_images/1131462921098321920/voaaiZfG_normal.png"/>
    <x v="27"/>
    <s v="https://twitter.com/#!/americandigest_/status/1136891732757491723"/>
    <m/>
    <m/>
    <s v="1136891732757491723"/>
    <m/>
    <b v="0"/>
    <n v="0"/>
    <s v=""/>
    <b v="0"/>
    <s v="en"/>
    <m/>
    <s v=""/>
    <b v="0"/>
    <n v="0"/>
    <s v=""/>
    <s v="American Digest"/>
    <b v="0"/>
    <s v="1136891732757491723"/>
    <s v="Tweet"/>
    <n v="0"/>
    <n v="0"/>
    <m/>
    <m/>
    <m/>
    <m/>
    <m/>
    <m/>
    <m/>
    <m/>
    <n v="6"/>
    <s v="1"/>
    <s v="1"/>
    <n v="0"/>
    <n v="0"/>
    <n v="1"/>
    <n v="6.666666666666667"/>
    <n v="0"/>
    <n v="0"/>
    <n v="14"/>
    <n v="93.33333333333333"/>
    <n v="15"/>
  </r>
  <r>
    <s v="americandigest_"/>
    <s v="americandigest_"/>
    <m/>
    <m/>
    <m/>
    <m/>
    <m/>
    <m/>
    <m/>
    <m/>
    <s v="No"/>
    <n v="36"/>
    <m/>
    <m/>
    <x v="1"/>
    <d v="2019-06-13T22:46:53.000"/>
    <s v="Red Robin, Callaway Golf, RH &amp;amp; more – MediaChat – News Today - https://t.co/aobTNn3fGx https://t.co/sAZQncPhWP"/>
    <s v="https://americandigest.news/red-robin-callaway-golf-rh-more-mediachat-news-today/"/>
    <s v="americandigest.news"/>
    <x v="9"/>
    <s v="https://pbs.twimg.com/media/D8-eLgNVUAA-QXF.jpg"/>
    <s v="https://pbs.twimg.com/media/D8-eLgNVUAA-QXF.jpg"/>
    <x v="28"/>
    <s v="https://twitter.com/#!/americandigest_/status/1139303153285812224"/>
    <m/>
    <m/>
    <s v="1139303153285812224"/>
    <m/>
    <b v="0"/>
    <n v="0"/>
    <s v=""/>
    <b v="0"/>
    <s v="en"/>
    <m/>
    <s v=""/>
    <b v="0"/>
    <n v="0"/>
    <s v=""/>
    <s v="American Digest"/>
    <b v="0"/>
    <s v="1139303153285812224"/>
    <s v="Tweet"/>
    <n v="0"/>
    <n v="0"/>
    <m/>
    <m/>
    <m/>
    <m/>
    <m/>
    <m/>
    <m/>
    <m/>
    <n v="6"/>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45">
    <i>
      <x v="1"/>
    </i>
    <i r="1">
      <x v="12"/>
    </i>
    <i r="2">
      <x v="351"/>
    </i>
    <i r="3">
      <x v="5"/>
    </i>
    <i>
      <x v="4"/>
    </i>
    <i r="1">
      <x v="6"/>
    </i>
    <i r="2">
      <x v="154"/>
    </i>
    <i r="3">
      <x v="24"/>
    </i>
    <i r="2">
      <x v="155"/>
    </i>
    <i r="3">
      <x v="6"/>
    </i>
    <i r="3">
      <x v="16"/>
    </i>
    <i r="3">
      <x v="19"/>
    </i>
    <i r="2">
      <x v="156"/>
    </i>
    <i r="3">
      <x v="8"/>
    </i>
    <i r="3">
      <x v="19"/>
    </i>
    <i r="3">
      <x v="20"/>
    </i>
    <i r="2">
      <x v="157"/>
    </i>
    <i r="3">
      <x v="5"/>
    </i>
    <i r="3">
      <x v="19"/>
    </i>
    <i r="2">
      <x v="158"/>
    </i>
    <i r="3">
      <x v="3"/>
    </i>
    <i r="3">
      <x v="15"/>
    </i>
    <i r="2">
      <x v="159"/>
    </i>
    <i r="3">
      <x v="8"/>
    </i>
    <i r="3">
      <x v="15"/>
    </i>
    <i r="3">
      <x v="19"/>
    </i>
    <i r="3">
      <x v="21"/>
    </i>
    <i r="2">
      <x v="160"/>
    </i>
    <i r="3">
      <x v="3"/>
    </i>
    <i r="2">
      <x v="161"/>
    </i>
    <i r="3">
      <x v="1"/>
    </i>
    <i r="3">
      <x v="19"/>
    </i>
    <i r="3">
      <x v="23"/>
    </i>
    <i r="2">
      <x v="163"/>
    </i>
    <i r="3">
      <x v="18"/>
    </i>
    <i r="3">
      <x v="19"/>
    </i>
    <i r="2">
      <x v="164"/>
    </i>
    <i r="3">
      <x v="3"/>
    </i>
    <i r="3">
      <x v="12"/>
    </i>
    <i r="3">
      <x v="16"/>
    </i>
    <i r="3">
      <x v="18"/>
    </i>
    <i r="2">
      <x v="165"/>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7" s="1"/>
        <i x="3" s="1"/>
        <i x="5" s="1"/>
        <i x="2" s="1"/>
        <i x="1" s="1"/>
        <i x="8" s="1"/>
        <i x="0" s="1"/>
        <i x="4" s="1"/>
        <i x="6"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6" totalsRowShown="0" headerRowDxfId="412" dataDxfId="411">
  <autoFilter ref="A2:BL36"/>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2" totalsRowShown="0" headerRowDxfId="261" dataDxfId="260">
  <autoFilter ref="A14:L22"/>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L35" totalsRowShown="0" headerRowDxfId="247" dataDxfId="246">
  <autoFilter ref="A25:L35"/>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L48" totalsRowShown="0" headerRowDxfId="232" dataDxfId="231">
  <autoFilter ref="A38:L48"/>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L61" totalsRowShown="0" headerRowDxfId="217" dataDxfId="216">
  <autoFilter ref="A51:L61"/>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L66" totalsRowShown="0" headerRowDxfId="202" dataDxfId="201">
  <autoFilter ref="A64:L66"/>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L77" totalsRowShown="0" headerRowDxfId="199" dataDxfId="198">
  <autoFilter ref="A69:L77"/>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L90" totalsRowShown="0" headerRowDxfId="172" dataDxfId="171">
  <autoFilter ref="A80:L90"/>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59" dataDxfId="358">
  <autoFilter ref="A2:BS2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7" totalsRowShown="0" headerRowDxfId="147" dataDxfId="146">
  <autoFilter ref="A1:G8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5" totalsRowShown="0" headerRowDxfId="138" dataDxfId="137">
  <autoFilter ref="A1:L7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1" totalsRowShown="0" headerRowDxfId="64" dataDxfId="63">
  <autoFilter ref="A2:BL3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3" dataDxfId="312">
  <autoFilter ref="A1:C2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 Type="http://schemas.openxmlformats.org/officeDocument/2006/relationships/hyperlink" Target="https://poet-on-a-hill.blogspot.com/2019/06/wartime-childhood.html?spref=tw" TargetMode="External" /><Relationship Id="rId3" Type="http://schemas.openxmlformats.org/officeDocument/2006/relationships/hyperlink" Target="https://www.instagram.com/p/BygXf_EF9kf/?igshid=18gyrhd9g973w" TargetMode="External" /><Relationship Id="rId4" Type="http://schemas.openxmlformats.org/officeDocument/2006/relationships/hyperlink" Target="https://www.instagram.com/p/Byk7_bqHKNt/?igshid=1lbi6xkfuh1os"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s://www.instagram.com/p/Bym5-6BAkMD/?igshid=7ufh7qwupugt" TargetMode="External" /><Relationship Id="rId10" Type="http://schemas.openxmlformats.org/officeDocument/2006/relationships/hyperlink" Target="https://www.facebook.com/login.php?next=https%3A%2F%2Fwww.facebook.com%2Fgroups%2F344855062239313%2F" TargetMode="External" /><Relationship Id="rId11" Type="http://schemas.openxmlformats.org/officeDocument/2006/relationships/hyperlink" Target="https://link.medium.com/pwRDxbndfX" TargetMode="External" /><Relationship Id="rId12" Type="http://schemas.openxmlformats.org/officeDocument/2006/relationships/hyperlink" Target="https://www.hollywoodreporter.com/live-feed/disney-exec-talks-marvel-shows-creating-a-digital-hearth-1216807"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americandigest.news/trump-wades-into-brexit-and-police-search-for-virginia-beach-motive-mediachat-news-today/" TargetMode="External" /><Relationship Id="rId20" Type="http://schemas.openxmlformats.org/officeDocument/2006/relationships/hyperlink" Target="https://americandigest.news/2-salvadoran-migrants-die-after-being-apprehended-at-border-over-the-weekend-mediachat-news-today/" TargetMode="External" /><Relationship Id="rId21" Type="http://schemas.openxmlformats.org/officeDocument/2006/relationships/hyperlink" Target="https://americandigest.news/the-vice-chair-of-the-fed-says-if-the-yield-curve-inverts-he-would-take-it-seriously-mediachat-news-today/" TargetMode="External" /><Relationship Id="rId22" Type="http://schemas.openxmlformats.org/officeDocument/2006/relationships/hyperlink" Target="https://americandigest.news/england-fans-behaviour-an-embarrassment-mediachat-news-today/" TargetMode="External" /><Relationship Id="rId23" Type="http://schemas.openxmlformats.org/officeDocument/2006/relationships/hyperlink" Target="https://americandigest.news/one-cadet-killed-in-training-accident-at-west-point-21-others-injured-mediachat-news-today/" TargetMode="External" /><Relationship Id="rId24" Type="http://schemas.openxmlformats.org/officeDocument/2006/relationships/hyperlink" Target="https://americandigest.news/red-robin-callaway-golf-rh-more-mediachat-news-today/" TargetMode="External" /><Relationship Id="rId25" Type="http://schemas.openxmlformats.org/officeDocument/2006/relationships/hyperlink" Target="https://pbs.twimg.com/tweet_video_thumb/D8F9XKwXYAICEba.jpg" TargetMode="External" /><Relationship Id="rId26" Type="http://schemas.openxmlformats.org/officeDocument/2006/relationships/hyperlink" Target="https://pbs.twimg.com/tweet_video_thumb/D8F9XKwXYAICEba.jpg" TargetMode="External" /><Relationship Id="rId27" Type="http://schemas.openxmlformats.org/officeDocument/2006/relationships/hyperlink" Target="https://pbs.twimg.com/tweet_video_thumb/D8F9XKwXYAICEba.jpg" TargetMode="External" /><Relationship Id="rId28" Type="http://schemas.openxmlformats.org/officeDocument/2006/relationships/hyperlink" Target="https://pbs.twimg.com/media/D8dzAcKXsAAjrDD.jpg" TargetMode="External" /><Relationship Id="rId29" Type="http://schemas.openxmlformats.org/officeDocument/2006/relationships/hyperlink" Target="https://pbs.twimg.com/media/C2dAKP2WIAATDzT.jpg" TargetMode="External" /><Relationship Id="rId30" Type="http://schemas.openxmlformats.org/officeDocument/2006/relationships/hyperlink" Target="https://pbs.twimg.com/media/C2dAKP2WIAATDzT.jpg" TargetMode="External" /><Relationship Id="rId31" Type="http://schemas.openxmlformats.org/officeDocument/2006/relationships/hyperlink" Target="https://pbs.twimg.com/media/C2dAKP2WIAATDzT.jpg" TargetMode="External" /><Relationship Id="rId32" Type="http://schemas.openxmlformats.org/officeDocument/2006/relationships/hyperlink" Target="https://pbs.twimg.com/media/C2dAKP2WIAATDzT.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media/D8PfLD4UcAA9olH.jpg" TargetMode="External" /><Relationship Id="rId40" Type="http://schemas.openxmlformats.org/officeDocument/2006/relationships/hyperlink" Target="https://pbs.twimg.com/media/D8YrtNHXkAETvRR.jpg" TargetMode="External" /><Relationship Id="rId41" Type="http://schemas.openxmlformats.org/officeDocument/2006/relationships/hyperlink" Target="https://pbs.twimg.com/media/D8-eLgNVUAA-QXF.jpg" TargetMode="External" /><Relationship Id="rId42" Type="http://schemas.openxmlformats.org/officeDocument/2006/relationships/hyperlink" Target="https://pbs.twimg.com/tweet_video_thumb/D8F9XKwXYAICEba.jpg" TargetMode="External" /><Relationship Id="rId43" Type="http://schemas.openxmlformats.org/officeDocument/2006/relationships/hyperlink" Target="http://pbs.twimg.com/profile_images/694680759827759104/_NuRqdMy_normal.jpg" TargetMode="External" /><Relationship Id="rId44" Type="http://schemas.openxmlformats.org/officeDocument/2006/relationships/hyperlink" Target="https://pbs.twimg.com/tweet_video_thumb/D8F9XKwXYAICEba.jpg" TargetMode="External" /><Relationship Id="rId45" Type="http://schemas.openxmlformats.org/officeDocument/2006/relationships/hyperlink" Target="http://pbs.twimg.com/profile_images/694680759827759104/_NuRqdMy_normal.jpg" TargetMode="External" /><Relationship Id="rId46" Type="http://schemas.openxmlformats.org/officeDocument/2006/relationships/hyperlink" Target="https://pbs.twimg.com/tweet_video_thumb/D8F9XKwXYAICEba.jpg" TargetMode="External" /><Relationship Id="rId47" Type="http://schemas.openxmlformats.org/officeDocument/2006/relationships/hyperlink" Target="http://pbs.twimg.com/profile_images/694680759827759104/_NuRqdMy_normal.jpg" TargetMode="External" /><Relationship Id="rId48" Type="http://schemas.openxmlformats.org/officeDocument/2006/relationships/hyperlink" Target="http://pbs.twimg.com/profile_images/1136123770509365250/ZgWcCHnf_normal.jpg" TargetMode="External" /><Relationship Id="rId49" Type="http://schemas.openxmlformats.org/officeDocument/2006/relationships/hyperlink" Target="https://pbs.twimg.com/media/D8dzAcKXsAAjrDD.jpg" TargetMode="External" /><Relationship Id="rId50" Type="http://schemas.openxmlformats.org/officeDocument/2006/relationships/hyperlink" Target="http://pbs.twimg.com/profile_images/3372354615/8f3860c5e1ddf7a52990cee8568b88da_normal.jpeg" TargetMode="External" /><Relationship Id="rId51" Type="http://schemas.openxmlformats.org/officeDocument/2006/relationships/hyperlink" Target="http://pbs.twimg.com/profile_images/748903314343993345/HT418bYG_normal.jpg" TargetMode="External" /><Relationship Id="rId52" Type="http://schemas.openxmlformats.org/officeDocument/2006/relationships/hyperlink" Target="http://pbs.twimg.com/profile_images/748903314343993345/HT418bYG_normal.jpg" TargetMode="External" /><Relationship Id="rId53" Type="http://schemas.openxmlformats.org/officeDocument/2006/relationships/hyperlink" Target="http://pbs.twimg.com/profile_images/1045349823367524352/k1mUr8QM_normal.jpg" TargetMode="External" /><Relationship Id="rId54" Type="http://schemas.openxmlformats.org/officeDocument/2006/relationships/hyperlink" Target="http://pbs.twimg.com/profile_images/1053035154049048576/xSeKMGnX_normal.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C2dAKP2WIAATDzT.jpg" TargetMode="External" /><Relationship Id="rId58" Type="http://schemas.openxmlformats.org/officeDocument/2006/relationships/hyperlink" Target="https://pbs.twimg.com/media/C2dAKP2WIAATDzT.jpg" TargetMode="External" /><Relationship Id="rId59" Type="http://schemas.openxmlformats.org/officeDocument/2006/relationships/hyperlink" Target="http://pbs.twimg.com/profile_images/673852237458862080/zyKq_vMo_normal.jpg" TargetMode="External" /><Relationship Id="rId60" Type="http://schemas.openxmlformats.org/officeDocument/2006/relationships/hyperlink" Target="http://pbs.twimg.com/profile_images/2692259644/7e585c26608630cf887f78d0fb9caa22_normal.jpeg" TargetMode="External" /><Relationship Id="rId61" Type="http://schemas.openxmlformats.org/officeDocument/2006/relationships/hyperlink" Target="http://pbs.twimg.com/profile_images/1105476979875373059/aETuJJCV_normal.jpg" TargetMode="External" /><Relationship Id="rId62" Type="http://schemas.openxmlformats.org/officeDocument/2006/relationships/hyperlink" Target="http://pbs.twimg.com/profile_images/1062510630492528641/Tm30HDnT_normal.jpg" TargetMode="External" /><Relationship Id="rId63" Type="http://schemas.openxmlformats.org/officeDocument/2006/relationships/hyperlink" Target="http://pbs.twimg.com/profile_images/1062510630492528641/Tm30HDnT_normal.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pbs.twimg.com/media/C2dkJtkXcAA0cBx.jpg" TargetMode="External" /><Relationship Id="rId69" Type="http://schemas.openxmlformats.org/officeDocument/2006/relationships/hyperlink" Target="https://pbs.twimg.com/media/C2dkJtkXcAA0cBx.jpg" TargetMode="External" /><Relationship Id="rId70" Type="http://schemas.openxmlformats.org/officeDocument/2006/relationships/hyperlink" Target="http://pbs.twimg.com/profile_images/1131462921098321920/voaaiZfG_normal.png" TargetMode="External" /><Relationship Id="rId71" Type="http://schemas.openxmlformats.org/officeDocument/2006/relationships/hyperlink" Target="http://pbs.twimg.com/profile_images/1131462921098321920/voaaiZfG_normal.png" TargetMode="External" /><Relationship Id="rId72" Type="http://schemas.openxmlformats.org/officeDocument/2006/relationships/hyperlink" Target="https://pbs.twimg.com/media/D8PfLD4UcAA9olH.jpg" TargetMode="External" /><Relationship Id="rId73" Type="http://schemas.openxmlformats.org/officeDocument/2006/relationships/hyperlink" Target="https://pbs.twimg.com/media/D8YrtNHXkAETvRR.jpg" TargetMode="External" /><Relationship Id="rId74" Type="http://schemas.openxmlformats.org/officeDocument/2006/relationships/hyperlink" Target="http://pbs.twimg.com/profile_images/1131462921098321920/voaaiZfG_normal.png" TargetMode="External" /><Relationship Id="rId75" Type="http://schemas.openxmlformats.org/officeDocument/2006/relationships/hyperlink" Target="https://pbs.twimg.com/media/D8-eLgNVUAA-QXF.jpg" TargetMode="External" /><Relationship Id="rId76" Type="http://schemas.openxmlformats.org/officeDocument/2006/relationships/hyperlink" Target="https://twitter.com/#!/gabrielsurfcat/status/1135326435198021638" TargetMode="External" /><Relationship Id="rId77" Type="http://schemas.openxmlformats.org/officeDocument/2006/relationships/hyperlink" Target="https://twitter.com/#!/chlj/status/1135329074119938048" TargetMode="External" /><Relationship Id="rId78" Type="http://schemas.openxmlformats.org/officeDocument/2006/relationships/hyperlink" Target="https://twitter.com/#!/gabrielsurfcat/status/1135326435198021638" TargetMode="External" /><Relationship Id="rId79" Type="http://schemas.openxmlformats.org/officeDocument/2006/relationships/hyperlink" Target="https://twitter.com/#!/chlj/status/1135329074119938048" TargetMode="External" /><Relationship Id="rId80" Type="http://schemas.openxmlformats.org/officeDocument/2006/relationships/hyperlink" Target="https://twitter.com/#!/gabrielsurfcat/status/1135326435198021638" TargetMode="External" /><Relationship Id="rId81" Type="http://schemas.openxmlformats.org/officeDocument/2006/relationships/hyperlink" Target="https://twitter.com/#!/chlj/status/1135329074119938048" TargetMode="External" /><Relationship Id="rId82" Type="http://schemas.openxmlformats.org/officeDocument/2006/relationships/hyperlink" Target="https://twitter.com/#!/swagga242/status/1136128991105048578" TargetMode="External" /><Relationship Id="rId83" Type="http://schemas.openxmlformats.org/officeDocument/2006/relationships/hyperlink" Target="https://twitter.com/#!/hispanicjobs/status/1137003884646490112" TargetMode="External" /><Relationship Id="rId84" Type="http://schemas.openxmlformats.org/officeDocument/2006/relationships/hyperlink" Target="https://twitter.com/#!/poetonahill/status/1137087446741594112" TargetMode="External" /><Relationship Id="rId85" Type="http://schemas.openxmlformats.org/officeDocument/2006/relationships/hyperlink" Target="https://twitter.com/#!/antony511/status/1137184670939058176" TargetMode="External" /><Relationship Id="rId86" Type="http://schemas.openxmlformats.org/officeDocument/2006/relationships/hyperlink" Target="https://twitter.com/#!/antony511/status/1137184670939058176" TargetMode="External" /><Relationship Id="rId87" Type="http://schemas.openxmlformats.org/officeDocument/2006/relationships/hyperlink" Target="https://twitter.com/#!/unibadan_oaps/status/1137848611767762954" TargetMode="External" /><Relationship Id="rId88" Type="http://schemas.openxmlformats.org/officeDocument/2006/relationships/hyperlink" Target="https://twitter.com/#!/d_aruwajoye/status/1138491819677949957" TargetMode="External" /><Relationship Id="rId89" Type="http://schemas.openxmlformats.org/officeDocument/2006/relationships/hyperlink" Target="https://twitter.com/#!/womenspowerbook/status/1135420102122332160" TargetMode="External" /><Relationship Id="rId90" Type="http://schemas.openxmlformats.org/officeDocument/2006/relationships/hyperlink" Target="https://twitter.com/#!/womenspowerbook/status/1136460478761373696" TargetMode="External" /><Relationship Id="rId91" Type="http://schemas.openxmlformats.org/officeDocument/2006/relationships/hyperlink" Target="https://twitter.com/#!/womenspowerbook/status/1137512907082739712" TargetMode="External" /><Relationship Id="rId92" Type="http://schemas.openxmlformats.org/officeDocument/2006/relationships/hyperlink" Target="https://twitter.com/#!/womenspowerbook/status/1138637053615398912" TargetMode="External" /><Relationship Id="rId93" Type="http://schemas.openxmlformats.org/officeDocument/2006/relationships/hyperlink" Target="https://twitter.com/#!/iyereikhide/status/1138768858897035266" TargetMode="External" /><Relationship Id="rId94" Type="http://schemas.openxmlformats.org/officeDocument/2006/relationships/hyperlink" Target="https://twitter.com/#!/media_chat/status/809609183960113152" TargetMode="External" /><Relationship Id="rId95" Type="http://schemas.openxmlformats.org/officeDocument/2006/relationships/hyperlink" Target="https://twitter.com/#!/mr_lewanted/status/1138836677621821441" TargetMode="External" /><Relationship Id="rId96" Type="http://schemas.openxmlformats.org/officeDocument/2006/relationships/hyperlink" Target="https://twitter.com/#!/derekeb/status/1135974898189230080" TargetMode="External" /><Relationship Id="rId97" Type="http://schemas.openxmlformats.org/officeDocument/2006/relationships/hyperlink" Target="https://twitter.com/#!/derekeb/status/1138853776310169600" TargetMode="External" /><Relationship Id="rId98" Type="http://schemas.openxmlformats.org/officeDocument/2006/relationships/hyperlink" Target="https://twitter.com/#!/faithatheismnub/status/1135617148183896064" TargetMode="External" /><Relationship Id="rId99" Type="http://schemas.openxmlformats.org/officeDocument/2006/relationships/hyperlink" Target="https://twitter.com/#!/faithatheismnub/status/1136341425845673992" TargetMode="External" /><Relationship Id="rId100" Type="http://schemas.openxmlformats.org/officeDocument/2006/relationships/hyperlink" Target="https://twitter.com/#!/faithatheismnub/status/1137061180948865024" TargetMode="External" /><Relationship Id="rId101" Type="http://schemas.openxmlformats.org/officeDocument/2006/relationships/hyperlink" Target="https://twitter.com/#!/faithatheismnub/status/1137790723477135360" TargetMode="External" /><Relationship Id="rId102" Type="http://schemas.openxmlformats.org/officeDocument/2006/relationships/hyperlink" Target="https://twitter.com/#!/faithatheismnub/status/1138519043206500352" TargetMode="External" /><Relationship Id="rId103" Type="http://schemas.openxmlformats.org/officeDocument/2006/relationships/hyperlink" Target="https://twitter.com/#!/faithatheismnub/status/1139247580003610624" TargetMode="External" /><Relationship Id="rId104" Type="http://schemas.openxmlformats.org/officeDocument/2006/relationships/hyperlink" Target="https://twitter.com/#!/americandigest_/status/1135569540241342465" TargetMode="External" /><Relationship Id="rId105" Type="http://schemas.openxmlformats.org/officeDocument/2006/relationships/hyperlink" Target="https://twitter.com/#!/americandigest_/status/1135813243346259968" TargetMode="External" /><Relationship Id="rId106" Type="http://schemas.openxmlformats.org/officeDocument/2006/relationships/hyperlink" Target="https://twitter.com/#!/americandigest_/status/1135996914024013824" TargetMode="External" /><Relationship Id="rId107" Type="http://schemas.openxmlformats.org/officeDocument/2006/relationships/hyperlink" Target="https://twitter.com/#!/americandigest_/status/1136644014021779456" TargetMode="External" /><Relationship Id="rId108" Type="http://schemas.openxmlformats.org/officeDocument/2006/relationships/hyperlink" Target="https://twitter.com/#!/americandigest_/status/1136891732757491723" TargetMode="External" /><Relationship Id="rId109" Type="http://schemas.openxmlformats.org/officeDocument/2006/relationships/hyperlink" Target="https://twitter.com/#!/americandigest_/status/1139303153285812224" TargetMode="External" /><Relationship Id="rId110" Type="http://schemas.openxmlformats.org/officeDocument/2006/relationships/comments" Target="../comments1.xml" /><Relationship Id="rId111" Type="http://schemas.openxmlformats.org/officeDocument/2006/relationships/vmlDrawing" Target="../drawings/vmlDrawing1.vml" /><Relationship Id="rId112" Type="http://schemas.openxmlformats.org/officeDocument/2006/relationships/table" Target="../tables/table1.xml" /><Relationship Id="rId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 Type="http://schemas.openxmlformats.org/officeDocument/2006/relationships/hyperlink" Target="https://poet-on-a-hill.blogspot.com/2019/06/wartime-childhood.html?spref=tw" TargetMode="External" /><Relationship Id="rId3" Type="http://schemas.openxmlformats.org/officeDocument/2006/relationships/hyperlink" Target="https://www.instagram.com/p/BygXf_EF9kf/?igshid=18gyrhd9g973w" TargetMode="External" /><Relationship Id="rId4" Type="http://schemas.openxmlformats.org/officeDocument/2006/relationships/hyperlink" Target="https://www.instagram.com/p/Byk7_bqHKNt/?igshid=1lbi6xkfuh1os"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s://www.instagram.com/p/Bym5-6BAkMD/?igshid=7ufh7qwupugt" TargetMode="External" /><Relationship Id="rId10" Type="http://schemas.openxmlformats.org/officeDocument/2006/relationships/hyperlink" Target="https://www.facebook.com/login.php?next=https%3A%2F%2Fwww.facebook.com%2Fgroups%2F344855062239313%2F" TargetMode="External" /><Relationship Id="rId11" Type="http://schemas.openxmlformats.org/officeDocument/2006/relationships/hyperlink" Target="https://link.medium.com/pwRDxbndfX" TargetMode="External" /><Relationship Id="rId12" Type="http://schemas.openxmlformats.org/officeDocument/2006/relationships/hyperlink" Target="https://www.hollywoodreporter.com/live-feed/disney-exec-talks-marvel-shows-creating-a-digital-hearth-1216807"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americandigest.news/trump-wades-into-brexit-and-police-search-for-virginia-beach-motive-mediachat-news-today/" TargetMode="External" /><Relationship Id="rId20" Type="http://schemas.openxmlformats.org/officeDocument/2006/relationships/hyperlink" Target="https://americandigest.news/2-salvadoran-migrants-die-after-being-apprehended-at-border-over-the-weekend-mediachat-news-today/" TargetMode="External" /><Relationship Id="rId21" Type="http://schemas.openxmlformats.org/officeDocument/2006/relationships/hyperlink" Target="https://americandigest.news/the-vice-chair-of-the-fed-says-if-the-yield-curve-inverts-he-would-take-it-seriously-mediachat-news-today/" TargetMode="External" /><Relationship Id="rId22" Type="http://schemas.openxmlformats.org/officeDocument/2006/relationships/hyperlink" Target="https://americandigest.news/england-fans-behaviour-an-embarrassment-mediachat-news-today/" TargetMode="External" /><Relationship Id="rId23" Type="http://schemas.openxmlformats.org/officeDocument/2006/relationships/hyperlink" Target="https://americandigest.news/one-cadet-killed-in-training-accident-at-west-point-21-others-injured-mediachat-news-today/" TargetMode="External" /><Relationship Id="rId24" Type="http://schemas.openxmlformats.org/officeDocument/2006/relationships/hyperlink" Target="https://americandigest.news/red-robin-callaway-golf-rh-more-mediachat-news-today/" TargetMode="External" /><Relationship Id="rId25" Type="http://schemas.openxmlformats.org/officeDocument/2006/relationships/hyperlink" Target="https://pbs.twimg.com/tweet_video_thumb/D8F9XKwXYAICEba.jpg" TargetMode="External" /><Relationship Id="rId26" Type="http://schemas.openxmlformats.org/officeDocument/2006/relationships/hyperlink" Target="https://pbs.twimg.com/media/D8dzAcKXsAAjrDD.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2dAKP2WIAATDzT.jpg" TargetMode="External" /><Relationship Id="rId29" Type="http://schemas.openxmlformats.org/officeDocument/2006/relationships/hyperlink" Target="https://pbs.twimg.com/media/C2dAKP2WIAATDzT.jpg" TargetMode="External" /><Relationship Id="rId30" Type="http://schemas.openxmlformats.org/officeDocument/2006/relationships/hyperlink" Target="https://pbs.twimg.com/media/C2dAKP2WIAATDzT.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D8PfLD4UcAA9olH.jpg" TargetMode="External" /><Relationship Id="rId38" Type="http://schemas.openxmlformats.org/officeDocument/2006/relationships/hyperlink" Target="https://pbs.twimg.com/media/D8YrtNHXkAETvRR.jpg" TargetMode="External" /><Relationship Id="rId39" Type="http://schemas.openxmlformats.org/officeDocument/2006/relationships/hyperlink" Target="https://pbs.twimg.com/media/D8-eLgNVUAA-QXF.jpg" TargetMode="External" /><Relationship Id="rId40" Type="http://schemas.openxmlformats.org/officeDocument/2006/relationships/hyperlink" Target="https://pbs.twimg.com/tweet_video_thumb/D8F9XKwXYAICEba.jpg" TargetMode="External" /><Relationship Id="rId41" Type="http://schemas.openxmlformats.org/officeDocument/2006/relationships/hyperlink" Target="http://pbs.twimg.com/profile_images/694680759827759104/_NuRqdMy_normal.jpg" TargetMode="External" /><Relationship Id="rId42" Type="http://schemas.openxmlformats.org/officeDocument/2006/relationships/hyperlink" Target="http://pbs.twimg.com/profile_images/1136123770509365250/ZgWcCHnf_normal.jpg" TargetMode="External" /><Relationship Id="rId43" Type="http://schemas.openxmlformats.org/officeDocument/2006/relationships/hyperlink" Target="https://pbs.twimg.com/media/D8dzAcKXsAAjrDD.jpg" TargetMode="External" /><Relationship Id="rId44" Type="http://schemas.openxmlformats.org/officeDocument/2006/relationships/hyperlink" Target="http://pbs.twimg.com/profile_images/3372354615/8f3860c5e1ddf7a52990cee8568b88da_normal.jpeg" TargetMode="External" /><Relationship Id="rId45" Type="http://schemas.openxmlformats.org/officeDocument/2006/relationships/hyperlink" Target="http://pbs.twimg.com/profile_images/748903314343993345/HT418bYG_normal.jpg" TargetMode="External" /><Relationship Id="rId46" Type="http://schemas.openxmlformats.org/officeDocument/2006/relationships/hyperlink" Target="http://pbs.twimg.com/profile_images/1045349823367524352/k1mUr8QM_normal.jpg" TargetMode="External" /><Relationship Id="rId47" Type="http://schemas.openxmlformats.org/officeDocument/2006/relationships/hyperlink" Target="http://pbs.twimg.com/profile_images/1053035154049048576/xSeKMGnX_normal.jpg" TargetMode="External" /><Relationship Id="rId48" Type="http://schemas.openxmlformats.org/officeDocument/2006/relationships/hyperlink" Target="https://pbs.twimg.com/media/C2dAKP2WIAATDzT.jpg" TargetMode="External" /><Relationship Id="rId49" Type="http://schemas.openxmlformats.org/officeDocument/2006/relationships/hyperlink" Target="https://pbs.twimg.com/media/C2dAKP2WIAATDzT.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pbs.twimg.com/profile_images/673852237458862080/zyKq_vMo_normal.jpg" TargetMode="External" /><Relationship Id="rId53" Type="http://schemas.openxmlformats.org/officeDocument/2006/relationships/hyperlink" Target="http://pbs.twimg.com/profile_images/2692259644/7e585c26608630cf887f78d0fb9caa22_normal.jpeg" TargetMode="External" /><Relationship Id="rId54" Type="http://schemas.openxmlformats.org/officeDocument/2006/relationships/hyperlink" Target="http://pbs.twimg.com/profile_images/1105476979875373059/aETuJJCV_normal.jpg" TargetMode="External" /><Relationship Id="rId55" Type="http://schemas.openxmlformats.org/officeDocument/2006/relationships/hyperlink" Target="http://pbs.twimg.com/profile_images/1062510630492528641/Tm30HDnT_normal.jpg" TargetMode="External" /><Relationship Id="rId56" Type="http://schemas.openxmlformats.org/officeDocument/2006/relationships/hyperlink" Target="http://pbs.twimg.com/profile_images/1062510630492528641/Tm30HDnT_normal.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s://pbs.twimg.com/media/C2dkJtkXcAA0cBx.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pbs.twimg.com/profile_images/1131462921098321920/voaaiZfG_normal.png" TargetMode="External" /><Relationship Id="rId64" Type="http://schemas.openxmlformats.org/officeDocument/2006/relationships/hyperlink" Target="http://pbs.twimg.com/profile_images/1131462921098321920/voaaiZfG_normal.png" TargetMode="External" /><Relationship Id="rId65" Type="http://schemas.openxmlformats.org/officeDocument/2006/relationships/hyperlink" Target="https://pbs.twimg.com/media/D8PfLD4UcAA9olH.jpg" TargetMode="External" /><Relationship Id="rId66" Type="http://schemas.openxmlformats.org/officeDocument/2006/relationships/hyperlink" Target="https://pbs.twimg.com/media/D8YrtNHXkAETvRR.jpg" TargetMode="External" /><Relationship Id="rId67" Type="http://schemas.openxmlformats.org/officeDocument/2006/relationships/hyperlink" Target="http://pbs.twimg.com/profile_images/1131462921098321920/voaaiZfG_normal.png" TargetMode="External" /><Relationship Id="rId68" Type="http://schemas.openxmlformats.org/officeDocument/2006/relationships/hyperlink" Target="https://pbs.twimg.com/media/D8-eLgNVUAA-QXF.jpg" TargetMode="External" /><Relationship Id="rId69" Type="http://schemas.openxmlformats.org/officeDocument/2006/relationships/hyperlink" Target="https://twitter.com/#!/gabrielsurfcat/status/1135326435198021638" TargetMode="External" /><Relationship Id="rId70" Type="http://schemas.openxmlformats.org/officeDocument/2006/relationships/hyperlink" Target="https://twitter.com/#!/chlj/status/1135329074119938048" TargetMode="External" /><Relationship Id="rId71" Type="http://schemas.openxmlformats.org/officeDocument/2006/relationships/hyperlink" Target="https://twitter.com/#!/swagga242/status/1136128991105048578" TargetMode="External" /><Relationship Id="rId72" Type="http://schemas.openxmlformats.org/officeDocument/2006/relationships/hyperlink" Target="https://twitter.com/#!/hispanicjobs/status/1137003884646490112" TargetMode="External" /><Relationship Id="rId73" Type="http://schemas.openxmlformats.org/officeDocument/2006/relationships/hyperlink" Target="https://twitter.com/#!/poetonahill/status/1137087446741594112" TargetMode="External" /><Relationship Id="rId74" Type="http://schemas.openxmlformats.org/officeDocument/2006/relationships/hyperlink" Target="https://twitter.com/#!/antony511/status/1137184670939058176" TargetMode="External" /><Relationship Id="rId75" Type="http://schemas.openxmlformats.org/officeDocument/2006/relationships/hyperlink" Target="https://twitter.com/#!/unibadan_oaps/status/1137848611767762954" TargetMode="External" /><Relationship Id="rId76" Type="http://schemas.openxmlformats.org/officeDocument/2006/relationships/hyperlink" Target="https://twitter.com/#!/d_aruwajoye/status/1138491819677949957" TargetMode="External" /><Relationship Id="rId77" Type="http://schemas.openxmlformats.org/officeDocument/2006/relationships/hyperlink" Target="https://twitter.com/#!/womenspowerbook/status/1135420102122332160" TargetMode="External" /><Relationship Id="rId78" Type="http://schemas.openxmlformats.org/officeDocument/2006/relationships/hyperlink" Target="https://twitter.com/#!/womenspowerbook/status/1136460478761373696" TargetMode="External" /><Relationship Id="rId79" Type="http://schemas.openxmlformats.org/officeDocument/2006/relationships/hyperlink" Target="https://twitter.com/#!/womenspowerbook/status/1137512907082739712" TargetMode="External" /><Relationship Id="rId80" Type="http://schemas.openxmlformats.org/officeDocument/2006/relationships/hyperlink" Target="https://twitter.com/#!/womenspowerbook/status/1138637053615398912" TargetMode="External" /><Relationship Id="rId81" Type="http://schemas.openxmlformats.org/officeDocument/2006/relationships/hyperlink" Target="https://twitter.com/#!/iyereikhide/status/1138768858897035266" TargetMode="External" /><Relationship Id="rId82" Type="http://schemas.openxmlformats.org/officeDocument/2006/relationships/hyperlink" Target="https://twitter.com/#!/media_chat/status/809609183960113152" TargetMode="External" /><Relationship Id="rId83" Type="http://schemas.openxmlformats.org/officeDocument/2006/relationships/hyperlink" Target="https://twitter.com/#!/mr_lewanted/status/1138836677621821441" TargetMode="External" /><Relationship Id="rId84" Type="http://schemas.openxmlformats.org/officeDocument/2006/relationships/hyperlink" Target="https://twitter.com/#!/derekeb/status/1135974898189230080" TargetMode="External" /><Relationship Id="rId85" Type="http://schemas.openxmlformats.org/officeDocument/2006/relationships/hyperlink" Target="https://twitter.com/#!/derekeb/status/1138853776310169600" TargetMode="External" /><Relationship Id="rId86" Type="http://schemas.openxmlformats.org/officeDocument/2006/relationships/hyperlink" Target="https://twitter.com/#!/faithatheismnub/status/1135617148183896064" TargetMode="External" /><Relationship Id="rId87" Type="http://schemas.openxmlformats.org/officeDocument/2006/relationships/hyperlink" Target="https://twitter.com/#!/faithatheismnub/status/1136341425845673992" TargetMode="External" /><Relationship Id="rId88" Type="http://schemas.openxmlformats.org/officeDocument/2006/relationships/hyperlink" Target="https://twitter.com/#!/faithatheismnub/status/1137061180948865024" TargetMode="External" /><Relationship Id="rId89" Type="http://schemas.openxmlformats.org/officeDocument/2006/relationships/hyperlink" Target="https://twitter.com/#!/faithatheismnub/status/1137790723477135360" TargetMode="External" /><Relationship Id="rId90" Type="http://schemas.openxmlformats.org/officeDocument/2006/relationships/hyperlink" Target="https://twitter.com/#!/faithatheismnub/status/1138519043206500352" TargetMode="External" /><Relationship Id="rId91" Type="http://schemas.openxmlformats.org/officeDocument/2006/relationships/hyperlink" Target="https://twitter.com/#!/faithatheismnub/status/1139247580003610624" TargetMode="External" /><Relationship Id="rId92" Type="http://schemas.openxmlformats.org/officeDocument/2006/relationships/hyperlink" Target="https://twitter.com/#!/americandigest_/status/1135569540241342465" TargetMode="External" /><Relationship Id="rId93" Type="http://schemas.openxmlformats.org/officeDocument/2006/relationships/hyperlink" Target="https://twitter.com/#!/americandigest_/status/1135813243346259968" TargetMode="External" /><Relationship Id="rId94" Type="http://schemas.openxmlformats.org/officeDocument/2006/relationships/hyperlink" Target="https://twitter.com/#!/americandigest_/status/1135996914024013824" TargetMode="External" /><Relationship Id="rId95" Type="http://schemas.openxmlformats.org/officeDocument/2006/relationships/hyperlink" Target="https://twitter.com/#!/americandigest_/status/1136644014021779456" TargetMode="External" /><Relationship Id="rId96" Type="http://schemas.openxmlformats.org/officeDocument/2006/relationships/hyperlink" Target="https://twitter.com/#!/americandigest_/status/1136891732757491723" TargetMode="External" /><Relationship Id="rId97" Type="http://schemas.openxmlformats.org/officeDocument/2006/relationships/hyperlink" Target="https://twitter.com/#!/americandigest_/status/1139303153285812224" TargetMode="External" /><Relationship Id="rId98" Type="http://schemas.openxmlformats.org/officeDocument/2006/relationships/comments" Target="../comments12.xml" /><Relationship Id="rId99" Type="http://schemas.openxmlformats.org/officeDocument/2006/relationships/vmlDrawing" Target="../drawings/vmlDrawing6.vml" /><Relationship Id="rId100" Type="http://schemas.openxmlformats.org/officeDocument/2006/relationships/table" Target="../tables/table22.xml" /><Relationship Id="rId1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8E1juRsFD" TargetMode="External" /><Relationship Id="rId2" Type="http://schemas.openxmlformats.org/officeDocument/2006/relationships/hyperlink" Target="https://t.co/rUFlRSSAcz" TargetMode="External" /><Relationship Id="rId3" Type="http://schemas.openxmlformats.org/officeDocument/2006/relationships/hyperlink" Target="https://t.co/gDX4EIm5NV" TargetMode="External" /><Relationship Id="rId4" Type="http://schemas.openxmlformats.org/officeDocument/2006/relationships/hyperlink" Target="https://t.co/guKrCXg58b" TargetMode="External" /><Relationship Id="rId5" Type="http://schemas.openxmlformats.org/officeDocument/2006/relationships/hyperlink" Target="http://t.co/S3UNo7ojFm" TargetMode="External" /><Relationship Id="rId6" Type="http://schemas.openxmlformats.org/officeDocument/2006/relationships/hyperlink" Target="http://t.co/Ph0E86CLLJ" TargetMode="External" /><Relationship Id="rId7" Type="http://schemas.openxmlformats.org/officeDocument/2006/relationships/hyperlink" Target="https://t.co/S3QRAamnJK" TargetMode="External" /><Relationship Id="rId8" Type="http://schemas.openxmlformats.org/officeDocument/2006/relationships/hyperlink" Target="https://t.co/6NUSE0w6AN" TargetMode="External" /><Relationship Id="rId9" Type="http://schemas.openxmlformats.org/officeDocument/2006/relationships/hyperlink" Target="https://t.co/lEOZ38aA3Q" TargetMode="External" /><Relationship Id="rId10" Type="http://schemas.openxmlformats.org/officeDocument/2006/relationships/hyperlink" Target="http://t.co/Et3TV3BO2Q" TargetMode="External" /><Relationship Id="rId11" Type="http://schemas.openxmlformats.org/officeDocument/2006/relationships/hyperlink" Target="https://t.co/rFcUmgTNVq" TargetMode="External" /><Relationship Id="rId12" Type="http://schemas.openxmlformats.org/officeDocument/2006/relationships/hyperlink" Target="https://t.co/ioDZwZWJiy" TargetMode="External" /><Relationship Id="rId13" Type="http://schemas.openxmlformats.org/officeDocument/2006/relationships/hyperlink" Target="http://roberttercek.com/" TargetMode="External" /><Relationship Id="rId14" Type="http://schemas.openxmlformats.org/officeDocument/2006/relationships/hyperlink" Target="https://t.co/HynB1A3ItS" TargetMode="External" /><Relationship Id="rId15" Type="http://schemas.openxmlformats.org/officeDocument/2006/relationships/hyperlink" Target="https://t.co/9WUAq8mhJb" TargetMode="External" /><Relationship Id="rId16" Type="http://schemas.openxmlformats.org/officeDocument/2006/relationships/hyperlink" Target="https://t.co/sBgSDKDujv" TargetMode="External" /><Relationship Id="rId17" Type="http://schemas.openxmlformats.org/officeDocument/2006/relationships/hyperlink" Target="https://pbs.twimg.com/profile_banners/428754760/1426486258" TargetMode="External" /><Relationship Id="rId18" Type="http://schemas.openxmlformats.org/officeDocument/2006/relationships/hyperlink" Target="https://pbs.twimg.com/profile_banners/19848777/1356410122" TargetMode="External" /><Relationship Id="rId19" Type="http://schemas.openxmlformats.org/officeDocument/2006/relationships/hyperlink" Target="https://pbs.twimg.com/profile_banners/16245616/1511051553" TargetMode="External" /><Relationship Id="rId20" Type="http://schemas.openxmlformats.org/officeDocument/2006/relationships/hyperlink" Target="https://pbs.twimg.com/profile_banners/51220255/1552018744" TargetMode="External" /><Relationship Id="rId21" Type="http://schemas.openxmlformats.org/officeDocument/2006/relationships/hyperlink" Target="https://pbs.twimg.com/profile_banners/25560855/1418537729" TargetMode="External" /><Relationship Id="rId22" Type="http://schemas.openxmlformats.org/officeDocument/2006/relationships/hyperlink" Target="https://pbs.twimg.com/profile_banners/111681055/1553389113" TargetMode="External" /><Relationship Id="rId23" Type="http://schemas.openxmlformats.org/officeDocument/2006/relationships/hyperlink" Target="https://pbs.twimg.com/profile_banners/28111879/1461295590" TargetMode="External" /><Relationship Id="rId24" Type="http://schemas.openxmlformats.org/officeDocument/2006/relationships/hyperlink" Target="https://pbs.twimg.com/profile_banners/26174692/1529373164" TargetMode="External" /><Relationship Id="rId25" Type="http://schemas.openxmlformats.org/officeDocument/2006/relationships/hyperlink" Target="https://pbs.twimg.com/profile_banners/867028730/1350259807" TargetMode="External" /><Relationship Id="rId26" Type="http://schemas.openxmlformats.org/officeDocument/2006/relationships/hyperlink" Target="https://pbs.twimg.com/profile_banners/1045196630394380288/1538029700" TargetMode="External" /><Relationship Id="rId27" Type="http://schemas.openxmlformats.org/officeDocument/2006/relationships/hyperlink" Target="https://pbs.twimg.com/profile_banners/165076144/1538516498" TargetMode="External" /><Relationship Id="rId28" Type="http://schemas.openxmlformats.org/officeDocument/2006/relationships/hyperlink" Target="https://pbs.twimg.com/profile_banners/136405915/1540097736" TargetMode="External" /><Relationship Id="rId29" Type="http://schemas.openxmlformats.org/officeDocument/2006/relationships/hyperlink" Target="https://pbs.twimg.com/profile_banners/328638472/1493583065" TargetMode="External" /><Relationship Id="rId30" Type="http://schemas.openxmlformats.org/officeDocument/2006/relationships/hyperlink" Target="https://pbs.twimg.com/profile_banners/1353029142/1529412578" TargetMode="External" /><Relationship Id="rId31" Type="http://schemas.openxmlformats.org/officeDocument/2006/relationships/hyperlink" Target="https://pbs.twimg.com/profile_banners/1105473243396403200/1559831509" TargetMode="External" /><Relationship Id="rId32" Type="http://schemas.openxmlformats.org/officeDocument/2006/relationships/hyperlink" Target="https://pbs.twimg.com/profile_banners/6505892/1461777860" TargetMode="External" /><Relationship Id="rId33" Type="http://schemas.openxmlformats.org/officeDocument/2006/relationships/hyperlink" Target="https://pbs.twimg.com/profile_banners/26937522/1441411591" TargetMode="External" /><Relationship Id="rId34" Type="http://schemas.openxmlformats.org/officeDocument/2006/relationships/hyperlink" Target="https://pbs.twimg.com/profile_banners/17446621/1560364253" TargetMode="External" /><Relationship Id="rId35" Type="http://schemas.openxmlformats.org/officeDocument/2006/relationships/hyperlink" Target="https://pbs.twimg.com/profile_banners/725719130184232961/1493600845" TargetMode="External" /><Relationship Id="rId36" Type="http://schemas.openxmlformats.org/officeDocument/2006/relationships/hyperlink" Target="https://pbs.twimg.com/profile_banners/856537207460507655/1558596835"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9/bg.gif" TargetMode="External" /><Relationship Id="rId39" Type="http://schemas.openxmlformats.org/officeDocument/2006/relationships/hyperlink" Target="http://abs.twimg.com/images/themes/theme12/bg.gif" TargetMode="External" /><Relationship Id="rId40" Type="http://schemas.openxmlformats.org/officeDocument/2006/relationships/hyperlink" Target="http://abs.twimg.com/images/themes/theme1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5/bg.png" TargetMode="External" /><Relationship Id="rId45" Type="http://schemas.openxmlformats.org/officeDocument/2006/relationships/hyperlink" Target="http://abs.twimg.com/images/themes/theme3/bg.gif"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5/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pbs.twimg.com/profile_images/637205125988265984/WOY3iISt_normal.jpg" TargetMode="External" /><Relationship Id="rId55" Type="http://schemas.openxmlformats.org/officeDocument/2006/relationships/hyperlink" Target="http://pbs.twimg.com/profile_images/1134260928373854209/lRdW0ryD_normal.png" TargetMode="External" /><Relationship Id="rId56" Type="http://schemas.openxmlformats.org/officeDocument/2006/relationships/hyperlink" Target="http://pbs.twimg.com/profile_images/694680759827759104/_NuRqdMy_normal.jpg" TargetMode="External" /><Relationship Id="rId57" Type="http://schemas.openxmlformats.org/officeDocument/2006/relationships/hyperlink" Target="http://pbs.twimg.com/profile_images/504448328809971712/LLx3Kkg2_normal.jpeg" TargetMode="External" /><Relationship Id="rId58" Type="http://schemas.openxmlformats.org/officeDocument/2006/relationships/hyperlink" Target="http://pbs.twimg.com/profile_images/1136123770509365250/ZgWcCHnf_normal.jpg" TargetMode="External" /><Relationship Id="rId59" Type="http://schemas.openxmlformats.org/officeDocument/2006/relationships/hyperlink" Target="http://pbs.twimg.com/profile_images/1304169008/MC_70301300_1_normal.jpg" TargetMode="External" /><Relationship Id="rId60" Type="http://schemas.openxmlformats.org/officeDocument/2006/relationships/hyperlink" Target="http://pbs.twimg.com/profile_images/3372354615/8f3860c5e1ddf7a52990cee8568b88da_normal.jpeg" TargetMode="External" /><Relationship Id="rId61" Type="http://schemas.openxmlformats.org/officeDocument/2006/relationships/hyperlink" Target="http://pbs.twimg.com/profile_images/748903314343993345/HT418bYG_normal.jpg" TargetMode="External" /><Relationship Id="rId62" Type="http://schemas.openxmlformats.org/officeDocument/2006/relationships/hyperlink" Target="http://pbs.twimg.com/profile_images/602190880716378112/kh-I3yHX_normal.jpg" TargetMode="External" /><Relationship Id="rId63" Type="http://schemas.openxmlformats.org/officeDocument/2006/relationships/hyperlink" Target="http://pbs.twimg.com/profile_images/2692259644/7e585c26608630cf887f78d0fb9caa22_normal.jpeg" TargetMode="External" /><Relationship Id="rId64" Type="http://schemas.openxmlformats.org/officeDocument/2006/relationships/hyperlink" Target="http://pbs.twimg.com/profile_images/1045349823367524352/k1mUr8QM_normal.jpg" TargetMode="External" /><Relationship Id="rId65" Type="http://schemas.openxmlformats.org/officeDocument/2006/relationships/hyperlink" Target="http://pbs.twimg.com/profile_images/1044753945393016833/Ktd_rhKX_normal.jpg" TargetMode="External" /><Relationship Id="rId66" Type="http://schemas.openxmlformats.org/officeDocument/2006/relationships/hyperlink" Target="http://pbs.twimg.com/profile_images/1053035154049048576/xSeKMGnX_normal.jpg" TargetMode="External" /><Relationship Id="rId67" Type="http://schemas.openxmlformats.org/officeDocument/2006/relationships/hyperlink" Target="http://pbs.twimg.com/profile_images/1523706394/WPB_normal.gif" TargetMode="External" /><Relationship Id="rId68" Type="http://schemas.openxmlformats.org/officeDocument/2006/relationships/hyperlink" Target="http://pbs.twimg.com/profile_images/673852237458862080/zyKq_vMo_normal.jpg" TargetMode="External" /><Relationship Id="rId69" Type="http://schemas.openxmlformats.org/officeDocument/2006/relationships/hyperlink" Target="http://pbs.twimg.com/profile_images/1105476979875373059/aETuJJCV_normal.jpg" TargetMode="External" /><Relationship Id="rId70" Type="http://schemas.openxmlformats.org/officeDocument/2006/relationships/hyperlink" Target="http://pbs.twimg.com/profile_images/1062510630492528641/Tm30HDnT_normal.jpg" TargetMode="External" /><Relationship Id="rId71" Type="http://schemas.openxmlformats.org/officeDocument/2006/relationships/hyperlink" Target="http://pbs.twimg.com/profile_images/203545130/tercek_foto_normal.jpeg" TargetMode="External" /><Relationship Id="rId72" Type="http://schemas.openxmlformats.org/officeDocument/2006/relationships/hyperlink" Target="http://pbs.twimg.com/profile_images/528317230367268865/Po8lHinI_normal.jpeg" TargetMode="External" /><Relationship Id="rId73" Type="http://schemas.openxmlformats.org/officeDocument/2006/relationships/hyperlink" Target="http://pbs.twimg.com/profile_images/725743571240914944/5d1EM5fU_normal.jpg" TargetMode="External" /><Relationship Id="rId74" Type="http://schemas.openxmlformats.org/officeDocument/2006/relationships/hyperlink" Target="http://pbs.twimg.com/profile_images/1131462921098321920/voaaiZfG_normal.png" TargetMode="External" /><Relationship Id="rId75" Type="http://schemas.openxmlformats.org/officeDocument/2006/relationships/hyperlink" Target="https://twitter.com/gabrielsurfcat" TargetMode="External" /><Relationship Id="rId76" Type="http://schemas.openxmlformats.org/officeDocument/2006/relationships/hyperlink" Target="https://twitter.com/kilby76" TargetMode="External" /><Relationship Id="rId77" Type="http://schemas.openxmlformats.org/officeDocument/2006/relationships/hyperlink" Target="https://twitter.com/chlj" TargetMode="External" /><Relationship Id="rId78" Type="http://schemas.openxmlformats.org/officeDocument/2006/relationships/hyperlink" Target="https://twitter.com/joebugbuster" TargetMode="External" /><Relationship Id="rId79" Type="http://schemas.openxmlformats.org/officeDocument/2006/relationships/hyperlink" Target="https://twitter.com/swagga242" TargetMode="External" /><Relationship Id="rId80" Type="http://schemas.openxmlformats.org/officeDocument/2006/relationships/hyperlink" Target="https://twitter.com/hispanicjobs" TargetMode="External" /><Relationship Id="rId81" Type="http://schemas.openxmlformats.org/officeDocument/2006/relationships/hyperlink" Target="https://twitter.com/poetonahill" TargetMode="External" /><Relationship Id="rId82" Type="http://schemas.openxmlformats.org/officeDocument/2006/relationships/hyperlink" Target="https://twitter.com/antony511" TargetMode="External" /><Relationship Id="rId83" Type="http://schemas.openxmlformats.org/officeDocument/2006/relationships/hyperlink" Target="https://twitter.com/hiphippie" TargetMode="External" /><Relationship Id="rId84" Type="http://schemas.openxmlformats.org/officeDocument/2006/relationships/hyperlink" Target="https://twitter.com/media_chat" TargetMode="External" /><Relationship Id="rId85" Type="http://schemas.openxmlformats.org/officeDocument/2006/relationships/hyperlink" Target="https://twitter.com/unibadan_oaps" TargetMode="External" /><Relationship Id="rId86" Type="http://schemas.openxmlformats.org/officeDocument/2006/relationships/hyperlink" Target="https://twitter.com/sophie_coolfm" TargetMode="External" /><Relationship Id="rId87" Type="http://schemas.openxmlformats.org/officeDocument/2006/relationships/hyperlink" Target="https://twitter.com/d_aruwajoye" TargetMode="External" /><Relationship Id="rId88" Type="http://schemas.openxmlformats.org/officeDocument/2006/relationships/hyperlink" Target="https://twitter.com/womenspowerbook" TargetMode="External" /><Relationship Id="rId89" Type="http://schemas.openxmlformats.org/officeDocument/2006/relationships/hyperlink" Target="https://twitter.com/iyereikhide" TargetMode="External" /><Relationship Id="rId90" Type="http://schemas.openxmlformats.org/officeDocument/2006/relationships/hyperlink" Target="https://twitter.com/mr_lewanted" TargetMode="External" /><Relationship Id="rId91" Type="http://schemas.openxmlformats.org/officeDocument/2006/relationships/hyperlink" Target="https://twitter.com/derekeb" TargetMode="External" /><Relationship Id="rId92" Type="http://schemas.openxmlformats.org/officeDocument/2006/relationships/hyperlink" Target="https://twitter.com/superplex" TargetMode="External" /><Relationship Id="rId93" Type="http://schemas.openxmlformats.org/officeDocument/2006/relationships/hyperlink" Target="https://twitter.com/thr" TargetMode="External" /><Relationship Id="rId94" Type="http://schemas.openxmlformats.org/officeDocument/2006/relationships/hyperlink" Target="https://twitter.com/faithatheismnub" TargetMode="External" /><Relationship Id="rId95" Type="http://schemas.openxmlformats.org/officeDocument/2006/relationships/hyperlink" Target="https://twitter.com/americandigest_" TargetMode="External" /><Relationship Id="rId96" Type="http://schemas.openxmlformats.org/officeDocument/2006/relationships/comments" Target="../comments2.xml" /><Relationship Id="rId97" Type="http://schemas.openxmlformats.org/officeDocument/2006/relationships/vmlDrawing" Target="../drawings/vmlDrawing2.vml" /><Relationship Id="rId98" Type="http://schemas.openxmlformats.org/officeDocument/2006/relationships/table" Target="../tables/table2.xml" /><Relationship Id="rId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americandigest.news/red-robin-callaway-golf-rh-more-mediachat-news-today/" TargetMode="External" /><Relationship Id="rId3" Type="http://schemas.openxmlformats.org/officeDocument/2006/relationships/hyperlink" Target="https://americandigest.news/one-cadet-killed-in-training-accident-at-west-point-21-others-injured-mediachat-news-today/" TargetMode="External" /><Relationship Id="rId4" Type="http://schemas.openxmlformats.org/officeDocument/2006/relationships/hyperlink" Target="https://americandigest.news/england-fans-behaviour-an-embarrassment-mediachat-news-today/" TargetMode="External" /><Relationship Id="rId5" Type="http://schemas.openxmlformats.org/officeDocument/2006/relationships/hyperlink" Target="https://americandigest.news/the-vice-chair-of-the-fed-says-if-the-yield-curve-inverts-he-would-take-it-seriously-mediachat-news-today/" TargetMode="External" /><Relationship Id="rId6" Type="http://schemas.openxmlformats.org/officeDocument/2006/relationships/hyperlink" Target="https://americandigest.news/2-salvadoran-migrants-die-after-being-apprehended-at-border-over-the-weekend-mediachat-news-today/" TargetMode="External" /><Relationship Id="rId7" Type="http://schemas.openxmlformats.org/officeDocument/2006/relationships/hyperlink" Target="https://americandigest.news/trump-wades-into-brexit-and-police-search-for-virginia-beach-motive-mediachat-news-today/" TargetMode="External" /><Relationship Id="rId8" Type="http://schemas.openxmlformats.org/officeDocument/2006/relationships/hyperlink" Target="https://www.hollywoodreporter.com/live-feed/disney-exec-talks-marvel-shows-creating-a-digital-hearth-1216807" TargetMode="External" /><Relationship Id="rId9" Type="http://schemas.openxmlformats.org/officeDocument/2006/relationships/hyperlink" Target="https://link.medium.com/pwRDxbndfX" TargetMode="External" /><Relationship Id="rId10" Type="http://schemas.openxmlformats.org/officeDocument/2006/relationships/hyperlink" Target="https://www.instagram.com/p/Bym5-6BAkMD/?igshid=7ufh7qwupugt"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13" Type="http://schemas.openxmlformats.org/officeDocument/2006/relationships/hyperlink" Target="https://poet-on-a-hill.blogspot.com/2019/06/wartime-childhood.html?spref=tw" TargetMode="External" /><Relationship Id="rId14" Type="http://schemas.openxmlformats.org/officeDocument/2006/relationships/hyperlink" Target="https://www.instagram.com/p/Byk7_bqHKNt/?igshid=1lbi6xkfuh1os" TargetMode="External" /><Relationship Id="rId15" Type="http://schemas.openxmlformats.org/officeDocument/2006/relationships/hyperlink" Target="https://www.instagram.com/p/Bym5-6BAkMD/?igshid=7ufh7qwupugt" TargetMode="External" /><Relationship Id="rId16" Type="http://schemas.openxmlformats.org/officeDocument/2006/relationships/hyperlink" Target="https://americandigest.news/red-robin-callaway-golf-rh-more-mediachat-news-today/" TargetMode="External" /><Relationship Id="rId17" Type="http://schemas.openxmlformats.org/officeDocument/2006/relationships/hyperlink" Target="https://americandigest.news/trump-wades-into-brexit-and-police-search-for-virginia-beach-motive-mediachat-news-today/" TargetMode="External" /><Relationship Id="rId18" Type="http://schemas.openxmlformats.org/officeDocument/2006/relationships/hyperlink" Target="https://americandigest.news/2-salvadoran-migrants-die-after-being-apprehended-at-border-over-the-weekend-mediachat-news-today/" TargetMode="External" /><Relationship Id="rId19" Type="http://schemas.openxmlformats.org/officeDocument/2006/relationships/hyperlink" Target="https://americandigest.news/the-vice-chair-of-the-fed-says-if-the-yield-curve-inverts-he-would-take-it-seriously-mediachat-news-today/" TargetMode="External" /><Relationship Id="rId20" Type="http://schemas.openxmlformats.org/officeDocument/2006/relationships/hyperlink" Target="https://americandigest.news/england-fans-behaviour-an-embarrassment-mediachat-news-today/" TargetMode="External" /><Relationship Id="rId21" Type="http://schemas.openxmlformats.org/officeDocument/2006/relationships/hyperlink" Target="https://www.facebook.com/login.php?next=https%3A%2F%2Fwww.facebook.com%2Fgroups%2F344855062239313%2F" TargetMode="External" /><Relationship Id="rId22" Type="http://schemas.openxmlformats.org/officeDocument/2006/relationships/hyperlink" Target="https://www.hollywoodreporter.com/live-feed/disney-exec-talks-marvel-shows-creating-a-digital-hearth-1216807" TargetMode="External" /><Relationship Id="rId23" Type="http://schemas.openxmlformats.org/officeDocument/2006/relationships/hyperlink" Target="https://link.medium.com/pwRDxbndfX" TargetMode="External" /><Relationship Id="rId24" Type="http://schemas.openxmlformats.org/officeDocument/2006/relationships/hyperlink" Target="https://www.instagram.com/p/BygXf_EF9kf/?igshid=18gyrhd9g973w"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594</v>
      </c>
      <c r="BB2" s="13" t="s">
        <v>606</v>
      </c>
      <c r="BC2" s="13" t="s">
        <v>607</v>
      </c>
      <c r="BD2" s="67" t="s">
        <v>841</v>
      </c>
      <c r="BE2" s="67" t="s">
        <v>842</v>
      </c>
      <c r="BF2" s="67" t="s">
        <v>843</v>
      </c>
      <c r="BG2" s="67" t="s">
        <v>844</v>
      </c>
      <c r="BH2" s="67" t="s">
        <v>845</v>
      </c>
      <c r="BI2" s="67" t="s">
        <v>846</v>
      </c>
      <c r="BJ2" s="67" t="s">
        <v>847</v>
      </c>
      <c r="BK2" s="67" t="s">
        <v>848</v>
      </c>
      <c r="BL2" s="67" t="s">
        <v>849</v>
      </c>
    </row>
    <row r="3" spans="1:64" ht="15" customHeight="1">
      <c r="A3" s="84" t="s">
        <v>212</v>
      </c>
      <c r="B3" s="84" t="s">
        <v>227</v>
      </c>
      <c r="C3" s="53" t="s">
        <v>887</v>
      </c>
      <c r="D3" s="54">
        <v>3</v>
      </c>
      <c r="E3" s="65" t="s">
        <v>132</v>
      </c>
      <c r="F3" s="55">
        <v>35</v>
      </c>
      <c r="G3" s="53"/>
      <c r="H3" s="57"/>
      <c r="I3" s="56"/>
      <c r="J3" s="56"/>
      <c r="K3" s="36" t="s">
        <v>65</v>
      </c>
      <c r="L3" s="62">
        <v>3</v>
      </c>
      <c r="M3" s="62"/>
      <c r="N3" s="63"/>
      <c r="O3" s="85" t="s">
        <v>233</v>
      </c>
      <c r="P3" s="87">
        <v>43618.97557870371</v>
      </c>
      <c r="Q3" s="85" t="s">
        <v>235</v>
      </c>
      <c r="R3" s="85"/>
      <c r="S3" s="85"/>
      <c r="T3" s="85" t="s">
        <v>279</v>
      </c>
      <c r="U3" s="90" t="s">
        <v>288</v>
      </c>
      <c r="V3" s="90" t="s">
        <v>288</v>
      </c>
      <c r="W3" s="87">
        <v>43618.97557870371</v>
      </c>
      <c r="X3" s="90" t="s">
        <v>306</v>
      </c>
      <c r="Y3" s="85"/>
      <c r="Z3" s="85"/>
      <c r="AA3" s="91" t="s">
        <v>335</v>
      </c>
      <c r="AB3" s="91" t="s">
        <v>364</v>
      </c>
      <c r="AC3" s="85" t="b">
        <v>0</v>
      </c>
      <c r="AD3" s="85">
        <v>5</v>
      </c>
      <c r="AE3" s="91" t="s">
        <v>366</v>
      </c>
      <c r="AF3" s="85" t="b">
        <v>0</v>
      </c>
      <c r="AG3" s="85" t="s">
        <v>369</v>
      </c>
      <c r="AH3" s="85"/>
      <c r="AI3" s="91" t="s">
        <v>367</v>
      </c>
      <c r="AJ3" s="85" t="b">
        <v>0</v>
      </c>
      <c r="AK3" s="85">
        <v>1</v>
      </c>
      <c r="AL3" s="91" t="s">
        <v>367</v>
      </c>
      <c r="AM3" s="85" t="s">
        <v>371</v>
      </c>
      <c r="AN3" s="85" t="b">
        <v>0</v>
      </c>
      <c r="AO3" s="91" t="s">
        <v>364</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213</v>
      </c>
      <c r="B4" s="84" t="s">
        <v>227</v>
      </c>
      <c r="C4" s="53" t="s">
        <v>887</v>
      </c>
      <c r="D4" s="54">
        <v>3</v>
      </c>
      <c r="E4" s="65" t="s">
        <v>132</v>
      </c>
      <c r="F4" s="55">
        <v>35</v>
      </c>
      <c r="G4" s="53"/>
      <c r="H4" s="57"/>
      <c r="I4" s="56"/>
      <c r="J4" s="56"/>
      <c r="K4" s="36" t="s">
        <v>65</v>
      </c>
      <c r="L4" s="83">
        <v>4</v>
      </c>
      <c r="M4" s="83"/>
      <c r="N4" s="63"/>
      <c r="O4" s="86" t="s">
        <v>233</v>
      </c>
      <c r="P4" s="88">
        <v>43618.9828587963</v>
      </c>
      <c r="Q4" s="86" t="s">
        <v>236</v>
      </c>
      <c r="R4" s="86"/>
      <c r="S4" s="86"/>
      <c r="T4" s="86" t="s">
        <v>280</v>
      </c>
      <c r="U4" s="86"/>
      <c r="V4" s="89" t="s">
        <v>295</v>
      </c>
      <c r="W4" s="88">
        <v>43618.9828587963</v>
      </c>
      <c r="X4" s="89" t="s">
        <v>307</v>
      </c>
      <c r="Y4" s="86"/>
      <c r="Z4" s="86"/>
      <c r="AA4" s="92" t="s">
        <v>336</v>
      </c>
      <c r="AB4" s="86"/>
      <c r="AC4" s="86" t="b">
        <v>0</v>
      </c>
      <c r="AD4" s="86">
        <v>0</v>
      </c>
      <c r="AE4" s="92" t="s">
        <v>367</v>
      </c>
      <c r="AF4" s="86" t="b">
        <v>0</v>
      </c>
      <c r="AG4" s="86" t="s">
        <v>369</v>
      </c>
      <c r="AH4" s="86"/>
      <c r="AI4" s="92" t="s">
        <v>367</v>
      </c>
      <c r="AJ4" s="86" t="b">
        <v>0</v>
      </c>
      <c r="AK4" s="86">
        <v>1</v>
      </c>
      <c r="AL4" s="92" t="s">
        <v>335</v>
      </c>
      <c r="AM4" s="86" t="s">
        <v>372</v>
      </c>
      <c r="AN4" s="86" t="b">
        <v>0</v>
      </c>
      <c r="AO4" s="92" t="s">
        <v>335</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212</v>
      </c>
      <c r="B5" s="84" t="s">
        <v>228</v>
      </c>
      <c r="C5" s="53" t="s">
        <v>887</v>
      </c>
      <c r="D5" s="54">
        <v>3</v>
      </c>
      <c r="E5" s="65" t="s">
        <v>132</v>
      </c>
      <c r="F5" s="55">
        <v>35</v>
      </c>
      <c r="G5" s="53"/>
      <c r="H5" s="57"/>
      <c r="I5" s="56"/>
      <c r="J5" s="56"/>
      <c r="K5" s="36" t="s">
        <v>65</v>
      </c>
      <c r="L5" s="83">
        <v>5</v>
      </c>
      <c r="M5" s="83"/>
      <c r="N5" s="63"/>
      <c r="O5" s="86" t="s">
        <v>234</v>
      </c>
      <c r="P5" s="88">
        <v>43618.97557870371</v>
      </c>
      <c r="Q5" s="86" t="s">
        <v>235</v>
      </c>
      <c r="R5" s="86"/>
      <c r="S5" s="86"/>
      <c r="T5" s="86" t="s">
        <v>279</v>
      </c>
      <c r="U5" s="89" t="s">
        <v>288</v>
      </c>
      <c r="V5" s="89" t="s">
        <v>288</v>
      </c>
      <c r="W5" s="88">
        <v>43618.97557870371</v>
      </c>
      <c r="X5" s="89" t="s">
        <v>306</v>
      </c>
      <c r="Y5" s="86"/>
      <c r="Z5" s="86"/>
      <c r="AA5" s="92" t="s">
        <v>335</v>
      </c>
      <c r="AB5" s="92" t="s">
        <v>364</v>
      </c>
      <c r="AC5" s="86" t="b">
        <v>0</v>
      </c>
      <c r="AD5" s="86">
        <v>5</v>
      </c>
      <c r="AE5" s="92" t="s">
        <v>366</v>
      </c>
      <c r="AF5" s="86" t="b">
        <v>0</v>
      </c>
      <c r="AG5" s="86" t="s">
        <v>369</v>
      </c>
      <c r="AH5" s="86"/>
      <c r="AI5" s="92" t="s">
        <v>367</v>
      </c>
      <c r="AJ5" s="86" t="b">
        <v>0</v>
      </c>
      <c r="AK5" s="86">
        <v>1</v>
      </c>
      <c r="AL5" s="92" t="s">
        <v>367</v>
      </c>
      <c r="AM5" s="86" t="s">
        <v>371</v>
      </c>
      <c r="AN5" s="86" t="b">
        <v>0</v>
      </c>
      <c r="AO5" s="92" t="s">
        <v>364</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1</v>
      </c>
      <c r="BE5" s="52">
        <v>5</v>
      </c>
      <c r="BF5" s="51">
        <v>0</v>
      </c>
      <c r="BG5" s="52">
        <v>0</v>
      </c>
      <c r="BH5" s="51">
        <v>0</v>
      </c>
      <c r="BI5" s="52">
        <v>0</v>
      </c>
      <c r="BJ5" s="51">
        <v>19</v>
      </c>
      <c r="BK5" s="52">
        <v>95</v>
      </c>
      <c r="BL5" s="51">
        <v>20</v>
      </c>
    </row>
    <row r="6" spans="1:64" ht="45">
      <c r="A6" s="84" t="s">
        <v>213</v>
      </c>
      <c r="B6" s="84" t="s">
        <v>228</v>
      </c>
      <c r="C6" s="53" t="s">
        <v>887</v>
      </c>
      <c r="D6" s="54">
        <v>3</v>
      </c>
      <c r="E6" s="65" t="s">
        <v>132</v>
      </c>
      <c r="F6" s="55">
        <v>35</v>
      </c>
      <c r="G6" s="53"/>
      <c r="H6" s="57"/>
      <c r="I6" s="56"/>
      <c r="J6" s="56"/>
      <c r="K6" s="36" t="s">
        <v>65</v>
      </c>
      <c r="L6" s="83">
        <v>6</v>
      </c>
      <c r="M6" s="83"/>
      <c r="N6" s="63"/>
      <c r="O6" s="86" t="s">
        <v>233</v>
      </c>
      <c r="P6" s="88">
        <v>43618.9828587963</v>
      </c>
      <c r="Q6" s="86" t="s">
        <v>236</v>
      </c>
      <c r="R6" s="86"/>
      <c r="S6" s="86"/>
      <c r="T6" s="86" t="s">
        <v>280</v>
      </c>
      <c r="U6" s="86"/>
      <c r="V6" s="89" t="s">
        <v>295</v>
      </c>
      <c r="W6" s="88">
        <v>43618.9828587963</v>
      </c>
      <c r="X6" s="89" t="s">
        <v>307</v>
      </c>
      <c r="Y6" s="86"/>
      <c r="Z6" s="86"/>
      <c r="AA6" s="92" t="s">
        <v>336</v>
      </c>
      <c r="AB6" s="86"/>
      <c r="AC6" s="86" t="b">
        <v>0</v>
      </c>
      <c r="AD6" s="86">
        <v>0</v>
      </c>
      <c r="AE6" s="92" t="s">
        <v>367</v>
      </c>
      <c r="AF6" s="86" t="b">
        <v>0</v>
      </c>
      <c r="AG6" s="86" t="s">
        <v>369</v>
      </c>
      <c r="AH6" s="86"/>
      <c r="AI6" s="92" t="s">
        <v>367</v>
      </c>
      <c r="AJ6" s="86" t="b">
        <v>0</v>
      </c>
      <c r="AK6" s="86">
        <v>1</v>
      </c>
      <c r="AL6" s="92" t="s">
        <v>335</v>
      </c>
      <c r="AM6" s="86" t="s">
        <v>372</v>
      </c>
      <c r="AN6" s="86" t="b">
        <v>0</v>
      </c>
      <c r="AO6" s="92" t="s">
        <v>335</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21</v>
      </c>
      <c r="BK6" s="52">
        <v>100</v>
      </c>
      <c r="BL6" s="51">
        <v>21</v>
      </c>
    </row>
    <row r="7" spans="1:64" ht="45">
      <c r="A7" s="84" t="s">
        <v>212</v>
      </c>
      <c r="B7" s="84" t="s">
        <v>213</v>
      </c>
      <c r="C7" s="53" t="s">
        <v>887</v>
      </c>
      <c r="D7" s="54">
        <v>3</v>
      </c>
      <c r="E7" s="65" t="s">
        <v>132</v>
      </c>
      <c r="F7" s="55">
        <v>35</v>
      </c>
      <c r="G7" s="53"/>
      <c r="H7" s="57"/>
      <c r="I7" s="56"/>
      <c r="J7" s="56"/>
      <c r="K7" s="36" t="s">
        <v>66</v>
      </c>
      <c r="L7" s="83">
        <v>7</v>
      </c>
      <c r="M7" s="83"/>
      <c r="N7" s="63"/>
      <c r="O7" s="86" t="s">
        <v>233</v>
      </c>
      <c r="P7" s="88">
        <v>43618.97557870371</v>
      </c>
      <c r="Q7" s="86" t="s">
        <v>235</v>
      </c>
      <c r="R7" s="86"/>
      <c r="S7" s="86"/>
      <c r="T7" s="86" t="s">
        <v>279</v>
      </c>
      <c r="U7" s="89" t="s">
        <v>288</v>
      </c>
      <c r="V7" s="89" t="s">
        <v>288</v>
      </c>
      <c r="W7" s="88">
        <v>43618.97557870371</v>
      </c>
      <c r="X7" s="89" t="s">
        <v>306</v>
      </c>
      <c r="Y7" s="86"/>
      <c r="Z7" s="86"/>
      <c r="AA7" s="92" t="s">
        <v>335</v>
      </c>
      <c r="AB7" s="92" t="s">
        <v>364</v>
      </c>
      <c r="AC7" s="86" t="b">
        <v>0</v>
      </c>
      <c r="AD7" s="86">
        <v>5</v>
      </c>
      <c r="AE7" s="92" t="s">
        <v>366</v>
      </c>
      <c r="AF7" s="86" t="b">
        <v>0</v>
      </c>
      <c r="AG7" s="86" t="s">
        <v>369</v>
      </c>
      <c r="AH7" s="86"/>
      <c r="AI7" s="92" t="s">
        <v>367</v>
      </c>
      <c r="AJ7" s="86" t="b">
        <v>0</v>
      </c>
      <c r="AK7" s="86">
        <v>1</v>
      </c>
      <c r="AL7" s="92" t="s">
        <v>367</v>
      </c>
      <c r="AM7" s="86" t="s">
        <v>371</v>
      </c>
      <c r="AN7" s="86" t="b">
        <v>0</v>
      </c>
      <c r="AO7" s="92" t="s">
        <v>364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45">
      <c r="A8" s="84" t="s">
        <v>213</v>
      </c>
      <c r="B8" s="84" t="s">
        <v>212</v>
      </c>
      <c r="C8" s="53" t="s">
        <v>887</v>
      </c>
      <c r="D8" s="54">
        <v>3</v>
      </c>
      <c r="E8" s="65" t="s">
        <v>132</v>
      </c>
      <c r="F8" s="55">
        <v>35</v>
      </c>
      <c r="G8" s="53"/>
      <c r="H8" s="57"/>
      <c r="I8" s="56"/>
      <c r="J8" s="56"/>
      <c r="K8" s="36" t="s">
        <v>66</v>
      </c>
      <c r="L8" s="83">
        <v>8</v>
      </c>
      <c r="M8" s="83"/>
      <c r="N8" s="63"/>
      <c r="O8" s="86" t="s">
        <v>233</v>
      </c>
      <c r="P8" s="88">
        <v>43618.9828587963</v>
      </c>
      <c r="Q8" s="86" t="s">
        <v>236</v>
      </c>
      <c r="R8" s="86"/>
      <c r="S8" s="86"/>
      <c r="T8" s="86" t="s">
        <v>280</v>
      </c>
      <c r="U8" s="86"/>
      <c r="V8" s="89" t="s">
        <v>295</v>
      </c>
      <c r="W8" s="88">
        <v>43618.9828587963</v>
      </c>
      <c r="X8" s="89" t="s">
        <v>307</v>
      </c>
      <c r="Y8" s="86"/>
      <c r="Z8" s="86"/>
      <c r="AA8" s="92" t="s">
        <v>336</v>
      </c>
      <c r="AB8" s="86"/>
      <c r="AC8" s="86" t="b">
        <v>0</v>
      </c>
      <c r="AD8" s="86">
        <v>0</v>
      </c>
      <c r="AE8" s="92" t="s">
        <v>367</v>
      </c>
      <c r="AF8" s="86" t="b">
        <v>0</v>
      </c>
      <c r="AG8" s="86" t="s">
        <v>369</v>
      </c>
      <c r="AH8" s="86"/>
      <c r="AI8" s="92" t="s">
        <v>367</v>
      </c>
      <c r="AJ8" s="86" t="b">
        <v>0</v>
      </c>
      <c r="AK8" s="86">
        <v>1</v>
      </c>
      <c r="AL8" s="92" t="s">
        <v>335</v>
      </c>
      <c r="AM8" s="86" t="s">
        <v>372</v>
      </c>
      <c r="AN8" s="86" t="b">
        <v>0</v>
      </c>
      <c r="AO8" s="92" t="s">
        <v>335</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c r="BE8" s="52"/>
      <c r="BF8" s="51"/>
      <c r="BG8" s="52"/>
      <c r="BH8" s="51"/>
      <c r="BI8" s="52"/>
      <c r="BJ8" s="51"/>
      <c r="BK8" s="52"/>
      <c r="BL8" s="51"/>
    </row>
    <row r="9" spans="1:64" ht="45">
      <c r="A9" s="84" t="s">
        <v>214</v>
      </c>
      <c r="B9" s="84" t="s">
        <v>214</v>
      </c>
      <c r="C9" s="53" t="s">
        <v>887</v>
      </c>
      <c r="D9" s="54">
        <v>3</v>
      </c>
      <c r="E9" s="65" t="s">
        <v>132</v>
      </c>
      <c r="F9" s="55">
        <v>35</v>
      </c>
      <c r="G9" s="53"/>
      <c r="H9" s="57"/>
      <c r="I9" s="56"/>
      <c r="J9" s="56"/>
      <c r="K9" s="36" t="s">
        <v>65</v>
      </c>
      <c r="L9" s="83">
        <v>9</v>
      </c>
      <c r="M9" s="83"/>
      <c r="N9" s="63"/>
      <c r="O9" s="86" t="s">
        <v>176</v>
      </c>
      <c r="P9" s="88">
        <v>43621.19020833333</v>
      </c>
      <c r="Q9" s="86" t="s">
        <v>237</v>
      </c>
      <c r="R9" s="86"/>
      <c r="S9" s="86"/>
      <c r="T9" s="86" t="s">
        <v>280</v>
      </c>
      <c r="U9" s="86"/>
      <c r="V9" s="89" t="s">
        <v>296</v>
      </c>
      <c r="W9" s="88">
        <v>43621.19020833333</v>
      </c>
      <c r="X9" s="89" t="s">
        <v>308</v>
      </c>
      <c r="Y9" s="86"/>
      <c r="Z9" s="86"/>
      <c r="AA9" s="92" t="s">
        <v>337</v>
      </c>
      <c r="AB9" s="86"/>
      <c r="AC9" s="86" t="b">
        <v>0</v>
      </c>
      <c r="AD9" s="86">
        <v>0</v>
      </c>
      <c r="AE9" s="92" t="s">
        <v>367</v>
      </c>
      <c r="AF9" s="86" t="b">
        <v>0</v>
      </c>
      <c r="AG9" s="86" t="s">
        <v>370</v>
      </c>
      <c r="AH9" s="86"/>
      <c r="AI9" s="92" t="s">
        <v>367</v>
      </c>
      <c r="AJ9" s="86" t="b">
        <v>0</v>
      </c>
      <c r="AK9" s="86">
        <v>0</v>
      </c>
      <c r="AL9" s="92" t="s">
        <v>367</v>
      </c>
      <c r="AM9" s="86" t="s">
        <v>373</v>
      </c>
      <c r="AN9" s="86" t="b">
        <v>0</v>
      </c>
      <c r="AO9" s="92" t="s">
        <v>337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v>
      </c>
      <c r="BK9" s="52">
        <v>100</v>
      </c>
      <c r="BL9" s="51">
        <v>1</v>
      </c>
    </row>
    <row r="10" spans="1:64" ht="45">
      <c r="A10" s="84" t="s">
        <v>215</v>
      </c>
      <c r="B10" s="84" t="s">
        <v>215</v>
      </c>
      <c r="C10" s="53" t="s">
        <v>887</v>
      </c>
      <c r="D10" s="54">
        <v>3</v>
      </c>
      <c r="E10" s="65" t="s">
        <v>132</v>
      </c>
      <c r="F10" s="55">
        <v>35</v>
      </c>
      <c r="G10" s="53"/>
      <c r="H10" s="57"/>
      <c r="I10" s="56"/>
      <c r="J10" s="56"/>
      <c r="K10" s="36" t="s">
        <v>65</v>
      </c>
      <c r="L10" s="83">
        <v>10</v>
      </c>
      <c r="M10" s="83"/>
      <c r="N10" s="63"/>
      <c r="O10" s="86" t="s">
        <v>176</v>
      </c>
      <c r="P10" s="88">
        <v>43623.60445601852</v>
      </c>
      <c r="Q10" s="86" t="s">
        <v>238</v>
      </c>
      <c r="R10" s="89" t="s">
        <v>256</v>
      </c>
      <c r="S10" s="86" t="s">
        <v>271</v>
      </c>
      <c r="T10" s="86" t="s">
        <v>281</v>
      </c>
      <c r="U10" s="89" t="s">
        <v>289</v>
      </c>
      <c r="V10" s="89" t="s">
        <v>289</v>
      </c>
      <c r="W10" s="88">
        <v>43623.60445601852</v>
      </c>
      <c r="X10" s="89" t="s">
        <v>309</v>
      </c>
      <c r="Y10" s="86"/>
      <c r="Z10" s="86"/>
      <c r="AA10" s="92" t="s">
        <v>338</v>
      </c>
      <c r="AB10" s="86"/>
      <c r="AC10" s="86" t="b">
        <v>0</v>
      </c>
      <c r="AD10" s="86">
        <v>0</v>
      </c>
      <c r="AE10" s="92" t="s">
        <v>367</v>
      </c>
      <c r="AF10" s="86" t="b">
        <v>0</v>
      </c>
      <c r="AG10" s="86" t="s">
        <v>369</v>
      </c>
      <c r="AH10" s="86"/>
      <c r="AI10" s="92" t="s">
        <v>367</v>
      </c>
      <c r="AJ10" s="86" t="b">
        <v>0</v>
      </c>
      <c r="AK10" s="86">
        <v>0</v>
      </c>
      <c r="AL10" s="92" t="s">
        <v>367</v>
      </c>
      <c r="AM10" s="86" t="s">
        <v>374</v>
      </c>
      <c r="AN10" s="86" t="b">
        <v>0</v>
      </c>
      <c r="AO10" s="92" t="s">
        <v>338</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25</v>
      </c>
      <c r="BK10" s="52">
        <v>100</v>
      </c>
      <c r="BL10" s="51">
        <v>25</v>
      </c>
    </row>
    <row r="11" spans="1:64" ht="45">
      <c r="A11" s="84" t="s">
        <v>216</v>
      </c>
      <c r="B11" s="84" t="s">
        <v>216</v>
      </c>
      <c r="C11" s="53" t="s">
        <v>887</v>
      </c>
      <c r="D11" s="54">
        <v>3</v>
      </c>
      <c r="E11" s="65" t="s">
        <v>132</v>
      </c>
      <c r="F11" s="55">
        <v>35</v>
      </c>
      <c r="G11" s="53"/>
      <c r="H11" s="57"/>
      <c r="I11" s="56"/>
      <c r="J11" s="56"/>
      <c r="K11" s="36" t="s">
        <v>65</v>
      </c>
      <c r="L11" s="83">
        <v>11</v>
      </c>
      <c r="M11" s="83"/>
      <c r="N11" s="63"/>
      <c r="O11" s="86" t="s">
        <v>176</v>
      </c>
      <c r="P11" s="88">
        <v>43623.8350462963</v>
      </c>
      <c r="Q11" s="86" t="s">
        <v>239</v>
      </c>
      <c r="R11" s="89" t="s">
        <v>257</v>
      </c>
      <c r="S11" s="86" t="s">
        <v>272</v>
      </c>
      <c r="T11" s="86" t="s">
        <v>282</v>
      </c>
      <c r="U11" s="86"/>
      <c r="V11" s="89" t="s">
        <v>297</v>
      </c>
      <c r="W11" s="88">
        <v>43623.8350462963</v>
      </c>
      <c r="X11" s="89" t="s">
        <v>310</v>
      </c>
      <c r="Y11" s="86"/>
      <c r="Z11" s="86"/>
      <c r="AA11" s="92" t="s">
        <v>339</v>
      </c>
      <c r="AB11" s="86"/>
      <c r="AC11" s="86" t="b">
        <v>0</v>
      </c>
      <c r="AD11" s="86">
        <v>0</v>
      </c>
      <c r="AE11" s="92" t="s">
        <v>367</v>
      </c>
      <c r="AF11" s="86" t="b">
        <v>0</v>
      </c>
      <c r="AG11" s="86" t="s">
        <v>369</v>
      </c>
      <c r="AH11" s="86"/>
      <c r="AI11" s="92" t="s">
        <v>367</v>
      </c>
      <c r="AJ11" s="86" t="b">
        <v>0</v>
      </c>
      <c r="AK11" s="86">
        <v>0</v>
      </c>
      <c r="AL11" s="92" t="s">
        <v>367</v>
      </c>
      <c r="AM11" s="86" t="s">
        <v>371</v>
      </c>
      <c r="AN11" s="86" t="b">
        <v>0</v>
      </c>
      <c r="AO11" s="92" t="s">
        <v>339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1</v>
      </c>
      <c r="BG11" s="52">
        <v>4</v>
      </c>
      <c r="BH11" s="51">
        <v>0</v>
      </c>
      <c r="BI11" s="52">
        <v>0</v>
      </c>
      <c r="BJ11" s="51">
        <v>24</v>
      </c>
      <c r="BK11" s="52">
        <v>96</v>
      </c>
      <c r="BL11" s="51">
        <v>25</v>
      </c>
    </row>
    <row r="12" spans="1:64" ht="45">
      <c r="A12" s="84" t="s">
        <v>217</v>
      </c>
      <c r="B12" s="84" t="s">
        <v>229</v>
      </c>
      <c r="C12" s="53" t="s">
        <v>887</v>
      </c>
      <c r="D12" s="54">
        <v>3</v>
      </c>
      <c r="E12" s="65" t="s">
        <v>132</v>
      </c>
      <c r="F12" s="55">
        <v>35</v>
      </c>
      <c r="G12" s="53"/>
      <c r="H12" s="57"/>
      <c r="I12" s="56"/>
      <c r="J12" s="56"/>
      <c r="K12" s="36" t="s">
        <v>65</v>
      </c>
      <c r="L12" s="83">
        <v>12</v>
      </c>
      <c r="M12" s="83"/>
      <c r="N12" s="63"/>
      <c r="O12" s="86" t="s">
        <v>234</v>
      </c>
      <c r="P12" s="88">
        <v>43624.10333333333</v>
      </c>
      <c r="Q12" s="86" t="s">
        <v>240</v>
      </c>
      <c r="R12" s="86"/>
      <c r="S12" s="86"/>
      <c r="T12" s="86" t="s">
        <v>280</v>
      </c>
      <c r="U12" s="86"/>
      <c r="V12" s="89" t="s">
        <v>298</v>
      </c>
      <c r="W12" s="88">
        <v>43624.10333333333</v>
      </c>
      <c r="X12" s="89" t="s">
        <v>311</v>
      </c>
      <c r="Y12" s="86"/>
      <c r="Z12" s="86"/>
      <c r="AA12" s="92" t="s">
        <v>340</v>
      </c>
      <c r="AB12" s="92" t="s">
        <v>365</v>
      </c>
      <c r="AC12" s="86" t="b">
        <v>0</v>
      </c>
      <c r="AD12" s="86">
        <v>0</v>
      </c>
      <c r="AE12" s="92" t="s">
        <v>368</v>
      </c>
      <c r="AF12" s="86" t="b">
        <v>0</v>
      </c>
      <c r="AG12" s="86" t="s">
        <v>369</v>
      </c>
      <c r="AH12" s="86"/>
      <c r="AI12" s="92" t="s">
        <v>367</v>
      </c>
      <c r="AJ12" s="86" t="b">
        <v>0</v>
      </c>
      <c r="AK12" s="86">
        <v>0</v>
      </c>
      <c r="AL12" s="92" t="s">
        <v>367</v>
      </c>
      <c r="AM12" s="86" t="s">
        <v>373</v>
      </c>
      <c r="AN12" s="86" t="b">
        <v>0</v>
      </c>
      <c r="AO12" s="92" t="s">
        <v>365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217</v>
      </c>
      <c r="B13" s="84" t="s">
        <v>222</v>
      </c>
      <c r="C13" s="53" t="s">
        <v>887</v>
      </c>
      <c r="D13" s="54">
        <v>3</v>
      </c>
      <c r="E13" s="65" t="s">
        <v>132</v>
      </c>
      <c r="F13" s="55">
        <v>35</v>
      </c>
      <c r="G13" s="53"/>
      <c r="H13" s="57"/>
      <c r="I13" s="56"/>
      <c r="J13" s="56"/>
      <c r="K13" s="36" t="s">
        <v>65</v>
      </c>
      <c r="L13" s="83">
        <v>13</v>
      </c>
      <c r="M13" s="83"/>
      <c r="N13" s="63"/>
      <c r="O13" s="86" t="s">
        <v>233</v>
      </c>
      <c r="P13" s="88">
        <v>43624.10333333333</v>
      </c>
      <c r="Q13" s="86" t="s">
        <v>240</v>
      </c>
      <c r="R13" s="86"/>
      <c r="S13" s="86"/>
      <c r="T13" s="86" t="s">
        <v>280</v>
      </c>
      <c r="U13" s="86"/>
      <c r="V13" s="89" t="s">
        <v>298</v>
      </c>
      <c r="W13" s="88">
        <v>43624.10333333333</v>
      </c>
      <c r="X13" s="89" t="s">
        <v>311</v>
      </c>
      <c r="Y13" s="86"/>
      <c r="Z13" s="86"/>
      <c r="AA13" s="92" t="s">
        <v>340</v>
      </c>
      <c r="AB13" s="92" t="s">
        <v>365</v>
      </c>
      <c r="AC13" s="86" t="b">
        <v>0</v>
      </c>
      <c r="AD13" s="86">
        <v>0</v>
      </c>
      <c r="AE13" s="92" t="s">
        <v>368</v>
      </c>
      <c r="AF13" s="86" t="b">
        <v>0</v>
      </c>
      <c r="AG13" s="86" t="s">
        <v>369</v>
      </c>
      <c r="AH13" s="86"/>
      <c r="AI13" s="92" t="s">
        <v>367</v>
      </c>
      <c r="AJ13" s="86" t="b">
        <v>0</v>
      </c>
      <c r="AK13" s="86">
        <v>0</v>
      </c>
      <c r="AL13" s="92" t="s">
        <v>367</v>
      </c>
      <c r="AM13" s="86" t="s">
        <v>373</v>
      </c>
      <c r="AN13" s="86" t="b">
        <v>0</v>
      </c>
      <c r="AO13" s="92" t="s">
        <v>365</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7</v>
      </c>
      <c r="BK13" s="52">
        <v>100</v>
      </c>
      <c r="BL13" s="51">
        <v>7</v>
      </c>
    </row>
    <row r="14" spans="1:64" ht="45">
      <c r="A14" s="84" t="s">
        <v>218</v>
      </c>
      <c r="B14" s="84" t="s">
        <v>230</v>
      </c>
      <c r="C14" s="53" t="s">
        <v>887</v>
      </c>
      <c r="D14" s="54">
        <v>3</v>
      </c>
      <c r="E14" s="65" t="s">
        <v>132</v>
      </c>
      <c r="F14" s="55">
        <v>35</v>
      </c>
      <c r="G14" s="53"/>
      <c r="H14" s="57"/>
      <c r="I14" s="56"/>
      <c r="J14" s="56"/>
      <c r="K14" s="36" t="s">
        <v>65</v>
      </c>
      <c r="L14" s="83">
        <v>14</v>
      </c>
      <c r="M14" s="83"/>
      <c r="N14" s="63"/>
      <c r="O14" s="86" t="s">
        <v>233</v>
      </c>
      <c r="P14" s="88">
        <v>43625.93545138889</v>
      </c>
      <c r="Q14" s="86" t="s">
        <v>241</v>
      </c>
      <c r="R14" s="89" t="s">
        <v>258</v>
      </c>
      <c r="S14" s="86" t="s">
        <v>273</v>
      </c>
      <c r="T14" s="86" t="s">
        <v>283</v>
      </c>
      <c r="U14" s="86"/>
      <c r="V14" s="89" t="s">
        <v>299</v>
      </c>
      <c r="W14" s="88">
        <v>43625.93545138889</v>
      </c>
      <c r="X14" s="89" t="s">
        <v>312</v>
      </c>
      <c r="Y14" s="86"/>
      <c r="Z14" s="86"/>
      <c r="AA14" s="92" t="s">
        <v>341</v>
      </c>
      <c r="AB14" s="86"/>
      <c r="AC14" s="86" t="b">
        <v>0</v>
      </c>
      <c r="AD14" s="86">
        <v>2</v>
      </c>
      <c r="AE14" s="92" t="s">
        <v>367</v>
      </c>
      <c r="AF14" s="86" t="b">
        <v>0</v>
      </c>
      <c r="AG14" s="86" t="s">
        <v>369</v>
      </c>
      <c r="AH14" s="86"/>
      <c r="AI14" s="92" t="s">
        <v>367</v>
      </c>
      <c r="AJ14" s="86" t="b">
        <v>0</v>
      </c>
      <c r="AK14" s="86">
        <v>0</v>
      </c>
      <c r="AL14" s="92" t="s">
        <v>367</v>
      </c>
      <c r="AM14" s="86" t="s">
        <v>375</v>
      </c>
      <c r="AN14" s="86" t="b">
        <v>0</v>
      </c>
      <c r="AO14" s="92" t="s">
        <v>341</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3</v>
      </c>
      <c r="BE14" s="52">
        <v>12</v>
      </c>
      <c r="BF14" s="51">
        <v>0</v>
      </c>
      <c r="BG14" s="52">
        <v>0</v>
      </c>
      <c r="BH14" s="51">
        <v>0</v>
      </c>
      <c r="BI14" s="52">
        <v>0</v>
      </c>
      <c r="BJ14" s="51">
        <v>22</v>
      </c>
      <c r="BK14" s="52">
        <v>88</v>
      </c>
      <c r="BL14" s="51">
        <v>25</v>
      </c>
    </row>
    <row r="15" spans="1:64" ht="45">
      <c r="A15" s="84" t="s">
        <v>219</v>
      </c>
      <c r="B15" s="84" t="s">
        <v>219</v>
      </c>
      <c r="C15" s="53" t="s">
        <v>887</v>
      </c>
      <c r="D15" s="54">
        <v>3</v>
      </c>
      <c r="E15" s="65" t="s">
        <v>132</v>
      </c>
      <c r="F15" s="55">
        <v>35</v>
      </c>
      <c r="G15" s="53"/>
      <c r="H15" s="57"/>
      <c r="I15" s="56"/>
      <c r="J15" s="56"/>
      <c r="K15" s="36" t="s">
        <v>65</v>
      </c>
      <c r="L15" s="83">
        <v>15</v>
      </c>
      <c r="M15" s="83"/>
      <c r="N15" s="63"/>
      <c r="O15" s="86" t="s">
        <v>176</v>
      </c>
      <c r="P15" s="88">
        <v>43627.71037037037</v>
      </c>
      <c r="Q15" s="86" t="s">
        <v>242</v>
      </c>
      <c r="R15" s="89" t="s">
        <v>259</v>
      </c>
      <c r="S15" s="86" t="s">
        <v>273</v>
      </c>
      <c r="T15" s="86" t="s">
        <v>284</v>
      </c>
      <c r="U15" s="86"/>
      <c r="V15" s="89" t="s">
        <v>300</v>
      </c>
      <c r="W15" s="88">
        <v>43627.71037037037</v>
      </c>
      <c r="X15" s="89" t="s">
        <v>313</v>
      </c>
      <c r="Y15" s="86"/>
      <c r="Z15" s="86"/>
      <c r="AA15" s="92" t="s">
        <v>342</v>
      </c>
      <c r="AB15" s="86"/>
      <c r="AC15" s="86" t="b">
        <v>0</v>
      </c>
      <c r="AD15" s="86">
        <v>0</v>
      </c>
      <c r="AE15" s="92" t="s">
        <v>367</v>
      </c>
      <c r="AF15" s="86" t="b">
        <v>0</v>
      </c>
      <c r="AG15" s="86" t="s">
        <v>369</v>
      </c>
      <c r="AH15" s="86"/>
      <c r="AI15" s="92" t="s">
        <v>367</v>
      </c>
      <c r="AJ15" s="86" t="b">
        <v>0</v>
      </c>
      <c r="AK15" s="86">
        <v>0</v>
      </c>
      <c r="AL15" s="92" t="s">
        <v>367</v>
      </c>
      <c r="AM15" s="86" t="s">
        <v>375</v>
      </c>
      <c r="AN15" s="86" t="b">
        <v>0</v>
      </c>
      <c r="AO15" s="92" t="s">
        <v>342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30">
      <c r="A16" s="84" t="s">
        <v>220</v>
      </c>
      <c r="B16" s="84" t="s">
        <v>220</v>
      </c>
      <c r="C16" s="53" t="s">
        <v>888</v>
      </c>
      <c r="D16" s="54">
        <v>10</v>
      </c>
      <c r="E16" s="65" t="s">
        <v>136</v>
      </c>
      <c r="F16" s="55">
        <v>12</v>
      </c>
      <c r="G16" s="53"/>
      <c r="H16" s="57"/>
      <c r="I16" s="56"/>
      <c r="J16" s="56"/>
      <c r="K16" s="36" t="s">
        <v>65</v>
      </c>
      <c r="L16" s="83">
        <v>16</v>
      </c>
      <c r="M16" s="83"/>
      <c r="N16" s="63"/>
      <c r="O16" s="86" t="s">
        <v>176</v>
      </c>
      <c r="P16" s="88">
        <v>43619.23405092592</v>
      </c>
      <c r="Q16" s="86" t="s">
        <v>243</v>
      </c>
      <c r="R16" s="89" t="s">
        <v>260</v>
      </c>
      <c r="S16" s="86" t="s">
        <v>274</v>
      </c>
      <c r="T16" s="86" t="s">
        <v>285</v>
      </c>
      <c r="U16" s="89" t="s">
        <v>290</v>
      </c>
      <c r="V16" s="89" t="s">
        <v>290</v>
      </c>
      <c r="W16" s="88">
        <v>43619.23405092592</v>
      </c>
      <c r="X16" s="89" t="s">
        <v>314</v>
      </c>
      <c r="Y16" s="86"/>
      <c r="Z16" s="86"/>
      <c r="AA16" s="92" t="s">
        <v>343</v>
      </c>
      <c r="AB16" s="86"/>
      <c r="AC16" s="86" t="b">
        <v>0</v>
      </c>
      <c r="AD16" s="86">
        <v>0</v>
      </c>
      <c r="AE16" s="92" t="s">
        <v>367</v>
      </c>
      <c r="AF16" s="86" t="b">
        <v>0</v>
      </c>
      <c r="AG16" s="86" t="s">
        <v>369</v>
      </c>
      <c r="AH16" s="86"/>
      <c r="AI16" s="92" t="s">
        <v>367</v>
      </c>
      <c r="AJ16" s="86" t="b">
        <v>0</v>
      </c>
      <c r="AK16" s="86">
        <v>0</v>
      </c>
      <c r="AL16" s="92" t="s">
        <v>367</v>
      </c>
      <c r="AM16" s="86" t="s">
        <v>376</v>
      </c>
      <c r="AN16" s="86" t="b">
        <v>0</v>
      </c>
      <c r="AO16" s="92" t="s">
        <v>343</v>
      </c>
      <c r="AP16" s="86" t="s">
        <v>176</v>
      </c>
      <c r="AQ16" s="86">
        <v>0</v>
      </c>
      <c r="AR16" s="86">
        <v>0</v>
      </c>
      <c r="AS16" s="86"/>
      <c r="AT16" s="86"/>
      <c r="AU16" s="86"/>
      <c r="AV16" s="86"/>
      <c r="AW16" s="86"/>
      <c r="AX16" s="86"/>
      <c r="AY16" s="86"/>
      <c r="AZ16" s="86"/>
      <c r="BA16">
        <v>4</v>
      </c>
      <c r="BB16" s="85" t="str">
        <f>REPLACE(INDEX(GroupVertices[Group],MATCH(Edges[[#This Row],[Vertex 1]],GroupVertices[Vertex],0)),1,1,"")</f>
        <v>1</v>
      </c>
      <c r="BC16" s="85" t="str">
        <f>REPLACE(INDEX(GroupVertices[Group],MATCH(Edges[[#This Row],[Vertex 2]],GroupVertices[Vertex],0)),1,1,"")</f>
        <v>1</v>
      </c>
      <c r="BD16" s="51">
        <v>3</v>
      </c>
      <c r="BE16" s="52">
        <v>17.647058823529413</v>
      </c>
      <c r="BF16" s="51">
        <v>0</v>
      </c>
      <c r="BG16" s="52">
        <v>0</v>
      </c>
      <c r="BH16" s="51">
        <v>0</v>
      </c>
      <c r="BI16" s="52">
        <v>0</v>
      </c>
      <c r="BJ16" s="51">
        <v>14</v>
      </c>
      <c r="BK16" s="52">
        <v>82.3529411764706</v>
      </c>
      <c r="BL16" s="51">
        <v>17</v>
      </c>
    </row>
    <row r="17" spans="1:64" ht="30">
      <c r="A17" s="84" t="s">
        <v>220</v>
      </c>
      <c r="B17" s="84" t="s">
        <v>220</v>
      </c>
      <c r="C17" s="53" t="s">
        <v>888</v>
      </c>
      <c r="D17" s="54">
        <v>10</v>
      </c>
      <c r="E17" s="65" t="s">
        <v>136</v>
      </c>
      <c r="F17" s="55">
        <v>12</v>
      </c>
      <c r="G17" s="53"/>
      <c r="H17" s="57"/>
      <c r="I17" s="56"/>
      <c r="J17" s="56"/>
      <c r="K17" s="36" t="s">
        <v>65</v>
      </c>
      <c r="L17" s="83">
        <v>17</v>
      </c>
      <c r="M17" s="83"/>
      <c r="N17" s="63"/>
      <c r="O17" s="86" t="s">
        <v>176</v>
      </c>
      <c r="P17" s="88">
        <v>43622.10494212963</v>
      </c>
      <c r="Q17" s="86" t="s">
        <v>243</v>
      </c>
      <c r="R17" s="89" t="s">
        <v>260</v>
      </c>
      <c r="S17" s="86" t="s">
        <v>274</v>
      </c>
      <c r="T17" s="86" t="s">
        <v>285</v>
      </c>
      <c r="U17" s="89" t="s">
        <v>290</v>
      </c>
      <c r="V17" s="89" t="s">
        <v>290</v>
      </c>
      <c r="W17" s="88">
        <v>43622.10494212963</v>
      </c>
      <c r="X17" s="89" t="s">
        <v>315</v>
      </c>
      <c r="Y17" s="86"/>
      <c r="Z17" s="86"/>
      <c r="AA17" s="92" t="s">
        <v>344</v>
      </c>
      <c r="AB17" s="86"/>
      <c r="AC17" s="86" t="b">
        <v>0</v>
      </c>
      <c r="AD17" s="86">
        <v>0</v>
      </c>
      <c r="AE17" s="92" t="s">
        <v>367</v>
      </c>
      <c r="AF17" s="86" t="b">
        <v>0</v>
      </c>
      <c r="AG17" s="86" t="s">
        <v>369</v>
      </c>
      <c r="AH17" s="86"/>
      <c r="AI17" s="92" t="s">
        <v>367</v>
      </c>
      <c r="AJ17" s="86" t="b">
        <v>0</v>
      </c>
      <c r="AK17" s="86">
        <v>0</v>
      </c>
      <c r="AL17" s="92" t="s">
        <v>367</v>
      </c>
      <c r="AM17" s="86" t="s">
        <v>376</v>
      </c>
      <c r="AN17" s="86" t="b">
        <v>0</v>
      </c>
      <c r="AO17" s="92" t="s">
        <v>344</v>
      </c>
      <c r="AP17" s="86" t="s">
        <v>176</v>
      </c>
      <c r="AQ17" s="86">
        <v>0</v>
      </c>
      <c r="AR17" s="86">
        <v>0</v>
      </c>
      <c r="AS17" s="86"/>
      <c r="AT17" s="86"/>
      <c r="AU17" s="86"/>
      <c r="AV17" s="86"/>
      <c r="AW17" s="86"/>
      <c r="AX17" s="86"/>
      <c r="AY17" s="86"/>
      <c r="AZ17" s="86"/>
      <c r="BA17">
        <v>4</v>
      </c>
      <c r="BB17" s="85" t="str">
        <f>REPLACE(INDEX(GroupVertices[Group],MATCH(Edges[[#This Row],[Vertex 1]],GroupVertices[Vertex],0)),1,1,"")</f>
        <v>1</v>
      </c>
      <c r="BC17" s="85" t="str">
        <f>REPLACE(INDEX(GroupVertices[Group],MATCH(Edges[[#This Row],[Vertex 2]],GroupVertices[Vertex],0)),1,1,"")</f>
        <v>1</v>
      </c>
      <c r="BD17" s="51">
        <v>3</v>
      </c>
      <c r="BE17" s="52">
        <v>17.647058823529413</v>
      </c>
      <c r="BF17" s="51">
        <v>0</v>
      </c>
      <c r="BG17" s="52">
        <v>0</v>
      </c>
      <c r="BH17" s="51">
        <v>0</v>
      </c>
      <c r="BI17" s="52">
        <v>0</v>
      </c>
      <c r="BJ17" s="51">
        <v>14</v>
      </c>
      <c r="BK17" s="52">
        <v>82.3529411764706</v>
      </c>
      <c r="BL17" s="51">
        <v>17</v>
      </c>
    </row>
    <row r="18" spans="1:64" ht="30">
      <c r="A18" s="84" t="s">
        <v>220</v>
      </c>
      <c r="B18" s="84" t="s">
        <v>220</v>
      </c>
      <c r="C18" s="53" t="s">
        <v>888</v>
      </c>
      <c r="D18" s="54">
        <v>10</v>
      </c>
      <c r="E18" s="65" t="s">
        <v>136</v>
      </c>
      <c r="F18" s="55">
        <v>12</v>
      </c>
      <c r="G18" s="53"/>
      <c r="H18" s="57"/>
      <c r="I18" s="56"/>
      <c r="J18" s="56"/>
      <c r="K18" s="36" t="s">
        <v>65</v>
      </c>
      <c r="L18" s="83">
        <v>18</v>
      </c>
      <c r="M18" s="83"/>
      <c r="N18" s="63"/>
      <c r="O18" s="86" t="s">
        <v>176</v>
      </c>
      <c r="P18" s="88">
        <v>43625.00908564815</v>
      </c>
      <c r="Q18" s="86" t="s">
        <v>243</v>
      </c>
      <c r="R18" s="89" t="s">
        <v>260</v>
      </c>
      <c r="S18" s="86" t="s">
        <v>274</v>
      </c>
      <c r="T18" s="86" t="s">
        <v>285</v>
      </c>
      <c r="U18" s="89" t="s">
        <v>290</v>
      </c>
      <c r="V18" s="89" t="s">
        <v>290</v>
      </c>
      <c r="W18" s="88">
        <v>43625.00908564815</v>
      </c>
      <c r="X18" s="89" t="s">
        <v>316</v>
      </c>
      <c r="Y18" s="86"/>
      <c r="Z18" s="86"/>
      <c r="AA18" s="92" t="s">
        <v>345</v>
      </c>
      <c r="AB18" s="86"/>
      <c r="AC18" s="86" t="b">
        <v>0</v>
      </c>
      <c r="AD18" s="86">
        <v>0</v>
      </c>
      <c r="AE18" s="92" t="s">
        <v>367</v>
      </c>
      <c r="AF18" s="86" t="b">
        <v>0</v>
      </c>
      <c r="AG18" s="86" t="s">
        <v>369</v>
      </c>
      <c r="AH18" s="86"/>
      <c r="AI18" s="92" t="s">
        <v>367</v>
      </c>
      <c r="AJ18" s="86" t="b">
        <v>0</v>
      </c>
      <c r="AK18" s="86">
        <v>0</v>
      </c>
      <c r="AL18" s="92" t="s">
        <v>367</v>
      </c>
      <c r="AM18" s="86" t="s">
        <v>376</v>
      </c>
      <c r="AN18" s="86" t="b">
        <v>0</v>
      </c>
      <c r="AO18" s="92" t="s">
        <v>345</v>
      </c>
      <c r="AP18" s="86" t="s">
        <v>176</v>
      </c>
      <c r="AQ18" s="86">
        <v>0</v>
      </c>
      <c r="AR18" s="86">
        <v>0</v>
      </c>
      <c r="AS18" s="86"/>
      <c r="AT18" s="86"/>
      <c r="AU18" s="86"/>
      <c r="AV18" s="86"/>
      <c r="AW18" s="86"/>
      <c r="AX18" s="86"/>
      <c r="AY18" s="86"/>
      <c r="AZ18" s="86"/>
      <c r="BA18">
        <v>4</v>
      </c>
      <c r="BB18" s="85" t="str">
        <f>REPLACE(INDEX(GroupVertices[Group],MATCH(Edges[[#This Row],[Vertex 1]],GroupVertices[Vertex],0)),1,1,"")</f>
        <v>1</v>
      </c>
      <c r="BC18" s="85" t="str">
        <f>REPLACE(INDEX(GroupVertices[Group],MATCH(Edges[[#This Row],[Vertex 2]],GroupVertices[Vertex],0)),1,1,"")</f>
        <v>1</v>
      </c>
      <c r="BD18" s="51">
        <v>3</v>
      </c>
      <c r="BE18" s="52">
        <v>17.647058823529413</v>
      </c>
      <c r="BF18" s="51">
        <v>0</v>
      </c>
      <c r="BG18" s="52">
        <v>0</v>
      </c>
      <c r="BH18" s="51">
        <v>0</v>
      </c>
      <c r="BI18" s="52">
        <v>0</v>
      </c>
      <c r="BJ18" s="51">
        <v>14</v>
      </c>
      <c r="BK18" s="52">
        <v>82.3529411764706</v>
      </c>
      <c r="BL18" s="51">
        <v>17</v>
      </c>
    </row>
    <row r="19" spans="1:64" ht="30">
      <c r="A19" s="84" t="s">
        <v>220</v>
      </c>
      <c r="B19" s="84" t="s">
        <v>220</v>
      </c>
      <c r="C19" s="53" t="s">
        <v>888</v>
      </c>
      <c r="D19" s="54">
        <v>10</v>
      </c>
      <c r="E19" s="65" t="s">
        <v>136</v>
      </c>
      <c r="F19" s="55">
        <v>12</v>
      </c>
      <c r="G19" s="53"/>
      <c r="H19" s="57"/>
      <c r="I19" s="56"/>
      <c r="J19" s="56"/>
      <c r="K19" s="36" t="s">
        <v>65</v>
      </c>
      <c r="L19" s="83">
        <v>19</v>
      </c>
      <c r="M19" s="83"/>
      <c r="N19" s="63"/>
      <c r="O19" s="86" t="s">
        <v>176</v>
      </c>
      <c r="P19" s="88">
        <v>43628.11114583333</v>
      </c>
      <c r="Q19" s="86" t="s">
        <v>243</v>
      </c>
      <c r="R19" s="89" t="s">
        <v>260</v>
      </c>
      <c r="S19" s="86" t="s">
        <v>274</v>
      </c>
      <c r="T19" s="86" t="s">
        <v>285</v>
      </c>
      <c r="U19" s="89" t="s">
        <v>290</v>
      </c>
      <c r="V19" s="89" t="s">
        <v>290</v>
      </c>
      <c r="W19" s="88">
        <v>43628.11114583333</v>
      </c>
      <c r="X19" s="89" t="s">
        <v>317</v>
      </c>
      <c r="Y19" s="86"/>
      <c r="Z19" s="86"/>
      <c r="AA19" s="92" t="s">
        <v>346</v>
      </c>
      <c r="AB19" s="86"/>
      <c r="AC19" s="86" t="b">
        <v>0</v>
      </c>
      <c r="AD19" s="86">
        <v>0</v>
      </c>
      <c r="AE19" s="92" t="s">
        <v>367</v>
      </c>
      <c r="AF19" s="86" t="b">
        <v>0</v>
      </c>
      <c r="AG19" s="86" t="s">
        <v>369</v>
      </c>
      <c r="AH19" s="86"/>
      <c r="AI19" s="92" t="s">
        <v>367</v>
      </c>
      <c r="AJ19" s="86" t="b">
        <v>0</v>
      </c>
      <c r="AK19" s="86">
        <v>0</v>
      </c>
      <c r="AL19" s="92" t="s">
        <v>367</v>
      </c>
      <c r="AM19" s="86" t="s">
        <v>376</v>
      </c>
      <c r="AN19" s="86" t="b">
        <v>0</v>
      </c>
      <c r="AO19" s="92" t="s">
        <v>346</v>
      </c>
      <c r="AP19" s="86" t="s">
        <v>176</v>
      </c>
      <c r="AQ19" s="86">
        <v>0</v>
      </c>
      <c r="AR19" s="86">
        <v>0</v>
      </c>
      <c r="AS19" s="86"/>
      <c r="AT19" s="86"/>
      <c r="AU19" s="86"/>
      <c r="AV19" s="86"/>
      <c r="AW19" s="86"/>
      <c r="AX19" s="86"/>
      <c r="AY19" s="86"/>
      <c r="AZ19" s="86"/>
      <c r="BA19">
        <v>4</v>
      </c>
      <c r="BB19" s="85" t="str">
        <f>REPLACE(INDEX(GroupVertices[Group],MATCH(Edges[[#This Row],[Vertex 1]],GroupVertices[Vertex],0)),1,1,"")</f>
        <v>1</v>
      </c>
      <c r="BC19" s="85" t="str">
        <f>REPLACE(INDEX(GroupVertices[Group],MATCH(Edges[[#This Row],[Vertex 2]],GroupVertices[Vertex],0)),1,1,"")</f>
        <v>1</v>
      </c>
      <c r="BD19" s="51">
        <v>3</v>
      </c>
      <c r="BE19" s="52">
        <v>17.647058823529413</v>
      </c>
      <c r="BF19" s="51">
        <v>0</v>
      </c>
      <c r="BG19" s="52">
        <v>0</v>
      </c>
      <c r="BH19" s="51">
        <v>0</v>
      </c>
      <c r="BI19" s="52">
        <v>0</v>
      </c>
      <c r="BJ19" s="51">
        <v>14</v>
      </c>
      <c r="BK19" s="52">
        <v>82.3529411764706</v>
      </c>
      <c r="BL19" s="51">
        <v>17</v>
      </c>
    </row>
    <row r="20" spans="1:64" ht="45">
      <c r="A20" s="84" t="s">
        <v>221</v>
      </c>
      <c r="B20" s="84" t="s">
        <v>221</v>
      </c>
      <c r="C20" s="53" t="s">
        <v>887</v>
      </c>
      <c r="D20" s="54">
        <v>3</v>
      </c>
      <c r="E20" s="65" t="s">
        <v>132</v>
      </c>
      <c r="F20" s="55">
        <v>35</v>
      </c>
      <c r="G20" s="53"/>
      <c r="H20" s="57"/>
      <c r="I20" s="56"/>
      <c r="J20" s="56"/>
      <c r="K20" s="36" t="s">
        <v>65</v>
      </c>
      <c r="L20" s="83">
        <v>20</v>
      </c>
      <c r="M20" s="83"/>
      <c r="N20" s="63"/>
      <c r="O20" s="86" t="s">
        <v>176</v>
      </c>
      <c r="P20" s="88">
        <v>43628.47484953704</v>
      </c>
      <c r="Q20" s="86" t="s">
        <v>244</v>
      </c>
      <c r="R20" s="89" t="s">
        <v>261</v>
      </c>
      <c r="S20" s="86" t="s">
        <v>273</v>
      </c>
      <c r="T20" s="86" t="s">
        <v>280</v>
      </c>
      <c r="U20" s="86"/>
      <c r="V20" s="89" t="s">
        <v>301</v>
      </c>
      <c r="W20" s="88">
        <v>43628.47484953704</v>
      </c>
      <c r="X20" s="89" t="s">
        <v>318</v>
      </c>
      <c r="Y20" s="86"/>
      <c r="Z20" s="86"/>
      <c r="AA20" s="92" t="s">
        <v>347</v>
      </c>
      <c r="AB20" s="86"/>
      <c r="AC20" s="86" t="b">
        <v>0</v>
      </c>
      <c r="AD20" s="86">
        <v>0</v>
      </c>
      <c r="AE20" s="92" t="s">
        <v>367</v>
      </c>
      <c r="AF20" s="86" t="b">
        <v>0</v>
      </c>
      <c r="AG20" s="86" t="s">
        <v>369</v>
      </c>
      <c r="AH20" s="86"/>
      <c r="AI20" s="92" t="s">
        <v>367</v>
      </c>
      <c r="AJ20" s="86" t="b">
        <v>0</v>
      </c>
      <c r="AK20" s="86">
        <v>0</v>
      </c>
      <c r="AL20" s="92" t="s">
        <v>367</v>
      </c>
      <c r="AM20" s="86" t="s">
        <v>375</v>
      </c>
      <c r="AN20" s="86" t="b">
        <v>0</v>
      </c>
      <c r="AO20" s="92" t="s">
        <v>347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34</v>
      </c>
      <c r="BK20" s="52">
        <v>100</v>
      </c>
      <c r="BL20" s="51">
        <v>34</v>
      </c>
    </row>
    <row r="21" spans="1:64" ht="45">
      <c r="A21" s="84" t="s">
        <v>222</v>
      </c>
      <c r="B21" s="84" t="s">
        <v>222</v>
      </c>
      <c r="C21" s="53" t="s">
        <v>887</v>
      </c>
      <c r="D21" s="54">
        <v>3</v>
      </c>
      <c r="E21" s="65" t="s">
        <v>132</v>
      </c>
      <c r="F21" s="55">
        <v>35</v>
      </c>
      <c r="G21" s="53"/>
      <c r="H21" s="57"/>
      <c r="I21" s="56"/>
      <c r="J21" s="56"/>
      <c r="K21" s="36" t="s">
        <v>65</v>
      </c>
      <c r="L21" s="83">
        <v>21</v>
      </c>
      <c r="M21" s="83"/>
      <c r="N21" s="63"/>
      <c r="O21" s="86" t="s">
        <v>176</v>
      </c>
      <c r="P21" s="88">
        <v>42720.1671875</v>
      </c>
      <c r="Q21" s="86" t="s">
        <v>245</v>
      </c>
      <c r="R21" s="89" t="s">
        <v>262</v>
      </c>
      <c r="S21" s="86" t="s">
        <v>275</v>
      </c>
      <c r="T21" s="86" t="s">
        <v>280</v>
      </c>
      <c r="U21" s="86"/>
      <c r="V21" s="89" t="s">
        <v>302</v>
      </c>
      <c r="W21" s="88">
        <v>42720.1671875</v>
      </c>
      <c r="X21" s="89" t="s">
        <v>319</v>
      </c>
      <c r="Y21" s="86"/>
      <c r="Z21" s="86"/>
      <c r="AA21" s="92" t="s">
        <v>348</v>
      </c>
      <c r="AB21" s="86"/>
      <c r="AC21" s="86" t="b">
        <v>0</v>
      </c>
      <c r="AD21" s="86">
        <v>77</v>
      </c>
      <c r="AE21" s="92" t="s">
        <v>367</v>
      </c>
      <c r="AF21" s="86" t="b">
        <v>0</v>
      </c>
      <c r="AG21" s="86" t="s">
        <v>369</v>
      </c>
      <c r="AH21" s="86"/>
      <c r="AI21" s="92" t="s">
        <v>367</v>
      </c>
      <c r="AJ21" s="86" t="b">
        <v>0</v>
      </c>
      <c r="AK21" s="86">
        <v>26</v>
      </c>
      <c r="AL21" s="92" t="s">
        <v>367</v>
      </c>
      <c r="AM21" s="86" t="s">
        <v>377</v>
      </c>
      <c r="AN21" s="86" t="b">
        <v>0</v>
      </c>
      <c r="AO21" s="92" t="s">
        <v>348</v>
      </c>
      <c r="AP21" s="86" t="s">
        <v>379</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2</v>
      </c>
      <c r="BE21" s="52">
        <v>10.526315789473685</v>
      </c>
      <c r="BF21" s="51">
        <v>0</v>
      </c>
      <c r="BG21" s="52">
        <v>0</v>
      </c>
      <c r="BH21" s="51">
        <v>0</v>
      </c>
      <c r="BI21" s="52">
        <v>0</v>
      </c>
      <c r="BJ21" s="51">
        <v>17</v>
      </c>
      <c r="BK21" s="52">
        <v>89.47368421052632</v>
      </c>
      <c r="BL21" s="51">
        <v>19</v>
      </c>
    </row>
    <row r="22" spans="1:64" ht="45">
      <c r="A22" s="84" t="s">
        <v>223</v>
      </c>
      <c r="B22" s="84" t="s">
        <v>222</v>
      </c>
      <c r="C22" s="53" t="s">
        <v>887</v>
      </c>
      <c r="D22" s="54">
        <v>3</v>
      </c>
      <c r="E22" s="65" t="s">
        <v>132</v>
      </c>
      <c r="F22" s="55">
        <v>35</v>
      </c>
      <c r="G22" s="53"/>
      <c r="H22" s="57"/>
      <c r="I22" s="56"/>
      <c r="J22" s="56"/>
      <c r="K22" s="36" t="s">
        <v>65</v>
      </c>
      <c r="L22" s="83">
        <v>22</v>
      </c>
      <c r="M22" s="83"/>
      <c r="N22" s="63"/>
      <c r="O22" s="86" t="s">
        <v>233</v>
      </c>
      <c r="P22" s="88">
        <v>43628.66200231481</v>
      </c>
      <c r="Q22" s="86" t="s">
        <v>246</v>
      </c>
      <c r="R22" s="86"/>
      <c r="S22" s="86"/>
      <c r="T22" s="86" t="s">
        <v>280</v>
      </c>
      <c r="U22" s="86"/>
      <c r="V22" s="89" t="s">
        <v>303</v>
      </c>
      <c r="W22" s="88">
        <v>43628.66200231481</v>
      </c>
      <c r="X22" s="89" t="s">
        <v>320</v>
      </c>
      <c r="Y22" s="86"/>
      <c r="Z22" s="86"/>
      <c r="AA22" s="92" t="s">
        <v>349</v>
      </c>
      <c r="AB22" s="86"/>
      <c r="AC22" s="86" t="b">
        <v>0</v>
      </c>
      <c r="AD22" s="86">
        <v>0</v>
      </c>
      <c r="AE22" s="92" t="s">
        <v>367</v>
      </c>
      <c r="AF22" s="86" t="b">
        <v>0</v>
      </c>
      <c r="AG22" s="86" t="s">
        <v>369</v>
      </c>
      <c r="AH22" s="86"/>
      <c r="AI22" s="92" t="s">
        <v>367</v>
      </c>
      <c r="AJ22" s="86" t="b">
        <v>0</v>
      </c>
      <c r="AK22" s="86">
        <v>26</v>
      </c>
      <c r="AL22" s="92" t="s">
        <v>348</v>
      </c>
      <c r="AM22" s="86" t="s">
        <v>373</v>
      </c>
      <c r="AN22" s="86" t="b">
        <v>0</v>
      </c>
      <c r="AO22" s="92" t="s">
        <v>348</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2</v>
      </c>
      <c r="BE22" s="52">
        <v>9.523809523809524</v>
      </c>
      <c r="BF22" s="51">
        <v>0</v>
      </c>
      <c r="BG22" s="52">
        <v>0</v>
      </c>
      <c r="BH22" s="51">
        <v>0</v>
      </c>
      <c r="BI22" s="52">
        <v>0</v>
      </c>
      <c r="BJ22" s="51">
        <v>19</v>
      </c>
      <c r="BK22" s="52">
        <v>90.47619047619048</v>
      </c>
      <c r="BL22" s="51">
        <v>21</v>
      </c>
    </row>
    <row r="23" spans="1:64" ht="45">
      <c r="A23" s="84" t="s">
        <v>224</v>
      </c>
      <c r="B23" s="84" t="s">
        <v>231</v>
      </c>
      <c r="C23" s="53" t="s">
        <v>887</v>
      </c>
      <c r="D23" s="54">
        <v>3</v>
      </c>
      <c r="E23" s="65" t="s">
        <v>132</v>
      </c>
      <c r="F23" s="55">
        <v>35</v>
      </c>
      <c r="G23" s="53"/>
      <c r="H23" s="57"/>
      <c r="I23" s="56"/>
      <c r="J23" s="56"/>
      <c r="K23" s="36" t="s">
        <v>65</v>
      </c>
      <c r="L23" s="83">
        <v>23</v>
      </c>
      <c r="M23" s="83"/>
      <c r="N23" s="63"/>
      <c r="O23" s="86" t="s">
        <v>233</v>
      </c>
      <c r="P23" s="88">
        <v>43620.76498842592</v>
      </c>
      <c r="Q23" s="86" t="s">
        <v>247</v>
      </c>
      <c r="R23" s="89" t="s">
        <v>263</v>
      </c>
      <c r="S23" s="86" t="s">
        <v>276</v>
      </c>
      <c r="T23" s="86" t="s">
        <v>286</v>
      </c>
      <c r="U23" s="86"/>
      <c r="V23" s="89" t="s">
        <v>304</v>
      </c>
      <c r="W23" s="88">
        <v>43620.76498842592</v>
      </c>
      <c r="X23" s="89" t="s">
        <v>321</v>
      </c>
      <c r="Y23" s="86"/>
      <c r="Z23" s="86"/>
      <c r="AA23" s="92" t="s">
        <v>350</v>
      </c>
      <c r="AB23" s="86"/>
      <c r="AC23" s="86" t="b">
        <v>0</v>
      </c>
      <c r="AD23" s="86">
        <v>0</v>
      </c>
      <c r="AE23" s="92" t="s">
        <v>367</v>
      </c>
      <c r="AF23" s="86" t="b">
        <v>0</v>
      </c>
      <c r="AG23" s="86" t="s">
        <v>369</v>
      </c>
      <c r="AH23" s="86"/>
      <c r="AI23" s="92" t="s">
        <v>367</v>
      </c>
      <c r="AJ23" s="86" t="b">
        <v>0</v>
      </c>
      <c r="AK23" s="86">
        <v>0</v>
      </c>
      <c r="AL23" s="92" t="s">
        <v>367</v>
      </c>
      <c r="AM23" s="86" t="s">
        <v>371</v>
      </c>
      <c r="AN23" s="86" t="b">
        <v>0</v>
      </c>
      <c r="AO23" s="92" t="s">
        <v>350</v>
      </c>
      <c r="AP23" s="86" t="s">
        <v>176</v>
      </c>
      <c r="AQ23" s="86">
        <v>0</v>
      </c>
      <c r="AR23" s="86">
        <v>0</v>
      </c>
      <c r="AS23" s="86"/>
      <c r="AT23" s="86"/>
      <c r="AU23" s="86"/>
      <c r="AV23" s="86"/>
      <c r="AW23" s="86"/>
      <c r="AX23" s="86"/>
      <c r="AY23" s="86"/>
      <c r="AZ23" s="86"/>
      <c r="BA23">
        <v>1</v>
      </c>
      <c r="BB23" s="85" t="str">
        <f>REPLACE(INDEX(GroupVertices[Group],MATCH(Edges[[#This Row],[Vertex 1]],GroupVertices[Vertex],0)),1,1,"")</f>
        <v>4</v>
      </c>
      <c r="BC23" s="85" t="str">
        <f>REPLACE(INDEX(GroupVertices[Group],MATCH(Edges[[#This Row],[Vertex 2]],GroupVertices[Vertex],0)),1,1,"")</f>
        <v>4</v>
      </c>
      <c r="BD23" s="51">
        <v>1</v>
      </c>
      <c r="BE23" s="52">
        <v>8.333333333333334</v>
      </c>
      <c r="BF23" s="51">
        <v>0</v>
      </c>
      <c r="BG23" s="52">
        <v>0</v>
      </c>
      <c r="BH23" s="51">
        <v>0</v>
      </c>
      <c r="BI23" s="52">
        <v>0</v>
      </c>
      <c r="BJ23" s="51">
        <v>11</v>
      </c>
      <c r="BK23" s="52">
        <v>91.66666666666667</v>
      </c>
      <c r="BL23" s="51">
        <v>12</v>
      </c>
    </row>
    <row r="24" spans="1:64" ht="45">
      <c r="A24" s="84" t="s">
        <v>224</v>
      </c>
      <c r="B24" s="84" t="s">
        <v>232</v>
      </c>
      <c r="C24" s="53" t="s">
        <v>887</v>
      </c>
      <c r="D24" s="54">
        <v>3</v>
      </c>
      <c r="E24" s="65" t="s">
        <v>132</v>
      </c>
      <c r="F24" s="55">
        <v>35</v>
      </c>
      <c r="G24" s="53"/>
      <c r="H24" s="57"/>
      <c r="I24" s="56"/>
      <c r="J24" s="56"/>
      <c r="K24" s="36" t="s">
        <v>65</v>
      </c>
      <c r="L24" s="83">
        <v>24</v>
      </c>
      <c r="M24" s="83"/>
      <c r="N24" s="63"/>
      <c r="O24" s="86" t="s">
        <v>233</v>
      </c>
      <c r="P24" s="88">
        <v>43628.709178240744</v>
      </c>
      <c r="Q24" s="86" t="s">
        <v>248</v>
      </c>
      <c r="R24" s="89" t="s">
        <v>264</v>
      </c>
      <c r="S24" s="86" t="s">
        <v>277</v>
      </c>
      <c r="T24" s="86" t="s">
        <v>287</v>
      </c>
      <c r="U24" s="86"/>
      <c r="V24" s="89" t="s">
        <v>304</v>
      </c>
      <c r="W24" s="88">
        <v>43628.709178240744</v>
      </c>
      <c r="X24" s="89" t="s">
        <v>322</v>
      </c>
      <c r="Y24" s="86"/>
      <c r="Z24" s="86"/>
      <c r="AA24" s="92" t="s">
        <v>351</v>
      </c>
      <c r="AB24" s="86"/>
      <c r="AC24" s="86" t="b">
        <v>0</v>
      </c>
      <c r="AD24" s="86">
        <v>0</v>
      </c>
      <c r="AE24" s="92" t="s">
        <v>367</v>
      </c>
      <c r="AF24" s="86" t="b">
        <v>0</v>
      </c>
      <c r="AG24" s="86" t="s">
        <v>369</v>
      </c>
      <c r="AH24" s="86"/>
      <c r="AI24" s="92" t="s">
        <v>367</v>
      </c>
      <c r="AJ24" s="86" t="b">
        <v>0</v>
      </c>
      <c r="AK24" s="86">
        <v>0</v>
      </c>
      <c r="AL24" s="92" t="s">
        <v>367</v>
      </c>
      <c r="AM24" s="86" t="s">
        <v>371</v>
      </c>
      <c r="AN24" s="86" t="b">
        <v>0</v>
      </c>
      <c r="AO24" s="92" t="s">
        <v>351</v>
      </c>
      <c r="AP24" s="86" t="s">
        <v>176</v>
      </c>
      <c r="AQ24" s="86">
        <v>0</v>
      </c>
      <c r="AR24" s="86">
        <v>0</v>
      </c>
      <c r="AS24" s="86"/>
      <c r="AT24" s="86"/>
      <c r="AU24" s="86"/>
      <c r="AV24" s="86"/>
      <c r="AW24" s="86"/>
      <c r="AX24" s="86"/>
      <c r="AY24" s="86"/>
      <c r="AZ24" s="86"/>
      <c r="BA24">
        <v>1</v>
      </c>
      <c r="BB24" s="85" t="str">
        <f>REPLACE(INDEX(GroupVertices[Group],MATCH(Edges[[#This Row],[Vertex 1]],GroupVertices[Vertex],0)),1,1,"")</f>
        <v>4</v>
      </c>
      <c r="BC24" s="85" t="str">
        <f>REPLACE(INDEX(GroupVertices[Group],MATCH(Edges[[#This Row],[Vertex 2]],GroupVertices[Vertex],0)),1,1,"")</f>
        <v>4</v>
      </c>
      <c r="BD24" s="51">
        <v>0</v>
      </c>
      <c r="BE24" s="52">
        <v>0</v>
      </c>
      <c r="BF24" s="51">
        <v>0</v>
      </c>
      <c r="BG24" s="52">
        <v>0</v>
      </c>
      <c r="BH24" s="51">
        <v>0</v>
      </c>
      <c r="BI24" s="52">
        <v>0</v>
      </c>
      <c r="BJ24" s="51">
        <v>17</v>
      </c>
      <c r="BK24" s="52">
        <v>100</v>
      </c>
      <c r="BL24" s="51">
        <v>17</v>
      </c>
    </row>
    <row r="25" spans="1:64" ht="30">
      <c r="A25" s="84" t="s">
        <v>225</v>
      </c>
      <c r="B25" s="84" t="s">
        <v>225</v>
      </c>
      <c r="C25" s="53" t="s">
        <v>888</v>
      </c>
      <c r="D25" s="54">
        <v>10</v>
      </c>
      <c r="E25" s="65" t="s">
        <v>136</v>
      </c>
      <c r="F25" s="55">
        <v>12</v>
      </c>
      <c r="G25" s="53"/>
      <c r="H25" s="57"/>
      <c r="I25" s="56"/>
      <c r="J25" s="56"/>
      <c r="K25" s="36" t="s">
        <v>65</v>
      </c>
      <c r="L25" s="83">
        <v>25</v>
      </c>
      <c r="M25" s="83"/>
      <c r="N25" s="63"/>
      <c r="O25" s="86" t="s">
        <v>176</v>
      </c>
      <c r="P25" s="88">
        <v>43619.77778935185</v>
      </c>
      <c r="Q25" s="86" t="s">
        <v>249</v>
      </c>
      <c r="R25" s="89" t="s">
        <v>260</v>
      </c>
      <c r="S25" s="86" t="s">
        <v>274</v>
      </c>
      <c r="T25" s="86" t="s">
        <v>285</v>
      </c>
      <c r="U25" s="89" t="s">
        <v>291</v>
      </c>
      <c r="V25" s="89" t="s">
        <v>291</v>
      </c>
      <c r="W25" s="88">
        <v>43619.77778935185</v>
      </c>
      <c r="X25" s="89" t="s">
        <v>323</v>
      </c>
      <c r="Y25" s="86"/>
      <c r="Z25" s="86"/>
      <c r="AA25" s="92" t="s">
        <v>352</v>
      </c>
      <c r="AB25" s="86"/>
      <c r="AC25" s="86" t="b">
        <v>0</v>
      </c>
      <c r="AD25" s="86">
        <v>0</v>
      </c>
      <c r="AE25" s="92" t="s">
        <v>367</v>
      </c>
      <c r="AF25" s="86" t="b">
        <v>0</v>
      </c>
      <c r="AG25" s="86" t="s">
        <v>369</v>
      </c>
      <c r="AH25" s="86"/>
      <c r="AI25" s="92" t="s">
        <v>367</v>
      </c>
      <c r="AJ25" s="86" t="b">
        <v>0</v>
      </c>
      <c r="AK25" s="86">
        <v>0</v>
      </c>
      <c r="AL25" s="92" t="s">
        <v>367</v>
      </c>
      <c r="AM25" s="86" t="s">
        <v>376</v>
      </c>
      <c r="AN25" s="86" t="b">
        <v>0</v>
      </c>
      <c r="AO25" s="92" t="s">
        <v>352</v>
      </c>
      <c r="AP25" s="86" t="s">
        <v>176</v>
      </c>
      <c r="AQ25" s="86">
        <v>0</v>
      </c>
      <c r="AR25" s="86">
        <v>0</v>
      </c>
      <c r="AS25" s="86"/>
      <c r="AT25" s="86"/>
      <c r="AU25" s="86"/>
      <c r="AV25" s="86"/>
      <c r="AW25" s="86"/>
      <c r="AX25" s="86"/>
      <c r="AY25" s="86"/>
      <c r="AZ25" s="86"/>
      <c r="BA25">
        <v>6</v>
      </c>
      <c r="BB25" s="85" t="str">
        <f>REPLACE(INDEX(GroupVertices[Group],MATCH(Edges[[#This Row],[Vertex 1]],GroupVertices[Vertex],0)),1,1,"")</f>
        <v>1</v>
      </c>
      <c r="BC25" s="85" t="str">
        <f>REPLACE(INDEX(GroupVertices[Group],MATCH(Edges[[#This Row],[Vertex 2]],GroupVertices[Vertex],0)),1,1,"")</f>
        <v>1</v>
      </c>
      <c r="BD25" s="51">
        <v>3</v>
      </c>
      <c r="BE25" s="52">
        <v>17.647058823529413</v>
      </c>
      <c r="BF25" s="51">
        <v>0</v>
      </c>
      <c r="BG25" s="52">
        <v>0</v>
      </c>
      <c r="BH25" s="51">
        <v>0</v>
      </c>
      <c r="BI25" s="52">
        <v>0</v>
      </c>
      <c r="BJ25" s="51">
        <v>14</v>
      </c>
      <c r="BK25" s="52">
        <v>82.3529411764706</v>
      </c>
      <c r="BL25" s="51">
        <v>17</v>
      </c>
    </row>
    <row r="26" spans="1:64" ht="30">
      <c r="A26" s="84" t="s">
        <v>225</v>
      </c>
      <c r="B26" s="84" t="s">
        <v>225</v>
      </c>
      <c r="C26" s="53" t="s">
        <v>888</v>
      </c>
      <c r="D26" s="54">
        <v>10</v>
      </c>
      <c r="E26" s="65" t="s">
        <v>136</v>
      </c>
      <c r="F26" s="55">
        <v>12</v>
      </c>
      <c r="G26" s="53"/>
      <c r="H26" s="57"/>
      <c r="I26" s="56"/>
      <c r="J26" s="56"/>
      <c r="K26" s="36" t="s">
        <v>65</v>
      </c>
      <c r="L26" s="83">
        <v>26</v>
      </c>
      <c r="M26" s="83"/>
      <c r="N26" s="63"/>
      <c r="O26" s="86" t="s">
        <v>176</v>
      </c>
      <c r="P26" s="88">
        <v>43621.776412037034</v>
      </c>
      <c r="Q26" s="86" t="s">
        <v>249</v>
      </c>
      <c r="R26" s="89" t="s">
        <v>260</v>
      </c>
      <c r="S26" s="86" t="s">
        <v>274</v>
      </c>
      <c r="T26" s="86" t="s">
        <v>285</v>
      </c>
      <c r="U26" s="89" t="s">
        <v>291</v>
      </c>
      <c r="V26" s="89" t="s">
        <v>291</v>
      </c>
      <c r="W26" s="88">
        <v>43621.776412037034</v>
      </c>
      <c r="X26" s="89" t="s">
        <v>324</v>
      </c>
      <c r="Y26" s="86"/>
      <c r="Z26" s="86"/>
      <c r="AA26" s="92" t="s">
        <v>353</v>
      </c>
      <c r="AB26" s="86"/>
      <c r="AC26" s="86" t="b">
        <v>0</v>
      </c>
      <c r="AD26" s="86">
        <v>0</v>
      </c>
      <c r="AE26" s="92" t="s">
        <v>367</v>
      </c>
      <c r="AF26" s="86" t="b">
        <v>0</v>
      </c>
      <c r="AG26" s="86" t="s">
        <v>369</v>
      </c>
      <c r="AH26" s="86"/>
      <c r="AI26" s="92" t="s">
        <v>367</v>
      </c>
      <c r="AJ26" s="86" t="b">
        <v>0</v>
      </c>
      <c r="AK26" s="86">
        <v>0</v>
      </c>
      <c r="AL26" s="92" t="s">
        <v>367</v>
      </c>
      <c r="AM26" s="86" t="s">
        <v>376</v>
      </c>
      <c r="AN26" s="86" t="b">
        <v>0</v>
      </c>
      <c r="AO26" s="92" t="s">
        <v>353</v>
      </c>
      <c r="AP26" s="86" t="s">
        <v>176</v>
      </c>
      <c r="AQ26" s="86">
        <v>0</v>
      </c>
      <c r="AR26" s="86">
        <v>0</v>
      </c>
      <c r="AS26" s="86"/>
      <c r="AT26" s="86"/>
      <c r="AU26" s="86"/>
      <c r="AV26" s="86"/>
      <c r="AW26" s="86"/>
      <c r="AX26" s="86"/>
      <c r="AY26" s="86"/>
      <c r="AZ26" s="86"/>
      <c r="BA26">
        <v>6</v>
      </c>
      <c r="BB26" s="85" t="str">
        <f>REPLACE(INDEX(GroupVertices[Group],MATCH(Edges[[#This Row],[Vertex 1]],GroupVertices[Vertex],0)),1,1,"")</f>
        <v>1</v>
      </c>
      <c r="BC26" s="85" t="str">
        <f>REPLACE(INDEX(GroupVertices[Group],MATCH(Edges[[#This Row],[Vertex 2]],GroupVertices[Vertex],0)),1,1,"")</f>
        <v>1</v>
      </c>
      <c r="BD26" s="51">
        <v>3</v>
      </c>
      <c r="BE26" s="52">
        <v>17.647058823529413</v>
      </c>
      <c r="BF26" s="51">
        <v>0</v>
      </c>
      <c r="BG26" s="52">
        <v>0</v>
      </c>
      <c r="BH26" s="51">
        <v>0</v>
      </c>
      <c r="BI26" s="52">
        <v>0</v>
      </c>
      <c r="BJ26" s="51">
        <v>14</v>
      </c>
      <c r="BK26" s="52">
        <v>82.3529411764706</v>
      </c>
      <c r="BL26" s="51">
        <v>17</v>
      </c>
    </row>
    <row r="27" spans="1:64" ht="30">
      <c r="A27" s="84" t="s">
        <v>225</v>
      </c>
      <c r="B27" s="84" t="s">
        <v>225</v>
      </c>
      <c r="C27" s="53" t="s">
        <v>888</v>
      </c>
      <c r="D27" s="54">
        <v>10</v>
      </c>
      <c r="E27" s="65" t="s">
        <v>136</v>
      </c>
      <c r="F27" s="55">
        <v>12</v>
      </c>
      <c r="G27" s="53"/>
      <c r="H27" s="57"/>
      <c r="I27" s="56"/>
      <c r="J27" s="56"/>
      <c r="K27" s="36" t="s">
        <v>65</v>
      </c>
      <c r="L27" s="83">
        <v>27</v>
      </c>
      <c r="M27" s="83"/>
      <c r="N27" s="63"/>
      <c r="O27" s="86" t="s">
        <v>176</v>
      </c>
      <c r="P27" s="88">
        <v>43623.762557870374</v>
      </c>
      <c r="Q27" s="86" t="s">
        <v>249</v>
      </c>
      <c r="R27" s="89" t="s">
        <v>260</v>
      </c>
      <c r="S27" s="86" t="s">
        <v>274</v>
      </c>
      <c r="T27" s="86" t="s">
        <v>285</v>
      </c>
      <c r="U27" s="89" t="s">
        <v>291</v>
      </c>
      <c r="V27" s="89" t="s">
        <v>291</v>
      </c>
      <c r="W27" s="88">
        <v>43623.762557870374</v>
      </c>
      <c r="X27" s="89" t="s">
        <v>325</v>
      </c>
      <c r="Y27" s="86"/>
      <c r="Z27" s="86"/>
      <c r="AA27" s="92" t="s">
        <v>354</v>
      </c>
      <c r="AB27" s="86"/>
      <c r="AC27" s="86" t="b">
        <v>0</v>
      </c>
      <c r="AD27" s="86">
        <v>0</v>
      </c>
      <c r="AE27" s="92" t="s">
        <v>367</v>
      </c>
      <c r="AF27" s="86" t="b">
        <v>0</v>
      </c>
      <c r="AG27" s="86" t="s">
        <v>369</v>
      </c>
      <c r="AH27" s="86"/>
      <c r="AI27" s="92" t="s">
        <v>367</v>
      </c>
      <c r="AJ27" s="86" t="b">
        <v>0</v>
      </c>
      <c r="AK27" s="86">
        <v>0</v>
      </c>
      <c r="AL27" s="92" t="s">
        <v>367</v>
      </c>
      <c r="AM27" s="86" t="s">
        <v>376</v>
      </c>
      <c r="AN27" s="86" t="b">
        <v>0</v>
      </c>
      <c r="AO27" s="92" t="s">
        <v>354</v>
      </c>
      <c r="AP27" s="86" t="s">
        <v>176</v>
      </c>
      <c r="AQ27" s="86">
        <v>0</v>
      </c>
      <c r="AR27" s="86">
        <v>0</v>
      </c>
      <c r="AS27" s="86"/>
      <c r="AT27" s="86"/>
      <c r="AU27" s="86"/>
      <c r="AV27" s="86"/>
      <c r="AW27" s="86"/>
      <c r="AX27" s="86"/>
      <c r="AY27" s="86"/>
      <c r="AZ27" s="86"/>
      <c r="BA27">
        <v>6</v>
      </c>
      <c r="BB27" s="85" t="str">
        <f>REPLACE(INDEX(GroupVertices[Group],MATCH(Edges[[#This Row],[Vertex 1]],GroupVertices[Vertex],0)),1,1,"")</f>
        <v>1</v>
      </c>
      <c r="BC27" s="85" t="str">
        <f>REPLACE(INDEX(GroupVertices[Group],MATCH(Edges[[#This Row],[Vertex 2]],GroupVertices[Vertex],0)),1,1,"")</f>
        <v>1</v>
      </c>
      <c r="BD27" s="51">
        <v>3</v>
      </c>
      <c r="BE27" s="52">
        <v>17.647058823529413</v>
      </c>
      <c r="BF27" s="51">
        <v>0</v>
      </c>
      <c r="BG27" s="52">
        <v>0</v>
      </c>
      <c r="BH27" s="51">
        <v>0</v>
      </c>
      <c r="BI27" s="52">
        <v>0</v>
      </c>
      <c r="BJ27" s="51">
        <v>14</v>
      </c>
      <c r="BK27" s="52">
        <v>82.3529411764706</v>
      </c>
      <c r="BL27" s="51">
        <v>17</v>
      </c>
    </row>
    <row r="28" spans="1:64" ht="30">
      <c r="A28" s="84" t="s">
        <v>225</v>
      </c>
      <c r="B28" s="84" t="s">
        <v>225</v>
      </c>
      <c r="C28" s="53" t="s">
        <v>888</v>
      </c>
      <c r="D28" s="54">
        <v>10</v>
      </c>
      <c r="E28" s="65" t="s">
        <v>136</v>
      </c>
      <c r="F28" s="55">
        <v>12</v>
      </c>
      <c r="G28" s="53"/>
      <c r="H28" s="57"/>
      <c r="I28" s="56"/>
      <c r="J28" s="56"/>
      <c r="K28" s="36" t="s">
        <v>65</v>
      </c>
      <c r="L28" s="83">
        <v>28</v>
      </c>
      <c r="M28" s="83"/>
      <c r="N28" s="63"/>
      <c r="O28" s="86" t="s">
        <v>176</v>
      </c>
      <c r="P28" s="88">
        <v>43625.775717592594</v>
      </c>
      <c r="Q28" s="86" t="s">
        <v>249</v>
      </c>
      <c r="R28" s="89" t="s">
        <v>260</v>
      </c>
      <c r="S28" s="86" t="s">
        <v>274</v>
      </c>
      <c r="T28" s="86" t="s">
        <v>285</v>
      </c>
      <c r="U28" s="89" t="s">
        <v>291</v>
      </c>
      <c r="V28" s="89" t="s">
        <v>291</v>
      </c>
      <c r="W28" s="88">
        <v>43625.775717592594</v>
      </c>
      <c r="X28" s="89" t="s">
        <v>326</v>
      </c>
      <c r="Y28" s="86"/>
      <c r="Z28" s="86"/>
      <c r="AA28" s="92" t="s">
        <v>355</v>
      </c>
      <c r="AB28" s="86"/>
      <c r="AC28" s="86" t="b">
        <v>0</v>
      </c>
      <c r="AD28" s="86">
        <v>0</v>
      </c>
      <c r="AE28" s="92" t="s">
        <v>367</v>
      </c>
      <c r="AF28" s="86" t="b">
        <v>0</v>
      </c>
      <c r="AG28" s="86" t="s">
        <v>369</v>
      </c>
      <c r="AH28" s="86"/>
      <c r="AI28" s="92" t="s">
        <v>367</v>
      </c>
      <c r="AJ28" s="86" t="b">
        <v>0</v>
      </c>
      <c r="AK28" s="86">
        <v>0</v>
      </c>
      <c r="AL28" s="92" t="s">
        <v>367</v>
      </c>
      <c r="AM28" s="86" t="s">
        <v>376</v>
      </c>
      <c r="AN28" s="86" t="b">
        <v>0</v>
      </c>
      <c r="AO28" s="92" t="s">
        <v>355</v>
      </c>
      <c r="AP28" s="86" t="s">
        <v>176</v>
      </c>
      <c r="AQ28" s="86">
        <v>0</v>
      </c>
      <c r="AR28" s="86">
        <v>0</v>
      </c>
      <c r="AS28" s="86"/>
      <c r="AT28" s="86"/>
      <c r="AU28" s="86"/>
      <c r="AV28" s="86"/>
      <c r="AW28" s="86"/>
      <c r="AX28" s="86"/>
      <c r="AY28" s="86"/>
      <c r="AZ28" s="86"/>
      <c r="BA28">
        <v>6</v>
      </c>
      <c r="BB28" s="85" t="str">
        <f>REPLACE(INDEX(GroupVertices[Group],MATCH(Edges[[#This Row],[Vertex 1]],GroupVertices[Vertex],0)),1,1,"")</f>
        <v>1</v>
      </c>
      <c r="BC28" s="85" t="str">
        <f>REPLACE(INDEX(GroupVertices[Group],MATCH(Edges[[#This Row],[Vertex 2]],GroupVertices[Vertex],0)),1,1,"")</f>
        <v>1</v>
      </c>
      <c r="BD28" s="51">
        <v>3</v>
      </c>
      <c r="BE28" s="52">
        <v>17.647058823529413</v>
      </c>
      <c r="BF28" s="51">
        <v>0</v>
      </c>
      <c r="BG28" s="52">
        <v>0</v>
      </c>
      <c r="BH28" s="51">
        <v>0</v>
      </c>
      <c r="BI28" s="52">
        <v>0</v>
      </c>
      <c r="BJ28" s="51">
        <v>14</v>
      </c>
      <c r="BK28" s="52">
        <v>82.3529411764706</v>
      </c>
      <c r="BL28" s="51">
        <v>17</v>
      </c>
    </row>
    <row r="29" spans="1:64" ht="30">
      <c r="A29" s="84" t="s">
        <v>225</v>
      </c>
      <c r="B29" s="84" t="s">
        <v>225</v>
      </c>
      <c r="C29" s="53" t="s">
        <v>888</v>
      </c>
      <c r="D29" s="54">
        <v>10</v>
      </c>
      <c r="E29" s="65" t="s">
        <v>136</v>
      </c>
      <c r="F29" s="55">
        <v>12</v>
      </c>
      <c r="G29" s="53"/>
      <c r="H29" s="57"/>
      <c r="I29" s="56"/>
      <c r="J29" s="56"/>
      <c r="K29" s="36" t="s">
        <v>65</v>
      </c>
      <c r="L29" s="83">
        <v>29</v>
      </c>
      <c r="M29" s="83"/>
      <c r="N29" s="63"/>
      <c r="O29" s="86" t="s">
        <v>176</v>
      </c>
      <c r="P29" s="88">
        <v>43627.78549768519</v>
      </c>
      <c r="Q29" s="86" t="s">
        <v>249</v>
      </c>
      <c r="R29" s="89" t="s">
        <v>260</v>
      </c>
      <c r="S29" s="86" t="s">
        <v>274</v>
      </c>
      <c r="T29" s="86" t="s">
        <v>285</v>
      </c>
      <c r="U29" s="89" t="s">
        <v>291</v>
      </c>
      <c r="V29" s="89" t="s">
        <v>291</v>
      </c>
      <c r="W29" s="88">
        <v>43627.78549768519</v>
      </c>
      <c r="X29" s="89" t="s">
        <v>327</v>
      </c>
      <c r="Y29" s="86"/>
      <c r="Z29" s="86"/>
      <c r="AA29" s="92" t="s">
        <v>356</v>
      </c>
      <c r="AB29" s="86"/>
      <c r="AC29" s="86" t="b">
        <v>0</v>
      </c>
      <c r="AD29" s="86">
        <v>0</v>
      </c>
      <c r="AE29" s="92" t="s">
        <v>367</v>
      </c>
      <c r="AF29" s="86" t="b">
        <v>0</v>
      </c>
      <c r="AG29" s="86" t="s">
        <v>369</v>
      </c>
      <c r="AH29" s="86"/>
      <c r="AI29" s="92" t="s">
        <v>367</v>
      </c>
      <c r="AJ29" s="86" t="b">
        <v>0</v>
      </c>
      <c r="AK29" s="86">
        <v>0</v>
      </c>
      <c r="AL29" s="92" t="s">
        <v>367</v>
      </c>
      <c r="AM29" s="86" t="s">
        <v>376</v>
      </c>
      <c r="AN29" s="86" t="b">
        <v>0</v>
      </c>
      <c r="AO29" s="92" t="s">
        <v>356</v>
      </c>
      <c r="AP29" s="86" t="s">
        <v>176</v>
      </c>
      <c r="AQ29" s="86">
        <v>0</v>
      </c>
      <c r="AR29" s="86">
        <v>0</v>
      </c>
      <c r="AS29" s="86"/>
      <c r="AT29" s="86"/>
      <c r="AU29" s="86"/>
      <c r="AV29" s="86"/>
      <c r="AW29" s="86"/>
      <c r="AX29" s="86"/>
      <c r="AY29" s="86"/>
      <c r="AZ29" s="86"/>
      <c r="BA29">
        <v>6</v>
      </c>
      <c r="BB29" s="85" t="str">
        <f>REPLACE(INDEX(GroupVertices[Group],MATCH(Edges[[#This Row],[Vertex 1]],GroupVertices[Vertex],0)),1,1,"")</f>
        <v>1</v>
      </c>
      <c r="BC29" s="85" t="str">
        <f>REPLACE(INDEX(GroupVertices[Group],MATCH(Edges[[#This Row],[Vertex 2]],GroupVertices[Vertex],0)),1,1,"")</f>
        <v>1</v>
      </c>
      <c r="BD29" s="51">
        <v>3</v>
      </c>
      <c r="BE29" s="52">
        <v>17.647058823529413</v>
      </c>
      <c r="BF29" s="51">
        <v>0</v>
      </c>
      <c r="BG29" s="52">
        <v>0</v>
      </c>
      <c r="BH29" s="51">
        <v>0</v>
      </c>
      <c r="BI29" s="52">
        <v>0</v>
      </c>
      <c r="BJ29" s="51">
        <v>14</v>
      </c>
      <c r="BK29" s="52">
        <v>82.3529411764706</v>
      </c>
      <c r="BL29" s="51">
        <v>17</v>
      </c>
    </row>
    <row r="30" spans="1:64" ht="30">
      <c r="A30" s="84" t="s">
        <v>225</v>
      </c>
      <c r="B30" s="84" t="s">
        <v>225</v>
      </c>
      <c r="C30" s="53" t="s">
        <v>888</v>
      </c>
      <c r="D30" s="54">
        <v>10</v>
      </c>
      <c r="E30" s="65" t="s">
        <v>136</v>
      </c>
      <c r="F30" s="55">
        <v>12</v>
      </c>
      <c r="G30" s="53"/>
      <c r="H30" s="57"/>
      <c r="I30" s="56"/>
      <c r="J30" s="56"/>
      <c r="K30" s="36" t="s">
        <v>65</v>
      </c>
      <c r="L30" s="83">
        <v>30</v>
      </c>
      <c r="M30" s="83"/>
      <c r="N30" s="63"/>
      <c r="O30" s="86" t="s">
        <v>176</v>
      </c>
      <c r="P30" s="88">
        <v>43629.79586805555</v>
      </c>
      <c r="Q30" s="86" t="s">
        <v>249</v>
      </c>
      <c r="R30" s="89" t="s">
        <v>260</v>
      </c>
      <c r="S30" s="86" t="s">
        <v>274</v>
      </c>
      <c r="T30" s="86" t="s">
        <v>285</v>
      </c>
      <c r="U30" s="89" t="s">
        <v>291</v>
      </c>
      <c r="V30" s="89" t="s">
        <v>291</v>
      </c>
      <c r="W30" s="88">
        <v>43629.79586805555</v>
      </c>
      <c r="X30" s="89" t="s">
        <v>328</v>
      </c>
      <c r="Y30" s="86"/>
      <c r="Z30" s="86"/>
      <c r="AA30" s="92" t="s">
        <v>357</v>
      </c>
      <c r="AB30" s="86"/>
      <c r="AC30" s="86" t="b">
        <v>0</v>
      </c>
      <c r="AD30" s="86">
        <v>0</v>
      </c>
      <c r="AE30" s="92" t="s">
        <v>367</v>
      </c>
      <c r="AF30" s="86" t="b">
        <v>0</v>
      </c>
      <c r="AG30" s="86" t="s">
        <v>369</v>
      </c>
      <c r="AH30" s="86"/>
      <c r="AI30" s="92" t="s">
        <v>367</v>
      </c>
      <c r="AJ30" s="86" t="b">
        <v>0</v>
      </c>
      <c r="AK30" s="86">
        <v>0</v>
      </c>
      <c r="AL30" s="92" t="s">
        <v>367</v>
      </c>
      <c r="AM30" s="86" t="s">
        <v>376</v>
      </c>
      <c r="AN30" s="86" t="b">
        <v>0</v>
      </c>
      <c r="AO30" s="92" t="s">
        <v>357</v>
      </c>
      <c r="AP30" s="86" t="s">
        <v>176</v>
      </c>
      <c r="AQ30" s="86">
        <v>0</v>
      </c>
      <c r="AR30" s="86">
        <v>0</v>
      </c>
      <c r="AS30" s="86"/>
      <c r="AT30" s="86"/>
      <c r="AU30" s="86"/>
      <c r="AV30" s="86"/>
      <c r="AW30" s="86"/>
      <c r="AX30" s="86"/>
      <c r="AY30" s="86"/>
      <c r="AZ30" s="86"/>
      <c r="BA30">
        <v>6</v>
      </c>
      <c r="BB30" s="85" t="str">
        <f>REPLACE(INDEX(GroupVertices[Group],MATCH(Edges[[#This Row],[Vertex 1]],GroupVertices[Vertex],0)),1,1,"")</f>
        <v>1</v>
      </c>
      <c r="BC30" s="85" t="str">
        <f>REPLACE(INDEX(GroupVertices[Group],MATCH(Edges[[#This Row],[Vertex 2]],GroupVertices[Vertex],0)),1,1,"")</f>
        <v>1</v>
      </c>
      <c r="BD30" s="51">
        <v>3</v>
      </c>
      <c r="BE30" s="52">
        <v>17.647058823529413</v>
      </c>
      <c r="BF30" s="51">
        <v>0</v>
      </c>
      <c r="BG30" s="52">
        <v>0</v>
      </c>
      <c r="BH30" s="51">
        <v>0</v>
      </c>
      <c r="BI30" s="52">
        <v>0</v>
      </c>
      <c r="BJ30" s="51">
        <v>14</v>
      </c>
      <c r="BK30" s="52">
        <v>82.3529411764706</v>
      </c>
      <c r="BL30" s="51">
        <v>17</v>
      </c>
    </row>
    <row r="31" spans="1:64" ht="30">
      <c r="A31" s="84" t="s">
        <v>226</v>
      </c>
      <c r="B31" s="84" t="s">
        <v>226</v>
      </c>
      <c r="C31" s="53" t="s">
        <v>888</v>
      </c>
      <c r="D31" s="54">
        <v>10</v>
      </c>
      <c r="E31" s="65" t="s">
        <v>136</v>
      </c>
      <c r="F31" s="55">
        <v>12</v>
      </c>
      <c r="G31" s="53"/>
      <c r="H31" s="57"/>
      <c r="I31" s="56"/>
      <c r="J31" s="56"/>
      <c r="K31" s="36" t="s">
        <v>65</v>
      </c>
      <c r="L31" s="83">
        <v>31</v>
      </c>
      <c r="M31" s="83"/>
      <c r="N31" s="63"/>
      <c r="O31" s="86" t="s">
        <v>176</v>
      </c>
      <c r="P31" s="88">
        <v>43619.64641203704</v>
      </c>
      <c r="Q31" s="86" t="s">
        <v>250</v>
      </c>
      <c r="R31" s="89" t="s">
        <v>265</v>
      </c>
      <c r="S31" s="86" t="s">
        <v>278</v>
      </c>
      <c r="T31" s="86"/>
      <c r="U31" s="86"/>
      <c r="V31" s="89" t="s">
        <v>305</v>
      </c>
      <c r="W31" s="88">
        <v>43619.64641203704</v>
      </c>
      <c r="X31" s="89" t="s">
        <v>329</v>
      </c>
      <c r="Y31" s="86"/>
      <c r="Z31" s="86"/>
      <c r="AA31" s="92" t="s">
        <v>358</v>
      </c>
      <c r="AB31" s="86"/>
      <c r="AC31" s="86" t="b">
        <v>0</v>
      </c>
      <c r="AD31" s="86">
        <v>0</v>
      </c>
      <c r="AE31" s="92" t="s">
        <v>367</v>
      </c>
      <c r="AF31" s="86" t="b">
        <v>0</v>
      </c>
      <c r="AG31" s="86" t="s">
        <v>369</v>
      </c>
      <c r="AH31" s="86"/>
      <c r="AI31" s="92" t="s">
        <v>367</v>
      </c>
      <c r="AJ31" s="86" t="b">
        <v>0</v>
      </c>
      <c r="AK31" s="86">
        <v>0</v>
      </c>
      <c r="AL31" s="92" t="s">
        <v>367</v>
      </c>
      <c r="AM31" s="86" t="s">
        <v>378</v>
      </c>
      <c r="AN31" s="86" t="b">
        <v>0</v>
      </c>
      <c r="AO31" s="92" t="s">
        <v>358</v>
      </c>
      <c r="AP31" s="86" t="s">
        <v>176</v>
      </c>
      <c r="AQ31" s="86">
        <v>0</v>
      </c>
      <c r="AR31" s="86">
        <v>0</v>
      </c>
      <c r="AS31" s="86"/>
      <c r="AT31" s="86"/>
      <c r="AU31" s="86"/>
      <c r="AV31" s="86"/>
      <c r="AW31" s="86"/>
      <c r="AX31" s="86"/>
      <c r="AY31" s="86"/>
      <c r="AZ31" s="86"/>
      <c r="BA31">
        <v>6</v>
      </c>
      <c r="BB31" s="85" t="str">
        <f>REPLACE(INDEX(GroupVertices[Group],MATCH(Edges[[#This Row],[Vertex 1]],GroupVertices[Vertex],0)),1,1,"")</f>
        <v>1</v>
      </c>
      <c r="BC31" s="85" t="str">
        <f>REPLACE(INDEX(GroupVertices[Group],MATCH(Edges[[#This Row],[Vertex 2]],GroupVertices[Vertex],0)),1,1,"")</f>
        <v>1</v>
      </c>
      <c r="BD31" s="51">
        <v>1</v>
      </c>
      <c r="BE31" s="52">
        <v>6.25</v>
      </c>
      <c r="BF31" s="51">
        <v>0</v>
      </c>
      <c r="BG31" s="52">
        <v>0</v>
      </c>
      <c r="BH31" s="51">
        <v>0</v>
      </c>
      <c r="BI31" s="52">
        <v>0</v>
      </c>
      <c r="BJ31" s="51">
        <v>15</v>
      </c>
      <c r="BK31" s="52">
        <v>93.75</v>
      </c>
      <c r="BL31" s="51">
        <v>16</v>
      </c>
    </row>
    <row r="32" spans="1:64" ht="30">
      <c r="A32" s="84" t="s">
        <v>226</v>
      </c>
      <c r="B32" s="84" t="s">
        <v>226</v>
      </c>
      <c r="C32" s="53" t="s">
        <v>888</v>
      </c>
      <c r="D32" s="54">
        <v>10</v>
      </c>
      <c r="E32" s="65" t="s">
        <v>136</v>
      </c>
      <c r="F32" s="55">
        <v>12</v>
      </c>
      <c r="G32" s="53"/>
      <c r="H32" s="57"/>
      <c r="I32" s="56"/>
      <c r="J32" s="56"/>
      <c r="K32" s="36" t="s">
        <v>65</v>
      </c>
      <c r="L32" s="83">
        <v>32</v>
      </c>
      <c r="M32" s="83"/>
      <c r="N32" s="63"/>
      <c r="O32" s="86" t="s">
        <v>176</v>
      </c>
      <c r="P32" s="88">
        <v>43620.31891203704</v>
      </c>
      <c r="Q32" s="86" t="s">
        <v>251</v>
      </c>
      <c r="R32" s="89" t="s">
        <v>266</v>
      </c>
      <c r="S32" s="86" t="s">
        <v>278</v>
      </c>
      <c r="T32" s="86"/>
      <c r="U32" s="86"/>
      <c r="V32" s="89" t="s">
        <v>305</v>
      </c>
      <c r="W32" s="88">
        <v>43620.31891203704</v>
      </c>
      <c r="X32" s="89" t="s">
        <v>330</v>
      </c>
      <c r="Y32" s="86"/>
      <c r="Z32" s="86"/>
      <c r="AA32" s="92" t="s">
        <v>359</v>
      </c>
      <c r="AB32" s="86"/>
      <c r="AC32" s="86" t="b">
        <v>0</v>
      </c>
      <c r="AD32" s="86">
        <v>0</v>
      </c>
      <c r="AE32" s="92" t="s">
        <v>367</v>
      </c>
      <c r="AF32" s="86" t="b">
        <v>0</v>
      </c>
      <c r="AG32" s="86" t="s">
        <v>369</v>
      </c>
      <c r="AH32" s="86"/>
      <c r="AI32" s="92" t="s">
        <v>367</v>
      </c>
      <c r="AJ32" s="86" t="b">
        <v>0</v>
      </c>
      <c r="AK32" s="86">
        <v>0</v>
      </c>
      <c r="AL32" s="92" t="s">
        <v>367</v>
      </c>
      <c r="AM32" s="86" t="s">
        <v>378</v>
      </c>
      <c r="AN32" s="86" t="b">
        <v>0</v>
      </c>
      <c r="AO32" s="92" t="s">
        <v>359</v>
      </c>
      <c r="AP32" s="86" t="s">
        <v>176</v>
      </c>
      <c r="AQ32" s="86">
        <v>0</v>
      </c>
      <c r="AR32" s="86">
        <v>0</v>
      </c>
      <c r="AS32" s="86"/>
      <c r="AT32" s="86"/>
      <c r="AU32" s="86"/>
      <c r="AV32" s="86"/>
      <c r="AW32" s="86"/>
      <c r="AX32" s="86"/>
      <c r="AY32" s="86"/>
      <c r="AZ32" s="86"/>
      <c r="BA32">
        <v>6</v>
      </c>
      <c r="BB32" s="85" t="str">
        <f>REPLACE(INDEX(GroupVertices[Group],MATCH(Edges[[#This Row],[Vertex 1]],GroupVertices[Vertex],0)),1,1,"")</f>
        <v>1</v>
      </c>
      <c r="BC32" s="85" t="str">
        <f>REPLACE(INDEX(GroupVertices[Group],MATCH(Edges[[#This Row],[Vertex 2]],GroupVertices[Vertex],0)),1,1,"")</f>
        <v>1</v>
      </c>
      <c r="BD32" s="51">
        <v>0</v>
      </c>
      <c r="BE32" s="52">
        <v>0</v>
      </c>
      <c r="BF32" s="51">
        <v>1</v>
      </c>
      <c r="BG32" s="52">
        <v>5.882352941176471</v>
      </c>
      <c r="BH32" s="51">
        <v>0</v>
      </c>
      <c r="BI32" s="52">
        <v>0</v>
      </c>
      <c r="BJ32" s="51">
        <v>16</v>
      </c>
      <c r="BK32" s="52">
        <v>94.11764705882354</v>
      </c>
      <c r="BL32" s="51">
        <v>17</v>
      </c>
    </row>
    <row r="33" spans="1:64" ht="30">
      <c r="A33" s="84" t="s">
        <v>226</v>
      </c>
      <c r="B33" s="84" t="s">
        <v>226</v>
      </c>
      <c r="C33" s="53" t="s">
        <v>888</v>
      </c>
      <c r="D33" s="54">
        <v>10</v>
      </c>
      <c r="E33" s="65" t="s">
        <v>136</v>
      </c>
      <c r="F33" s="55">
        <v>12</v>
      </c>
      <c r="G33" s="53"/>
      <c r="H33" s="57"/>
      <c r="I33" s="56"/>
      <c r="J33" s="56"/>
      <c r="K33" s="36" t="s">
        <v>65</v>
      </c>
      <c r="L33" s="83">
        <v>33</v>
      </c>
      <c r="M33" s="83"/>
      <c r="N33" s="63"/>
      <c r="O33" s="86" t="s">
        <v>176</v>
      </c>
      <c r="P33" s="88">
        <v>43620.825740740744</v>
      </c>
      <c r="Q33" s="86" t="s">
        <v>252</v>
      </c>
      <c r="R33" s="89" t="s">
        <v>267</v>
      </c>
      <c r="S33" s="86" t="s">
        <v>278</v>
      </c>
      <c r="T33" s="86"/>
      <c r="U33" s="89" t="s">
        <v>292</v>
      </c>
      <c r="V33" s="89" t="s">
        <v>292</v>
      </c>
      <c r="W33" s="88">
        <v>43620.825740740744</v>
      </c>
      <c r="X33" s="89" t="s">
        <v>331</v>
      </c>
      <c r="Y33" s="86"/>
      <c r="Z33" s="86"/>
      <c r="AA33" s="92" t="s">
        <v>360</v>
      </c>
      <c r="AB33" s="86"/>
      <c r="AC33" s="86" t="b">
        <v>0</v>
      </c>
      <c r="AD33" s="86">
        <v>0</v>
      </c>
      <c r="AE33" s="92" t="s">
        <v>367</v>
      </c>
      <c r="AF33" s="86" t="b">
        <v>0</v>
      </c>
      <c r="AG33" s="86" t="s">
        <v>369</v>
      </c>
      <c r="AH33" s="86"/>
      <c r="AI33" s="92" t="s">
        <v>367</v>
      </c>
      <c r="AJ33" s="86" t="b">
        <v>0</v>
      </c>
      <c r="AK33" s="86">
        <v>0</v>
      </c>
      <c r="AL33" s="92" t="s">
        <v>367</v>
      </c>
      <c r="AM33" s="86" t="s">
        <v>378</v>
      </c>
      <c r="AN33" s="86" t="b">
        <v>0</v>
      </c>
      <c r="AO33" s="92" t="s">
        <v>360</v>
      </c>
      <c r="AP33" s="86" t="s">
        <v>176</v>
      </c>
      <c r="AQ33" s="86">
        <v>0</v>
      </c>
      <c r="AR33" s="86">
        <v>0</v>
      </c>
      <c r="AS33" s="86"/>
      <c r="AT33" s="86"/>
      <c r="AU33" s="86"/>
      <c r="AV33" s="86"/>
      <c r="AW33" s="86"/>
      <c r="AX33" s="86"/>
      <c r="AY33" s="86"/>
      <c r="AZ33" s="86"/>
      <c r="BA33">
        <v>6</v>
      </c>
      <c r="BB33" s="85" t="str">
        <f>REPLACE(INDEX(GroupVertices[Group],MATCH(Edges[[#This Row],[Vertex 1]],GroupVertices[Vertex],0)),1,1,"")</f>
        <v>1</v>
      </c>
      <c r="BC33" s="85" t="str">
        <f>REPLACE(INDEX(GroupVertices[Group],MATCH(Edges[[#This Row],[Vertex 2]],GroupVertices[Vertex],0)),1,1,"")</f>
        <v>1</v>
      </c>
      <c r="BD33" s="51">
        <v>0</v>
      </c>
      <c r="BE33" s="52">
        <v>0</v>
      </c>
      <c r="BF33" s="51">
        <v>1</v>
      </c>
      <c r="BG33" s="52">
        <v>4.3478260869565215</v>
      </c>
      <c r="BH33" s="51">
        <v>0</v>
      </c>
      <c r="BI33" s="52">
        <v>0</v>
      </c>
      <c r="BJ33" s="51">
        <v>22</v>
      </c>
      <c r="BK33" s="52">
        <v>95.65217391304348</v>
      </c>
      <c r="BL33" s="51">
        <v>23</v>
      </c>
    </row>
    <row r="34" spans="1:64" ht="30">
      <c r="A34" s="84" t="s">
        <v>226</v>
      </c>
      <c r="B34" s="84" t="s">
        <v>226</v>
      </c>
      <c r="C34" s="53" t="s">
        <v>888</v>
      </c>
      <c r="D34" s="54">
        <v>10</v>
      </c>
      <c r="E34" s="65" t="s">
        <v>136</v>
      </c>
      <c r="F34" s="55">
        <v>12</v>
      </c>
      <c r="G34" s="53"/>
      <c r="H34" s="57"/>
      <c r="I34" s="56"/>
      <c r="J34" s="56"/>
      <c r="K34" s="36" t="s">
        <v>65</v>
      </c>
      <c r="L34" s="83">
        <v>34</v>
      </c>
      <c r="M34" s="83"/>
      <c r="N34" s="63"/>
      <c r="O34" s="86" t="s">
        <v>176</v>
      </c>
      <c r="P34" s="88">
        <v>43622.61140046296</v>
      </c>
      <c r="Q34" s="86" t="s">
        <v>253</v>
      </c>
      <c r="R34" s="89" t="s">
        <v>268</v>
      </c>
      <c r="S34" s="86" t="s">
        <v>278</v>
      </c>
      <c r="T34" s="86"/>
      <c r="U34" s="89" t="s">
        <v>293</v>
      </c>
      <c r="V34" s="89" t="s">
        <v>293</v>
      </c>
      <c r="W34" s="88">
        <v>43622.61140046296</v>
      </c>
      <c r="X34" s="89" t="s">
        <v>332</v>
      </c>
      <c r="Y34" s="86"/>
      <c r="Z34" s="86"/>
      <c r="AA34" s="92" t="s">
        <v>361</v>
      </c>
      <c r="AB34" s="86"/>
      <c r="AC34" s="86" t="b">
        <v>0</v>
      </c>
      <c r="AD34" s="86">
        <v>0</v>
      </c>
      <c r="AE34" s="92" t="s">
        <v>367</v>
      </c>
      <c r="AF34" s="86" t="b">
        <v>0</v>
      </c>
      <c r="AG34" s="86" t="s">
        <v>369</v>
      </c>
      <c r="AH34" s="86"/>
      <c r="AI34" s="92" t="s">
        <v>367</v>
      </c>
      <c r="AJ34" s="86" t="b">
        <v>0</v>
      </c>
      <c r="AK34" s="86">
        <v>0</v>
      </c>
      <c r="AL34" s="92" t="s">
        <v>367</v>
      </c>
      <c r="AM34" s="86" t="s">
        <v>378</v>
      </c>
      <c r="AN34" s="86" t="b">
        <v>0</v>
      </c>
      <c r="AO34" s="92" t="s">
        <v>361</v>
      </c>
      <c r="AP34" s="86" t="s">
        <v>176</v>
      </c>
      <c r="AQ34" s="86">
        <v>0</v>
      </c>
      <c r="AR34" s="86">
        <v>0</v>
      </c>
      <c r="AS34" s="86"/>
      <c r="AT34" s="86"/>
      <c r="AU34" s="86"/>
      <c r="AV34" s="86"/>
      <c r="AW34" s="86"/>
      <c r="AX34" s="86"/>
      <c r="AY34" s="86"/>
      <c r="AZ34" s="86"/>
      <c r="BA34">
        <v>6</v>
      </c>
      <c r="BB34" s="85" t="str">
        <f>REPLACE(INDEX(GroupVertices[Group],MATCH(Edges[[#This Row],[Vertex 1]],GroupVertices[Vertex],0)),1,1,"")</f>
        <v>1</v>
      </c>
      <c r="BC34" s="85" t="str">
        <f>REPLACE(INDEX(GroupVertices[Group],MATCH(Edges[[#This Row],[Vertex 2]],GroupVertices[Vertex],0)),1,1,"")</f>
        <v>1</v>
      </c>
      <c r="BD34" s="51">
        <v>1</v>
      </c>
      <c r="BE34" s="52">
        <v>12.5</v>
      </c>
      <c r="BF34" s="51">
        <v>1</v>
      </c>
      <c r="BG34" s="52">
        <v>12.5</v>
      </c>
      <c r="BH34" s="51">
        <v>0</v>
      </c>
      <c r="BI34" s="52">
        <v>0</v>
      </c>
      <c r="BJ34" s="51">
        <v>6</v>
      </c>
      <c r="BK34" s="52">
        <v>75</v>
      </c>
      <c r="BL34" s="51">
        <v>8</v>
      </c>
    </row>
    <row r="35" spans="1:64" ht="30">
      <c r="A35" s="84" t="s">
        <v>226</v>
      </c>
      <c r="B35" s="84" t="s">
        <v>226</v>
      </c>
      <c r="C35" s="53" t="s">
        <v>888</v>
      </c>
      <c r="D35" s="54">
        <v>10</v>
      </c>
      <c r="E35" s="65" t="s">
        <v>136</v>
      </c>
      <c r="F35" s="55">
        <v>12</v>
      </c>
      <c r="G35" s="53"/>
      <c r="H35" s="57"/>
      <c r="I35" s="56"/>
      <c r="J35" s="56"/>
      <c r="K35" s="36" t="s">
        <v>65</v>
      </c>
      <c r="L35" s="83">
        <v>35</v>
      </c>
      <c r="M35" s="83"/>
      <c r="N35" s="63"/>
      <c r="O35" s="86" t="s">
        <v>176</v>
      </c>
      <c r="P35" s="88">
        <v>43623.29497685185</v>
      </c>
      <c r="Q35" s="86" t="s">
        <v>254</v>
      </c>
      <c r="R35" s="89" t="s">
        <v>269</v>
      </c>
      <c r="S35" s="86" t="s">
        <v>278</v>
      </c>
      <c r="T35" s="86"/>
      <c r="U35" s="86"/>
      <c r="V35" s="89" t="s">
        <v>305</v>
      </c>
      <c r="W35" s="88">
        <v>43623.29497685185</v>
      </c>
      <c r="X35" s="89" t="s">
        <v>333</v>
      </c>
      <c r="Y35" s="86"/>
      <c r="Z35" s="86"/>
      <c r="AA35" s="92" t="s">
        <v>362</v>
      </c>
      <c r="AB35" s="86"/>
      <c r="AC35" s="86" t="b">
        <v>0</v>
      </c>
      <c r="AD35" s="86">
        <v>0</v>
      </c>
      <c r="AE35" s="92" t="s">
        <v>367</v>
      </c>
      <c r="AF35" s="86" t="b">
        <v>0</v>
      </c>
      <c r="AG35" s="86" t="s">
        <v>369</v>
      </c>
      <c r="AH35" s="86"/>
      <c r="AI35" s="92" t="s">
        <v>367</v>
      </c>
      <c r="AJ35" s="86" t="b">
        <v>0</v>
      </c>
      <c r="AK35" s="86">
        <v>0</v>
      </c>
      <c r="AL35" s="92" t="s">
        <v>367</v>
      </c>
      <c r="AM35" s="86" t="s">
        <v>378</v>
      </c>
      <c r="AN35" s="86" t="b">
        <v>0</v>
      </c>
      <c r="AO35" s="92" t="s">
        <v>362</v>
      </c>
      <c r="AP35" s="86" t="s">
        <v>176</v>
      </c>
      <c r="AQ35" s="86">
        <v>0</v>
      </c>
      <c r="AR35" s="86">
        <v>0</v>
      </c>
      <c r="AS35" s="86"/>
      <c r="AT35" s="86"/>
      <c r="AU35" s="86"/>
      <c r="AV35" s="86"/>
      <c r="AW35" s="86"/>
      <c r="AX35" s="86"/>
      <c r="AY35" s="86"/>
      <c r="AZ35" s="86"/>
      <c r="BA35">
        <v>6</v>
      </c>
      <c r="BB35" s="85" t="str">
        <f>REPLACE(INDEX(GroupVertices[Group],MATCH(Edges[[#This Row],[Vertex 1]],GroupVertices[Vertex],0)),1,1,"")</f>
        <v>1</v>
      </c>
      <c r="BC35" s="85" t="str">
        <f>REPLACE(INDEX(GroupVertices[Group],MATCH(Edges[[#This Row],[Vertex 2]],GroupVertices[Vertex],0)),1,1,"")</f>
        <v>1</v>
      </c>
      <c r="BD35" s="51">
        <v>0</v>
      </c>
      <c r="BE35" s="52">
        <v>0</v>
      </c>
      <c r="BF35" s="51">
        <v>1</v>
      </c>
      <c r="BG35" s="52">
        <v>6.666666666666667</v>
      </c>
      <c r="BH35" s="51">
        <v>0</v>
      </c>
      <c r="BI35" s="52">
        <v>0</v>
      </c>
      <c r="BJ35" s="51">
        <v>14</v>
      </c>
      <c r="BK35" s="52">
        <v>93.33333333333333</v>
      </c>
      <c r="BL35" s="51">
        <v>15</v>
      </c>
    </row>
    <row r="36" spans="1:64" ht="30">
      <c r="A36" s="84" t="s">
        <v>226</v>
      </c>
      <c r="B36" s="84" t="s">
        <v>226</v>
      </c>
      <c r="C36" s="53" t="s">
        <v>888</v>
      </c>
      <c r="D36" s="54">
        <v>10</v>
      </c>
      <c r="E36" s="65" t="s">
        <v>136</v>
      </c>
      <c r="F36" s="55">
        <v>12</v>
      </c>
      <c r="G36" s="53"/>
      <c r="H36" s="57"/>
      <c r="I36" s="56"/>
      <c r="J36" s="56"/>
      <c r="K36" s="36" t="s">
        <v>65</v>
      </c>
      <c r="L36" s="83">
        <v>36</v>
      </c>
      <c r="M36" s="83"/>
      <c r="N36" s="63"/>
      <c r="O36" s="86" t="s">
        <v>176</v>
      </c>
      <c r="P36" s="88">
        <v>43629.949224537035</v>
      </c>
      <c r="Q36" s="86" t="s">
        <v>255</v>
      </c>
      <c r="R36" s="89" t="s">
        <v>270</v>
      </c>
      <c r="S36" s="86" t="s">
        <v>278</v>
      </c>
      <c r="T36" s="86"/>
      <c r="U36" s="89" t="s">
        <v>294</v>
      </c>
      <c r="V36" s="89" t="s">
        <v>294</v>
      </c>
      <c r="W36" s="88">
        <v>43629.949224537035</v>
      </c>
      <c r="X36" s="89" t="s">
        <v>334</v>
      </c>
      <c r="Y36" s="86"/>
      <c r="Z36" s="86"/>
      <c r="AA36" s="92" t="s">
        <v>363</v>
      </c>
      <c r="AB36" s="86"/>
      <c r="AC36" s="86" t="b">
        <v>0</v>
      </c>
      <c r="AD36" s="86">
        <v>0</v>
      </c>
      <c r="AE36" s="92" t="s">
        <v>367</v>
      </c>
      <c r="AF36" s="86" t="b">
        <v>0</v>
      </c>
      <c r="AG36" s="86" t="s">
        <v>369</v>
      </c>
      <c r="AH36" s="86"/>
      <c r="AI36" s="92" t="s">
        <v>367</v>
      </c>
      <c r="AJ36" s="86" t="b">
        <v>0</v>
      </c>
      <c r="AK36" s="86">
        <v>0</v>
      </c>
      <c r="AL36" s="92" t="s">
        <v>367</v>
      </c>
      <c r="AM36" s="86" t="s">
        <v>378</v>
      </c>
      <c r="AN36" s="86" t="b">
        <v>0</v>
      </c>
      <c r="AO36" s="92" t="s">
        <v>363</v>
      </c>
      <c r="AP36" s="86" t="s">
        <v>176</v>
      </c>
      <c r="AQ36" s="86">
        <v>0</v>
      </c>
      <c r="AR36" s="86">
        <v>0</v>
      </c>
      <c r="AS36" s="86"/>
      <c r="AT36" s="86"/>
      <c r="AU36" s="86"/>
      <c r="AV36" s="86"/>
      <c r="AW36" s="86"/>
      <c r="AX36" s="86"/>
      <c r="AY36" s="86"/>
      <c r="AZ36" s="86"/>
      <c r="BA36">
        <v>6</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10</v>
      </c>
      <c r="BK36" s="52">
        <v>100</v>
      </c>
      <c r="BL36"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10" r:id="rId1" display="http://hispanic-jobs.com/jobs/vatican-journalist--rome-reports_rome-reports-srl_rome---outside-the-usa---italy/5239124?type=search&amp;auth_sess=8lhdsl3f8fh1b36kivorud7u62&amp;ref=1d52421eeb69b7029cd5c29b9"/>
    <hyperlink ref="R11" r:id="rId2" display="https://poet-on-a-hill.blogspot.com/2019/06/wartime-childhood.html?spref=tw"/>
    <hyperlink ref="R14" r:id="rId3" display="https://www.instagram.com/p/BygXf_EF9kf/?igshid=18gyrhd9g973w"/>
    <hyperlink ref="R15" r:id="rId4" display="https://www.instagram.com/p/Byk7_bqHKNt/?igshid=1lbi6xkfuh1os"/>
    <hyperlink ref="R16" r:id="rId5" display="http://womenspowerbook.org/articles/The-American-Presidential-Elections-2016-Will-Hillary-or-Trump-Win-in-The-Social-Media-And-The-Main-Media-Battle-womens-power-book.htm"/>
    <hyperlink ref="R17" r:id="rId6" display="http://womenspowerbook.org/articles/The-American-Presidential-Elections-2016-Will-Hillary-or-Trump-Win-in-The-Social-Media-And-The-Main-Media-Battle-womens-power-book.htm"/>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0" r:id="rId9" display="https://www.instagram.com/p/Bym5-6BAkMD/?igshid=7ufh7qwupugt"/>
    <hyperlink ref="R21" r:id="rId10" display="https://www.facebook.com/login.php?next=https%3A%2F%2Fwww.facebook.com%2Fgroups%2F344855062239313%2F"/>
    <hyperlink ref="R23" r:id="rId11" display="https://link.medium.com/pwRDxbndfX"/>
    <hyperlink ref="R24" r:id="rId12" display="https://www.hollywoodreporter.com/live-feed/disney-exec-talks-marvel-shows-creating-a-digital-hearth-1216807"/>
    <hyperlink ref="R25" r:id="rId13" display="http://womenspowerbook.org/articles/The-American-Presidential-Elections-2016-Will-Hillary-or-Trump-Win-in-The-Social-Media-And-The-Main-Media-Battle-womens-power-book.htm"/>
    <hyperlink ref="R26" r:id="rId14" display="http://womenspowerbook.org/articles/The-American-Presidential-Elections-2016-Will-Hillary-or-Trump-Win-in-The-Social-Media-And-The-Main-Media-Battle-womens-power-book.htm"/>
    <hyperlink ref="R27" r:id="rId15" display="http://womenspowerbook.org/articles/The-American-Presidential-Elections-2016-Will-Hillary-or-Trump-Win-in-The-Social-Media-And-The-Main-Media-Battle-womens-power-book.htm"/>
    <hyperlink ref="R28" r:id="rId16" display="http://womenspowerbook.org/articles/The-American-Presidential-Elections-2016-Will-Hillary-or-Trump-Win-in-The-Social-Media-And-The-Main-Media-Battle-womens-power-book.htm"/>
    <hyperlink ref="R29" r:id="rId17" display="http://womenspowerbook.org/articles/The-American-Presidential-Elections-2016-Will-Hillary-or-Trump-Win-in-The-Social-Media-And-The-Main-Media-Battle-womens-power-book.htm"/>
    <hyperlink ref="R30" r:id="rId18" display="http://womenspowerbook.org/articles/The-American-Presidential-Elections-2016-Will-Hillary-or-Trump-Win-in-The-Social-Media-And-The-Main-Media-Battle-womens-power-book.htm"/>
    <hyperlink ref="R31" r:id="rId19" display="https://americandigest.news/trump-wades-into-brexit-and-police-search-for-virginia-beach-motive-mediachat-news-today/"/>
    <hyperlink ref="R32" r:id="rId20" display="https://americandigest.news/2-salvadoran-migrants-die-after-being-apprehended-at-border-over-the-weekend-mediachat-news-today/"/>
    <hyperlink ref="R33" r:id="rId21" display="https://americandigest.news/the-vice-chair-of-the-fed-says-if-the-yield-curve-inverts-he-would-take-it-seriously-mediachat-news-today/"/>
    <hyperlink ref="R34" r:id="rId22" display="https://americandigest.news/england-fans-behaviour-an-embarrassment-mediachat-news-today/"/>
    <hyperlink ref="R35" r:id="rId23" display="https://americandigest.news/one-cadet-killed-in-training-accident-at-west-point-21-others-injured-mediachat-news-today/"/>
    <hyperlink ref="R36" r:id="rId24" display="https://americandigest.news/red-robin-callaway-golf-rh-more-mediachat-news-today/"/>
    <hyperlink ref="U3" r:id="rId25" display="https://pbs.twimg.com/tweet_video_thumb/D8F9XKwXYAICEba.jpg"/>
    <hyperlink ref="U5" r:id="rId26" display="https://pbs.twimg.com/tweet_video_thumb/D8F9XKwXYAICEba.jpg"/>
    <hyperlink ref="U7" r:id="rId27" display="https://pbs.twimg.com/tweet_video_thumb/D8F9XKwXYAICEba.jpg"/>
    <hyperlink ref="U10" r:id="rId28" display="https://pbs.twimg.com/media/D8dzAcKXsAAjrDD.jpg"/>
    <hyperlink ref="U16" r:id="rId29" display="https://pbs.twimg.com/media/C2dAKP2WIAATDzT.jpg"/>
    <hyperlink ref="U17" r:id="rId30" display="https://pbs.twimg.com/media/C2dAKP2WIAATDzT.jpg"/>
    <hyperlink ref="U18" r:id="rId31" display="https://pbs.twimg.com/media/C2dAKP2WIAATDzT.jpg"/>
    <hyperlink ref="U19" r:id="rId32" display="https://pbs.twimg.com/media/C2dAKP2WIAATDzT.jpg"/>
    <hyperlink ref="U25" r:id="rId33" display="https://pbs.twimg.com/media/C2dkJtkXcAA0cBx.jpg"/>
    <hyperlink ref="U26" r:id="rId34" display="https://pbs.twimg.com/media/C2dkJtkXcAA0cBx.jpg"/>
    <hyperlink ref="U27" r:id="rId35" display="https://pbs.twimg.com/media/C2dkJtkXcAA0cBx.jpg"/>
    <hyperlink ref="U28" r:id="rId36" display="https://pbs.twimg.com/media/C2dkJtkXcAA0cBx.jpg"/>
    <hyperlink ref="U29" r:id="rId37" display="https://pbs.twimg.com/media/C2dkJtkXcAA0cBx.jpg"/>
    <hyperlink ref="U30" r:id="rId38" display="https://pbs.twimg.com/media/C2dkJtkXcAA0cBx.jpg"/>
    <hyperlink ref="U33" r:id="rId39" display="https://pbs.twimg.com/media/D8PfLD4UcAA9olH.jpg"/>
    <hyperlink ref="U34" r:id="rId40" display="https://pbs.twimg.com/media/D8YrtNHXkAETvRR.jpg"/>
    <hyperlink ref="U36" r:id="rId41" display="https://pbs.twimg.com/media/D8-eLgNVUAA-QXF.jpg"/>
    <hyperlink ref="V3" r:id="rId42" display="https://pbs.twimg.com/tweet_video_thumb/D8F9XKwXYAICEba.jpg"/>
    <hyperlink ref="V4" r:id="rId43" display="http://pbs.twimg.com/profile_images/694680759827759104/_NuRqdMy_normal.jpg"/>
    <hyperlink ref="V5" r:id="rId44" display="https://pbs.twimg.com/tweet_video_thumb/D8F9XKwXYAICEba.jpg"/>
    <hyperlink ref="V6" r:id="rId45" display="http://pbs.twimg.com/profile_images/694680759827759104/_NuRqdMy_normal.jpg"/>
    <hyperlink ref="V7" r:id="rId46" display="https://pbs.twimg.com/tweet_video_thumb/D8F9XKwXYAICEba.jpg"/>
    <hyperlink ref="V8" r:id="rId47" display="http://pbs.twimg.com/profile_images/694680759827759104/_NuRqdMy_normal.jpg"/>
    <hyperlink ref="V9" r:id="rId48" display="http://pbs.twimg.com/profile_images/1136123770509365250/ZgWcCHnf_normal.jpg"/>
    <hyperlink ref="V10" r:id="rId49" display="https://pbs.twimg.com/media/D8dzAcKXsAAjrDD.jpg"/>
    <hyperlink ref="V11" r:id="rId50" display="http://pbs.twimg.com/profile_images/3372354615/8f3860c5e1ddf7a52990cee8568b88da_normal.jpeg"/>
    <hyperlink ref="V12" r:id="rId51" display="http://pbs.twimg.com/profile_images/748903314343993345/HT418bYG_normal.jpg"/>
    <hyperlink ref="V13" r:id="rId52" display="http://pbs.twimg.com/profile_images/748903314343993345/HT418bYG_normal.jpg"/>
    <hyperlink ref="V14" r:id="rId53" display="http://pbs.twimg.com/profile_images/1045349823367524352/k1mUr8QM_normal.jpg"/>
    <hyperlink ref="V15" r:id="rId54" display="http://pbs.twimg.com/profile_images/1053035154049048576/xSeKMGnX_normal.jpg"/>
    <hyperlink ref="V16" r:id="rId55" display="https://pbs.twimg.com/media/C2dAKP2WIAATDzT.jpg"/>
    <hyperlink ref="V17" r:id="rId56" display="https://pbs.twimg.com/media/C2dAKP2WIAATDzT.jpg"/>
    <hyperlink ref="V18" r:id="rId57" display="https://pbs.twimg.com/media/C2dAKP2WIAATDzT.jpg"/>
    <hyperlink ref="V19" r:id="rId58" display="https://pbs.twimg.com/media/C2dAKP2WIAATDzT.jpg"/>
    <hyperlink ref="V20" r:id="rId59" display="http://pbs.twimg.com/profile_images/673852237458862080/zyKq_vMo_normal.jpg"/>
    <hyperlink ref="V21" r:id="rId60" display="http://pbs.twimg.com/profile_images/2692259644/7e585c26608630cf887f78d0fb9caa22_normal.jpeg"/>
    <hyperlink ref="V22" r:id="rId61" display="http://pbs.twimg.com/profile_images/1105476979875373059/aETuJJCV_normal.jpg"/>
    <hyperlink ref="V23" r:id="rId62" display="http://pbs.twimg.com/profile_images/1062510630492528641/Tm30HDnT_normal.jpg"/>
    <hyperlink ref="V24" r:id="rId63" display="http://pbs.twimg.com/profile_images/1062510630492528641/Tm30HDnT_normal.jpg"/>
    <hyperlink ref="V25" r:id="rId64" display="https://pbs.twimg.com/media/C2dkJtkXcAA0cBx.jpg"/>
    <hyperlink ref="V26" r:id="rId65" display="https://pbs.twimg.com/media/C2dkJtkXcAA0cBx.jpg"/>
    <hyperlink ref="V27" r:id="rId66" display="https://pbs.twimg.com/media/C2dkJtkXcAA0cBx.jpg"/>
    <hyperlink ref="V28" r:id="rId67" display="https://pbs.twimg.com/media/C2dkJtkXcAA0cBx.jpg"/>
    <hyperlink ref="V29" r:id="rId68" display="https://pbs.twimg.com/media/C2dkJtkXcAA0cBx.jpg"/>
    <hyperlink ref="V30" r:id="rId69" display="https://pbs.twimg.com/media/C2dkJtkXcAA0cBx.jpg"/>
    <hyperlink ref="V31" r:id="rId70" display="http://pbs.twimg.com/profile_images/1131462921098321920/voaaiZfG_normal.png"/>
    <hyperlink ref="V32" r:id="rId71" display="http://pbs.twimg.com/profile_images/1131462921098321920/voaaiZfG_normal.png"/>
    <hyperlink ref="V33" r:id="rId72" display="https://pbs.twimg.com/media/D8PfLD4UcAA9olH.jpg"/>
    <hyperlink ref="V34" r:id="rId73" display="https://pbs.twimg.com/media/D8YrtNHXkAETvRR.jpg"/>
    <hyperlink ref="V35" r:id="rId74" display="http://pbs.twimg.com/profile_images/1131462921098321920/voaaiZfG_normal.png"/>
    <hyperlink ref="V36" r:id="rId75" display="https://pbs.twimg.com/media/D8-eLgNVUAA-QXF.jpg"/>
    <hyperlink ref="X3" r:id="rId76" display="https://twitter.com/#!/gabrielsurfcat/status/1135326435198021638"/>
    <hyperlink ref="X4" r:id="rId77" display="https://twitter.com/#!/chlj/status/1135329074119938048"/>
    <hyperlink ref="X5" r:id="rId78" display="https://twitter.com/#!/gabrielsurfcat/status/1135326435198021638"/>
    <hyperlink ref="X6" r:id="rId79" display="https://twitter.com/#!/chlj/status/1135329074119938048"/>
    <hyperlink ref="X7" r:id="rId80" display="https://twitter.com/#!/gabrielsurfcat/status/1135326435198021638"/>
    <hyperlink ref="X8" r:id="rId81" display="https://twitter.com/#!/chlj/status/1135329074119938048"/>
    <hyperlink ref="X9" r:id="rId82" display="https://twitter.com/#!/swagga242/status/1136128991105048578"/>
    <hyperlink ref="X10" r:id="rId83" display="https://twitter.com/#!/hispanicjobs/status/1137003884646490112"/>
    <hyperlink ref="X11" r:id="rId84" display="https://twitter.com/#!/poetonahill/status/1137087446741594112"/>
    <hyperlink ref="X12" r:id="rId85" display="https://twitter.com/#!/antony511/status/1137184670939058176"/>
    <hyperlink ref="X13" r:id="rId86" display="https://twitter.com/#!/antony511/status/1137184670939058176"/>
    <hyperlink ref="X14" r:id="rId87" display="https://twitter.com/#!/unibadan_oaps/status/1137848611767762954"/>
    <hyperlink ref="X15" r:id="rId88" display="https://twitter.com/#!/d_aruwajoye/status/1138491819677949957"/>
    <hyperlink ref="X16" r:id="rId89" display="https://twitter.com/#!/womenspowerbook/status/1135420102122332160"/>
    <hyperlink ref="X17" r:id="rId90" display="https://twitter.com/#!/womenspowerbook/status/1136460478761373696"/>
    <hyperlink ref="X18" r:id="rId91" display="https://twitter.com/#!/womenspowerbook/status/1137512907082739712"/>
    <hyperlink ref="X19" r:id="rId92" display="https://twitter.com/#!/womenspowerbook/status/1138637053615398912"/>
    <hyperlink ref="X20" r:id="rId93" display="https://twitter.com/#!/iyereikhide/status/1138768858897035266"/>
    <hyperlink ref="X21" r:id="rId94" display="https://twitter.com/#!/media_chat/status/809609183960113152"/>
    <hyperlink ref="X22" r:id="rId95" display="https://twitter.com/#!/mr_lewanted/status/1138836677621821441"/>
    <hyperlink ref="X23" r:id="rId96" display="https://twitter.com/#!/derekeb/status/1135974898189230080"/>
    <hyperlink ref="X24" r:id="rId97" display="https://twitter.com/#!/derekeb/status/1138853776310169600"/>
    <hyperlink ref="X25" r:id="rId98" display="https://twitter.com/#!/faithatheismnub/status/1135617148183896064"/>
    <hyperlink ref="X26" r:id="rId99" display="https://twitter.com/#!/faithatheismnub/status/1136341425845673992"/>
    <hyperlink ref="X27" r:id="rId100" display="https://twitter.com/#!/faithatheismnub/status/1137061180948865024"/>
    <hyperlink ref="X28" r:id="rId101" display="https://twitter.com/#!/faithatheismnub/status/1137790723477135360"/>
    <hyperlink ref="X29" r:id="rId102" display="https://twitter.com/#!/faithatheismnub/status/1138519043206500352"/>
    <hyperlink ref="X30" r:id="rId103" display="https://twitter.com/#!/faithatheismnub/status/1139247580003610624"/>
    <hyperlink ref="X31" r:id="rId104" display="https://twitter.com/#!/americandigest_/status/1135569540241342465"/>
    <hyperlink ref="X32" r:id="rId105" display="https://twitter.com/#!/americandigest_/status/1135813243346259968"/>
    <hyperlink ref="X33" r:id="rId106" display="https://twitter.com/#!/americandigest_/status/1135996914024013824"/>
    <hyperlink ref="X34" r:id="rId107" display="https://twitter.com/#!/americandigest_/status/1136644014021779456"/>
    <hyperlink ref="X35" r:id="rId108" display="https://twitter.com/#!/americandigest_/status/1136891732757491723"/>
    <hyperlink ref="X36" r:id="rId109" display="https://twitter.com/#!/americandigest_/status/1139303153285812224"/>
  </hyperlinks>
  <printOptions/>
  <pageMargins left="0.7" right="0.7" top="0.75" bottom="0.75" header="0.3" footer="0.3"/>
  <pageSetup horizontalDpi="600" verticalDpi="600" orientation="portrait" r:id="rId113"/>
  <legacyDrawing r:id="rId111"/>
  <tableParts>
    <tablePart r:id="rId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817</v>
      </c>
      <c r="B1" s="13" t="s">
        <v>826</v>
      </c>
      <c r="C1" s="13" t="s">
        <v>827</v>
      </c>
      <c r="D1" s="13" t="s">
        <v>144</v>
      </c>
      <c r="E1" s="13" t="s">
        <v>829</v>
      </c>
      <c r="F1" s="13" t="s">
        <v>830</v>
      </c>
      <c r="G1" s="13" t="s">
        <v>831</v>
      </c>
    </row>
    <row r="2" spans="1:7" ht="15">
      <c r="A2" s="85" t="s">
        <v>671</v>
      </c>
      <c r="B2" s="85">
        <v>41</v>
      </c>
      <c r="C2" s="132">
        <v>0.08299595141700404</v>
      </c>
      <c r="D2" s="85" t="s">
        <v>828</v>
      </c>
      <c r="E2" s="85"/>
      <c r="F2" s="85"/>
      <c r="G2" s="85"/>
    </row>
    <row r="3" spans="1:7" ht="15">
      <c r="A3" s="85" t="s">
        <v>672</v>
      </c>
      <c r="B3" s="85">
        <v>5</v>
      </c>
      <c r="C3" s="132">
        <v>0.010121457489878543</v>
      </c>
      <c r="D3" s="85" t="s">
        <v>828</v>
      </c>
      <c r="E3" s="85"/>
      <c r="F3" s="85"/>
      <c r="G3" s="85"/>
    </row>
    <row r="4" spans="1:7" ht="15">
      <c r="A4" s="85" t="s">
        <v>673</v>
      </c>
      <c r="B4" s="85">
        <v>0</v>
      </c>
      <c r="C4" s="132">
        <v>0</v>
      </c>
      <c r="D4" s="85" t="s">
        <v>828</v>
      </c>
      <c r="E4" s="85"/>
      <c r="F4" s="85"/>
      <c r="G4" s="85"/>
    </row>
    <row r="5" spans="1:7" ht="15">
      <c r="A5" s="85" t="s">
        <v>674</v>
      </c>
      <c r="B5" s="85">
        <v>448</v>
      </c>
      <c r="C5" s="132">
        <v>0.9068825910931174</v>
      </c>
      <c r="D5" s="85" t="s">
        <v>828</v>
      </c>
      <c r="E5" s="85"/>
      <c r="F5" s="85"/>
      <c r="G5" s="85"/>
    </row>
    <row r="6" spans="1:7" ht="15">
      <c r="A6" s="85" t="s">
        <v>675</v>
      </c>
      <c r="B6" s="85">
        <v>494</v>
      </c>
      <c r="C6" s="132">
        <v>1</v>
      </c>
      <c r="D6" s="85" t="s">
        <v>828</v>
      </c>
      <c r="E6" s="85"/>
      <c r="F6" s="85"/>
      <c r="G6" s="85"/>
    </row>
    <row r="7" spans="1:7" ht="15">
      <c r="A7" s="91" t="s">
        <v>237</v>
      </c>
      <c r="B7" s="91">
        <v>23</v>
      </c>
      <c r="C7" s="133">
        <v>0.006431704786864873</v>
      </c>
      <c r="D7" s="91" t="s">
        <v>828</v>
      </c>
      <c r="E7" s="91" t="b">
        <v>0</v>
      </c>
      <c r="F7" s="91" t="b">
        <v>0</v>
      </c>
      <c r="G7" s="91" t="b">
        <v>0</v>
      </c>
    </row>
    <row r="8" spans="1:7" ht="15">
      <c r="A8" s="91" t="s">
        <v>676</v>
      </c>
      <c r="B8" s="91">
        <v>10</v>
      </c>
      <c r="C8" s="133">
        <v>0.012844388830526557</v>
      </c>
      <c r="D8" s="91" t="s">
        <v>828</v>
      </c>
      <c r="E8" s="91" t="b">
        <v>0</v>
      </c>
      <c r="F8" s="91" t="b">
        <v>0</v>
      </c>
      <c r="G8" s="91" t="b">
        <v>0</v>
      </c>
    </row>
    <row r="9" spans="1:7" ht="15">
      <c r="A9" s="91" t="s">
        <v>677</v>
      </c>
      <c r="B9" s="91">
        <v>10</v>
      </c>
      <c r="C9" s="133">
        <v>0.012844388830526557</v>
      </c>
      <c r="D9" s="91" t="s">
        <v>828</v>
      </c>
      <c r="E9" s="91" t="b">
        <v>0</v>
      </c>
      <c r="F9" s="91" t="b">
        <v>0</v>
      </c>
      <c r="G9" s="91" t="b">
        <v>0</v>
      </c>
    </row>
    <row r="10" spans="1:7" ht="15">
      <c r="A10" s="91" t="s">
        <v>678</v>
      </c>
      <c r="B10" s="91">
        <v>10</v>
      </c>
      <c r="C10" s="133">
        <v>0.012844388830526557</v>
      </c>
      <c r="D10" s="91" t="s">
        <v>828</v>
      </c>
      <c r="E10" s="91" t="b">
        <v>0</v>
      </c>
      <c r="F10" s="91" t="b">
        <v>0</v>
      </c>
      <c r="G10" s="91" t="b">
        <v>0</v>
      </c>
    </row>
    <row r="11" spans="1:7" ht="15">
      <c r="A11" s="91" t="s">
        <v>679</v>
      </c>
      <c r="B11" s="91">
        <v>10</v>
      </c>
      <c r="C11" s="133">
        <v>0.012844388830526557</v>
      </c>
      <c r="D11" s="91" t="s">
        <v>828</v>
      </c>
      <c r="E11" s="91" t="b">
        <v>0</v>
      </c>
      <c r="F11" s="91" t="b">
        <v>0</v>
      </c>
      <c r="G11" s="91" t="b">
        <v>0</v>
      </c>
    </row>
    <row r="12" spans="1:7" ht="15">
      <c r="A12" s="91" t="s">
        <v>681</v>
      </c>
      <c r="B12" s="91">
        <v>10</v>
      </c>
      <c r="C12" s="133">
        <v>0.012844388830526557</v>
      </c>
      <c r="D12" s="91" t="s">
        <v>828</v>
      </c>
      <c r="E12" s="91" t="b">
        <v>0</v>
      </c>
      <c r="F12" s="91" t="b">
        <v>0</v>
      </c>
      <c r="G12" s="91" t="b">
        <v>0</v>
      </c>
    </row>
    <row r="13" spans="1:7" ht="15">
      <c r="A13" s="91" t="s">
        <v>682</v>
      </c>
      <c r="B13" s="91">
        <v>10</v>
      </c>
      <c r="C13" s="133">
        <v>0.012844388830526557</v>
      </c>
      <c r="D13" s="91" t="s">
        <v>828</v>
      </c>
      <c r="E13" s="91" t="b">
        <v>0</v>
      </c>
      <c r="F13" s="91" t="b">
        <v>0</v>
      </c>
      <c r="G13" s="91" t="b">
        <v>0</v>
      </c>
    </row>
    <row r="14" spans="1:7" ht="15">
      <c r="A14" s="91" t="s">
        <v>683</v>
      </c>
      <c r="B14" s="91">
        <v>10</v>
      </c>
      <c r="C14" s="133">
        <v>0.012844388830526557</v>
      </c>
      <c r="D14" s="91" t="s">
        <v>828</v>
      </c>
      <c r="E14" s="91" t="b">
        <v>0</v>
      </c>
      <c r="F14" s="91" t="b">
        <v>0</v>
      </c>
      <c r="G14" s="91" t="b">
        <v>0</v>
      </c>
    </row>
    <row r="15" spans="1:7" ht="15">
      <c r="A15" s="91" t="s">
        <v>684</v>
      </c>
      <c r="B15" s="91">
        <v>10</v>
      </c>
      <c r="C15" s="133">
        <v>0.012844388830526557</v>
      </c>
      <c r="D15" s="91" t="s">
        <v>828</v>
      </c>
      <c r="E15" s="91" t="b">
        <v>0</v>
      </c>
      <c r="F15" s="91" t="b">
        <v>0</v>
      </c>
      <c r="G15" s="91" t="b">
        <v>0</v>
      </c>
    </row>
    <row r="16" spans="1:7" ht="15">
      <c r="A16" s="91" t="s">
        <v>685</v>
      </c>
      <c r="B16" s="91">
        <v>10</v>
      </c>
      <c r="C16" s="133">
        <v>0.012844388830526557</v>
      </c>
      <c r="D16" s="91" t="s">
        <v>828</v>
      </c>
      <c r="E16" s="91" t="b">
        <v>0</v>
      </c>
      <c r="F16" s="91" t="b">
        <v>0</v>
      </c>
      <c r="G16" s="91" t="b">
        <v>0</v>
      </c>
    </row>
    <row r="17" spans="1:7" ht="15">
      <c r="A17" s="91" t="s">
        <v>818</v>
      </c>
      <c r="B17" s="91">
        <v>10</v>
      </c>
      <c r="C17" s="133">
        <v>0.012844388830526557</v>
      </c>
      <c r="D17" s="91" t="s">
        <v>828</v>
      </c>
      <c r="E17" s="91" t="b">
        <v>1</v>
      </c>
      <c r="F17" s="91" t="b">
        <v>0</v>
      </c>
      <c r="G17" s="91" t="b">
        <v>0</v>
      </c>
    </row>
    <row r="18" spans="1:7" ht="15">
      <c r="A18" s="91" t="s">
        <v>819</v>
      </c>
      <c r="B18" s="91">
        <v>10</v>
      </c>
      <c r="C18" s="133">
        <v>0.012844388830526557</v>
      </c>
      <c r="D18" s="91" t="s">
        <v>828</v>
      </c>
      <c r="E18" s="91" t="b">
        <v>0</v>
      </c>
      <c r="F18" s="91" t="b">
        <v>0</v>
      </c>
      <c r="G18" s="91" t="b">
        <v>0</v>
      </c>
    </row>
    <row r="19" spans="1:7" ht="15">
      <c r="A19" s="91" t="s">
        <v>820</v>
      </c>
      <c r="B19" s="91">
        <v>7</v>
      </c>
      <c r="C19" s="133">
        <v>0.019158158895152932</v>
      </c>
      <c r="D19" s="91" t="s">
        <v>828</v>
      </c>
      <c r="E19" s="91" t="b">
        <v>0</v>
      </c>
      <c r="F19" s="91" t="b">
        <v>0</v>
      </c>
      <c r="G19" s="91" t="b">
        <v>0</v>
      </c>
    </row>
    <row r="20" spans="1:7" ht="15">
      <c r="A20" s="91" t="s">
        <v>280</v>
      </c>
      <c r="B20" s="91">
        <v>6</v>
      </c>
      <c r="C20" s="133">
        <v>0.011404112458588541</v>
      </c>
      <c r="D20" s="91" t="s">
        <v>828</v>
      </c>
      <c r="E20" s="91" t="b">
        <v>0</v>
      </c>
      <c r="F20" s="91" t="b">
        <v>0</v>
      </c>
      <c r="G20" s="91" t="b">
        <v>0</v>
      </c>
    </row>
    <row r="21" spans="1:7" ht="15">
      <c r="A21" s="91" t="s">
        <v>821</v>
      </c>
      <c r="B21" s="91">
        <v>6</v>
      </c>
      <c r="C21" s="133">
        <v>0.011404112458588541</v>
      </c>
      <c r="D21" s="91" t="s">
        <v>828</v>
      </c>
      <c r="E21" s="91" t="b">
        <v>0</v>
      </c>
      <c r="F21" s="91" t="b">
        <v>0</v>
      </c>
      <c r="G21" s="91" t="b">
        <v>0</v>
      </c>
    </row>
    <row r="22" spans="1:7" ht="15">
      <c r="A22" s="91" t="s">
        <v>822</v>
      </c>
      <c r="B22" s="91">
        <v>6</v>
      </c>
      <c r="C22" s="133">
        <v>0.011404112458588541</v>
      </c>
      <c r="D22" s="91" t="s">
        <v>828</v>
      </c>
      <c r="E22" s="91" t="b">
        <v>0</v>
      </c>
      <c r="F22" s="91" t="b">
        <v>0</v>
      </c>
      <c r="G22" s="91" t="b">
        <v>0</v>
      </c>
    </row>
    <row r="23" spans="1:7" ht="15">
      <c r="A23" s="91" t="s">
        <v>689</v>
      </c>
      <c r="B23" s="91">
        <v>3</v>
      </c>
      <c r="C23" s="133">
        <v>0.008210639526494113</v>
      </c>
      <c r="D23" s="91" t="s">
        <v>828</v>
      </c>
      <c r="E23" s="91" t="b">
        <v>0</v>
      </c>
      <c r="F23" s="91" t="b">
        <v>0</v>
      </c>
      <c r="G23" s="91" t="b">
        <v>0</v>
      </c>
    </row>
    <row r="24" spans="1:7" ht="15">
      <c r="A24" s="91" t="s">
        <v>690</v>
      </c>
      <c r="B24" s="91">
        <v>3</v>
      </c>
      <c r="C24" s="133">
        <v>0.008210639526494113</v>
      </c>
      <c r="D24" s="91" t="s">
        <v>828</v>
      </c>
      <c r="E24" s="91" t="b">
        <v>1</v>
      </c>
      <c r="F24" s="91" t="b">
        <v>0</v>
      </c>
      <c r="G24" s="91" t="b">
        <v>0</v>
      </c>
    </row>
    <row r="25" spans="1:7" ht="15">
      <c r="A25" s="91" t="s">
        <v>694</v>
      </c>
      <c r="B25" s="91">
        <v>3</v>
      </c>
      <c r="C25" s="133">
        <v>0.008210639526494113</v>
      </c>
      <c r="D25" s="91" t="s">
        <v>828</v>
      </c>
      <c r="E25" s="91" t="b">
        <v>0</v>
      </c>
      <c r="F25" s="91" t="b">
        <v>0</v>
      </c>
      <c r="G25" s="91" t="b">
        <v>0</v>
      </c>
    </row>
    <row r="26" spans="1:7" ht="15">
      <c r="A26" s="91" t="s">
        <v>222</v>
      </c>
      <c r="B26" s="91">
        <v>2</v>
      </c>
      <c r="C26" s="133">
        <v>0.0064520444568609715</v>
      </c>
      <c r="D26" s="91" t="s">
        <v>828</v>
      </c>
      <c r="E26" s="91" t="b">
        <v>0</v>
      </c>
      <c r="F26" s="91" t="b">
        <v>0</v>
      </c>
      <c r="G26" s="91" t="b">
        <v>0</v>
      </c>
    </row>
    <row r="27" spans="1:7" ht="15">
      <c r="A27" s="91" t="s">
        <v>687</v>
      </c>
      <c r="B27" s="91">
        <v>2</v>
      </c>
      <c r="C27" s="133">
        <v>0.0064520444568609715</v>
      </c>
      <c r="D27" s="91" t="s">
        <v>828</v>
      </c>
      <c r="E27" s="91" t="b">
        <v>0</v>
      </c>
      <c r="F27" s="91" t="b">
        <v>0</v>
      </c>
      <c r="G27" s="91" t="b">
        <v>0</v>
      </c>
    </row>
    <row r="28" spans="1:7" ht="15">
      <c r="A28" s="91" t="s">
        <v>688</v>
      </c>
      <c r="B28" s="91">
        <v>2</v>
      </c>
      <c r="C28" s="133">
        <v>0.0064520444568609715</v>
      </c>
      <c r="D28" s="91" t="s">
        <v>828</v>
      </c>
      <c r="E28" s="91" t="b">
        <v>0</v>
      </c>
      <c r="F28" s="91" t="b">
        <v>0</v>
      </c>
      <c r="G28" s="91" t="b">
        <v>0</v>
      </c>
    </row>
    <row r="29" spans="1:7" ht="15">
      <c r="A29" s="91" t="s">
        <v>691</v>
      </c>
      <c r="B29" s="91">
        <v>2</v>
      </c>
      <c r="C29" s="133">
        <v>0.0064520444568609715</v>
      </c>
      <c r="D29" s="91" t="s">
        <v>828</v>
      </c>
      <c r="E29" s="91" t="b">
        <v>0</v>
      </c>
      <c r="F29" s="91" t="b">
        <v>0</v>
      </c>
      <c r="G29" s="91" t="b">
        <v>0</v>
      </c>
    </row>
    <row r="30" spans="1:7" ht="15">
      <c r="A30" s="91" t="s">
        <v>692</v>
      </c>
      <c r="B30" s="91">
        <v>2</v>
      </c>
      <c r="C30" s="133">
        <v>0.0064520444568609715</v>
      </c>
      <c r="D30" s="91" t="s">
        <v>828</v>
      </c>
      <c r="E30" s="91" t="b">
        <v>1</v>
      </c>
      <c r="F30" s="91" t="b">
        <v>0</v>
      </c>
      <c r="G30" s="91" t="b">
        <v>0</v>
      </c>
    </row>
    <row r="31" spans="1:7" ht="15">
      <c r="A31" s="91" t="s">
        <v>693</v>
      </c>
      <c r="B31" s="91">
        <v>2</v>
      </c>
      <c r="C31" s="133">
        <v>0.0064520444568609715</v>
      </c>
      <c r="D31" s="91" t="s">
        <v>828</v>
      </c>
      <c r="E31" s="91" t="b">
        <v>0</v>
      </c>
      <c r="F31" s="91" t="b">
        <v>0</v>
      </c>
      <c r="G31" s="91" t="b">
        <v>0</v>
      </c>
    </row>
    <row r="32" spans="1:7" ht="15">
      <c r="A32" s="91" t="s">
        <v>823</v>
      </c>
      <c r="B32" s="91">
        <v>2</v>
      </c>
      <c r="C32" s="133">
        <v>0.0064520444568609715</v>
      </c>
      <c r="D32" s="91" t="s">
        <v>828</v>
      </c>
      <c r="E32" s="91" t="b">
        <v>0</v>
      </c>
      <c r="F32" s="91" t="b">
        <v>0</v>
      </c>
      <c r="G32" s="91" t="b">
        <v>0</v>
      </c>
    </row>
    <row r="33" spans="1:7" ht="15">
      <c r="A33" s="91" t="s">
        <v>824</v>
      </c>
      <c r="B33" s="91">
        <v>2</v>
      </c>
      <c r="C33" s="133">
        <v>0.0064520444568609715</v>
      </c>
      <c r="D33" s="91" t="s">
        <v>828</v>
      </c>
      <c r="E33" s="91" t="b">
        <v>0</v>
      </c>
      <c r="F33" s="91" t="b">
        <v>0</v>
      </c>
      <c r="G33" s="91" t="b">
        <v>0</v>
      </c>
    </row>
    <row r="34" spans="1:7" ht="15">
      <c r="A34" s="91" t="s">
        <v>825</v>
      </c>
      <c r="B34" s="91">
        <v>2</v>
      </c>
      <c r="C34" s="133">
        <v>0.008124433321660867</v>
      </c>
      <c r="D34" s="91" t="s">
        <v>828</v>
      </c>
      <c r="E34" s="91" t="b">
        <v>0</v>
      </c>
      <c r="F34" s="91" t="b">
        <v>0</v>
      </c>
      <c r="G34" s="91" t="b">
        <v>0</v>
      </c>
    </row>
    <row r="35" spans="1:7" ht="15">
      <c r="A35" s="91" t="s">
        <v>228</v>
      </c>
      <c r="B35" s="91">
        <v>2</v>
      </c>
      <c r="C35" s="133">
        <v>0.0064520444568609715</v>
      </c>
      <c r="D35" s="91" t="s">
        <v>828</v>
      </c>
      <c r="E35" s="91" t="b">
        <v>0</v>
      </c>
      <c r="F35" s="91" t="b">
        <v>0</v>
      </c>
      <c r="G35" s="91" t="b">
        <v>0</v>
      </c>
    </row>
    <row r="36" spans="1:7" ht="15">
      <c r="A36" s="91" t="s">
        <v>696</v>
      </c>
      <c r="B36" s="91">
        <v>2</v>
      </c>
      <c r="C36" s="133">
        <v>0.0064520444568609715</v>
      </c>
      <c r="D36" s="91" t="s">
        <v>828</v>
      </c>
      <c r="E36" s="91" t="b">
        <v>0</v>
      </c>
      <c r="F36" s="91" t="b">
        <v>0</v>
      </c>
      <c r="G36" s="91" t="b">
        <v>0</v>
      </c>
    </row>
    <row r="37" spans="1:7" ht="15">
      <c r="A37" s="91" t="s">
        <v>697</v>
      </c>
      <c r="B37" s="91">
        <v>2</v>
      </c>
      <c r="C37" s="133">
        <v>0.0064520444568609715</v>
      </c>
      <c r="D37" s="91" t="s">
        <v>828</v>
      </c>
      <c r="E37" s="91" t="b">
        <v>0</v>
      </c>
      <c r="F37" s="91" t="b">
        <v>0</v>
      </c>
      <c r="G37" s="91" t="b">
        <v>0</v>
      </c>
    </row>
    <row r="38" spans="1:7" ht="15">
      <c r="A38" s="91" t="s">
        <v>698</v>
      </c>
      <c r="B38" s="91">
        <v>2</v>
      </c>
      <c r="C38" s="133">
        <v>0.0064520444568609715</v>
      </c>
      <c r="D38" s="91" t="s">
        <v>828</v>
      </c>
      <c r="E38" s="91" t="b">
        <v>0</v>
      </c>
      <c r="F38" s="91" t="b">
        <v>0</v>
      </c>
      <c r="G38" s="91" t="b">
        <v>0</v>
      </c>
    </row>
    <row r="39" spans="1:7" ht="15">
      <c r="A39" s="91" t="s">
        <v>699</v>
      </c>
      <c r="B39" s="91">
        <v>2</v>
      </c>
      <c r="C39" s="133">
        <v>0.0064520444568609715</v>
      </c>
      <c r="D39" s="91" t="s">
        <v>828</v>
      </c>
      <c r="E39" s="91" t="b">
        <v>0</v>
      </c>
      <c r="F39" s="91" t="b">
        <v>0</v>
      </c>
      <c r="G39" s="91" t="b">
        <v>0</v>
      </c>
    </row>
    <row r="40" spans="1:7" ht="15">
      <c r="A40" s="91" t="s">
        <v>700</v>
      </c>
      <c r="B40" s="91">
        <v>2</v>
      </c>
      <c r="C40" s="133">
        <v>0.0064520444568609715</v>
      </c>
      <c r="D40" s="91" t="s">
        <v>828</v>
      </c>
      <c r="E40" s="91" t="b">
        <v>0</v>
      </c>
      <c r="F40" s="91" t="b">
        <v>0</v>
      </c>
      <c r="G40" s="91" t="b">
        <v>0</v>
      </c>
    </row>
    <row r="41" spans="1:7" ht="15">
      <c r="A41" s="91" t="s">
        <v>701</v>
      </c>
      <c r="B41" s="91">
        <v>2</v>
      </c>
      <c r="C41" s="133">
        <v>0.0064520444568609715</v>
      </c>
      <c r="D41" s="91" t="s">
        <v>828</v>
      </c>
      <c r="E41" s="91" t="b">
        <v>0</v>
      </c>
      <c r="F41" s="91" t="b">
        <v>0</v>
      </c>
      <c r="G41" s="91" t="b">
        <v>0</v>
      </c>
    </row>
    <row r="42" spans="1:7" ht="15">
      <c r="A42" s="91" t="s">
        <v>702</v>
      </c>
      <c r="B42" s="91">
        <v>2</v>
      </c>
      <c r="C42" s="133">
        <v>0.0064520444568609715</v>
      </c>
      <c r="D42" s="91" t="s">
        <v>828</v>
      </c>
      <c r="E42" s="91" t="b">
        <v>0</v>
      </c>
      <c r="F42" s="91" t="b">
        <v>0</v>
      </c>
      <c r="G42" s="91" t="b">
        <v>0</v>
      </c>
    </row>
    <row r="43" spans="1:7" ht="15">
      <c r="A43" s="91" t="s">
        <v>703</v>
      </c>
      <c r="B43" s="91">
        <v>2</v>
      </c>
      <c r="C43" s="133">
        <v>0.0064520444568609715</v>
      </c>
      <c r="D43" s="91" t="s">
        <v>828</v>
      </c>
      <c r="E43" s="91" t="b">
        <v>0</v>
      </c>
      <c r="F43" s="91" t="b">
        <v>0</v>
      </c>
      <c r="G43" s="91" t="b">
        <v>0</v>
      </c>
    </row>
    <row r="44" spans="1:7" ht="15">
      <c r="A44" s="91" t="s">
        <v>213</v>
      </c>
      <c r="B44" s="91">
        <v>2</v>
      </c>
      <c r="C44" s="133">
        <v>0.0064520444568609715</v>
      </c>
      <c r="D44" s="91" t="s">
        <v>828</v>
      </c>
      <c r="E44" s="91" t="b">
        <v>0</v>
      </c>
      <c r="F44" s="91" t="b">
        <v>0</v>
      </c>
      <c r="G44" s="91" t="b">
        <v>0</v>
      </c>
    </row>
    <row r="45" spans="1:7" ht="15">
      <c r="A45" s="91" t="s">
        <v>227</v>
      </c>
      <c r="B45" s="91">
        <v>2</v>
      </c>
      <c r="C45" s="133">
        <v>0.0064520444568609715</v>
      </c>
      <c r="D45" s="91" t="s">
        <v>828</v>
      </c>
      <c r="E45" s="91" t="b">
        <v>0</v>
      </c>
      <c r="F45" s="91" t="b">
        <v>0</v>
      </c>
      <c r="G45" s="91" t="b">
        <v>0</v>
      </c>
    </row>
    <row r="46" spans="1:7" ht="15">
      <c r="A46" s="91" t="s">
        <v>237</v>
      </c>
      <c r="B46" s="91">
        <v>15</v>
      </c>
      <c r="C46" s="133">
        <v>0.008148403476481674</v>
      </c>
      <c r="D46" s="91" t="s">
        <v>595</v>
      </c>
      <c r="E46" s="91" t="b">
        <v>0</v>
      </c>
      <c r="F46" s="91" t="b">
        <v>0</v>
      </c>
      <c r="G46" s="91" t="b">
        <v>0</v>
      </c>
    </row>
    <row r="47" spans="1:7" ht="15">
      <c r="A47" s="91" t="s">
        <v>676</v>
      </c>
      <c r="B47" s="91">
        <v>10</v>
      </c>
      <c r="C47" s="133">
        <v>0.011978412443640124</v>
      </c>
      <c r="D47" s="91" t="s">
        <v>595</v>
      </c>
      <c r="E47" s="91" t="b">
        <v>0</v>
      </c>
      <c r="F47" s="91" t="b">
        <v>0</v>
      </c>
      <c r="G47" s="91" t="b">
        <v>0</v>
      </c>
    </row>
    <row r="48" spans="1:7" ht="15">
      <c r="A48" s="91" t="s">
        <v>677</v>
      </c>
      <c r="B48" s="91">
        <v>10</v>
      </c>
      <c r="C48" s="133">
        <v>0.011978412443640124</v>
      </c>
      <c r="D48" s="91" t="s">
        <v>595</v>
      </c>
      <c r="E48" s="91" t="b">
        <v>0</v>
      </c>
      <c r="F48" s="91" t="b">
        <v>0</v>
      </c>
      <c r="G48" s="91" t="b">
        <v>0</v>
      </c>
    </row>
    <row r="49" spans="1:7" ht="15">
      <c r="A49" s="91" t="s">
        <v>678</v>
      </c>
      <c r="B49" s="91">
        <v>10</v>
      </c>
      <c r="C49" s="133">
        <v>0.011978412443640124</v>
      </c>
      <c r="D49" s="91" t="s">
        <v>595</v>
      </c>
      <c r="E49" s="91" t="b">
        <v>0</v>
      </c>
      <c r="F49" s="91" t="b">
        <v>0</v>
      </c>
      <c r="G49" s="91" t="b">
        <v>0</v>
      </c>
    </row>
    <row r="50" spans="1:7" ht="15">
      <c r="A50" s="91" t="s">
        <v>679</v>
      </c>
      <c r="B50" s="91">
        <v>10</v>
      </c>
      <c r="C50" s="133">
        <v>0.011978412443640124</v>
      </c>
      <c r="D50" s="91" t="s">
        <v>595</v>
      </c>
      <c r="E50" s="91" t="b">
        <v>0</v>
      </c>
      <c r="F50" s="91" t="b">
        <v>0</v>
      </c>
      <c r="G50" s="91" t="b">
        <v>0</v>
      </c>
    </row>
    <row r="51" spans="1:7" ht="15">
      <c r="A51" s="91" t="s">
        <v>681</v>
      </c>
      <c r="B51" s="91">
        <v>10</v>
      </c>
      <c r="C51" s="133">
        <v>0.011978412443640124</v>
      </c>
      <c r="D51" s="91" t="s">
        <v>595</v>
      </c>
      <c r="E51" s="91" t="b">
        <v>0</v>
      </c>
      <c r="F51" s="91" t="b">
        <v>0</v>
      </c>
      <c r="G51" s="91" t="b">
        <v>0</v>
      </c>
    </row>
    <row r="52" spans="1:7" ht="15">
      <c r="A52" s="91" t="s">
        <v>682</v>
      </c>
      <c r="B52" s="91">
        <v>10</v>
      </c>
      <c r="C52" s="133">
        <v>0.011978412443640124</v>
      </c>
      <c r="D52" s="91" t="s">
        <v>595</v>
      </c>
      <c r="E52" s="91" t="b">
        <v>0</v>
      </c>
      <c r="F52" s="91" t="b">
        <v>0</v>
      </c>
      <c r="G52" s="91" t="b">
        <v>0</v>
      </c>
    </row>
    <row r="53" spans="1:7" ht="15">
      <c r="A53" s="91" t="s">
        <v>683</v>
      </c>
      <c r="B53" s="91">
        <v>10</v>
      </c>
      <c r="C53" s="133">
        <v>0.011978412443640124</v>
      </c>
      <c r="D53" s="91" t="s">
        <v>595</v>
      </c>
      <c r="E53" s="91" t="b">
        <v>0</v>
      </c>
      <c r="F53" s="91" t="b">
        <v>0</v>
      </c>
      <c r="G53" s="91" t="b">
        <v>0</v>
      </c>
    </row>
    <row r="54" spans="1:7" ht="15">
      <c r="A54" s="91" t="s">
        <v>684</v>
      </c>
      <c r="B54" s="91">
        <v>10</v>
      </c>
      <c r="C54" s="133">
        <v>0.011978412443640124</v>
      </c>
      <c r="D54" s="91" t="s">
        <v>595</v>
      </c>
      <c r="E54" s="91" t="b">
        <v>0</v>
      </c>
      <c r="F54" s="91" t="b">
        <v>0</v>
      </c>
      <c r="G54" s="91" t="b">
        <v>0</v>
      </c>
    </row>
    <row r="55" spans="1:7" ht="15">
      <c r="A55" s="91" t="s">
        <v>685</v>
      </c>
      <c r="B55" s="91">
        <v>10</v>
      </c>
      <c r="C55" s="133">
        <v>0.011978412443640124</v>
      </c>
      <c r="D55" s="91" t="s">
        <v>595</v>
      </c>
      <c r="E55" s="91" t="b">
        <v>0</v>
      </c>
      <c r="F55" s="91" t="b">
        <v>0</v>
      </c>
      <c r="G55" s="91" t="b">
        <v>0</v>
      </c>
    </row>
    <row r="56" spans="1:7" ht="15">
      <c r="A56" s="91" t="s">
        <v>818</v>
      </c>
      <c r="B56" s="91">
        <v>10</v>
      </c>
      <c r="C56" s="133">
        <v>0.011978412443640124</v>
      </c>
      <c r="D56" s="91" t="s">
        <v>595</v>
      </c>
      <c r="E56" s="91" t="b">
        <v>1</v>
      </c>
      <c r="F56" s="91" t="b">
        <v>0</v>
      </c>
      <c r="G56" s="91" t="b">
        <v>0</v>
      </c>
    </row>
    <row r="57" spans="1:7" ht="15">
      <c r="A57" s="91" t="s">
        <v>819</v>
      </c>
      <c r="B57" s="91">
        <v>10</v>
      </c>
      <c r="C57" s="133">
        <v>0.011978412443640124</v>
      </c>
      <c r="D57" s="91" t="s">
        <v>595</v>
      </c>
      <c r="E57" s="91" t="b">
        <v>0</v>
      </c>
      <c r="F57" s="91" t="b">
        <v>0</v>
      </c>
      <c r="G57" s="91" t="b">
        <v>0</v>
      </c>
    </row>
    <row r="58" spans="1:7" ht="15">
      <c r="A58" s="91" t="s">
        <v>820</v>
      </c>
      <c r="B58" s="91">
        <v>7</v>
      </c>
      <c r="C58" s="133">
        <v>0.021991398810779918</v>
      </c>
      <c r="D58" s="91" t="s">
        <v>595</v>
      </c>
      <c r="E58" s="91" t="b">
        <v>0</v>
      </c>
      <c r="F58" s="91" t="b">
        <v>0</v>
      </c>
      <c r="G58" s="91" t="b">
        <v>0</v>
      </c>
    </row>
    <row r="59" spans="1:7" ht="15">
      <c r="A59" s="91" t="s">
        <v>280</v>
      </c>
      <c r="B59" s="91">
        <v>6</v>
      </c>
      <c r="C59" s="133">
        <v>0.012135346714132543</v>
      </c>
      <c r="D59" s="91" t="s">
        <v>595</v>
      </c>
      <c r="E59" s="91" t="b">
        <v>0</v>
      </c>
      <c r="F59" s="91" t="b">
        <v>0</v>
      </c>
      <c r="G59" s="91" t="b">
        <v>0</v>
      </c>
    </row>
    <row r="60" spans="1:7" ht="15">
      <c r="A60" s="91" t="s">
        <v>821</v>
      </c>
      <c r="B60" s="91">
        <v>6</v>
      </c>
      <c r="C60" s="133">
        <v>0.012135346714132543</v>
      </c>
      <c r="D60" s="91" t="s">
        <v>595</v>
      </c>
      <c r="E60" s="91" t="b">
        <v>0</v>
      </c>
      <c r="F60" s="91" t="b">
        <v>0</v>
      </c>
      <c r="G60" s="91" t="b">
        <v>0</v>
      </c>
    </row>
    <row r="61" spans="1:7" ht="15">
      <c r="A61" s="91" t="s">
        <v>822</v>
      </c>
      <c r="B61" s="91">
        <v>6</v>
      </c>
      <c r="C61" s="133">
        <v>0.012135346714132543</v>
      </c>
      <c r="D61" s="91" t="s">
        <v>595</v>
      </c>
      <c r="E61" s="91" t="b">
        <v>0</v>
      </c>
      <c r="F61" s="91" t="b">
        <v>0</v>
      </c>
      <c r="G61" s="91" t="b">
        <v>0</v>
      </c>
    </row>
    <row r="62" spans="1:7" ht="15">
      <c r="A62" s="91" t="s">
        <v>825</v>
      </c>
      <c r="B62" s="91">
        <v>2</v>
      </c>
      <c r="C62" s="133">
        <v>0.00983062672664624</v>
      </c>
      <c r="D62" s="91" t="s">
        <v>595</v>
      </c>
      <c r="E62" s="91" t="b">
        <v>0</v>
      </c>
      <c r="F62" s="91" t="b">
        <v>0</v>
      </c>
      <c r="G62" s="91" t="b">
        <v>0</v>
      </c>
    </row>
    <row r="63" spans="1:7" ht="15">
      <c r="A63" s="91" t="s">
        <v>237</v>
      </c>
      <c r="B63" s="91">
        <v>3</v>
      </c>
      <c r="C63" s="133">
        <v>0</v>
      </c>
      <c r="D63" s="91" t="s">
        <v>596</v>
      </c>
      <c r="E63" s="91" t="b">
        <v>0</v>
      </c>
      <c r="F63" s="91" t="b">
        <v>0</v>
      </c>
      <c r="G63" s="91" t="b">
        <v>0</v>
      </c>
    </row>
    <row r="64" spans="1:7" ht="15">
      <c r="A64" s="91" t="s">
        <v>222</v>
      </c>
      <c r="B64" s="91">
        <v>2</v>
      </c>
      <c r="C64" s="133">
        <v>0.012144224762460775</v>
      </c>
      <c r="D64" s="91" t="s">
        <v>596</v>
      </c>
      <c r="E64" s="91" t="b">
        <v>0</v>
      </c>
      <c r="F64" s="91" t="b">
        <v>0</v>
      </c>
      <c r="G64" s="91" t="b">
        <v>0</v>
      </c>
    </row>
    <row r="65" spans="1:7" ht="15">
      <c r="A65" s="91" t="s">
        <v>687</v>
      </c>
      <c r="B65" s="91">
        <v>2</v>
      </c>
      <c r="C65" s="133">
        <v>0.012144224762460775</v>
      </c>
      <c r="D65" s="91" t="s">
        <v>596</v>
      </c>
      <c r="E65" s="91" t="b">
        <v>0</v>
      </c>
      <c r="F65" s="91" t="b">
        <v>0</v>
      </c>
      <c r="G65" s="91" t="b">
        <v>0</v>
      </c>
    </row>
    <row r="66" spans="1:7" ht="15">
      <c r="A66" s="91" t="s">
        <v>688</v>
      </c>
      <c r="B66" s="91">
        <v>2</v>
      </c>
      <c r="C66" s="133">
        <v>0.012144224762460775</v>
      </c>
      <c r="D66" s="91" t="s">
        <v>596</v>
      </c>
      <c r="E66" s="91" t="b">
        <v>0</v>
      </c>
      <c r="F66" s="91" t="b">
        <v>0</v>
      </c>
      <c r="G66" s="91" t="b">
        <v>0</v>
      </c>
    </row>
    <row r="67" spans="1:7" ht="15">
      <c r="A67" s="91" t="s">
        <v>689</v>
      </c>
      <c r="B67" s="91">
        <v>2</v>
      </c>
      <c r="C67" s="133">
        <v>0.012144224762460775</v>
      </c>
      <c r="D67" s="91" t="s">
        <v>596</v>
      </c>
      <c r="E67" s="91" t="b">
        <v>0</v>
      </c>
      <c r="F67" s="91" t="b">
        <v>0</v>
      </c>
      <c r="G67" s="91" t="b">
        <v>0</v>
      </c>
    </row>
    <row r="68" spans="1:7" ht="15">
      <c r="A68" s="91" t="s">
        <v>690</v>
      </c>
      <c r="B68" s="91">
        <v>2</v>
      </c>
      <c r="C68" s="133">
        <v>0.012144224762460775</v>
      </c>
      <c r="D68" s="91" t="s">
        <v>596</v>
      </c>
      <c r="E68" s="91" t="b">
        <v>1</v>
      </c>
      <c r="F68" s="91" t="b">
        <v>0</v>
      </c>
      <c r="G68" s="91" t="b">
        <v>0</v>
      </c>
    </row>
    <row r="69" spans="1:7" ht="15">
      <c r="A69" s="91" t="s">
        <v>691</v>
      </c>
      <c r="B69" s="91">
        <v>2</v>
      </c>
      <c r="C69" s="133">
        <v>0.012144224762460775</v>
      </c>
      <c r="D69" s="91" t="s">
        <v>596</v>
      </c>
      <c r="E69" s="91" t="b">
        <v>0</v>
      </c>
      <c r="F69" s="91" t="b">
        <v>0</v>
      </c>
      <c r="G69" s="91" t="b">
        <v>0</v>
      </c>
    </row>
    <row r="70" spans="1:7" ht="15">
      <c r="A70" s="91" t="s">
        <v>692</v>
      </c>
      <c r="B70" s="91">
        <v>2</v>
      </c>
      <c r="C70" s="133">
        <v>0.012144224762460775</v>
      </c>
      <c r="D70" s="91" t="s">
        <v>596</v>
      </c>
      <c r="E70" s="91" t="b">
        <v>1</v>
      </c>
      <c r="F70" s="91" t="b">
        <v>0</v>
      </c>
      <c r="G70" s="91" t="b">
        <v>0</v>
      </c>
    </row>
    <row r="71" spans="1:7" ht="15">
      <c r="A71" s="91" t="s">
        <v>693</v>
      </c>
      <c r="B71" s="91">
        <v>2</v>
      </c>
      <c r="C71" s="133">
        <v>0.012144224762460775</v>
      </c>
      <c r="D71" s="91" t="s">
        <v>596</v>
      </c>
      <c r="E71" s="91" t="b">
        <v>0</v>
      </c>
      <c r="F71" s="91" t="b">
        <v>0</v>
      </c>
      <c r="G71" s="91" t="b">
        <v>0</v>
      </c>
    </row>
    <row r="72" spans="1:7" ht="15">
      <c r="A72" s="91" t="s">
        <v>694</v>
      </c>
      <c r="B72" s="91">
        <v>2</v>
      </c>
      <c r="C72" s="133">
        <v>0.012144224762460775</v>
      </c>
      <c r="D72" s="91" t="s">
        <v>596</v>
      </c>
      <c r="E72" s="91" t="b">
        <v>0</v>
      </c>
      <c r="F72" s="91" t="b">
        <v>0</v>
      </c>
      <c r="G72" s="91" t="b">
        <v>0</v>
      </c>
    </row>
    <row r="73" spans="1:7" ht="15">
      <c r="A73" s="91" t="s">
        <v>823</v>
      </c>
      <c r="B73" s="91">
        <v>2</v>
      </c>
      <c r="C73" s="133">
        <v>0.012144224762460775</v>
      </c>
      <c r="D73" s="91" t="s">
        <v>596</v>
      </c>
      <c r="E73" s="91" t="b">
        <v>0</v>
      </c>
      <c r="F73" s="91" t="b">
        <v>0</v>
      </c>
      <c r="G73" s="91" t="b">
        <v>0</v>
      </c>
    </row>
    <row r="74" spans="1:7" ht="15">
      <c r="A74" s="91" t="s">
        <v>824</v>
      </c>
      <c r="B74" s="91">
        <v>2</v>
      </c>
      <c r="C74" s="133">
        <v>0.012144224762460775</v>
      </c>
      <c r="D74" s="91" t="s">
        <v>596</v>
      </c>
      <c r="E74" s="91" t="b">
        <v>0</v>
      </c>
      <c r="F74" s="91" t="b">
        <v>0</v>
      </c>
      <c r="G74" s="91" t="b">
        <v>0</v>
      </c>
    </row>
    <row r="75" spans="1:7" ht="15">
      <c r="A75" s="91" t="s">
        <v>228</v>
      </c>
      <c r="B75" s="91">
        <v>2</v>
      </c>
      <c r="C75" s="133">
        <v>0</v>
      </c>
      <c r="D75" s="91" t="s">
        <v>597</v>
      </c>
      <c r="E75" s="91" t="b">
        <v>0</v>
      </c>
      <c r="F75" s="91" t="b">
        <v>0</v>
      </c>
      <c r="G75" s="91" t="b">
        <v>0</v>
      </c>
    </row>
    <row r="76" spans="1:7" ht="15">
      <c r="A76" s="91" t="s">
        <v>696</v>
      </c>
      <c r="B76" s="91">
        <v>2</v>
      </c>
      <c r="C76" s="133">
        <v>0</v>
      </c>
      <c r="D76" s="91" t="s">
        <v>597</v>
      </c>
      <c r="E76" s="91" t="b">
        <v>0</v>
      </c>
      <c r="F76" s="91" t="b">
        <v>0</v>
      </c>
      <c r="G76" s="91" t="b">
        <v>0</v>
      </c>
    </row>
    <row r="77" spans="1:7" ht="15">
      <c r="A77" s="91" t="s">
        <v>697</v>
      </c>
      <c r="B77" s="91">
        <v>2</v>
      </c>
      <c r="C77" s="133">
        <v>0</v>
      </c>
      <c r="D77" s="91" t="s">
        <v>597</v>
      </c>
      <c r="E77" s="91" t="b">
        <v>0</v>
      </c>
      <c r="F77" s="91" t="b">
        <v>0</v>
      </c>
      <c r="G77" s="91" t="b">
        <v>0</v>
      </c>
    </row>
    <row r="78" spans="1:7" ht="15">
      <c r="A78" s="91" t="s">
        <v>698</v>
      </c>
      <c r="B78" s="91">
        <v>2</v>
      </c>
      <c r="C78" s="133">
        <v>0</v>
      </c>
      <c r="D78" s="91" t="s">
        <v>597</v>
      </c>
      <c r="E78" s="91" t="b">
        <v>0</v>
      </c>
      <c r="F78" s="91" t="b">
        <v>0</v>
      </c>
      <c r="G78" s="91" t="b">
        <v>0</v>
      </c>
    </row>
    <row r="79" spans="1:7" ht="15">
      <c r="A79" s="91" t="s">
        <v>699</v>
      </c>
      <c r="B79" s="91">
        <v>2</v>
      </c>
      <c r="C79" s="133">
        <v>0</v>
      </c>
      <c r="D79" s="91" t="s">
        <v>597</v>
      </c>
      <c r="E79" s="91" t="b">
        <v>0</v>
      </c>
      <c r="F79" s="91" t="b">
        <v>0</v>
      </c>
      <c r="G79" s="91" t="b">
        <v>0</v>
      </c>
    </row>
    <row r="80" spans="1:7" ht="15">
      <c r="A80" s="91" t="s">
        <v>700</v>
      </c>
      <c r="B80" s="91">
        <v>2</v>
      </c>
      <c r="C80" s="133">
        <v>0</v>
      </c>
      <c r="D80" s="91" t="s">
        <v>597</v>
      </c>
      <c r="E80" s="91" t="b">
        <v>0</v>
      </c>
      <c r="F80" s="91" t="b">
        <v>0</v>
      </c>
      <c r="G80" s="91" t="b">
        <v>0</v>
      </c>
    </row>
    <row r="81" spans="1:7" ht="15">
      <c r="A81" s="91" t="s">
        <v>701</v>
      </c>
      <c r="B81" s="91">
        <v>2</v>
      </c>
      <c r="C81" s="133">
        <v>0</v>
      </c>
      <c r="D81" s="91" t="s">
        <v>597</v>
      </c>
      <c r="E81" s="91" t="b">
        <v>0</v>
      </c>
      <c r="F81" s="91" t="b">
        <v>0</v>
      </c>
      <c r="G81" s="91" t="b">
        <v>0</v>
      </c>
    </row>
    <row r="82" spans="1:7" ht="15">
      <c r="A82" s="91" t="s">
        <v>702</v>
      </c>
      <c r="B82" s="91">
        <v>2</v>
      </c>
      <c r="C82" s="133">
        <v>0</v>
      </c>
      <c r="D82" s="91" t="s">
        <v>597</v>
      </c>
      <c r="E82" s="91" t="b">
        <v>0</v>
      </c>
      <c r="F82" s="91" t="b">
        <v>0</v>
      </c>
      <c r="G82" s="91" t="b">
        <v>0</v>
      </c>
    </row>
    <row r="83" spans="1:7" ht="15">
      <c r="A83" s="91" t="s">
        <v>703</v>
      </c>
      <c r="B83" s="91">
        <v>2</v>
      </c>
      <c r="C83" s="133">
        <v>0</v>
      </c>
      <c r="D83" s="91" t="s">
        <v>597</v>
      </c>
      <c r="E83" s="91" t="b">
        <v>0</v>
      </c>
      <c r="F83" s="91" t="b">
        <v>0</v>
      </c>
      <c r="G83" s="91" t="b">
        <v>0</v>
      </c>
    </row>
    <row r="84" spans="1:7" ht="15">
      <c r="A84" s="91" t="s">
        <v>213</v>
      </c>
      <c r="B84" s="91">
        <v>2</v>
      </c>
      <c r="C84" s="133">
        <v>0</v>
      </c>
      <c r="D84" s="91" t="s">
        <v>597</v>
      </c>
      <c r="E84" s="91" t="b">
        <v>0</v>
      </c>
      <c r="F84" s="91" t="b">
        <v>0</v>
      </c>
      <c r="G84" s="91" t="b">
        <v>0</v>
      </c>
    </row>
    <row r="85" spans="1:7" ht="15">
      <c r="A85" s="91" t="s">
        <v>227</v>
      </c>
      <c r="B85" s="91">
        <v>2</v>
      </c>
      <c r="C85" s="133">
        <v>0</v>
      </c>
      <c r="D85" s="91" t="s">
        <v>597</v>
      </c>
      <c r="E85" s="91" t="b">
        <v>0</v>
      </c>
      <c r="F85" s="91" t="b">
        <v>0</v>
      </c>
      <c r="G85" s="91" t="b">
        <v>0</v>
      </c>
    </row>
    <row r="86" spans="1:7" ht="15">
      <c r="A86" s="91" t="s">
        <v>237</v>
      </c>
      <c r="B86" s="91">
        <v>2</v>
      </c>
      <c r="C86" s="133">
        <v>0</v>
      </c>
      <c r="D86" s="91" t="s">
        <v>597</v>
      </c>
      <c r="E86" s="91" t="b">
        <v>0</v>
      </c>
      <c r="F86" s="91" t="b">
        <v>0</v>
      </c>
      <c r="G86" s="91" t="b">
        <v>0</v>
      </c>
    </row>
    <row r="87" spans="1:7" ht="15">
      <c r="A87" s="91" t="s">
        <v>237</v>
      </c>
      <c r="B87" s="91">
        <v>2</v>
      </c>
      <c r="C87" s="133">
        <v>0</v>
      </c>
      <c r="D87" s="91" t="s">
        <v>598</v>
      </c>
      <c r="E87" s="91" t="b">
        <v>0</v>
      </c>
      <c r="F87" s="91" t="b">
        <v>0</v>
      </c>
      <c r="G8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832</v>
      </c>
      <c r="B1" s="13" t="s">
        <v>833</v>
      </c>
      <c r="C1" s="13" t="s">
        <v>826</v>
      </c>
      <c r="D1" s="13" t="s">
        <v>827</v>
      </c>
      <c r="E1" s="13" t="s">
        <v>834</v>
      </c>
      <c r="F1" s="13" t="s">
        <v>144</v>
      </c>
      <c r="G1" s="13" t="s">
        <v>835</v>
      </c>
      <c r="H1" s="13" t="s">
        <v>836</v>
      </c>
      <c r="I1" s="13" t="s">
        <v>837</v>
      </c>
      <c r="J1" s="13" t="s">
        <v>838</v>
      </c>
      <c r="K1" s="13" t="s">
        <v>839</v>
      </c>
      <c r="L1" s="13" t="s">
        <v>840</v>
      </c>
    </row>
    <row r="2" spans="1:12" ht="15">
      <c r="A2" s="91" t="s">
        <v>676</v>
      </c>
      <c r="B2" s="91" t="s">
        <v>237</v>
      </c>
      <c r="C2" s="91">
        <v>10</v>
      </c>
      <c r="D2" s="133">
        <v>0.012844388830526557</v>
      </c>
      <c r="E2" s="133">
        <v>1.1774053129535125</v>
      </c>
      <c r="F2" s="91" t="s">
        <v>828</v>
      </c>
      <c r="G2" s="91" t="b">
        <v>0</v>
      </c>
      <c r="H2" s="91" t="b">
        <v>0</v>
      </c>
      <c r="I2" s="91" t="b">
        <v>0</v>
      </c>
      <c r="J2" s="91" t="b">
        <v>0</v>
      </c>
      <c r="K2" s="91" t="b">
        <v>0</v>
      </c>
      <c r="L2" s="91" t="b">
        <v>0</v>
      </c>
    </row>
    <row r="3" spans="1:12" ht="15">
      <c r="A3" s="91" t="s">
        <v>237</v>
      </c>
      <c r="B3" s="91" t="s">
        <v>677</v>
      </c>
      <c r="C3" s="91">
        <v>10</v>
      </c>
      <c r="D3" s="133">
        <v>0.012844388830526557</v>
      </c>
      <c r="E3" s="133">
        <v>1.1976086990417996</v>
      </c>
      <c r="F3" s="91" t="s">
        <v>828</v>
      </c>
      <c r="G3" s="91" t="b">
        <v>0</v>
      </c>
      <c r="H3" s="91" t="b">
        <v>0</v>
      </c>
      <c r="I3" s="91" t="b">
        <v>0</v>
      </c>
      <c r="J3" s="91" t="b">
        <v>0</v>
      </c>
      <c r="K3" s="91" t="b">
        <v>0</v>
      </c>
      <c r="L3" s="91" t="b">
        <v>0</v>
      </c>
    </row>
    <row r="4" spans="1:12" ht="15">
      <c r="A4" s="91" t="s">
        <v>677</v>
      </c>
      <c r="B4" s="91" t="s">
        <v>678</v>
      </c>
      <c r="C4" s="91">
        <v>10</v>
      </c>
      <c r="D4" s="133">
        <v>0.012844388830526557</v>
      </c>
      <c r="E4" s="133">
        <v>1.5198279937757186</v>
      </c>
      <c r="F4" s="91" t="s">
        <v>828</v>
      </c>
      <c r="G4" s="91" t="b">
        <v>0</v>
      </c>
      <c r="H4" s="91" t="b">
        <v>0</v>
      </c>
      <c r="I4" s="91" t="b">
        <v>0</v>
      </c>
      <c r="J4" s="91" t="b">
        <v>0</v>
      </c>
      <c r="K4" s="91" t="b">
        <v>0</v>
      </c>
      <c r="L4" s="91" t="b">
        <v>0</v>
      </c>
    </row>
    <row r="5" spans="1:12" ht="15">
      <c r="A5" s="91" t="s">
        <v>678</v>
      </c>
      <c r="B5" s="91" t="s">
        <v>679</v>
      </c>
      <c r="C5" s="91">
        <v>10</v>
      </c>
      <c r="D5" s="133">
        <v>0.012844388830526557</v>
      </c>
      <c r="E5" s="133">
        <v>1.5198279937757186</v>
      </c>
      <c r="F5" s="91" t="s">
        <v>828</v>
      </c>
      <c r="G5" s="91" t="b">
        <v>0</v>
      </c>
      <c r="H5" s="91" t="b">
        <v>0</v>
      </c>
      <c r="I5" s="91" t="b">
        <v>0</v>
      </c>
      <c r="J5" s="91" t="b">
        <v>0</v>
      </c>
      <c r="K5" s="91" t="b">
        <v>0</v>
      </c>
      <c r="L5" s="91" t="b">
        <v>0</v>
      </c>
    </row>
    <row r="6" spans="1:12" ht="15">
      <c r="A6" s="91" t="s">
        <v>679</v>
      </c>
      <c r="B6" s="91" t="s">
        <v>681</v>
      </c>
      <c r="C6" s="91">
        <v>10</v>
      </c>
      <c r="D6" s="133">
        <v>0.012844388830526557</v>
      </c>
      <c r="E6" s="133">
        <v>1.5198279937757186</v>
      </c>
      <c r="F6" s="91" t="s">
        <v>828</v>
      </c>
      <c r="G6" s="91" t="b">
        <v>0</v>
      </c>
      <c r="H6" s="91" t="b">
        <v>0</v>
      </c>
      <c r="I6" s="91" t="b">
        <v>0</v>
      </c>
      <c r="J6" s="91" t="b">
        <v>0</v>
      </c>
      <c r="K6" s="91" t="b">
        <v>0</v>
      </c>
      <c r="L6" s="91" t="b">
        <v>0</v>
      </c>
    </row>
    <row r="7" spans="1:12" ht="15">
      <c r="A7" s="91" t="s">
        <v>681</v>
      </c>
      <c r="B7" s="91" t="s">
        <v>682</v>
      </c>
      <c r="C7" s="91">
        <v>10</v>
      </c>
      <c r="D7" s="133">
        <v>0.012844388830526557</v>
      </c>
      <c r="E7" s="133">
        <v>1.5198279937757186</v>
      </c>
      <c r="F7" s="91" t="s">
        <v>828</v>
      </c>
      <c r="G7" s="91" t="b">
        <v>0</v>
      </c>
      <c r="H7" s="91" t="b">
        <v>0</v>
      </c>
      <c r="I7" s="91" t="b">
        <v>0</v>
      </c>
      <c r="J7" s="91" t="b">
        <v>0</v>
      </c>
      <c r="K7" s="91" t="b">
        <v>0</v>
      </c>
      <c r="L7" s="91" t="b">
        <v>0</v>
      </c>
    </row>
    <row r="8" spans="1:12" ht="15">
      <c r="A8" s="91" t="s">
        <v>682</v>
      </c>
      <c r="B8" s="91" t="s">
        <v>683</v>
      </c>
      <c r="C8" s="91">
        <v>10</v>
      </c>
      <c r="D8" s="133">
        <v>0.012844388830526557</v>
      </c>
      <c r="E8" s="133">
        <v>1.5198279937757186</v>
      </c>
      <c r="F8" s="91" t="s">
        <v>828</v>
      </c>
      <c r="G8" s="91" t="b">
        <v>0</v>
      </c>
      <c r="H8" s="91" t="b">
        <v>0</v>
      </c>
      <c r="I8" s="91" t="b">
        <v>0</v>
      </c>
      <c r="J8" s="91" t="b">
        <v>0</v>
      </c>
      <c r="K8" s="91" t="b">
        <v>0</v>
      </c>
      <c r="L8" s="91" t="b">
        <v>0</v>
      </c>
    </row>
    <row r="9" spans="1:12" ht="15">
      <c r="A9" s="91" t="s">
        <v>683</v>
      </c>
      <c r="B9" s="91" t="s">
        <v>684</v>
      </c>
      <c r="C9" s="91">
        <v>10</v>
      </c>
      <c r="D9" s="133">
        <v>0.012844388830526557</v>
      </c>
      <c r="E9" s="133">
        <v>1.5198279937757186</v>
      </c>
      <c r="F9" s="91" t="s">
        <v>828</v>
      </c>
      <c r="G9" s="91" t="b">
        <v>0</v>
      </c>
      <c r="H9" s="91" t="b">
        <v>0</v>
      </c>
      <c r="I9" s="91" t="b">
        <v>0</v>
      </c>
      <c r="J9" s="91" t="b">
        <v>0</v>
      </c>
      <c r="K9" s="91" t="b">
        <v>0</v>
      </c>
      <c r="L9" s="91" t="b">
        <v>0</v>
      </c>
    </row>
    <row r="10" spans="1:12" ht="15">
      <c r="A10" s="91" t="s">
        <v>684</v>
      </c>
      <c r="B10" s="91" t="s">
        <v>685</v>
      </c>
      <c r="C10" s="91">
        <v>10</v>
      </c>
      <c r="D10" s="133">
        <v>0.012844388830526557</v>
      </c>
      <c r="E10" s="133">
        <v>1.5198279937757186</v>
      </c>
      <c r="F10" s="91" t="s">
        <v>828</v>
      </c>
      <c r="G10" s="91" t="b">
        <v>0</v>
      </c>
      <c r="H10" s="91" t="b">
        <v>0</v>
      </c>
      <c r="I10" s="91" t="b">
        <v>0</v>
      </c>
      <c r="J10" s="91" t="b">
        <v>0</v>
      </c>
      <c r="K10" s="91" t="b">
        <v>0</v>
      </c>
      <c r="L10" s="91" t="b">
        <v>0</v>
      </c>
    </row>
    <row r="11" spans="1:12" ht="15">
      <c r="A11" s="91" t="s">
        <v>685</v>
      </c>
      <c r="B11" s="91" t="s">
        <v>818</v>
      </c>
      <c r="C11" s="91">
        <v>10</v>
      </c>
      <c r="D11" s="133">
        <v>0.012844388830526557</v>
      </c>
      <c r="E11" s="133">
        <v>1.5198279937757186</v>
      </c>
      <c r="F11" s="91" t="s">
        <v>828</v>
      </c>
      <c r="G11" s="91" t="b">
        <v>0</v>
      </c>
      <c r="H11" s="91" t="b">
        <v>0</v>
      </c>
      <c r="I11" s="91" t="b">
        <v>0</v>
      </c>
      <c r="J11" s="91" t="b">
        <v>1</v>
      </c>
      <c r="K11" s="91" t="b">
        <v>0</v>
      </c>
      <c r="L11" s="91" t="b">
        <v>0</v>
      </c>
    </row>
    <row r="12" spans="1:12" ht="15">
      <c r="A12" s="91" t="s">
        <v>818</v>
      </c>
      <c r="B12" s="91" t="s">
        <v>819</v>
      </c>
      <c r="C12" s="91">
        <v>10</v>
      </c>
      <c r="D12" s="133">
        <v>0.012844388830526557</v>
      </c>
      <c r="E12" s="133">
        <v>1.5198279937757186</v>
      </c>
      <c r="F12" s="91" t="s">
        <v>828</v>
      </c>
      <c r="G12" s="91" t="b">
        <v>1</v>
      </c>
      <c r="H12" s="91" t="b">
        <v>0</v>
      </c>
      <c r="I12" s="91" t="b">
        <v>0</v>
      </c>
      <c r="J12" s="91" t="b">
        <v>0</v>
      </c>
      <c r="K12" s="91" t="b">
        <v>0</v>
      </c>
      <c r="L12" s="91" t="b">
        <v>0</v>
      </c>
    </row>
    <row r="13" spans="1:12" ht="15">
      <c r="A13" s="91" t="s">
        <v>821</v>
      </c>
      <c r="B13" s="91" t="s">
        <v>822</v>
      </c>
      <c r="C13" s="91">
        <v>6</v>
      </c>
      <c r="D13" s="133">
        <v>0.011404112458588541</v>
      </c>
      <c r="E13" s="133">
        <v>1.741676743392075</v>
      </c>
      <c r="F13" s="91" t="s">
        <v>828</v>
      </c>
      <c r="G13" s="91" t="b">
        <v>0</v>
      </c>
      <c r="H13" s="91" t="b">
        <v>0</v>
      </c>
      <c r="I13" s="91" t="b">
        <v>0</v>
      </c>
      <c r="J13" s="91" t="b">
        <v>0</v>
      </c>
      <c r="K13" s="91" t="b">
        <v>0</v>
      </c>
      <c r="L13" s="91" t="b">
        <v>0</v>
      </c>
    </row>
    <row r="14" spans="1:12" ht="15">
      <c r="A14" s="91" t="s">
        <v>280</v>
      </c>
      <c r="B14" s="91" t="s">
        <v>821</v>
      </c>
      <c r="C14" s="91">
        <v>3</v>
      </c>
      <c r="D14" s="133">
        <v>0.008210639526494113</v>
      </c>
      <c r="E14" s="133">
        <v>1.440646747728094</v>
      </c>
      <c r="F14" s="91" t="s">
        <v>828</v>
      </c>
      <c r="G14" s="91" t="b">
        <v>0</v>
      </c>
      <c r="H14" s="91" t="b">
        <v>0</v>
      </c>
      <c r="I14" s="91" t="b">
        <v>0</v>
      </c>
      <c r="J14" s="91" t="b">
        <v>0</v>
      </c>
      <c r="K14" s="91" t="b">
        <v>0</v>
      </c>
      <c r="L14" s="91" t="b">
        <v>0</v>
      </c>
    </row>
    <row r="15" spans="1:12" ht="15">
      <c r="A15" s="91" t="s">
        <v>820</v>
      </c>
      <c r="B15" s="91" t="s">
        <v>280</v>
      </c>
      <c r="C15" s="91">
        <v>3</v>
      </c>
      <c r="D15" s="133">
        <v>0.008210639526494113</v>
      </c>
      <c r="E15" s="133">
        <v>1.3736999580974807</v>
      </c>
      <c r="F15" s="91" t="s">
        <v>828</v>
      </c>
      <c r="G15" s="91" t="b">
        <v>0</v>
      </c>
      <c r="H15" s="91" t="b">
        <v>0</v>
      </c>
      <c r="I15" s="91" t="b">
        <v>0</v>
      </c>
      <c r="J15" s="91" t="b">
        <v>0</v>
      </c>
      <c r="K15" s="91" t="b">
        <v>0</v>
      </c>
      <c r="L15" s="91" t="b">
        <v>0</v>
      </c>
    </row>
    <row r="16" spans="1:12" ht="15">
      <c r="A16" s="91" t="s">
        <v>280</v>
      </c>
      <c r="B16" s="91" t="s">
        <v>820</v>
      </c>
      <c r="C16" s="91">
        <v>3</v>
      </c>
      <c r="D16" s="133">
        <v>0.008210639526494113</v>
      </c>
      <c r="E16" s="133">
        <v>1.3736999580974807</v>
      </c>
      <c r="F16" s="91" t="s">
        <v>828</v>
      </c>
      <c r="G16" s="91" t="b">
        <v>0</v>
      </c>
      <c r="H16" s="91" t="b">
        <v>0</v>
      </c>
      <c r="I16" s="91" t="b">
        <v>0</v>
      </c>
      <c r="J16" s="91" t="b">
        <v>0</v>
      </c>
      <c r="K16" s="91" t="b">
        <v>0</v>
      </c>
      <c r="L16" s="91" t="b">
        <v>0</v>
      </c>
    </row>
    <row r="17" spans="1:12" ht="15">
      <c r="A17" s="91" t="s">
        <v>820</v>
      </c>
      <c r="B17" s="91" t="s">
        <v>821</v>
      </c>
      <c r="C17" s="91">
        <v>3</v>
      </c>
      <c r="D17" s="133">
        <v>0.008210639526494113</v>
      </c>
      <c r="E17" s="133">
        <v>1.3736999580974807</v>
      </c>
      <c r="F17" s="91" t="s">
        <v>828</v>
      </c>
      <c r="G17" s="91" t="b">
        <v>0</v>
      </c>
      <c r="H17" s="91" t="b">
        <v>0</v>
      </c>
      <c r="I17" s="91" t="b">
        <v>0</v>
      </c>
      <c r="J17" s="91" t="b">
        <v>0</v>
      </c>
      <c r="K17" s="91" t="b">
        <v>0</v>
      </c>
      <c r="L17" s="91" t="b">
        <v>0</v>
      </c>
    </row>
    <row r="18" spans="1:12" ht="15">
      <c r="A18" s="91" t="s">
        <v>694</v>
      </c>
      <c r="B18" s="91" t="s">
        <v>237</v>
      </c>
      <c r="C18" s="91">
        <v>3</v>
      </c>
      <c r="D18" s="133">
        <v>0.008210639526494113</v>
      </c>
      <c r="E18" s="133">
        <v>1.1774053129535125</v>
      </c>
      <c r="F18" s="91" t="s">
        <v>828</v>
      </c>
      <c r="G18" s="91" t="b">
        <v>0</v>
      </c>
      <c r="H18" s="91" t="b">
        <v>0</v>
      </c>
      <c r="I18" s="91" t="b">
        <v>0</v>
      </c>
      <c r="J18" s="91" t="b">
        <v>0</v>
      </c>
      <c r="K18" s="91" t="b">
        <v>0</v>
      </c>
      <c r="L18" s="91" t="b">
        <v>0</v>
      </c>
    </row>
    <row r="19" spans="1:12" ht="15">
      <c r="A19" s="91" t="s">
        <v>687</v>
      </c>
      <c r="B19" s="91" t="s">
        <v>688</v>
      </c>
      <c r="C19" s="91">
        <v>2</v>
      </c>
      <c r="D19" s="133">
        <v>0.0064520444568609715</v>
      </c>
      <c r="E19" s="133">
        <v>2.2187979981117376</v>
      </c>
      <c r="F19" s="91" t="s">
        <v>828</v>
      </c>
      <c r="G19" s="91" t="b">
        <v>0</v>
      </c>
      <c r="H19" s="91" t="b">
        <v>0</v>
      </c>
      <c r="I19" s="91" t="b">
        <v>0</v>
      </c>
      <c r="J19" s="91" t="b">
        <v>0</v>
      </c>
      <c r="K19" s="91" t="b">
        <v>0</v>
      </c>
      <c r="L19" s="91" t="b">
        <v>0</v>
      </c>
    </row>
    <row r="20" spans="1:12" ht="15">
      <c r="A20" s="91" t="s">
        <v>688</v>
      </c>
      <c r="B20" s="91" t="s">
        <v>689</v>
      </c>
      <c r="C20" s="91">
        <v>2</v>
      </c>
      <c r="D20" s="133">
        <v>0.0064520444568609715</v>
      </c>
      <c r="E20" s="133">
        <v>2.0427067390560563</v>
      </c>
      <c r="F20" s="91" t="s">
        <v>828</v>
      </c>
      <c r="G20" s="91" t="b">
        <v>0</v>
      </c>
      <c r="H20" s="91" t="b">
        <v>0</v>
      </c>
      <c r="I20" s="91" t="b">
        <v>0</v>
      </c>
      <c r="J20" s="91" t="b">
        <v>0</v>
      </c>
      <c r="K20" s="91" t="b">
        <v>0</v>
      </c>
      <c r="L20" s="91" t="b">
        <v>0</v>
      </c>
    </row>
    <row r="21" spans="1:12" ht="15">
      <c r="A21" s="91" t="s">
        <v>689</v>
      </c>
      <c r="B21" s="91" t="s">
        <v>690</v>
      </c>
      <c r="C21" s="91">
        <v>2</v>
      </c>
      <c r="D21" s="133">
        <v>0.0064520444568609715</v>
      </c>
      <c r="E21" s="133">
        <v>1.866615480000375</v>
      </c>
      <c r="F21" s="91" t="s">
        <v>828</v>
      </c>
      <c r="G21" s="91" t="b">
        <v>0</v>
      </c>
      <c r="H21" s="91" t="b">
        <v>0</v>
      </c>
      <c r="I21" s="91" t="b">
        <v>0</v>
      </c>
      <c r="J21" s="91" t="b">
        <v>1</v>
      </c>
      <c r="K21" s="91" t="b">
        <v>0</v>
      </c>
      <c r="L21" s="91" t="b">
        <v>0</v>
      </c>
    </row>
    <row r="22" spans="1:12" ht="15">
      <c r="A22" s="91" t="s">
        <v>690</v>
      </c>
      <c r="B22" s="91" t="s">
        <v>691</v>
      </c>
      <c r="C22" s="91">
        <v>2</v>
      </c>
      <c r="D22" s="133">
        <v>0.0064520444568609715</v>
      </c>
      <c r="E22" s="133">
        <v>2.0427067390560563</v>
      </c>
      <c r="F22" s="91" t="s">
        <v>828</v>
      </c>
      <c r="G22" s="91" t="b">
        <v>1</v>
      </c>
      <c r="H22" s="91" t="b">
        <v>0</v>
      </c>
      <c r="I22" s="91" t="b">
        <v>0</v>
      </c>
      <c r="J22" s="91" t="b">
        <v>0</v>
      </c>
      <c r="K22" s="91" t="b">
        <v>0</v>
      </c>
      <c r="L22" s="91" t="b">
        <v>0</v>
      </c>
    </row>
    <row r="23" spans="1:12" ht="15">
      <c r="A23" s="91" t="s">
        <v>691</v>
      </c>
      <c r="B23" s="91" t="s">
        <v>692</v>
      </c>
      <c r="C23" s="91">
        <v>2</v>
      </c>
      <c r="D23" s="133">
        <v>0.0064520444568609715</v>
      </c>
      <c r="E23" s="133">
        <v>2.2187979981117376</v>
      </c>
      <c r="F23" s="91" t="s">
        <v>828</v>
      </c>
      <c r="G23" s="91" t="b">
        <v>0</v>
      </c>
      <c r="H23" s="91" t="b">
        <v>0</v>
      </c>
      <c r="I23" s="91" t="b">
        <v>0</v>
      </c>
      <c r="J23" s="91" t="b">
        <v>1</v>
      </c>
      <c r="K23" s="91" t="b">
        <v>0</v>
      </c>
      <c r="L23" s="91" t="b">
        <v>0</v>
      </c>
    </row>
    <row r="24" spans="1:12" ht="15">
      <c r="A24" s="91" t="s">
        <v>692</v>
      </c>
      <c r="B24" s="91" t="s">
        <v>693</v>
      </c>
      <c r="C24" s="91">
        <v>2</v>
      </c>
      <c r="D24" s="133">
        <v>0.0064520444568609715</v>
      </c>
      <c r="E24" s="133">
        <v>2.2187979981117376</v>
      </c>
      <c r="F24" s="91" t="s">
        <v>828</v>
      </c>
      <c r="G24" s="91" t="b">
        <v>1</v>
      </c>
      <c r="H24" s="91" t="b">
        <v>0</v>
      </c>
      <c r="I24" s="91" t="b">
        <v>0</v>
      </c>
      <c r="J24" s="91" t="b">
        <v>0</v>
      </c>
      <c r="K24" s="91" t="b">
        <v>0</v>
      </c>
      <c r="L24" s="91" t="b">
        <v>0</v>
      </c>
    </row>
    <row r="25" spans="1:12" ht="15">
      <c r="A25" s="91" t="s">
        <v>693</v>
      </c>
      <c r="B25" s="91" t="s">
        <v>694</v>
      </c>
      <c r="C25" s="91">
        <v>2</v>
      </c>
      <c r="D25" s="133">
        <v>0.0064520444568609715</v>
      </c>
      <c r="E25" s="133">
        <v>2.0427067390560563</v>
      </c>
      <c r="F25" s="91" t="s">
        <v>828</v>
      </c>
      <c r="G25" s="91" t="b">
        <v>0</v>
      </c>
      <c r="H25" s="91" t="b">
        <v>0</v>
      </c>
      <c r="I25" s="91" t="b">
        <v>0</v>
      </c>
      <c r="J25" s="91" t="b">
        <v>0</v>
      </c>
      <c r="K25" s="91" t="b">
        <v>0</v>
      </c>
      <c r="L25" s="91" t="b">
        <v>0</v>
      </c>
    </row>
    <row r="26" spans="1:12" ht="15">
      <c r="A26" s="91" t="s">
        <v>237</v>
      </c>
      <c r="B26" s="91" t="s">
        <v>823</v>
      </c>
      <c r="C26" s="91">
        <v>2</v>
      </c>
      <c r="D26" s="133">
        <v>0.0064520444568609715</v>
      </c>
      <c r="E26" s="133">
        <v>1.1976086990417996</v>
      </c>
      <c r="F26" s="91" t="s">
        <v>828</v>
      </c>
      <c r="G26" s="91" t="b">
        <v>0</v>
      </c>
      <c r="H26" s="91" t="b">
        <v>0</v>
      </c>
      <c r="I26" s="91" t="b">
        <v>0</v>
      </c>
      <c r="J26" s="91" t="b">
        <v>0</v>
      </c>
      <c r="K26" s="91" t="b">
        <v>0</v>
      </c>
      <c r="L26" s="91" t="b">
        <v>0</v>
      </c>
    </row>
    <row r="27" spans="1:12" ht="15">
      <c r="A27" s="91" t="s">
        <v>823</v>
      </c>
      <c r="B27" s="91" t="s">
        <v>824</v>
      </c>
      <c r="C27" s="91">
        <v>2</v>
      </c>
      <c r="D27" s="133">
        <v>0.0064520444568609715</v>
      </c>
      <c r="E27" s="133">
        <v>2.2187979981117376</v>
      </c>
      <c r="F27" s="91" t="s">
        <v>828</v>
      </c>
      <c r="G27" s="91" t="b">
        <v>0</v>
      </c>
      <c r="H27" s="91" t="b">
        <v>0</v>
      </c>
      <c r="I27" s="91" t="b">
        <v>0</v>
      </c>
      <c r="J27" s="91" t="b">
        <v>0</v>
      </c>
      <c r="K27" s="91" t="b">
        <v>0</v>
      </c>
      <c r="L27" s="91" t="b">
        <v>0</v>
      </c>
    </row>
    <row r="28" spans="1:12" ht="15">
      <c r="A28" s="91" t="s">
        <v>228</v>
      </c>
      <c r="B28" s="91" t="s">
        <v>696</v>
      </c>
      <c r="C28" s="91">
        <v>2</v>
      </c>
      <c r="D28" s="133">
        <v>0.0064520444568609715</v>
      </c>
      <c r="E28" s="133">
        <v>2.2187979981117376</v>
      </c>
      <c r="F28" s="91" t="s">
        <v>828</v>
      </c>
      <c r="G28" s="91" t="b">
        <v>0</v>
      </c>
      <c r="H28" s="91" t="b">
        <v>0</v>
      </c>
      <c r="I28" s="91" t="b">
        <v>0</v>
      </c>
      <c r="J28" s="91" t="b">
        <v>0</v>
      </c>
      <c r="K28" s="91" t="b">
        <v>0</v>
      </c>
      <c r="L28" s="91" t="b">
        <v>0</v>
      </c>
    </row>
    <row r="29" spans="1:12" ht="15">
      <c r="A29" s="91" t="s">
        <v>696</v>
      </c>
      <c r="B29" s="91" t="s">
        <v>697</v>
      </c>
      <c r="C29" s="91">
        <v>2</v>
      </c>
      <c r="D29" s="133">
        <v>0.0064520444568609715</v>
      </c>
      <c r="E29" s="133">
        <v>2.2187979981117376</v>
      </c>
      <c r="F29" s="91" t="s">
        <v>828</v>
      </c>
      <c r="G29" s="91" t="b">
        <v>0</v>
      </c>
      <c r="H29" s="91" t="b">
        <v>0</v>
      </c>
      <c r="I29" s="91" t="b">
        <v>0</v>
      </c>
      <c r="J29" s="91" t="b">
        <v>0</v>
      </c>
      <c r="K29" s="91" t="b">
        <v>0</v>
      </c>
      <c r="L29" s="91" t="b">
        <v>0</v>
      </c>
    </row>
    <row r="30" spans="1:12" ht="15">
      <c r="A30" s="91" t="s">
        <v>697</v>
      </c>
      <c r="B30" s="91" t="s">
        <v>698</v>
      </c>
      <c r="C30" s="91">
        <v>2</v>
      </c>
      <c r="D30" s="133">
        <v>0.0064520444568609715</v>
      </c>
      <c r="E30" s="133">
        <v>2.2187979981117376</v>
      </c>
      <c r="F30" s="91" t="s">
        <v>828</v>
      </c>
      <c r="G30" s="91" t="b">
        <v>0</v>
      </c>
      <c r="H30" s="91" t="b">
        <v>0</v>
      </c>
      <c r="I30" s="91" t="b">
        <v>0</v>
      </c>
      <c r="J30" s="91" t="b">
        <v>0</v>
      </c>
      <c r="K30" s="91" t="b">
        <v>0</v>
      </c>
      <c r="L30" s="91" t="b">
        <v>0</v>
      </c>
    </row>
    <row r="31" spans="1:12" ht="15">
      <c r="A31" s="91" t="s">
        <v>698</v>
      </c>
      <c r="B31" s="91" t="s">
        <v>699</v>
      </c>
      <c r="C31" s="91">
        <v>2</v>
      </c>
      <c r="D31" s="133">
        <v>0.0064520444568609715</v>
      </c>
      <c r="E31" s="133">
        <v>2.2187979981117376</v>
      </c>
      <c r="F31" s="91" t="s">
        <v>828</v>
      </c>
      <c r="G31" s="91" t="b">
        <v>0</v>
      </c>
      <c r="H31" s="91" t="b">
        <v>0</v>
      </c>
      <c r="I31" s="91" t="b">
        <v>0</v>
      </c>
      <c r="J31" s="91" t="b">
        <v>0</v>
      </c>
      <c r="K31" s="91" t="b">
        <v>0</v>
      </c>
      <c r="L31" s="91" t="b">
        <v>0</v>
      </c>
    </row>
    <row r="32" spans="1:12" ht="15">
      <c r="A32" s="91" t="s">
        <v>699</v>
      </c>
      <c r="B32" s="91" t="s">
        <v>700</v>
      </c>
      <c r="C32" s="91">
        <v>2</v>
      </c>
      <c r="D32" s="133">
        <v>0.0064520444568609715</v>
      </c>
      <c r="E32" s="133">
        <v>2.2187979981117376</v>
      </c>
      <c r="F32" s="91" t="s">
        <v>828</v>
      </c>
      <c r="G32" s="91" t="b">
        <v>0</v>
      </c>
      <c r="H32" s="91" t="b">
        <v>0</v>
      </c>
      <c r="I32" s="91" t="b">
        <v>0</v>
      </c>
      <c r="J32" s="91" t="b">
        <v>0</v>
      </c>
      <c r="K32" s="91" t="b">
        <v>0</v>
      </c>
      <c r="L32" s="91" t="b">
        <v>0</v>
      </c>
    </row>
    <row r="33" spans="1:12" ht="15">
      <c r="A33" s="91" t="s">
        <v>700</v>
      </c>
      <c r="B33" s="91" t="s">
        <v>701</v>
      </c>
      <c r="C33" s="91">
        <v>2</v>
      </c>
      <c r="D33" s="133">
        <v>0.0064520444568609715</v>
      </c>
      <c r="E33" s="133">
        <v>2.2187979981117376</v>
      </c>
      <c r="F33" s="91" t="s">
        <v>828</v>
      </c>
      <c r="G33" s="91" t="b">
        <v>0</v>
      </c>
      <c r="H33" s="91" t="b">
        <v>0</v>
      </c>
      <c r="I33" s="91" t="b">
        <v>0</v>
      </c>
      <c r="J33" s="91" t="b">
        <v>0</v>
      </c>
      <c r="K33" s="91" t="b">
        <v>0</v>
      </c>
      <c r="L33" s="91" t="b">
        <v>0</v>
      </c>
    </row>
    <row r="34" spans="1:12" ht="15">
      <c r="A34" s="91" t="s">
        <v>701</v>
      </c>
      <c r="B34" s="91" t="s">
        <v>702</v>
      </c>
      <c r="C34" s="91">
        <v>2</v>
      </c>
      <c r="D34" s="133">
        <v>0.0064520444568609715</v>
      </c>
      <c r="E34" s="133">
        <v>2.2187979981117376</v>
      </c>
      <c r="F34" s="91" t="s">
        <v>828</v>
      </c>
      <c r="G34" s="91" t="b">
        <v>0</v>
      </c>
      <c r="H34" s="91" t="b">
        <v>0</v>
      </c>
      <c r="I34" s="91" t="b">
        <v>0</v>
      </c>
      <c r="J34" s="91" t="b">
        <v>0</v>
      </c>
      <c r="K34" s="91" t="b">
        <v>0</v>
      </c>
      <c r="L34" s="91" t="b">
        <v>0</v>
      </c>
    </row>
    <row r="35" spans="1:12" ht="15">
      <c r="A35" s="91" t="s">
        <v>702</v>
      </c>
      <c r="B35" s="91" t="s">
        <v>703</v>
      </c>
      <c r="C35" s="91">
        <v>2</v>
      </c>
      <c r="D35" s="133">
        <v>0.0064520444568609715</v>
      </c>
      <c r="E35" s="133">
        <v>2.2187979981117376</v>
      </c>
      <c r="F35" s="91" t="s">
        <v>828</v>
      </c>
      <c r="G35" s="91" t="b">
        <v>0</v>
      </c>
      <c r="H35" s="91" t="b">
        <v>0</v>
      </c>
      <c r="I35" s="91" t="b">
        <v>0</v>
      </c>
      <c r="J35" s="91" t="b">
        <v>0</v>
      </c>
      <c r="K35" s="91" t="b">
        <v>0</v>
      </c>
      <c r="L35" s="91" t="b">
        <v>0</v>
      </c>
    </row>
    <row r="36" spans="1:12" ht="15">
      <c r="A36" s="91" t="s">
        <v>703</v>
      </c>
      <c r="B36" s="91" t="s">
        <v>213</v>
      </c>
      <c r="C36" s="91">
        <v>2</v>
      </c>
      <c r="D36" s="133">
        <v>0.0064520444568609715</v>
      </c>
      <c r="E36" s="133">
        <v>2.2187979981117376</v>
      </c>
      <c r="F36" s="91" t="s">
        <v>828</v>
      </c>
      <c r="G36" s="91" t="b">
        <v>0</v>
      </c>
      <c r="H36" s="91" t="b">
        <v>0</v>
      </c>
      <c r="I36" s="91" t="b">
        <v>0</v>
      </c>
      <c r="J36" s="91" t="b">
        <v>0</v>
      </c>
      <c r="K36" s="91" t="b">
        <v>0</v>
      </c>
      <c r="L36" s="91" t="b">
        <v>0</v>
      </c>
    </row>
    <row r="37" spans="1:12" ht="15">
      <c r="A37" s="91" t="s">
        <v>213</v>
      </c>
      <c r="B37" s="91" t="s">
        <v>227</v>
      </c>
      <c r="C37" s="91">
        <v>2</v>
      </c>
      <c r="D37" s="133">
        <v>0.0064520444568609715</v>
      </c>
      <c r="E37" s="133">
        <v>2.2187979981117376</v>
      </c>
      <c r="F37" s="91" t="s">
        <v>828</v>
      </c>
      <c r="G37" s="91" t="b">
        <v>0</v>
      </c>
      <c r="H37" s="91" t="b">
        <v>0</v>
      </c>
      <c r="I37" s="91" t="b">
        <v>0</v>
      </c>
      <c r="J37" s="91" t="b">
        <v>0</v>
      </c>
      <c r="K37" s="91" t="b">
        <v>0</v>
      </c>
      <c r="L37" s="91" t="b">
        <v>0</v>
      </c>
    </row>
    <row r="38" spans="1:12" ht="15">
      <c r="A38" s="91" t="s">
        <v>227</v>
      </c>
      <c r="B38" s="91" t="s">
        <v>237</v>
      </c>
      <c r="C38" s="91">
        <v>2</v>
      </c>
      <c r="D38" s="133">
        <v>0.0064520444568609715</v>
      </c>
      <c r="E38" s="133">
        <v>1.1774053129535125</v>
      </c>
      <c r="F38" s="91" t="s">
        <v>828</v>
      </c>
      <c r="G38" s="91" t="b">
        <v>0</v>
      </c>
      <c r="H38" s="91" t="b">
        <v>0</v>
      </c>
      <c r="I38" s="91" t="b">
        <v>0</v>
      </c>
      <c r="J38" s="91" t="b">
        <v>0</v>
      </c>
      <c r="K38" s="91" t="b">
        <v>0</v>
      </c>
      <c r="L38" s="91" t="b">
        <v>0</v>
      </c>
    </row>
    <row r="39" spans="1:12" ht="15">
      <c r="A39" s="91" t="s">
        <v>676</v>
      </c>
      <c r="B39" s="91" t="s">
        <v>237</v>
      </c>
      <c r="C39" s="91">
        <v>10</v>
      </c>
      <c r="D39" s="133">
        <v>0.011978412443640124</v>
      </c>
      <c r="E39" s="133">
        <v>1.2483236451479782</v>
      </c>
      <c r="F39" s="91" t="s">
        <v>595</v>
      </c>
      <c r="G39" s="91" t="b">
        <v>0</v>
      </c>
      <c r="H39" s="91" t="b">
        <v>0</v>
      </c>
      <c r="I39" s="91" t="b">
        <v>0</v>
      </c>
      <c r="J39" s="91" t="b">
        <v>0</v>
      </c>
      <c r="K39" s="91" t="b">
        <v>0</v>
      </c>
      <c r="L39" s="91" t="b">
        <v>0</v>
      </c>
    </row>
    <row r="40" spans="1:12" ht="15">
      <c r="A40" s="91" t="s">
        <v>237</v>
      </c>
      <c r="B40" s="91" t="s">
        <v>677</v>
      </c>
      <c r="C40" s="91">
        <v>10</v>
      </c>
      <c r="D40" s="133">
        <v>0.011978412443640124</v>
      </c>
      <c r="E40" s="133">
        <v>1.2483236451479782</v>
      </c>
      <c r="F40" s="91" t="s">
        <v>595</v>
      </c>
      <c r="G40" s="91" t="b">
        <v>0</v>
      </c>
      <c r="H40" s="91" t="b">
        <v>0</v>
      </c>
      <c r="I40" s="91" t="b">
        <v>0</v>
      </c>
      <c r="J40" s="91" t="b">
        <v>0</v>
      </c>
      <c r="K40" s="91" t="b">
        <v>0</v>
      </c>
      <c r="L40" s="91" t="b">
        <v>0</v>
      </c>
    </row>
    <row r="41" spans="1:12" ht="15">
      <c r="A41" s="91" t="s">
        <v>677</v>
      </c>
      <c r="B41" s="91" t="s">
        <v>678</v>
      </c>
      <c r="C41" s="91">
        <v>10</v>
      </c>
      <c r="D41" s="133">
        <v>0.011978412443640124</v>
      </c>
      <c r="E41" s="133">
        <v>1.3944516808262162</v>
      </c>
      <c r="F41" s="91" t="s">
        <v>595</v>
      </c>
      <c r="G41" s="91" t="b">
        <v>0</v>
      </c>
      <c r="H41" s="91" t="b">
        <v>0</v>
      </c>
      <c r="I41" s="91" t="b">
        <v>0</v>
      </c>
      <c r="J41" s="91" t="b">
        <v>0</v>
      </c>
      <c r="K41" s="91" t="b">
        <v>0</v>
      </c>
      <c r="L41" s="91" t="b">
        <v>0</v>
      </c>
    </row>
    <row r="42" spans="1:12" ht="15">
      <c r="A42" s="91" t="s">
        <v>678</v>
      </c>
      <c r="B42" s="91" t="s">
        <v>679</v>
      </c>
      <c r="C42" s="91">
        <v>10</v>
      </c>
      <c r="D42" s="133">
        <v>0.011978412443640124</v>
      </c>
      <c r="E42" s="133">
        <v>1.3944516808262162</v>
      </c>
      <c r="F42" s="91" t="s">
        <v>595</v>
      </c>
      <c r="G42" s="91" t="b">
        <v>0</v>
      </c>
      <c r="H42" s="91" t="b">
        <v>0</v>
      </c>
      <c r="I42" s="91" t="b">
        <v>0</v>
      </c>
      <c r="J42" s="91" t="b">
        <v>0</v>
      </c>
      <c r="K42" s="91" t="b">
        <v>0</v>
      </c>
      <c r="L42" s="91" t="b">
        <v>0</v>
      </c>
    </row>
    <row r="43" spans="1:12" ht="15">
      <c r="A43" s="91" t="s">
        <v>679</v>
      </c>
      <c r="B43" s="91" t="s">
        <v>681</v>
      </c>
      <c r="C43" s="91">
        <v>10</v>
      </c>
      <c r="D43" s="133">
        <v>0.011978412443640124</v>
      </c>
      <c r="E43" s="133">
        <v>1.3944516808262162</v>
      </c>
      <c r="F43" s="91" t="s">
        <v>595</v>
      </c>
      <c r="G43" s="91" t="b">
        <v>0</v>
      </c>
      <c r="H43" s="91" t="b">
        <v>0</v>
      </c>
      <c r="I43" s="91" t="b">
        <v>0</v>
      </c>
      <c r="J43" s="91" t="b">
        <v>0</v>
      </c>
      <c r="K43" s="91" t="b">
        <v>0</v>
      </c>
      <c r="L43" s="91" t="b">
        <v>0</v>
      </c>
    </row>
    <row r="44" spans="1:12" ht="15">
      <c r="A44" s="91" t="s">
        <v>681</v>
      </c>
      <c r="B44" s="91" t="s">
        <v>682</v>
      </c>
      <c r="C44" s="91">
        <v>10</v>
      </c>
      <c r="D44" s="133">
        <v>0.011978412443640124</v>
      </c>
      <c r="E44" s="133">
        <v>1.3944516808262162</v>
      </c>
      <c r="F44" s="91" t="s">
        <v>595</v>
      </c>
      <c r="G44" s="91" t="b">
        <v>0</v>
      </c>
      <c r="H44" s="91" t="b">
        <v>0</v>
      </c>
      <c r="I44" s="91" t="b">
        <v>0</v>
      </c>
      <c r="J44" s="91" t="b">
        <v>0</v>
      </c>
      <c r="K44" s="91" t="b">
        <v>0</v>
      </c>
      <c r="L44" s="91" t="b">
        <v>0</v>
      </c>
    </row>
    <row r="45" spans="1:12" ht="15">
      <c r="A45" s="91" t="s">
        <v>682</v>
      </c>
      <c r="B45" s="91" t="s">
        <v>683</v>
      </c>
      <c r="C45" s="91">
        <v>10</v>
      </c>
      <c r="D45" s="133">
        <v>0.011978412443640124</v>
      </c>
      <c r="E45" s="133">
        <v>1.3944516808262162</v>
      </c>
      <c r="F45" s="91" t="s">
        <v>595</v>
      </c>
      <c r="G45" s="91" t="b">
        <v>0</v>
      </c>
      <c r="H45" s="91" t="b">
        <v>0</v>
      </c>
      <c r="I45" s="91" t="b">
        <v>0</v>
      </c>
      <c r="J45" s="91" t="b">
        <v>0</v>
      </c>
      <c r="K45" s="91" t="b">
        <v>0</v>
      </c>
      <c r="L45" s="91" t="b">
        <v>0</v>
      </c>
    </row>
    <row r="46" spans="1:12" ht="15">
      <c r="A46" s="91" t="s">
        <v>683</v>
      </c>
      <c r="B46" s="91" t="s">
        <v>684</v>
      </c>
      <c r="C46" s="91">
        <v>10</v>
      </c>
      <c r="D46" s="133">
        <v>0.011978412443640124</v>
      </c>
      <c r="E46" s="133">
        <v>1.3944516808262162</v>
      </c>
      <c r="F46" s="91" t="s">
        <v>595</v>
      </c>
      <c r="G46" s="91" t="b">
        <v>0</v>
      </c>
      <c r="H46" s="91" t="b">
        <v>0</v>
      </c>
      <c r="I46" s="91" t="b">
        <v>0</v>
      </c>
      <c r="J46" s="91" t="b">
        <v>0</v>
      </c>
      <c r="K46" s="91" t="b">
        <v>0</v>
      </c>
      <c r="L46" s="91" t="b">
        <v>0</v>
      </c>
    </row>
    <row r="47" spans="1:12" ht="15">
      <c r="A47" s="91" t="s">
        <v>684</v>
      </c>
      <c r="B47" s="91" t="s">
        <v>685</v>
      </c>
      <c r="C47" s="91">
        <v>10</v>
      </c>
      <c r="D47" s="133">
        <v>0.011978412443640124</v>
      </c>
      <c r="E47" s="133">
        <v>1.3944516808262162</v>
      </c>
      <c r="F47" s="91" t="s">
        <v>595</v>
      </c>
      <c r="G47" s="91" t="b">
        <v>0</v>
      </c>
      <c r="H47" s="91" t="b">
        <v>0</v>
      </c>
      <c r="I47" s="91" t="b">
        <v>0</v>
      </c>
      <c r="J47" s="91" t="b">
        <v>0</v>
      </c>
      <c r="K47" s="91" t="b">
        <v>0</v>
      </c>
      <c r="L47" s="91" t="b">
        <v>0</v>
      </c>
    </row>
    <row r="48" spans="1:12" ht="15">
      <c r="A48" s="91" t="s">
        <v>685</v>
      </c>
      <c r="B48" s="91" t="s">
        <v>818</v>
      </c>
      <c r="C48" s="91">
        <v>10</v>
      </c>
      <c r="D48" s="133">
        <v>0.011978412443640124</v>
      </c>
      <c r="E48" s="133">
        <v>1.3944516808262162</v>
      </c>
      <c r="F48" s="91" t="s">
        <v>595</v>
      </c>
      <c r="G48" s="91" t="b">
        <v>0</v>
      </c>
      <c r="H48" s="91" t="b">
        <v>0</v>
      </c>
      <c r="I48" s="91" t="b">
        <v>0</v>
      </c>
      <c r="J48" s="91" t="b">
        <v>1</v>
      </c>
      <c r="K48" s="91" t="b">
        <v>0</v>
      </c>
      <c r="L48" s="91" t="b">
        <v>0</v>
      </c>
    </row>
    <row r="49" spans="1:12" ht="15">
      <c r="A49" s="91" t="s">
        <v>818</v>
      </c>
      <c r="B49" s="91" t="s">
        <v>819</v>
      </c>
      <c r="C49" s="91">
        <v>10</v>
      </c>
      <c r="D49" s="133">
        <v>0.011978412443640124</v>
      </c>
      <c r="E49" s="133">
        <v>1.3944516808262162</v>
      </c>
      <c r="F49" s="91" t="s">
        <v>595</v>
      </c>
      <c r="G49" s="91" t="b">
        <v>1</v>
      </c>
      <c r="H49" s="91" t="b">
        <v>0</v>
      </c>
      <c r="I49" s="91" t="b">
        <v>0</v>
      </c>
      <c r="J49" s="91" t="b">
        <v>0</v>
      </c>
      <c r="K49" s="91" t="b">
        <v>0</v>
      </c>
      <c r="L49" s="91" t="b">
        <v>0</v>
      </c>
    </row>
    <row r="50" spans="1:12" ht="15">
      <c r="A50" s="91" t="s">
        <v>821</v>
      </c>
      <c r="B50" s="91" t="s">
        <v>822</v>
      </c>
      <c r="C50" s="91">
        <v>6</v>
      </c>
      <c r="D50" s="133">
        <v>0.012135346714132543</v>
      </c>
      <c r="E50" s="133">
        <v>1.6163004304425728</v>
      </c>
      <c r="F50" s="91" t="s">
        <v>595</v>
      </c>
      <c r="G50" s="91" t="b">
        <v>0</v>
      </c>
      <c r="H50" s="91" t="b">
        <v>0</v>
      </c>
      <c r="I50" s="91" t="b">
        <v>0</v>
      </c>
      <c r="J50" s="91" t="b">
        <v>0</v>
      </c>
      <c r="K50" s="91" t="b">
        <v>0</v>
      </c>
      <c r="L50" s="91" t="b">
        <v>0</v>
      </c>
    </row>
    <row r="51" spans="1:12" ht="15">
      <c r="A51" s="91" t="s">
        <v>280</v>
      </c>
      <c r="B51" s="91" t="s">
        <v>821</v>
      </c>
      <c r="C51" s="91">
        <v>3</v>
      </c>
      <c r="D51" s="133">
        <v>0.009424885204619964</v>
      </c>
      <c r="E51" s="133">
        <v>1.3152704347785915</v>
      </c>
      <c r="F51" s="91" t="s">
        <v>595</v>
      </c>
      <c r="G51" s="91" t="b">
        <v>0</v>
      </c>
      <c r="H51" s="91" t="b">
        <v>0</v>
      </c>
      <c r="I51" s="91" t="b">
        <v>0</v>
      </c>
      <c r="J51" s="91" t="b">
        <v>0</v>
      </c>
      <c r="K51" s="91" t="b">
        <v>0</v>
      </c>
      <c r="L51" s="91" t="b">
        <v>0</v>
      </c>
    </row>
    <row r="52" spans="1:12" ht="15">
      <c r="A52" s="91" t="s">
        <v>820</v>
      </c>
      <c r="B52" s="91" t="s">
        <v>280</v>
      </c>
      <c r="C52" s="91">
        <v>3</v>
      </c>
      <c r="D52" s="133">
        <v>0.009424885204619964</v>
      </c>
      <c r="E52" s="133">
        <v>1.2483236451479782</v>
      </c>
      <c r="F52" s="91" t="s">
        <v>595</v>
      </c>
      <c r="G52" s="91" t="b">
        <v>0</v>
      </c>
      <c r="H52" s="91" t="b">
        <v>0</v>
      </c>
      <c r="I52" s="91" t="b">
        <v>0</v>
      </c>
      <c r="J52" s="91" t="b">
        <v>0</v>
      </c>
      <c r="K52" s="91" t="b">
        <v>0</v>
      </c>
      <c r="L52" s="91" t="b">
        <v>0</v>
      </c>
    </row>
    <row r="53" spans="1:12" ht="15">
      <c r="A53" s="91" t="s">
        <v>280</v>
      </c>
      <c r="B53" s="91" t="s">
        <v>820</v>
      </c>
      <c r="C53" s="91">
        <v>3</v>
      </c>
      <c r="D53" s="133">
        <v>0.009424885204619964</v>
      </c>
      <c r="E53" s="133">
        <v>1.2483236451479782</v>
      </c>
      <c r="F53" s="91" t="s">
        <v>595</v>
      </c>
      <c r="G53" s="91" t="b">
        <v>0</v>
      </c>
      <c r="H53" s="91" t="b">
        <v>0</v>
      </c>
      <c r="I53" s="91" t="b">
        <v>0</v>
      </c>
      <c r="J53" s="91" t="b">
        <v>0</v>
      </c>
      <c r="K53" s="91" t="b">
        <v>0</v>
      </c>
      <c r="L53" s="91" t="b">
        <v>0</v>
      </c>
    </row>
    <row r="54" spans="1:12" ht="15">
      <c r="A54" s="91" t="s">
        <v>820</v>
      </c>
      <c r="B54" s="91" t="s">
        <v>821</v>
      </c>
      <c r="C54" s="91">
        <v>3</v>
      </c>
      <c r="D54" s="133">
        <v>0.009424885204619964</v>
      </c>
      <c r="E54" s="133">
        <v>1.2483236451479782</v>
      </c>
      <c r="F54" s="91" t="s">
        <v>595</v>
      </c>
      <c r="G54" s="91" t="b">
        <v>0</v>
      </c>
      <c r="H54" s="91" t="b">
        <v>0</v>
      </c>
      <c r="I54" s="91" t="b">
        <v>0</v>
      </c>
      <c r="J54" s="91" t="b">
        <v>0</v>
      </c>
      <c r="K54" s="91" t="b">
        <v>0</v>
      </c>
      <c r="L54" s="91" t="b">
        <v>0</v>
      </c>
    </row>
    <row r="55" spans="1:12" ht="15">
      <c r="A55" s="91" t="s">
        <v>687</v>
      </c>
      <c r="B55" s="91" t="s">
        <v>688</v>
      </c>
      <c r="C55" s="91">
        <v>2</v>
      </c>
      <c r="D55" s="133">
        <v>0.012144224762460775</v>
      </c>
      <c r="E55" s="133">
        <v>1.1139433523068367</v>
      </c>
      <c r="F55" s="91" t="s">
        <v>596</v>
      </c>
      <c r="G55" s="91" t="b">
        <v>0</v>
      </c>
      <c r="H55" s="91" t="b">
        <v>0</v>
      </c>
      <c r="I55" s="91" t="b">
        <v>0</v>
      </c>
      <c r="J55" s="91" t="b">
        <v>0</v>
      </c>
      <c r="K55" s="91" t="b">
        <v>0</v>
      </c>
      <c r="L55" s="91" t="b">
        <v>0</v>
      </c>
    </row>
    <row r="56" spans="1:12" ht="15">
      <c r="A56" s="91" t="s">
        <v>688</v>
      </c>
      <c r="B56" s="91" t="s">
        <v>689</v>
      </c>
      <c r="C56" s="91">
        <v>2</v>
      </c>
      <c r="D56" s="133">
        <v>0.012144224762460775</v>
      </c>
      <c r="E56" s="133">
        <v>1.1139433523068367</v>
      </c>
      <c r="F56" s="91" t="s">
        <v>596</v>
      </c>
      <c r="G56" s="91" t="b">
        <v>0</v>
      </c>
      <c r="H56" s="91" t="b">
        <v>0</v>
      </c>
      <c r="I56" s="91" t="b">
        <v>0</v>
      </c>
      <c r="J56" s="91" t="b">
        <v>0</v>
      </c>
      <c r="K56" s="91" t="b">
        <v>0</v>
      </c>
      <c r="L56" s="91" t="b">
        <v>0</v>
      </c>
    </row>
    <row r="57" spans="1:12" ht="15">
      <c r="A57" s="91" t="s">
        <v>689</v>
      </c>
      <c r="B57" s="91" t="s">
        <v>690</v>
      </c>
      <c r="C57" s="91">
        <v>2</v>
      </c>
      <c r="D57" s="133">
        <v>0.012144224762460775</v>
      </c>
      <c r="E57" s="133">
        <v>1.1139433523068367</v>
      </c>
      <c r="F57" s="91" t="s">
        <v>596</v>
      </c>
      <c r="G57" s="91" t="b">
        <v>0</v>
      </c>
      <c r="H57" s="91" t="b">
        <v>0</v>
      </c>
      <c r="I57" s="91" t="b">
        <v>0</v>
      </c>
      <c r="J57" s="91" t="b">
        <v>1</v>
      </c>
      <c r="K57" s="91" t="b">
        <v>0</v>
      </c>
      <c r="L57" s="91" t="b">
        <v>0</v>
      </c>
    </row>
    <row r="58" spans="1:12" ht="15">
      <c r="A58" s="91" t="s">
        <v>690</v>
      </c>
      <c r="B58" s="91" t="s">
        <v>691</v>
      </c>
      <c r="C58" s="91">
        <v>2</v>
      </c>
      <c r="D58" s="133">
        <v>0.012144224762460775</v>
      </c>
      <c r="E58" s="133">
        <v>1.1139433523068367</v>
      </c>
      <c r="F58" s="91" t="s">
        <v>596</v>
      </c>
      <c r="G58" s="91" t="b">
        <v>1</v>
      </c>
      <c r="H58" s="91" t="b">
        <v>0</v>
      </c>
      <c r="I58" s="91" t="b">
        <v>0</v>
      </c>
      <c r="J58" s="91" t="b">
        <v>0</v>
      </c>
      <c r="K58" s="91" t="b">
        <v>0</v>
      </c>
      <c r="L58" s="91" t="b">
        <v>0</v>
      </c>
    </row>
    <row r="59" spans="1:12" ht="15">
      <c r="A59" s="91" t="s">
        <v>691</v>
      </c>
      <c r="B59" s="91" t="s">
        <v>692</v>
      </c>
      <c r="C59" s="91">
        <v>2</v>
      </c>
      <c r="D59" s="133">
        <v>0.012144224762460775</v>
      </c>
      <c r="E59" s="133">
        <v>1.1139433523068367</v>
      </c>
      <c r="F59" s="91" t="s">
        <v>596</v>
      </c>
      <c r="G59" s="91" t="b">
        <v>0</v>
      </c>
      <c r="H59" s="91" t="b">
        <v>0</v>
      </c>
      <c r="I59" s="91" t="b">
        <v>0</v>
      </c>
      <c r="J59" s="91" t="b">
        <v>1</v>
      </c>
      <c r="K59" s="91" t="b">
        <v>0</v>
      </c>
      <c r="L59" s="91" t="b">
        <v>0</v>
      </c>
    </row>
    <row r="60" spans="1:12" ht="15">
      <c r="A60" s="91" t="s">
        <v>692</v>
      </c>
      <c r="B60" s="91" t="s">
        <v>693</v>
      </c>
      <c r="C60" s="91">
        <v>2</v>
      </c>
      <c r="D60" s="133">
        <v>0.012144224762460775</v>
      </c>
      <c r="E60" s="133">
        <v>1.1139433523068367</v>
      </c>
      <c r="F60" s="91" t="s">
        <v>596</v>
      </c>
      <c r="G60" s="91" t="b">
        <v>1</v>
      </c>
      <c r="H60" s="91" t="b">
        <v>0</v>
      </c>
      <c r="I60" s="91" t="b">
        <v>0</v>
      </c>
      <c r="J60" s="91" t="b">
        <v>0</v>
      </c>
      <c r="K60" s="91" t="b">
        <v>0</v>
      </c>
      <c r="L60" s="91" t="b">
        <v>0</v>
      </c>
    </row>
    <row r="61" spans="1:12" ht="15">
      <c r="A61" s="91" t="s">
        <v>693</v>
      </c>
      <c r="B61" s="91" t="s">
        <v>694</v>
      </c>
      <c r="C61" s="91">
        <v>2</v>
      </c>
      <c r="D61" s="133">
        <v>0.012144224762460775</v>
      </c>
      <c r="E61" s="133">
        <v>1.1139433523068367</v>
      </c>
      <c r="F61" s="91" t="s">
        <v>596</v>
      </c>
      <c r="G61" s="91" t="b">
        <v>0</v>
      </c>
      <c r="H61" s="91" t="b">
        <v>0</v>
      </c>
      <c r="I61" s="91" t="b">
        <v>0</v>
      </c>
      <c r="J61" s="91" t="b">
        <v>0</v>
      </c>
      <c r="K61" s="91" t="b">
        <v>0</v>
      </c>
      <c r="L61" s="91" t="b">
        <v>0</v>
      </c>
    </row>
    <row r="62" spans="1:12" ht="15">
      <c r="A62" s="91" t="s">
        <v>694</v>
      </c>
      <c r="B62" s="91" t="s">
        <v>237</v>
      </c>
      <c r="C62" s="91">
        <v>2</v>
      </c>
      <c r="D62" s="133">
        <v>0.012144224762460775</v>
      </c>
      <c r="E62" s="133">
        <v>0.9378520932511555</v>
      </c>
      <c r="F62" s="91" t="s">
        <v>596</v>
      </c>
      <c r="G62" s="91" t="b">
        <v>0</v>
      </c>
      <c r="H62" s="91" t="b">
        <v>0</v>
      </c>
      <c r="I62" s="91" t="b">
        <v>0</v>
      </c>
      <c r="J62" s="91" t="b">
        <v>0</v>
      </c>
      <c r="K62" s="91" t="b">
        <v>0</v>
      </c>
      <c r="L62" s="91" t="b">
        <v>0</v>
      </c>
    </row>
    <row r="63" spans="1:12" ht="15">
      <c r="A63" s="91" t="s">
        <v>237</v>
      </c>
      <c r="B63" s="91" t="s">
        <v>823</v>
      </c>
      <c r="C63" s="91">
        <v>2</v>
      </c>
      <c r="D63" s="133">
        <v>0.012144224762460775</v>
      </c>
      <c r="E63" s="133">
        <v>0.9378520932511555</v>
      </c>
      <c r="F63" s="91" t="s">
        <v>596</v>
      </c>
      <c r="G63" s="91" t="b">
        <v>0</v>
      </c>
      <c r="H63" s="91" t="b">
        <v>0</v>
      </c>
      <c r="I63" s="91" t="b">
        <v>0</v>
      </c>
      <c r="J63" s="91" t="b">
        <v>0</v>
      </c>
      <c r="K63" s="91" t="b">
        <v>0</v>
      </c>
      <c r="L63" s="91" t="b">
        <v>0</v>
      </c>
    </row>
    <row r="64" spans="1:12" ht="15">
      <c r="A64" s="91" t="s">
        <v>823</v>
      </c>
      <c r="B64" s="91" t="s">
        <v>824</v>
      </c>
      <c r="C64" s="91">
        <v>2</v>
      </c>
      <c r="D64" s="133">
        <v>0.012144224762460775</v>
      </c>
      <c r="E64" s="133">
        <v>1.1139433523068367</v>
      </c>
      <c r="F64" s="91" t="s">
        <v>596</v>
      </c>
      <c r="G64" s="91" t="b">
        <v>0</v>
      </c>
      <c r="H64" s="91" t="b">
        <v>0</v>
      </c>
      <c r="I64" s="91" t="b">
        <v>0</v>
      </c>
      <c r="J64" s="91" t="b">
        <v>0</v>
      </c>
      <c r="K64" s="91" t="b">
        <v>0</v>
      </c>
      <c r="L64" s="91" t="b">
        <v>0</v>
      </c>
    </row>
    <row r="65" spans="1:12" ht="15">
      <c r="A65" s="91" t="s">
        <v>228</v>
      </c>
      <c r="B65" s="91" t="s">
        <v>696</v>
      </c>
      <c r="C65" s="91">
        <v>2</v>
      </c>
      <c r="D65" s="133">
        <v>0</v>
      </c>
      <c r="E65" s="133">
        <v>1.1139433523068367</v>
      </c>
      <c r="F65" s="91" t="s">
        <v>597</v>
      </c>
      <c r="G65" s="91" t="b">
        <v>0</v>
      </c>
      <c r="H65" s="91" t="b">
        <v>0</v>
      </c>
      <c r="I65" s="91" t="b">
        <v>0</v>
      </c>
      <c r="J65" s="91" t="b">
        <v>0</v>
      </c>
      <c r="K65" s="91" t="b">
        <v>0</v>
      </c>
      <c r="L65" s="91" t="b">
        <v>0</v>
      </c>
    </row>
    <row r="66" spans="1:12" ht="15">
      <c r="A66" s="91" t="s">
        <v>696</v>
      </c>
      <c r="B66" s="91" t="s">
        <v>697</v>
      </c>
      <c r="C66" s="91">
        <v>2</v>
      </c>
      <c r="D66" s="133">
        <v>0</v>
      </c>
      <c r="E66" s="133">
        <v>1.1139433523068367</v>
      </c>
      <c r="F66" s="91" t="s">
        <v>597</v>
      </c>
      <c r="G66" s="91" t="b">
        <v>0</v>
      </c>
      <c r="H66" s="91" t="b">
        <v>0</v>
      </c>
      <c r="I66" s="91" t="b">
        <v>0</v>
      </c>
      <c r="J66" s="91" t="b">
        <v>0</v>
      </c>
      <c r="K66" s="91" t="b">
        <v>0</v>
      </c>
      <c r="L66" s="91" t="b">
        <v>0</v>
      </c>
    </row>
    <row r="67" spans="1:12" ht="15">
      <c r="A67" s="91" t="s">
        <v>697</v>
      </c>
      <c r="B67" s="91" t="s">
        <v>698</v>
      </c>
      <c r="C67" s="91">
        <v>2</v>
      </c>
      <c r="D67" s="133">
        <v>0</v>
      </c>
      <c r="E67" s="133">
        <v>1.1139433523068367</v>
      </c>
      <c r="F67" s="91" t="s">
        <v>597</v>
      </c>
      <c r="G67" s="91" t="b">
        <v>0</v>
      </c>
      <c r="H67" s="91" t="b">
        <v>0</v>
      </c>
      <c r="I67" s="91" t="b">
        <v>0</v>
      </c>
      <c r="J67" s="91" t="b">
        <v>0</v>
      </c>
      <c r="K67" s="91" t="b">
        <v>0</v>
      </c>
      <c r="L67" s="91" t="b">
        <v>0</v>
      </c>
    </row>
    <row r="68" spans="1:12" ht="15">
      <c r="A68" s="91" t="s">
        <v>698</v>
      </c>
      <c r="B68" s="91" t="s">
        <v>699</v>
      </c>
      <c r="C68" s="91">
        <v>2</v>
      </c>
      <c r="D68" s="133">
        <v>0</v>
      </c>
      <c r="E68" s="133">
        <v>1.1139433523068367</v>
      </c>
      <c r="F68" s="91" t="s">
        <v>597</v>
      </c>
      <c r="G68" s="91" t="b">
        <v>0</v>
      </c>
      <c r="H68" s="91" t="b">
        <v>0</v>
      </c>
      <c r="I68" s="91" t="b">
        <v>0</v>
      </c>
      <c r="J68" s="91" t="b">
        <v>0</v>
      </c>
      <c r="K68" s="91" t="b">
        <v>0</v>
      </c>
      <c r="L68" s="91" t="b">
        <v>0</v>
      </c>
    </row>
    <row r="69" spans="1:12" ht="15">
      <c r="A69" s="91" t="s">
        <v>699</v>
      </c>
      <c r="B69" s="91" t="s">
        <v>700</v>
      </c>
      <c r="C69" s="91">
        <v>2</v>
      </c>
      <c r="D69" s="133">
        <v>0</v>
      </c>
      <c r="E69" s="133">
        <v>1.1139433523068367</v>
      </c>
      <c r="F69" s="91" t="s">
        <v>597</v>
      </c>
      <c r="G69" s="91" t="b">
        <v>0</v>
      </c>
      <c r="H69" s="91" t="b">
        <v>0</v>
      </c>
      <c r="I69" s="91" t="b">
        <v>0</v>
      </c>
      <c r="J69" s="91" t="b">
        <v>0</v>
      </c>
      <c r="K69" s="91" t="b">
        <v>0</v>
      </c>
      <c r="L69" s="91" t="b">
        <v>0</v>
      </c>
    </row>
    <row r="70" spans="1:12" ht="15">
      <c r="A70" s="91" t="s">
        <v>700</v>
      </c>
      <c r="B70" s="91" t="s">
        <v>701</v>
      </c>
      <c r="C70" s="91">
        <v>2</v>
      </c>
      <c r="D70" s="133">
        <v>0</v>
      </c>
      <c r="E70" s="133">
        <v>1.1139433523068367</v>
      </c>
      <c r="F70" s="91" t="s">
        <v>597</v>
      </c>
      <c r="G70" s="91" t="b">
        <v>0</v>
      </c>
      <c r="H70" s="91" t="b">
        <v>0</v>
      </c>
      <c r="I70" s="91" t="b">
        <v>0</v>
      </c>
      <c r="J70" s="91" t="b">
        <v>0</v>
      </c>
      <c r="K70" s="91" t="b">
        <v>0</v>
      </c>
      <c r="L70" s="91" t="b">
        <v>0</v>
      </c>
    </row>
    <row r="71" spans="1:12" ht="15">
      <c r="A71" s="91" t="s">
        <v>701</v>
      </c>
      <c r="B71" s="91" t="s">
        <v>702</v>
      </c>
      <c r="C71" s="91">
        <v>2</v>
      </c>
      <c r="D71" s="133">
        <v>0</v>
      </c>
      <c r="E71" s="133">
        <v>1.1139433523068367</v>
      </c>
      <c r="F71" s="91" t="s">
        <v>597</v>
      </c>
      <c r="G71" s="91" t="b">
        <v>0</v>
      </c>
      <c r="H71" s="91" t="b">
        <v>0</v>
      </c>
      <c r="I71" s="91" t="b">
        <v>0</v>
      </c>
      <c r="J71" s="91" t="b">
        <v>0</v>
      </c>
      <c r="K71" s="91" t="b">
        <v>0</v>
      </c>
      <c r="L71" s="91" t="b">
        <v>0</v>
      </c>
    </row>
    <row r="72" spans="1:12" ht="15">
      <c r="A72" s="91" t="s">
        <v>702</v>
      </c>
      <c r="B72" s="91" t="s">
        <v>703</v>
      </c>
      <c r="C72" s="91">
        <v>2</v>
      </c>
      <c r="D72" s="133">
        <v>0</v>
      </c>
      <c r="E72" s="133">
        <v>1.1139433523068367</v>
      </c>
      <c r="F72" s="91" t="s">
        <v>597</v>
      </c>
      <c r="G72" s="91" t="b">
        <v>0</v>
      </c>
      <c r="H72" s="91" t="b">
        <v>0</v>
      </c>
      <c r="I72" s="91" t="b">
        <v>0</v>
      </c>
      <c r="J72" s="91" t="b">
        <v>0</v>
      </c>
      <c r="K72" s="91" t="b">
        <v>0</v>
      </c>
      <c r="L72" s="91" t="b">
        <v>0</v>
      </c>
    </row>
    <row r="73" spans="1:12" ht="15">
      <c r="A73" s="91" t="s">
        <v>703</v>
      </c>
      <c r="B73" s="91" t="s">
        <v>213</v>
      </c>
      <c r="C73" s="91">
        <v>2</v>
      </c>
      <c r="D73" s="133">
        <v>0</v>
      </c>
      <c r="E73" s="133">
        <v>1.1139433523068367</v>
      </c>
      <c r="F73" s="91" t="s">
        <v>597</v>
      </c>
      <c r="G73" s="91" t="b">
        <v>0</v>
      </c>
      <c r="H73" s="91" t="b">
        <v>0</v>
      </c>
      <c r="I73" s="91" t="b">
        <v>0</v>
      </c>
      <c r="J73" s="91" t="b">
        <v>0</v>
      </c>
      <c r="K73" s="91" t="b">
        <v>0</v>
      </c>
      <c r="L73" s="91" t="b">
        <v>0</v>
      </c>
    </row>
    <row r="74" spans="1:12" ht="15">
      <c r="A74" s="91" t="s">
        <v>213</v>
      </c>
      <c r="B74" s="91" t="s">
        <v>227</v>
      </c>
      <c r="C74" s="91">
        <v>2</v>
      </c>
      <c r="D74" s="133">
        <v>0</v>
      </c>
      <c r="E74" s="133">
        <v>1.1139433523068367</v>
      </c>
      <c r="F74" s="91" t="s">
        <v>597</v>
      </c>
      <c r="G74" s="91" t="b">
        <v>0</v>
      </c>
      <c r="H74" s="91" t="b">
        <v>0</v>
      </c>
      <c r="I74" s="91" t="b">
        <v>0</v>
      </c>
      <c r="J74" s="91" t="b">
        <v>0</v>
      </c>
      <c r="K74" s="91" t="b">
        <v>0</v>
      </c>
      <c r="L74" s="91" t="b">
        <v>0</v>
      </c>
    </row>
    <row r="75" spans="1:12" ht="15">
      <c r="A75" s="91" t="s">
        <v>227</v>
      </c>
      <c r="B75" s="91" t="s">
        <v>237</v>
      </c>
      <c r="C75" s="91">
        <v>2</v>
      </c>
      <c r="D75" s="133">
        <v>0</v>
      </c>
      <c r="E75" s="133">
        <v>1.1139433523068367</v>
      </c>
      <c r="F75" s="91" t="s">
        <v>597</v>
      </c>
      <c r="G75" s="91" t="b">
        <v>0</v>
      </c>
      <c r="H75" s="91" t="b">
        <v>0</v>
      </c>
      <c r="I75" s="91" t="b">
        <v>0</v>
      </c>
      <c r="J75" s="91" t="b">
        <v>0</v>
      </c>
      <c r="K75" s="91" t="b">
        <v>0</v>
      </c>
      <c r="L7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594</v>
      </c>
      <c r="BB2" s="13" t="s">
        <v>606</v>
      </c>
      <c r="BC2" s="13" t="s">
        <v>607</v>
      </c>
      <c r="BD2" s="67" t="s">
        <v>841</v>
      </c>
      <c r="BE2" s="67" t="s">
        <v>842</v>
      </c>
      <c r="BF2" s="67" t="s">
        <v>843</v>
      </c>
      <c r="BG2" s="67" t="s">
        <v>844</v>
      </c>
      <c r="BH2" s="67" t="s">
        <v>845</v>
      </c>
      <c r="BI2" s="67" t="s">
        <v>846</v>
      </c>
      <c r="BJ2" s="67" t="s">
        <v>847</v>
      </c>
      <c r="BK2" s="67" t="s">
        <v>848</v>
      </c>
      <c r="BL2" s="67" t="s">
        <v>849</v>
      </c>
    </row>
    <row r="3" spans="1:64" ht="15" customHeight="1">
      <c r="A3" s="84" t="s">
        <v>212</v>
      </c>
      <c r="B3" s="84" t="s">
        <v>227</v>
      </c>
      <c r="C3" s="53"/>
      <c r="D3" s="54"/>
      <c r="E3" s="65"/>
      <c r="F3" s="55"/>
      <c r="G3" s="53"/>
      <c r="H3" s="57"/>
      <c r="I3" s="56"/>
      <c r="J3" s="56"/>
      <c r="K3" s="36" t="s">
        <v>65</v>
      </c>
      <c r="L3" s="62">
        <v>3</v>
      </c>
      <c r="M3" s="62"/>
      <c r="N3" s="63"/>
      <c r="O3" s="85" t="s">
        <v>233</v>
      </c>
      <c r="P3" s="87">
        <v>43618.97557870371</v>
      </c>
      <c r="Q3" s="85" t="s">
        <v>235</v>
      </c>
      <c r="R3" s="85"/>
      <c r="S3" s="85"/>
      <c r="T3" s="85" t="s">
        <v>279</v>
      </c>
      <c r="U3" s="90" t="s">
        <v>288</v>
      </c>
      <c r="V3" s="90" t="s">
        <v>288</v>
      </c>
      <c r="W3" s="87">
        <v>43618.97557870371</v>
      </c>
      <c r="X3" s="90" t="s">
        <v>306</v>
      </c>
      <c r="Y3" s="85"/>
      <c r="Z3" s="85"/>
      <c r="AA3" s="91" t="s">
        <v>335</v>
      </c>
      <c r="AB3" s="91" t="s">
        <v>364</v>
      </c>
      <c r="AC3" s="85" t="b">
        <v>0</v>
      </c>
      <c r="AD3" s="85">
        <v>5</v>
      </c>
      <c r="AE3" s="91" t="s">
        <v>366</v>
      </c>
      <c r="AF3" s="85" t="b">
        <v>0</v>
      </c>
      <c r="AG3" s="85" t="s">
        <v>369</v>
      </c>
      <c r="AH3" s="85"/>
      <c r="AI3" s="91" t="s">
        <v>367</v>
      </c>
      <c r="AJ3" s="85" t="b">
        <v>0</v>
      </c>
      <c r="AK3" s="85">
        <v>1</v>
      </c>
      <c r="AL3" s="91" t="s">
        <v>367</v>
      </c>
      <c r="AM3" s="85" t="s">
        <v>371</v>
      </c>
      <c r="AN3" s="85" t="b">
        <v>0</v>
      </c>
      <c r="AO3" s="91" t="s">
        <v>364</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227</v>
      </c>
      <c r="C4" s="53"/>
      <c r="D4" s="54"/>
      <c r="E4" s="65"/>
      <c r="F4" s="55"/>
      <c r="G4" s="53"/>
      <c r="H4" s="57"/>
      <c r="I4" s="56"/>
      <c r="J4" s="56"/>
      <c r="K4" s="36" t="s">
        <v>65</v>
      </c>
      <c r="L4" s="83">
        <v>4</v>
      </c>
      <c r="M4" s="83"/>
      <c r="N4" s="63"/>
      <c r="O4" s="86" t="s">
        <v>233</v>
      </c>
      <c r="P4" s="88">
        <v>43618.9828587963</v>
      </c>
      <c r="Q4" s="86" t="s">
        <v>236</v>
      </c>
      <c r="R4" s="86"/>
      <c r="S4" s="86"/>
      <c r="T4" s="86" t="s">
        <v>280</v>
      </c>
      <c r="U4" s="86"/>
      <c r="V4" s="89" t="s">
        <v>295</v>
      </c>
      <c r="W4" s="88">
        <v>43618.9828587963</v>
      </c>
      <c r="X4" s="89" t="s">
        <v>307</v>
      </c>
      <c r="Y4" s="86"/>
      <c r="Z4" s="86"/>
      <c r="AA4" s="92" t="s">
        <v>336</v>
      </c>
      <c r="AB4" s="86"/>
      <c r="AC4" s="86" t="b">
        <v>0</v>
      </c>
      <c r="AD4" s="86">
        <v>0</v>
      </c>
      <c r="AE4" s="92" t="s">
        <v>367</v>
      </c>
      <c r="AF4" s="86" t="b">
        <v>0</v>
      </c>
      <c r="AG4" s="86" t="s">
        <v>369</v>
      </c>
      <c r="AH4" s="86"/>
      <c r="AI4" s="92" t="s">
        <v>367</v>
      </c>
      <c r="AJ4" s="86" t="b">
        <v>0</v>
      </c>
      <c r="AK4" s="86">
        <v>1</v>
      </c>
      <c r="AL4" s="92" t="s">
        <v>335</v>
      </c>
      <c r="AM4" s="86" t="s">
        <v>372</v>
      </c>
      <c r="AN4" s="86" t="b">
        <v>0</v>
      </c>
      <c r="AO4" s="92" t="s">
        <v>335</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214</v>
      </c>
      <c r="C5" s="53"/>
      <c r="D5" s="54"/>
      <c r="E5" s="65"/>
      <c r="F5" s="55"/>
      <c r="G5" s="53"/>
      <c r="H5" s="57"/>
      <c r="I5" s="56"/>
      <c r="J5" s="56"/>
      <c r="K5" s="36" t="s">
        <v>65</v>
      </c>
      <c r="L5" s="83">
        <v>9</v>
      </c>
      <c r="M5" s="83"/>
      <c r="N5" s="63"/>
      <c r="O5" s="86" t="s">
        <v>176</v>
      </c>
      <c r="P5" s="88">
        <v>43621.19020833333</v>
      </c>
      <c r="Q5" s="86" t="s">
        <v>237</v>
      </c>
      <c r="R5" s="86"/>
      <c r="S5" s="86"/>
      <c r="T5" s="86" t="s">
        <v>280</v>
      </c>
      <c r="U5" s="86"/>
      <c r="V5" s="89" t="s">
        <v>296</v>
      </c>
      <c r="W5" s="88">
        <v>43621.19020833333</v>
      </c>
      <c r="X5" s="89" t="s">
        <v>308</v>
      </c>
      <c r="Y5" s="86"/>
      <c r="Z5" s="86"/>
      <c r="AA5" s="92" t="s">
        <v>337</v>
      </c>
      <c r="AB5" s="86"/>
      <c r="AC5" s="86" t="b">
        <v>0</v>
      </c>
      <c r="AD5" s="86">
        <v>0</v>
      </c>
      <c r="AE5" s="92" t="s">
        <v>367</v>
      </c>
      <c r="AF5" s="86" t="b">
        <v>0</v>
      </c>
      <c r="AG5" s="86" t="s">
        <v>370</v>
      </c>
      <c r="AH5" s="86"/>
      <c r="AI5" s="92" t="s">
        <v>367</v>
      </c>
      <c r="AJ5" s="86" t="b">
        <v>0</v>
      </c>
      <c r="AK5" s="86">
        <v>0</v>
      </c>
      <c r="AL5" s="92" t="s">
        <v>367</v>
      </c>
      <c r="AM5" s="86" t="s">
        <v>373</v>
      </c>
      <c r="AN5" s="86" t="b">
        <v>0</v>
      </c>
      <c r="AO5" s="92" t="s">
        <v>337</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1</v>
      </c>
      <c r="BK5" s="52">
        <v>100</v>
      </c>
      <c r="BL5" s="51">
        <v>1</v>
      </c>
    </row>
    <row r="6" spans="1:64" ht="15">
      <c r="A6" s="84" t="s">
        <v>215</v>
      </c>
      <c r="B6" s="84" t="s">
        <v>215</v>
      </c>
      <c r="C6" s="53"/>
      <c r="D6" s="54"/>
      <c r="E6" s="65"/>
      <c r="F6" s="55"/>
      <c r="G6" s="53"/>
      <c r="H6" s="57"/>
      <c r="I6" s="56"/>
      <c r="J6" s="56"/>
      <c r="K6" s="36" t="s">
        <v>65</v>
      </c>
      <c r="L6" s="83">
        <v>10</v>
      </c>
      <c r="M6" s="83"/>
      <c r="N6" s="63"/>
      <c r="O6" s="86" t="s">
        <v>176</v>
      </c>
      <c r="P6" s="88">
        <v>43623.60445601852</v>
      </c>
      <c r="Q6" s="86" t="s">
        <v>238</v>
      </c>
      <c r="R6" s="89" t="s">
        <v>256</v>
      </c>
      <c r="S6" s="86" t="s">
        <v>271</v>
      </c>
      <c r="T6" s="86" t="s">
        <v>281</v>
      </c>
      <c r="U6" s="89" t="s">
        <v>289</v>
      </c>
      <c r="V6" s="89" t="s">
        <v>289</v>
      </c>
      <c r="W6" s="88">
        <v>43623.60445601852</v>
      </c>
      <c r="X6" s="89" t="s">
        <v>309</v>
      </c>
      <c r="Y6" s="86"/>
      <c r="Z6" s="86"/>
      <c r="AA6" s="92" t="s">
        <v>338</v>
      </c>
      <c r="AB6" s="86"/>
      <c r="AC6" s="86" t="b">
        <v>0</v>
      </c>
      <c r="AD6" s="86">
        <v>0</v>
      </c>
      <c r="AE6" s="92" t="s">
        <v>367</v>
      </c>
      <c r="AF6" s="86" t="b">
        <v>0</v>
      </c>
      <c r="AG6" s="86" t="s">
        <v>369</v>
      </c>
      <c r="AH6" s="86"/>
      <c r="AI6" s="92" t="s">
        <v>367</v>
      </c>
      <c r="AJ6" s="86" t="b">
        <v>0</v>
      </c>
      <c r="AK6" s="86">
        <v>0</v>
      </c>
      <c r="AL6" s="92" t="s">
        <v>367</v>
      </c>
      <c r="AM6" s="86" t="s">
        <v>374</v>
      </c>
      <c r="AN6" s="86" t="b">
        <v>0</v>
      </c>
      <c r="AO6" s="92" t="s">
        <v>338</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25</v>
      </c>
      <c r="BK6" s="52">
        <v>100</v>
      </c>
      <c r="BL6" s="51">
        <v>25</v>
      </c>
    </row>
    <row r="7" spans="1:64" ht="15">
      <c r="A7" s="84" t="s">
        <v>216</v>
      </c>
      <c r="B7" s="84" t="s">
        <v>216</v>
      </c>
      <c r="C7" s="53"/>
      <c r="D7" s="54"/>
      <c r="E7" s="65"/>
      <c r="F7" s="55"/>
      <c r="G7" s="53"/>
      <c r="H7" s="57"/>
      <c r="I7" s="56"/>
      <c r="J7" s="56"/>
      <c r="K7" s="36" t="s">
        <v>65</v>
      </c>
      <c r="L7" s="83">
        <v>11</v>
      </c>
      <c r="M7" s="83"/>
      <c r="N7" s="63"/>
      <c r="O7" s="86" t="s">
        <v>176</v>
      </c>
      <c r="P7" s="88">
        <v>43623.8350462963</v>
      </c>
      <c r="Q7" s="86" t="s">
        <v>239</v>
      </c>
      <c r="R7" s="89" t="s">
        <v>257</v>
      </c>
      <c r="S7" s="86" t="s">
        <v>272</v>
      </c>
      <c r="T7" s="86" t="s">
        <v>282</v>
      </c>
      <c r="U7" s="86"/>
      <c r="V7" s="89" t="s">
        <v>297</v>
      </c>
      <c r="W7" s="88">
        <v>43623.8350462963</v>
      </c>
      <c r="X7" s="89" t="s">
        <v>310</v>
      </c>
      <c r="Y7" s="86"/>
      <c r="Z7" s="86"/>
      <c r="AA7" s="92" t="s">
        <v>339</v>
      </c>
      <c r="AB7" s="86"/>
      <c r="AC7" s="86" t="b">
        <v>0</v>
      </c>
      <c r="AD7" s="86">
        <v>0</v>
      </c>
      <c r="AE7" s="92" t="s">
        <v>367</v>
      </c>
      <c r="AF7" s="86" t="b">
        <v>0</v>
      </c>
      <c r="AG7" s="86" t="s">
        <v>369</v>
      </c>
      <c r="AH7" s="86"/>
      <c r="AI7" s="92" t="s">
        <v>367</v>
      </c>
      <c r="AJ7" s="86" t="b">
        <v>0</v>
      </c>
      <c r="AK7" s="86">
        <v>0</v>
      </c>
      <c r="AL7" s="92" t="s">
        <v>367</v>
      </c>
      <c r="AM7" s="86" t="s">
        <v>371</v>
      </c>
      <c r="AN7" s="86" t="b">
        <v>0</v>
      </c>
      <c r="AO7" s="92" t="s">
        <v>339</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1</v>
      </c>
      <c r="BG7" s="52">
        <v>4</v>
      </c>
      <c r="BH7" s="51">
        <v>0</v>
      </c>
      <c r="BI7" s="52">
        <v>0</v>
      </c>
      <c r="BJ7" s="51">
        <v>24</v>
      </c>
      <c r="BK7" s="52">
        <v>96</v>
      </c>
      <c r="BL7" s="51">
        <v>25</v>
      </c>
    </row>
    <row r="8" spans="1:64" ht="15">
      <c r="A8" s="84" t="s">
        <v>217</v>
      </c>
      <c r="B8" s="84" t="s">
        <v>229</v>
      </c>
      <c r="C8" s="53"/>
      <c r="D8" s="54"/>
      <c r="E8" s="65"/>
      <c r="F8" s="55"/>
      <c r="G8" s="53"/>
      <c r="H8" s="57"/>
      <c r="I8" s="56"/>
      <c r="J8" s="56"/>
      <c r="K8" s="36" t="s">
        <v>65</v>
      </c>
      <c r="L8" s="83">
        <v>12</v>
      </c>
      <c r="M8" s="83"/>
      <c r="N8" s="63"/>
      <c r="O8" s="86" t="s">
        <v>234</v>
      </c>
      <c r="P8" s="88">
        <v>43624.10333333333</v>
      </c>
      <c r="Q8" s="86" t="s">
        <v>240</v>
      </c>
      <c r="R8" s="86"/>
      <c r="S8" s="86"/>
      <c r="T8" s="86" t="s">
        <v>280</v>
      </c>
      <c r="U8" s="86"/>
      <c r="V8" s="89" t="s">
        <v>298</v>
      </c>
      <c r="W8" s="88">
        <v>43624.10333333333</v>
      </c>
      <c r="X8" s="89" t="s">
        <v>311</v>
      </c>
      <c r="Y8" s="86"/>
      <c r="Z8" s="86"/>
      <c r="AA8" s="92" t="s">
        <v>340</v>
      </c>
      <c r="AB8" s="92" t="s">
        <v>365</v>
      </c>
      <c r="AC8" s="86" t="b">
        <v>0</v>
      </c>
      <c r="AD8" s="86">
        <v>0</v>
      </c>
      <c r="AE8" s="92" t="s">
        <v>368</v>
      </c>
      <c r="AF8" s="86" t="b">
        <v>0</v>
      </c>
      <c r="AG8" s="86" t="s">
        <v>369</v>
      </c>
      <c r="AH8" s="86"/>
      <c r="AI8" s="92" t="s">
        <v>367</v>
      </c>
      <c r="AJ8" s="86" t="b">
        <v>0</v>
      </c>
      <c r="AK8" s="86">
        <v>0</v>
      </c>
      <c r="AL8" s="92" t="s">
        <v>367</v>
      </c>
      <c r="AM8" s="86" t="s">
        <v>373</v>
      </c>
      <c r="AN8" s="86" t="b">
        <v>0</v>
      </c>
      <c r="AO8" s="92" t="s">
        <v>365</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230</v>
      </c>
      <c r="C9" s="53"/>
      <c r="D9" s="54"/>
      <c r="E9" s="65"/>
      <c r="F9" s="55"/>
      <c r="G9" s="53"/>
      <c r="H9" s="57"/>
      <c r="I9" s="56"/>
      <c r="J9" s="56"/>
      <c r="K9" s="36" t="s">
        <v>65</v>
      </c>
      <c r="L9" s="83">
        <v>14</v>
      </c>
      <c r="M9" s="83"/>
      <c r="N9" s="63"/>
      <c r="O9" s="86" t="s">
        <v>233</v>
      </c>
      <c r="P9" s="88">
        <v>43625.93545138889</v>
      </c>
      <c r="Q9" s="86" t="s">
        <v>241</v>
      </c>
      <c r="R9" s="89" t="s">
        <v>258</v>
      </c>
      <c r="S9" s="86" t="s">
        <v>273</v>
      </c>
      <c r="T9" s="86" t="s">
        <v>283</v>
      </c>
      <c r="U9" s="86"/>
      <c r="V9" s="89" t="s">
        <v>299</v>
      </c>
      <c r="W9" s="88">
        <v>43625.93545138889</v>
      </c>
      <c r="X9" s="89" t="s">
        <v>312</v>
      </c>
      <c r="Y9" s="86"/>
      <c r="Z9" s="86"/>
      <c r="AA9" s="92" t="s">
        <v>341</v>
      </c>
      <c r="AB9" s="86"/>
      <c r="AC9" s="86" t="b">
        <v>0</v>
      </c>
      <c r="AD9" s="86">
        <v>2</v>
      </c>
      <c r="AE9" s="92" t="s">
        <v>367</v>
      </c>
      <c r="AF9" s="86" t="b">
        <v>0</v>
      </c>
      <c r="AG9" s="86" t="s">
        <v>369</v>
      </c>
      <c r="AH9" s="86"/>
      <c r="AI9" s="92" t="s">
        <v>367</v>
      </c>
      <c r="AJ9" s="86" t="b">
        <v>0</v>
      </c>
      <c r="AK9" s="86">
        <v>0</v>
      </c>
      <c r="AL9" s="92" t="s">
        <v>367</v>
      </c>
      <c r="AM9" s="86" t="s">
        <v>375</v>
      </c>
      <c r="AN9" s="86" t="b">
        <v>0</v>
      </c>
      <c r="AO9" s="92" t="s">
        <v>341</v>
      </c>
      <c r="AP9" s="86" t="s">
        <v>176</v>
      </c>
      <c r="AQ9" s="86">
        <v>0</v>
      </c>
      <c r="AR9" s="86">
        <v>0</v>
      </c>
      <c r="AS9" s="86"/>
      <c r="AT9" s="86"/>
      <c r="AU9" s="86"/>
      <c r="AV9" s="86"/>
      <c r="AW9" s="86"/>
      <c r="AX9" s="86"/>
      <c r="AY9" s="86"/>
      <c r="AZ9" s="86"/>
      <c r="BA9">
        <v>1</v>
      </c>
      <c r="BB9" s="85" t="str">
        <f>REPLACE(INDEX(GroupVertices[Group],MATCH(Edges24[[#This Row],[Vertex 1]],GroupVertices[Vertex],0)),1,1,"")</f>
        <v>5</v>
      </c>
      <c r="BC9" s="85" t="str">
        <f>REPLACE(INDEX(GroupVertices[Group],MATCH(Edges24[[#This Row],[Vertex 2]],GroupVertices[Vertex],0)),1,1,"")</f>
        <v>5</v>
      </c>
      <c r="BD9" s="51">
        <v>3</v>
      </c>
      <c r="BE9" s="52">
        <v>12</v>
      </c>
      <c r="BF9" s="51">
        <v>0</v>
      </c>
      <c r="BG9" s="52">
        <v>0</v>
      </c>
      <c r="BH9" s="51">
        <v>0</v>
      </c>
      <c r="BI9" s="52">
        <v>0</v>
      </c>
      <c r="BJ9" s="51">
        <v>22</v>
      </c>
      <c r="BK9" s="52">
        <v>88</v>
      </c>
      <c r="BL9" s="51">
        <v>25</v>
      </c>
    </row>
    <row r="10" spans="1:64" ht="15">
      <c r="A10" s="84" t="s">
        <v>219</v>
      </c>
      <c r="B10" s="84" t="s">
        <v>219</v>
      </c>
      <c r="C10" s="53"/>
      <c r="D10" s="54"/>
      <c r="E10" s="65"/>
      <c r="F10" s="55"/>
      <c r="G10" s="53"/>
      <c r="H10" s="57"/>
      <c r="I10" s="56"/>
      <c r="J10" s="56"/>
      <c r="K10" s="36" t="s">
        <v>65</v>
      </c>
      <c r="L10" s="83">
        <v>15</v>
      </c>
      <c r="M10" s="83"/>
      <c r="N10" s="63"/>
      <c r="O10" s="86" t="s">
        <v>176</v>
      </c>
      <c r="P10" s="88">
        <v>43627.71037037037</v>
      </c>
      <c r="Q10" s="86" t="s">
        <v>242</v>
      </c>
      <c r="R10" s="89" t="s">
        <v>259</v>
      </c>
      <c r="S10" s="86" t="s">
        <v>273</v>
      </c>
      <c r="T10" s="86" t="s">
        <v>284</v>
      </c>
      <c r="U10" s="86"/>
      <c r="V10" s="89" t="s">
        <v>300</v>
      </c>
      <c r="W10" s="88">
        <v>43627.71037037037</v>
      </c>
      <c r="X10" s="89" t="s">
        <v>313</v>
      </c>
      <c r="Y10" s="86"/>
      <c r="Z10" s="86"/>
      <c r="AA10" s="92" t="s">
        <v>342</v>
      </c>
      <c r="AB10" s="86"/>
      <c r="AC10" s="86" t="b">
        <v>0</v>
      </c>
      <c r="AD10" s="86">
        <v>0</v>
      </c>
      <c r="AE10" s="92" t="s">
        <v>367</v>
      </c>
      <c r="AF10" s="86" t="b">
        <v>0</v>
      </c>
      <c r="AG10" s="86" t="s">
        <v>369</v>
      </c>
      <c r="AH10" s="86"/>
      <c r="AI10" s="92" t="s">
        <v>367</v>
      </c>
      <c r="AJ10" s="86" t="b">
        <v>0</v>
      </c>
      <c r="AK10" s="86">
        <v>0</v>
      </c>
      <c r="AL10" s="92" t="s">
        <v>367</v>
      </c>
      <c r="AM10" s="86" t="s">
        <v>375</v>
      </c>
      <c r="AN10" s="86" t="b">
        <v>0</v>
      </c>
      <c r="AO10" s="92" t="s">
        <v>342</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8</v>
      </c>
      <c r="BK10" s="52">
        <v>100</v>
      </c>
      <c r="BL10" s="51">
        <v>8</v>
      </c>
    </row>
    <row r="11" spans="1:64" ht="15">
      <c r="A11" s="84" t="s">
        <v>220</v>
      </c>
      <c r="B11" s="84" t="s">
        <v>220</v>
      </c>
      <c r="C11" s="53"/>
      <c r="D11" s="54"/>
      <c r="E11" s="65"/>
      <c r="F11" s="55"/>
      <c r="G11" s="53"/>
      <c r="H11" s="57"/>
      <c r="I11" s="56"/>
      <c r="J11" s="56"/>
      <c r="K11" s="36" t="s">
        <v>65</v>
      </c>
      <c r="L11" s="83">
        <v>16</v>
      </c>
      <c r="M11" s="83"/>
      <c r="N11" s="63"/>
      <c r="O11" s="86" t="s">
        <v>176</v>
      </c>
      <c r="P11" s="88">
        <v>43619.23405092592</v>
      </c>
      <c r="Q11" s="86" t="s">
        <v>243</v>
      </c>
      <c r="R11" s="89" t="s">
        <v>260</v>
      </c>
      <c r="S11" s="86" t="s">
        <v>274</v>
      </c>
      <c r="T11" s="86" t="s">
        <v>285</v>
      </c>
      <c r="U11" s="89" t="s">
        <v>290</v>
      </c>
      <c r="V11" s="89" t="s">
        <v>290</v>
      </c>
      <c r="W11" s="88">
        <v>43619.23405092592</v>
      </c>
      <c r="X11" s="89" t="s">
        <v>314</v>
      </c>
      <c r="Y11" s="86"/>
      <c r="Z11" s="86"/>
      <c r="AA11" s="92" t="s">
        <v>343</v>
      </c>
      <c r="AB11" s="86"/>
      <c r="AC11" s="86" t="b">
        <v>0</v>
      </c>
      <c r="AD11" s="86">
        <v>0</v>
      </c>
      <c r="AE11" s="92" t="s">
        <v>367</v>
      </c>
      <c r="AF11" s="86" t="b">
        <v>0</v>
      </c>
      <c r="AG11" s="86" t="s">
        <v>369</v>
      </c>
      <c r="AH11" s="86"/>
      <c r="AI11" s="92" t="s">
        <v>367</v>
      </c>
      <c r="AJ11" s="86" t="b">
        <v>0</v>
      </c>
      <c r="AK11" s="86">
        <v>0</v>
      </c>
      <c r="AL11" s="92" t="s">
        <v>367</v>
      </c>
      <c r="AM11" s="86" t="s">
        <v>376</v>
      </c>
      <c r="AN11" s="86" t="b">
        <v>0</v>
      </c>
      <c r="AO11" s="92" t="s">
        <v>343</v>
      </c>
      <c r="AP11" s="86" t="s">
        <v>176</v>
      </c>
      <c r="AQ11" s="86">
        <v>0</v>
      </c>
      <c r="AR11" s="86">
        <v>0</v>
      </c>
      <c r="AS11" s="86"/>
      <c r="AT11" s="86"/>
      <c r="AU11" s="86"/>
      <c r="AV11" s="86"/>
      <c r="AW11" s="86"/>
      <c r="AX11" s="86"/>
      <c r="AY11" s="86"/>
      <c r="AZ11" s="86"/>
      <c r="BA11">
        <v>4</v>
      </c>
      <c r="BB11" s="85" t="str">
        <f>REPLACE(INDEX(GroupVertices[Group],MATCH(Edges24[[#This Row],[Vertex 1]],GroupVertices[Vertex],0)),1,1,"")</f>
        <v>1</v>
      </c>
      <c r="BC11" s="85" t="str">
        <f>REPLACE(INDEX(GroupVertices[Group],MATCH(Edges24[[#This Row],[Vertex 2]],GroupVertices[Vertex],0)),1,1,"")</f>
        <v>1</v>
      </c>
      <c r="BD11" s="51">
        <v>3</v>
      </c>
      <c r="BE11" s="52">
        <v>17.647058823529413</v>
      </c>
      <c r="BF11" s="51">
        <v>0</v>
      </c>
      <c r="BG11" s="52">
        <v>0</v>
      </c>
      <c r="BH11" s="51">
        <v>0</v>
      </c>
      <c r="BI11" s="52">
        <v>0</v>
      </c>
      <c r="BJ11" s="51">
        <v>14</v>
      </c>
      <c r="BK11" s="52">
        <v>82.3529411764706</v>
      </c>
      <c r="BL11" s="51">
        <v>17</v>
      </c>
    </row>
    <row r="12" spans="1:64" ht="15">
      <c r="A12" s="84" t="s">
        <v>220</v>
      </c>
      <c r="B12" s="84" t="s">
        <v>220</v>
      </c>
      <c r="C12" s="53"/>
      <c r="D12" s="54"/>
      <c r="E12" s="65"/>
      <c r="F12" s="55"/>
      <c r="G12" s="53"/>
      <c r="H12" s="57"/>
      <c r="I12" s="56"/>
      <c r="J12" s="56"/>
      <c r="K12" s="36" t="s">
        <v>65</v>
      </c>
      <c r="L12" s="83">
        <v>17</v>
      </c>
      <c r="M12" s="83"/>
      <c r="N12" s="63"/>
      <c r="O12" s="86" t="s">
        <v>176</v>
      </c>
      <c r="P12" s="88">
        <v>43622.10494212963</v>
      </c>
      <c r="Q12" s="86" t="s">
        <v>243</v>
      </c>
      <c r="R12" s="89" t="s">
        <v>260</v>
      </c>
      <c r="S12" s="86" t="s">
        <v>274</v>
      </c>
      <c r="T12" s="86" t="s">
        <v>285</v>
      </c>
      <c r="U12" s="89" t="s">
        <v>290</v>
      </c>
      <c r="V12" s="89" t="s">
        <v>290</v>
      </c>
      <c r="W12" s="88">
        <v>43622.10494212963</v>
      </c>
      <c r="X12" s="89" t="s">
        <v>315</v>
      </c>
      <c r="Y12" s="86"/>
      <c r="Z12" s="86"/>
      <c r="AA12" s="92" t="s">
        <v>344</v>
      </c>
      <c r="AB12" s="86"/>
      <c r="AC12" s="86" t="b">
        <v>0</v>
      </c>
      <c r="AD12" s="86">
        <v>0</v>
      </c>
      <c r="AE12" s="92" t="s">
        <v>367</v>
      </c>
      <c r="AF12" s="86" t="b">
        <v>0</v>
      </c>
      <c r="AG12" s="86" t="s">
        <v>369</v>
      </c>
      <c r="AH12" s="86"/>
      <c r="AI12" s="92" t="s">
        <v>367</v>
      </c>
      <c r="AJ12" s="86" t="b">
        <v>0</v>
      </c>
      <c r="AK12" s="86">
        <v>0</v>
      </c>
      <c r="AL12" s="92" t="s">
        <v>367</v>
      </c>
      <c r="AM12" s="86" t="s">
        <v>376</v>
      </c>
      <c r="AN12" s="86" t="b">
        <v>0</v>
      </c>
      <c r="AO12" s="92" t="s">
        <v>344</v>
      </c>
      <c r="AP12" s="86" t="s">
        <v>176</v>
      </c>
      <c r="AQ12" s="86">
        <v>0</v>
      </c>
      <c r="AR12" s="86">
        <v>0</v>
      </c>
      <c r="AS12" s="86"/>
      <c r="AT12" s="86"/>
      <c r="AU12" s="86"/>
      <c r="AV12" s="86"/>
      <c r="AW12" s="86"/>
      <c r="AX12" s="86"/>
      <c r="AY12" s="86"/>
      <c r="AZ12" s="86"/>
      <c r="BA12">
        <v>4</v>
      </c>
      <c r="BB12" s="85" t="str">
        <f>REPLACE(INDEX(GroupVertices[Group],MATCH(Edges24[[#This Row],[Vertex 1]],GroupVertices[Vertex],0)),1,1,"")</f>
        <v>1</v>
      </c>
      <c r="BC12" s="85" t="str">
        <f>REPLACE(INDEX(GroupVertices[Group],MATCH(Edges24[[#This Row],[Vertex 2]],GroupVertices[Vertex],0)),1,1,"")</f>
        <v>1</v>
      </c>
      <c r="BD12" s="51">
        <v>3</v>
      </c>
      <c r="BE12" s="52">
        <v>17.647058823529413</v>
      </c>
      <c r="BF12" s="51">
        <v>0</v>
      </c>
      <c r="BG12" s="52">
        <v>0</v>
      </c>
      <c r="BH12" s="51">
        <v>0</v>
      </c>
      <c r="BI12" s="52">
        <v>0</v>
      </c>
      <c r="BJ12" s="51">
        <v>14</v>
      </c>
      <c r="BK12" s="52">
        <v>82.3529411764706</v>
      </c>
      <c r="BL12" s="51">
        <v>17</v>
      </c>
    </row>
    <row r="13" spans="1:64" ht="15">
      <c r="A13" s="84" t="s">
        <v>220</v>
      </c>
      <c r="B13" s="84" t="s">
        <v>220</v>
      </c>
      <c r="C13" s="53"/>
      <c r="D13" s="54"/>
      <c r="E13" s="65"/>
      <c r="F13" s="55"/>
      <c r="G13" s="53"/>
      <c r="H13" s="57"/>
      <c r="I13" s="56"/>
      <c r="J13" s="56"/>
      <c r="K13" s="36" t="s">
        <v>65</v>
      </c>
      <c r="L13" s="83">
        <v>18</v>
      </c>
      <c r="M13" s="83"/>
      <c r="N13" s="63"/>
      <c r="O13" s="86" t="s">
        <v>176</v>
      </c>
      <c r="P13" s="88">
        <v>43625.00908564815</v>
      </c>
      <c r="Q13" s="86" t="s">
        <v>243</v>
      </c>
      <c r="R13" s="89" t="s">
        <v>260</v>
      </c>
      <c r="S13" s="86" t="s">
        <v>274</v>
      </c>
      <c r="T13" s="86" t="s">
        <v>285</v>
      </c>
      <c r="U13" s="89" t="s">
        <v>290</v>
      </c>
      <c r="V13" s="89" t="s">
        <v>290</v>
      </c>
      <c r="W13" s="88">
        <v>43625.00908564815</v>
      </c>
      <c r="X13" s="89" t="s">
        <v>316</v>
      </c>
      <c r="Y13" s="86"/>
      <c r="Z13" s="86"/>
      <c r="AA13" s="92" t="s">
        <v>345</v>
      </c>
      <c r="AB13" s="86"/>
      <c r="AC13" s="86" t="b">
        <v>0</v>
      </c>
      <c r="AD13" s="86">
        <v>0</v>
      </c>
      <c r="AE13" s="92" t="s">
        <v>367</v>
      </c>
      <c r="AF13" s="86" t="b">
        <v>0</v>
      </c>
      <c r="AG13" s="86" t="s">
        <v>369</v>
      </c>
      <c r="AH13" s="86"/>
      <c r="AI13" s="92" t="s">
        <v>367</v>
      </c>
      <c r="AJ13" s="86" t="b">
        <v>0</v>
      </c>
      <c r="AK13" s="86">
        <v>0</v>
      </c>
      <c r="AL13" s="92" t="s">
        <v>367</v>
      </c>
      <c r="AM13" s="86" t="s">
        <v>376</v>
      </c>
      <c r="AN13" s="86" t="b">
        <v>0</v>
      </c>
      <c r="AO13" s="92" t="s">
        <v>345</v>
      </c>
      <c r="AP13" s="86" t="s">
        <v>176</v>
      </c>
      <c r="AQ13" s="86">
        <v>0</v>
      </c>
      <c r="AR13" s="86">
        <v>0</v>
      </c>
      <c r="AS13" s="86"/>
      <c r="AT13" s="86"/>
      <c r="AU13" s="86"/>
      <c r="AV13" s="86"/>
      <c r="AW13" s="86"/>
      <c r="AX13" s="86"/>
      <c r="AY13" s="86"/>
      <c r="AZ13" s="86"/>
      <c r="BA13">
        <v>4</v>
      </c>
      <c r="BB13" s="85" t="str">
        <f>REPLACE(INDEX(GroupVertices[Group],MATCH(Edges24[[#This Row],[Vertex 1]],GroupVertices[Vertex],0)),1,1,"")</f>
        <v>1</v>
      </c>
      <c r="BC13" s="85" t="str">
        <f>REPLACE(INDEX(GroupVertices[Group],MATCH(Edges24[[#This Row],[Vertex 2]],GroupVertices[Vertex],0)),1,1,"")</f>
        <v>1</v>
      </c>
      <c r="BD13" s="51">
        <v>3</v>
      </c>
      <c r="BE13" s="52">
        <v>17.647058823529413</v>
      </c>
      <c r="BF13" s="51">
        <v>0</v>
      </c>
      <c r="BG13" s="52">
        <v>0</v>
      </c>
      <c r="BH13" s="51">
        <v>0</v>
      </c>
      <c r="BI13" s="52">
        <v>0</v>
      </c>
      <c r="BJ13" s="51">
        <v>14</v>
      </c>
      <c r="BK13" s="52">
        <v>82.3529411764706</v>
      </c>
      <c r="BL13" s="51">
        <v>17</v>
      </c>
    </row>
    <row r="14" spans="1:64" ht="15">
      <c r="A14" s="84" t="s">
        <v>220</v>
      </c>
      <c r="B14" s="84" t="s">
        <v>220</v>
      </c>
      <c r="C14" s="53"/>
      <c r="D14" s="54"/>
      <c r="E14" s="65"/>
      <c r="F14" s="55"/>
      <c r="G14" s="53"/>
      <c r="H14" s="57"/>
      <c r="I14" s="56"/>
      <c r="J14" s="56"/>
      <c r="K14" s="36" t="s">
        <v>65</v>
      </c>
      <c r="L14" s="83">
        <v>19</v>
      </c>
      <c r="M14" s="83"/>
      <c r="N14" s="63"/>
      <c r="O14" s="86" t="s">
        <v>176</v>
      </c>
      <c r="P14" s="88">
        <v>43628.11114583333</v>
      </c>
      <c r="Q14" s="86" t="s">
        <v>243</v>
      </c>
      <c r="R14" s="89" t="s">
        <v>260</v>
      </c>
      <c r="S14" s="86" t="s">
        <v>274</v>
      </c>
      <c r="T14" s="86" t="s">
        <v>285</v>
      </c>
      <c r="U14" s="89" t="s">
        <v>290</v>
      </c>
      <c r="V14" s="89" t="s">
        <v>290</v>
      </c>
      <c r="W14" s="88">
        <v>43628.11114583333</v>
      </c>
      <c r="X14" s="89" t="s">
        <v>317</v>
      </c>
      <c r="Y14" s="86"/>
      <c r="Z14" s="86"/>
      <c r="AA14" s="92" t="s">
        <v>346</v>
      </c>
      <c r="AB14" s="86"/>
      <c r="AC14" s="86" t="b">
        <v>0</v>
      </c>
      <c r="AD14" s="86">
        <v>0</v>
      </c>
      <c r="AE14" s="92" t="s">
        <v>367</v>
      </c>
      <c r="AF14" s="86" t="b">
        <v>0</v>
      </c>
      <c r="AG14" s="86" t="s">
        <v>369</v>
      </c>
      <c r="AH14" s="86"/>
      <c r="AI14" s="92" t="s">
        <v>367</v>
      </c>
      <c r="AJ14" s="86" t="b">
        <v>0</v>
      </c>
      <c r="AK14" s="86">
        <v>0</v>
      </c>
      <c r="AL14" s="92" t="s">
        <v>367</v>
      </c>
      <c r="AM14" s="86" t="s">
        <v>376</v>
      </c>
      <c r="AN14" s="86" t="b">
        <v>0</v>
      </c>
      <c r="AO14" s="92" t="s">
        <v>346</v>
      </c>
      <c r="AP14" s="86" t="s">
        <v>176</v>
      </c>
      <c r="AQ14" s="86">
        <v>0</v>
      </c>
      <c r="AR14" s="86">
        <v>0</v>
      </c>
      <c r="AS14" s="86"/>
      <c r="AT14" s="86"/>
      <c r="AU14" s="86"/>
      <c r="AV14" s="86"/>
      <c r="AW14" s="86"/>
      <c r="AX14" s="86"/>
      <c r="AY14" s="86"/>
      <c r="AZ14" s="86"/>
      <c r="BA14">
        <v>4</v>
      </c>
      <c r="BB14" s="85" t="str">
        <f>REPLACE(INDEX(GroupVertices[Group],MATCH(Edges24[[#This Row],[Vertex 1]],GroupVertices[Vertex],0)),1,1,"")</f>
        <v>1</v>
      </c>
      <c r="BC14" s="85" t="str">
        <f>REPLACE(INDEX(GroupVertices[Group],MATCH(Edges24[[#This Row],[Vertex 2]],GroupVertices[Vertex],0)),1,1,"")</f>
        <v>1</v>
      </c>
      <c r="BD14" s="51">
        <v>3</v>
      </c>
      <c r="BE14" s="52">
        <v>17.647058823529413</v>
      </c>
      <c r="BF14" s="51">
        <v>0</v>
      </c>
      <c r="BG14" s="52">
        <v>0</v>
      </c>
      <c r="BH14" s="51">
        <v>0</v>
      </c>
      <c r="BI14" s="52">
        <v>0</v>
      </c>
      <c r="BJ14" s="51">
        <v>14</v>
      </c>
      <c r="BK14" s="52">
        <v>82.3529411764706</v>
      </c>
      <c r="BL14" s="51">
        <v>17</v>
      </c>
    </row>
    <row r="15" spans="1:64" ht="15">
      <c r="A15" s="84" t="s">
        <v>221</v>
      </c>
      <c r="B15" s="84" t="s">
        <v>221</v>
      </c>
      <c r="C15" s="53"/>
      <c r="D15" s="54"/>
      <c r="E15" s="65"/>
      <c r="F15" s="55"/>
      <c r="G15" s="53"/>
      <c r="H15" s="57"/>
      <c r="I15" s="56"/>
      <c r="J15" s="56"/>
      <c r="K15" s="36" t="s">
        <v>65</v>
      </c>
      <c r="L15" s="83">
        <v>20</v>
      </c>
      <c r="M15" s="83"/>
      <c r="N15" s="63"/>
      <c r="O15" s="86" t="s">
        <v>176</v>
      </c>
      <c r="P15" s="88">
        <v>43628.47484953704</v>
      </c>
      <c r="Q15" s="86" t="s">
        <v>244</v>
      </c>
      <c r="R15" s="89" t="s">
        <v>261</v>
      </c>
      <c r="S15" s="86" t="s">
        <v>273</v>
      </c>
      <c r="T15" s="86" t="s">
        <v>280</v>
      </c>
      <c r="U15" s="86"/>
      <c r="V15" s="89" t="s">
        <v>301</v>
      </c>
      <c r="W15" s="88">
        <v>43628.47484953704</v>
      </c>
      <c r="X15" s="89" t="s">
        <v>318</v>
      </c>
      <c r="Y15" s="86"/>
      <c r="Z15" s="86"/>
      <c r="AA15" s="92" t="s">
        <v>347</v>
      </c>
      <c r="AB15" s="86"/>
      <c r="AC15" s="86" t="b">
        <v>0</v>
      </c>
      <c r="AD15" s="86">
        <v>0</v>
      </c>
      <c r="AE15" s="92" t="s">
        <v>367</v>
      </c>
      <c r="AF15" s="86" t="b">
        <v>0</v>
      </c>
      <c r="AG15" s="86" t="s">
        <v>369</v>
      </c>
      <c r="AH15" s="86"/>
      <c r="AI15" s="92" t="s">
        <v>367</v>
      </c>
      <c r="AJ15" s="86" t="b">
        <v>0</v>
      </c>
      <c r="AK15" s="86">
        <v>0</v>
      </c>
      <c r="AL15" s="92" t="s">
        <v>367</v>
      </c>
      <c r="AM15" s="86" t="s">
        <v>375</v>
      </c>
      <c r="AN15" s="86" t="b">
        <v>0</v>
      </c>
      <c r="AO15" s="92" t="s">
        <v>347</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34</v>
      </c>
      <c r="BK15" s="52">
        <v>100</v>
      </c>
      <c r="BL15" s="51">
        <v>34</v>
      </c>
    </row>
    <row r="16" spans="1:64" ht="15">
      <c r="A16" s="84" t="s">
        <v>222</v>
      </c>
      <c r="B16" s="84" t="s">
        <v>222</v>
      </c>
      <c r="C16" s="53"/>
      <c r="D16" s="54"/>
      <c r="E16" s="65"/>
      <c r="F16" s="55"/>
      <c r="G16" s="53"/>
      <c r="H16" s="57"/>
      <c r="I16" s="56"/>
      <c r="J16" s="56"/>
      <c r="K16" s="36" t="s">
        <v>65</v>
      </c>
      <c r="L16" s="83">
        <v>21</v>
      </c>
      <c r="M16" s="83"/>
      <c r="N16" s="63"/>
      <c r="O16" s="86" t="s">
        <v>176</v>
      </c>
      <c r="P16" s="88">
        <v>42720.1671875</v>
      </c>
      <c r="Q16" s="86" t="s">
        <v>245</v>
      </c>
      <c r="R16" s="89" t="s">
        <v>262</v>
      </c>
      <c r="S16" s="86" t="s">
        <v>275</v>
      </c>
      <c r="T16" s="86" t="s">
        <v>280</v>
      </c>
      <c r="U16" s="86"/>
      <c r="V16" s="89" t="s">
        <v>302</v>
      </c>
      <c r="W16" s="88">
        <v>42720.1671875</v>
      </c>
      <c r="X16" s="89" t="s">
        <v>319</v>
      </c>
      <c r="Y16" s="86"/>
      <c r="Z16" s="86"/>
      <c r="AA16" s="92" t="s">
        <v>348</v>
      </c>
      <c r="AB16" s="86"/>
      <c r="AC16" s="86" t="b">
        <v>0</v>
      </c>
      <c r="AD16" s="86">
        <v>77</v>
      </c>
      <c r="AE16" s="92" t="s">
        <v>367</v>
      </c>
      <c r="AF16" s="86" t="b">
        <v>0</v>
      </c>
      <c r="AG16" s="86" t="s">
        <v>369</v>
      </c>
      <c r="AH16" s="86"/>
      <c r="AI16" s="92" t="s">
        <v>367</v>
      </c>
      <c r="AJ16" s="86" t="b">
        <v>0</v>
      </c>
      <c r="AK16" s="86">
        <v>26</v>
      </c>
      <c r="AL16" s="92" t="s">
        <v>367</v>
      </c>
      <c r="AM16" s="86" t="s">
        <v>377</v>
      </c>
      <c r="AN16" s="86" t="b">
        <v>0</v>
      </c>
      <c r="AO16" s="92" t="s">
        <v>348</v>
      </c>
      <c r="AP16" s="86" t="s">
        <v>379</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2</v>
      </c>
      <c r="BE16" s="52">
        <v>10.526315789473685</v>
      </c>
      <c r="BF16" s="51">
        <v>0</v>
      </c>
      <c r="BG16" s="52">
        <v>0</v>
      </c>
      <c r="BH16" s="51">
        <v>0</v>
      </c>
      <c r="BI16" s="52">
        <v>0</v>
      </c>
      <c r="BJ16" s="51">
        <v>17</v>
      </c>
      <c r="BK16" s="52">
        <v>89.47368421052632</v>
      </c>
      <c r="BL16" s="51">
        <v>19</v>
      </c>
    </row>
    <row r="17" spans="1:64" ht="15">
      <c r="A17" s="84" t="s">
        <v>223</v>
      </c>
      <c r="B17" s="84" t="s">
        <v>222</v>
      </c>
      <c r="C17" s="53"/>
      <c r="D17" s="54"/>
      <c r="E17" s="65"/>
      <c r="F17" s="55"/>
      <c r="G17" s="53"/>
      <c r="H17" s="57"/>
      <c r="I17" s="56"/>
      <c r="J17" s="56"/>
      <c r="K17" s="36" t="s">
        <v>65</v>
      </c>
      <c r="L17" s="83">
        <v>22</v>
      </c>
      <c r="M17" s="83"/>
      <c r="N17" s="63"/>
      <c r="O17" s="86" t="s">
        <v>233</v>
      </c>
      <c r="P17" s="88">
        <v>43628.66200231481</v>
      </c>
      <c r="Q17" s="86" t="s">
        <v>246</v>
      </c>
      <c r="R17" s="86"/>
      <c r="S17" s="86"/>
      <c r="T17" s="86" t="s">
        <v>280</v>
      </c>
      <c r="U17" s="86"/>
      <c r="V17" s="89" t="s">
        <v>303</v>
      </c>
      <c r="W17" s="88">
        <v>43628.66200231481</v>
      </c>
      <c r="X17" s="89" t="s">
        <v>320</v>
      </c>
      <c r="Y17" s="86"/>
      <c r="Z17" s="86"/>
      <c r="AA17" s="92" t="s">
        <v>349</v>
      </c>
      <c r="AB17" s="86"/>
      <c r="AC17" s="86" t="b">
        <v>0</v>
      </c>
      <c r="AD17" s="86">
        <v>0</v>
      </c>
      <c r="AE17" s="92" t="s">
        <v>367</v>
      </c>
      <c r="AF17" s="86" t="b">
        <v>0</v>
      </c>
      <c r="AG17" s="86" t="s">
        <v>369</v>
      </c>
      <c r="AH17" s="86"/>
      <c r="AI17" s="92" t="s">
        <v>367</v>
      </c>
      <c r="AJ17" s="86" t="b">
        <v>0</v>
      </c>
      <c r="AK17" s="86">
        <v>26</v>
      </c>
      <c r="AL17" s="92" t="s">
        <v>348</v>
      </c>
      <c r="AM17" s="86" t="s">
        <v>373</v>
      </c>
      <c r="AN17" s="86" t="b">
        <v>0</v>
      </c>
      <c r="AO17" s="92" t="s">
        <v>348</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2</v>
      </c>
      <c r="BE17" s="52">
        <v>9.523809523809524</v>
      </c>
      <c r="BF17" s="51">
        <v>0</v>
      </c>
      <c r="BG17" s="52">
        <v>0</v>
      </c>
      <c r="BH17" s="51">
        <v>0</v>
      </c>
      <c r="BI17" s="52">
        <v>0</v>
      </c>
      <c r="BJ17" s="51">
        <v>19</v>
      </c>
      <c r="BK17" s="52">
        <v>90.47619047619048</v>
      </c>
      <c r="BL17" s="51">
        <v>21</v>
      </c>
    </row>
    <row r="18" spans="1:64" ht="15">
      <c r="A18" s="84" t="s">
        <v>224</v>
      </c>
      <c r="B18" s="84" t="s">
        <v>231</v>
      </c>
      <c r="C18" s="53"/>
      <c r="D18" s="54"/>
      <c r="E18" s="65"/>
      <c r="F18" s="55"/>
      <c r="G18" s="53"/>
      <c r="H18" s="57"/>
      <c r="I18" s="56"/>
      <c r="J18" s="56"/>
      <c r="K18" s="36" t="s">
        <v>65</v>
      </c>
      <c r="L18" s="83">
        <v>23</v>
      </c>
      <c r="M18" s="83"/>
      <c r="N18" s="63"/>
      <c r="O18" s="86" t="s">
        <v>233</v>
      </c>
      <c r="P18" s="88">
        <v>43620.76498842592</v>
      </c>
      <c r="Q18" s="86" t="s">
        <v>247</v>
      </c>
      <c r="R18" s="89" t="s">
        <v>263</v>
      </c>
      <c r="S18" s="86" t="s">
        <v>276</v>
      </c>
      <c r="T18" s="86" t="s">
        <v>286</v>
      </c>
      <c r="U18" s="86"/>
      <c r="V18" s="89" t="s">
        <v>304</v>
      </c>
      <c r="W18" s="88">
        <v>43620.76498842592</v>
      </c>
      <c r="X18" s="89" t="s">
        <v>321</v>
      </c>
      <c r="Y18" s="86"/>
      <c r="Z18" s="86"/>
      <c r="AA18" s="92" t="s">
        <v>350</v>
      </c>
      <c r="AB18" s="86"/>
      <c r="AC18" s="86" t="b">
        <v>0</v>
      </c>
      <c r="AD18" s="86">
        <v>0</v>
      </c>
      <c r="AE18" s="92" t="s">
        <v>367</v>
      </c>
      <c r="AF18" s="86" t="b">
        <v>0</v>
      </c>
      <c r="AG18" s="86" t="s">
        <v>369</v>
      </c>
      <c r="AH18" s="86"/>
      <c r="AI18" s="92" t="s">
        <v>367</v>
      </c>
      <c r="AJ18" s="86" t="b">
        <v>0</v>
      </c>
      <c r="AK18" s="86">
        <v>0</v>
      </c>
      <c r="AL18" s="92" t="s">
        <v>367</v>
      </c>
      <c r="AM18" s="86" t="s">
        <v>371</v>
      </c>
      <c r="AN18" s="86" t="b">
        <v>0</v>
      </c>
      <c r="AO18" s="92" t="s">
        <v>350</v>
      </c>
      <c r="AP18" s="86" t="s">
        <v>176</v>
      </c>
      <c r="AQ18" s="86">
        <v>0</v>
      </c>
      <c r="AR18" s="86">
        <v>0</v>
      </c>
      <c r="AS18" s="86"/>
      <c r="AT18" s="86"/>
      <c r="AU18" s="86"/>
      <c r="AV18" s="86"/>
      <c r="AW18" s="86"/>
      <c r="AX18" s="86"/>
      <c r="AY18" s="86"/>
      <c r="AZ18" s="86"/>
      <c r="BA18">
        <v>1</v>
      </c>
      <c r="BB18" s="85" t="str">
        <f>REPLACE(INDEX(GroupVertices[Group],MATCH(Edges24[[#This Row],[Vertex 1]],GroupVertices[Vertex],0)),1,1,"")</f>
        <v>4</v>
      </c>
      <c r="BC18" s="85" t="str">
        <f>REPLACE(INDEX(GroupVertices[Group],MATCH(Edges24[[#This Row],[Vertex 2]],GroupVertices[Vertex],0)),1,1,"")</f>
        <v>4</v>
      </c>
      <c r="BD18" s="51">
        <v>1</v>
      </c>
      <c r="BE18" s="52">
        <v>8.333333333333334</v>
      </c>
      <c r="BF18" s="51">
        <v>0</v>
      </c>
      <c r="BG18" s="52">
        <v>0</v>
      </c>
      <c r="BH18" s="51">
        <v>0</v>
      </c>
      <c r="BI18" s="52">
        <v>0</v>
      </c>
      <c r="BJ18" s="51">
        <v>11</v>
      </c>
      <c r="BK18" s="52">
        <v>91.66666666666667</v>
      </c>
      <c r="BL18" s="51">
        <v>12</v>
      </c>
    </row>
    <row r="19" spans="1:64" ht="15">
      <c r="A19" s="84" t="s">
        <v>224</v>
      </c>
      <c r="B19" s="84" t="s">
        <v>232</v>
      </c>
      <c r="C19" s="53"/>
      <c r="D19" s="54"/>
      <c r="E19" s="65"/>
      <c r="F19" s="55"/>
      <c r="G19" s="53"/>
      <c r="H19" s="57"/>
      <c r="I19" s="56"/>
      <c r="J19" s="56"/>
      <c r="K19" s="36" t="s">
        <v>65</v>
      </c>
      <c r="L19" s="83">
        <v>24</v>
      </c>
      <c r="M19" s="83"/>
      <c r="N19" s="63"/>
      <c r="O19" s="86" t="s">
        <v>233</v>
      </c>
      <c r="P19" s="88">
        <v>43628.709178240744</v>
      </c>
      <c r="Q19" s="86" t="s">
        <v>248</v>
      </c>
      <c r="R19" s="89" t="s">
        <v>264</v>
      </c>
      <c r="S19" s="86" t="s">
        <v>277</v>
      </c>
      <c r="T19" s="86" t="s">
        <v>287</v>
      </c>
      <c r="U19" s="86"/>
      <c r="V19" s="89" t="s">
        <v>304</v>
      </c>
      <c r="W19" s="88">
        <v>43628.709178240744</v>
      </c>
      <c r="X19" s="89" t="s">
        <v>322</v>
      </c>
      <c r="Y19" s="86"/>
      <c r="Z19" s="86"/>
      <c r="AA19" s="92" t="s">
        <v>351</v>
      </c>
      <c r="AB19" s="86"/>
      <c r="AC19" s="86" t="b">
        <v>0</v>
      </c>
      <c r="AD19" s="86">
        <v>0</v>
      </c>
      <c r="AE19" s="92" t="s">
        <v>367</v>
      </c>
      <c r="AF19" s="86" t="b">
        <v>0</v>
      </c>
      <c r="AG19" s="86" t="s">
        <v>369</v>
      </c>
      <c r="AH19" s="86"/>
      <c r="AI19" s="92" t="s">
        <v>367</v>
      </c>
      <c r="AJ19" s="86" t="b">
        <v>0</v>
      </c>
      <c r="AK19" s="86">
        <v>0</v>
      </c>
      <c r="AL19" s="92" t="s">
        <v>367</v>
      </c>
      <c r="AM19" s="86" t="s">
        <v>371</v>
      </c>
      <c r="AN19" s="86" t="b">
        <v>0</v>
      </c>
      <c r="AO19" s="92" t="s">
        <v>351</v>
      </c>
      <c r="AP19" s="86" t="s">
        <v>176</v>
      </c>
      <c r="AQ19" s="86">
        <v>0</v>
      </c>
      <c r="AR19" s="86">
        <v>0</v>
      </c>
      <c r="AS19" s="86"/>
      <c r="AT19" s="86"/>
      <c r="AU19" s="86"/>
      <c r="AV19" s="86"/>
      <c r="AW19" s="86"/>
      <c r="AX19" s="86"/>
      <c r="AY19" s="86"/>
      <c r="AZ19" s="86"/>
      <c r="BA19">
        <v>1</v>
      </c>
      <c r="BB19" s="85" t="str">
        <f>REPLACE(INDEX(GroupVertices[Group],MATCH(Edges24[[#This Row],[Vertex 1]],GroupVertices[Vertex],0)),1,1,"")</f>
        <v>4</v>
      </c>
      <c r="BC19" s="85" t="str">
        <f>REPLACE(INDEX(GroupVertices[Group],MATCH(Edges24[[#This Row],[Vertex 2]],GroupVertices[Vertex],0)),1,1,"")</f>
        <v>4</v>
      </c>
      <c r="BD19" s="51">
        <v>0</v>
      </c>
      <c r="BE19" s="52">
        <v>0</v>
      </c>
      <c r="BF19" s="51">
        <v>0</v>
      </c>
      <c r="BG19" s="52">
        <v>0</v>
      </c>
      <c r="BH19" s="51">
        <v>0</v>
      </c>
      <c r="BI19" s="52">
        <v>0</v>
      </c>
      <c r="BJ19" s="51">
        <v>17</v>
      </c>
      <c r="BK19" s="52">
        <v>100</v>
      </c>
      <c r="BL19" s="51">
        <v>17</v>
      </c>
    </row>
    <row r="20" spans="1:64" ht="15">
      <c r="A20" s="84" t="s">
        <v>225</v>
      </c>
      <c r="B20" s="84" t="s">
        <v>225</v>
      </c>
      <c r="C20" s="53"/>
      <c r="D20" s="54"/>
      <c r="E20" s="65"/>
      <c r="F20" s="55"/>
      <c r="G20" s="53"/>
      <c r="H20" s="57"/>
      <c r="I20" s="56"/>
      <c r="J20" s="56"/>
      <c r="K20" s="36" t="s">
        <v>65</v>
      </c>
      <c r="L20" s="83">
        <v>25</v>
      </c>
      <c r="M20" s="83"/>
      <c r="N20" s="63"/>
      <c r="O20" s="86" t="s">
        <v>176</v>
      </c>
      <c r="P20" s="88">
        <v>43619.77778935185</v>
      </c>
      <c r="Q20" s="86" t="s">
        <v>249</v>
      </c>
      <c r="R20" s="89" t="s">
        <v>260</v>
      </c>
      <c r="S20" s="86" t="s">
        <v>274</v>
      </c>
      <c r="T20" s="86" t="s">
        <v>285</v>
      </c>
      <c r="U20" s="89" t="s">
        <v>291</v>
      </c>
      <c r="V20" s="89" t="s">
        <v>291</v>
      </c>
      <c r="W20" s="88">
        <v>43619.77778935185</v>
      </c>
      <c r="X20" s="89" t="s">
        <v>323</v>
      </c>
      <c r="Y20" s="86"/>
      <c r="Z20" s="86"/>
      <c r="AA20" s="92" t="s">
        <v>352</v>
      </c>
      <c r="AB20" s="86"/>
      <c r="AC20" s="86" t="b">
        <v>0</v>
      </c>
      <c r="AD20" s="86">
        <v>0</v>
      </c>
      <c r="AE20" s="92" t="s">
        <v>367</v>
      </c>
      <c r="AF20" s="86" t="b">
        <v>0</v>
      </c>
      <c r="AG20" s="86" t="s">
        <v>369</v>
      </c>
      <c r="AH20" s="86"/>
      <c r="AI20" s="92" t="s">
        <v>367</v>
      </c>
      <c r="AJ20" s="86" t="b">
        <v>0</v>
      </c>
      <c r="AK20" s="86">
        <v>0</v>
      </c>
      <c r="AL20" s="92" t="s">
        <v>367</v>
      </c>
      <c r="AM20" s="86" t="s">
        <v>376</v>
      </c>
      <c r="AN20" s="86" t="b">
        <v>0</v>
      </c>
      <c r="AO20" s="92" t="s">
        <v>352</v>
      </c>
      <c r="AP20" s="86" t="s">
        <v>176</v>
      </c>
      <c r="AQ20" s="86">
        <v>0</v>
      </c>
      <c r="AR20" s="86">
        <v>0</v>
      </c>
      <c r="AS20" s="86"/>
      <c r="AT20" s="86"/>
      <c r="AU20" s="86"/>
      <c r="AV20" s="86"/>
      <c r="AW20" s="86"/>
      <c r="AX20" s="86"/>
      <c r="AY20" s="86"/>
      <c r="AZ20" s="86"/>
      <c r="BA20">
        <v>6</v>
      </c>
      <c r="BB20" s="85" t="str">
        <f>REPLACE(INDEX(GroupVertices[Group],MATCH(Edges24[[#This Row],[Vertex 1]],GroupVertices[Vertex],0)),1,1,"")</f>
        <v>1</v>
      </c>
      <c r="BC20" s="85" t="str">
        <f>REPLACE(INDEX(GroupVertices[Group],MATCH(Edges24[[#This Row],[Vertex 2]],GroupVertices[Vertex],0)),1,1,"")</f>
        <v>1</v>
      </c>
      <c r="BD20" s="51">
        <v>3</v>
      </c>
      <c r="BE20" s="52">
        <v>17.647058823529413</v>
      </c>
      <c r="BF20" s="51">
        <v>0</v>
      </c>
      <c r="BG20" s="52">
        <v>0</v>
      </c>
      <c r="BH20" s="51">
        <v>0</v>
      </c>
      <c r="BI20" s="52">
        <v>0</v>
      </c>
      <c r="BJ20" s="51">
        <v>14</v>
      </c>
      <c r="BK20" s="52">
        <v>82.3529411764706</v>
      </c>
      <c r="BL20" s="51">
        <v>17</v>
      </c>
    </row>
    <row r="21" spans="1:64" ht="15">
      <c r="A21" s="84" t="s">
        <v>225</v>
      </c>
      <c r="B21" s="84" t="s">
        <v>225</v>
      </c>
      <c r="C21" s="53"/>
      <c r="D21" s="54"/>
      <c r="E21" s="65"/>
      <c r="F21" s="55"/>
      <c r="G21" s="53"/>
      <c r="H21" s="57"/>
      <c r="I21" s="56"/>
      <c r="J21" s="56"/>
      <c r="K21" s="36" t="s">
        <v>65</v>
      </c>
      <c r="L21" s="83">
        <v>26</v>
      </c>
      <c r="M21" s="83"/>
      <c r="N21" s="63"/>
      <c r="O21" s="86" t="s">
        <v>176</v>
      </c>
      <c r="P21" s="88">
        <v>43621.776412037034</v>
      </c>
      <c r="Q21" s="86" t="s">
        <v>249</v>
      </c>
      <c r="R21" s="89" t="s">
        <v>260</v>
      </c>
      <c r="S21" s="86" t="s">
        <v>274</v>
      </c>
      <c r="T21" s="86" t="s">
        <v>285</v>
      </c>
      <c r="U21" s="89" t="s">
        <v>291</v>
      </c>
      <c r="V21" s="89" t="s">
        <v>291</v>
      </c>
      <c r="W21" s="88">
        <v>43621.776412037034</v>
      </c>
      <c r="X21" s="89" t="s">
        <v>324</v>
      </c>
      <c r="Y21" s="86"/>
      <c r="Z21" s="86"/>
      <c r="AA21" s="92" t="s">
        <v>353</v>
      </c>
      <c r="AB21" s="86"/>
      <c r="AC21" s="86" t="b">
        <v>0</v>
      </c>
      <c r="AD21" s="86">
        <v>0</v>
      </c>
      <c r="AE21" s="92" t="s">
        <v>367</v>
      </c>
      <c r="AF21" s="86" t="b">
        <v>0</v>
      </c>
      <c r="AG21" s="86" t="s">
        <v>369</v>
      </c>
      <c r="AH21" s="86"/>
      <c r="AI21" s="92" t="s">
        <v>367</v>
      </c>
      <c r="AJ21" s="86" t="b">
        <v>0</v>
      </c>
      <c r="AK21" s="86">
        <v>0</v>
      </c>
      <c r="AL21" s="92" t="s">
        <v>367</v>
      </c>
      <c r="AM21" s="86" t="s">
        <v>376</v>
      </c>
      <c r="AN21" s="86" t="b">
        <v>0</v>
      </c>
      <c r="AO21" s="92" t="s">
        <v>353</v>
      </c>
      <c r="AP21" s="86" t="s">
        <v>176</v>
      </c>
      <c r="AQ21" s="86">
        <v>0</v>
      </c>
      <c r="AR21" s="86">
        <v>0</v>
      </c>
      <c r="AS21" s="86"/>
      <c r="AT21" s="86"/>
      <c r="AU21" s="86"/>
      <c r="AV21" s="86"/>
      <c r="AW21" s="86"/>
      <c r="AX21" s="86"/>
      <c r="AY21" s="86"/>
      <c r="AZ21" s="86"/>
      <c r="BA21">
        <v>6</v>
      </c>
      <c r="BB21" s="85" t="str">
        <f>REPLACE(INDEX(GroupVertices[Group],MATCH(Edges24[[#This Row],[Vertex 1]],GroupVertices[Vertex],0)),1,1,"")</f>
        <v>1</v>
      </c>
      <c r="BC21" s="85" t="str">
        <f>REPLACE(INDEX(GroupVertices[Group],MATCH(Edges24[[#This Row],[Vertex 2]],GroupVertices[Vertex],0)),1,1,"")</f>
        <v>1</v>
      </c>
      <c r="BD21" s="51">
        <v>3</v>
      </c>
      <c r="BE21" s="52">
        <v>17.647058823529413</v>
      </c>
      <c r="BF21" s="51">
        <v>0</v>
      </c>
      <c r="BG21" s="52">
        <v>0</v>
      </c>
      <c r="BH21" s="51">
        <v>0</v>
      </c>
      <c r="BI21" s="52">
        <v>0</v>
      </c>
      <c r="BJ21" s="51">
        <v>14</v>
      </c>
      <c r="BK21" s="52">
        <v>82.3529411764706</v>
      </c>
      <c r="BL21" s="51">
        <v>17</v>
      </c>
    </row>
    <row r="22" spans="1:64" ht="15">
      <c r="A22" s="84" t="s">
        <v>225</v>
      </c>
      <c r="B22" s="84" t="s">
        <v>225</v>
      </c>
      <c r="C22" s="53"/>
      <c r="D22" s="54"/>
      <c r="E22" s="65"/>
      <c r="F22" s="55"/>
      <c r="G22" s="53"/>
      <c r="H22" s="57"/>
      <c r="I22" s="56"/>
      <c r="J22" s="56"/>
      <c r="K22" s="36" t="s">
        <v>65</v>
      </c>
      <c r="L22" s="83">
        <v>27</v>
      </c>
      <c r="M22" s="83"/>
      <c r="N22" s="63"/>
      <c r="O22" s="86" t="s">
        <v>176</v>
      </c>
      <c r="P22" s="88">
        <v>43623.762557870374</v>
      </c>
      <c r="Q22" s="86" t="s">
        <v>249</v>
      </c>
      <c r="R22" s="89" t="s">
        <v>260</v>
      </c>
      <c r="S22" s="86" t="s">
        <v>274</v>
      </c>
      <c r="T22" s="86" t="s">
        <v>285</v>
      </c>
      <c r="U22" s="89" t="s">
        <v>291</v>
      </c>
      <c r="V22" s="89" t="s">
        <v>291</v>
      </c>
      <c r="W22" s="88">
        <v>43623.762557870374</v>
      </c>
      <c r="X22" s="89" t="s">
        <v>325</v>
      </c>
      <c r="Y22" s="86"/>
      <c r="Z22" s="86"/>
      <c r="AA22" s="92" t="s">
        <v>354</v>
      </c>
      <c r="AB22" s="86"/>
      <c r="AC22" s="86" t="b">
        <v>0</v>
      </c>
      <c r="AD22" s="86">
        <v>0</v>
      </c>
      <c r="AE22" s="92" t="s">
        <v>367</v>
      </c>
      <c r="AF22" s="86" t="b">
        <v>0</v>
      </c>
      <c r="AG22" s="86" t="s">
        <v>369</v>
      </c>
      <c r="AH22" s="86"/>
      <c r="AI22" s="92" t="s">
        <v>367</v>
      </c>
      <c r="AJ22" s="86" t="b">
        <v>0</v>
      </c>
      <c r="AK22" s="86">
        <v>0</v>
      </c>
      <c r="AL22" s="92" t="s">
        <v>367</v>
      </c>
      <c r="AM22" s="86" t="s">
        <v>376</v>
      </c>
      <c r="AN22" s="86" t="b">
        <v>0</v>
      </c>
      <c r="AO22" s="92" t="s">
        <v>354</v>
      </c>
      <c r="AP22" s="86" t="s">
        <v>176</v>
      </c>
      <c r="AQ22" s="86">
        <v>0</v>
      </c>
      <c r="AR22" s="86">
        <v>0</v>
      </c>
      <c r="AS22" s="86"/>
      <c r="AT22" s="86"/>
      <c r="AU22" s="86"/>
      <c r="AV22" s="86"/>
      <c r="AW22" s="86"/>
      <c r="AX22" s="86"/>
      <c r="AY22" s="86"/>
      <c r="AZ22" s="86"/>
      <c r="BA22">
        <v>6</v>
      </c>
      <c r="BB22" s="85" t="str">
        <f>REPLACE(INDEX(GroupVertices[Group],MATCH(Edges24[[#This Row],[Vertex 1]],GroupVertices[Vertex],0)),1,1,"")</f>
        <v>1</v>
      </c>
      <c r="BC22" s="85" t="str">
        <f>REPLACE(INDEX(GroupVertices[Group],MATCH(Edges24[[#This Row],[Vertex 2]],GroupVertices[Vertex],0)),1,1,"")</f>
        <v>1</v>
      </c>
      <c r="BD22" s="51">
        <v>3</v>
      </c>
      <c r="BE22" s="52">
        <v>17.647058823529413</v>
      </c>
      <c r="BF22" s="51">
        <v>0</v>
      </c>
      <c r="BG22" s="52">
        <v>0</v>
      </c>
      <c r="BH22" s="51">
        <v>0</v>
      </c>
      <c r="BI22" s="52">
        <v>0</v>
      </c>
      <c r="BJ22" s="51">
        <v>14</v>
      </c>
      <c r="BK22" s="52">
        <v>82.3529411764706</v>
      </c>
      <c r="BL22" s="51">
        <v>17</v>
      </c>
    </row>
    <row r="23" spans="1:64" ht="15">
      <c r="A23" s="84" t="s">
        <v>225</v>
      </c>
      <c r="B23" s="84" t="s">
        <v>225</v>
      </c>
      <c r="C23" s="53"/>
      <c r="D23" s="54"/>
      <c r="E23" s="65"/>
      <c r="F23" s="55"/>
      <c r="G23" s="53"/>
      <c r="H23" s="57"/>
      <c r="I23" s="56"/>
      <c r="J23" s="56"/>
      <c r="K23" s="36" t="s">
        <v>65</v>
      </c>
      <c r="L23" s="83">
        <v>28</v>
      </c>
      <c r="M23" s="83"/>
      <c r="N23" s="63"/>
      <c r="O23" s="86" t="s">
        <v>176</v>
      </c>
      <c r="P23" s="88">
        <v>43625.775717592594</v>
      </c>
      <c r="Q23" s="86" t="s">
        <v>249</v>
      </c>
      <c r="R23" s="89" t="s">
        <v>260</v>
      </c>
      <c r="S23" s="86" t="s">
        <v>274</v>
      </c>
      <c r="T23" s="86" t="s">
        <v>285</v>
      </c>
      <c r="U23" s="89" t="s">
        <v>291</v>
      </c>
      <c r="V23" s="89" t="s">
        <v>291</v>
      </c>
      <c r="W23" s="88">
        <v>43625.775717592594</v>
      </c>
      <c r="X23" s="89" t="s">
        <v>326</v>
      </c>
      <c r="Y23" s="86"/>
      <c r="Z23" s="86"/>
      <c r="AA23" s="92" t="s">
        <v>355</v>
      </c>
      <c r="AB23" s="86"/>
      <c r="AC23" s="86" t="b">
        <v>0</v>
      </c>
      <c r="AD23" s="86">
        <v>0</v>
      </c>
      <c r="AE23" s="92" t="s">
        <v>367</v>
      </c>
      <c r="AF23" s="86" t="b">
        <v>0</v>
      </c>
      <c r="AG23" s="86" t="s">
        <v>369</v>
      </c>
      <c r="AH23" s="86"/>
      <c r="AI23" s="92" t="s">
        <v>367</v>
      </c>
      <c r="AJ23" s="86" t="b">
        <v>0</v>
      </c>
      <c r="AK23" s="86">
        <v>0</v>
      </c>
      <c r="AL23" s="92" t="s">
        <v>367</v>
      </c>
      <c r="AM23" s="86" t="s">
        <v>376</v>
      </c>
      <c r="AN23" s="86" t="b">
        <v>0</v>
      </c>
      <c r="AO23" s="92" t="s">
        <v>355</v>
      </c>
      <c r="AP23" s="86" t="s">
        <v>176</v>
      </c>
      <c r="AQ23" s="86">
        <v>0</v>
      </c>
      <c r="AR23" s="86">
        <v>0</v>
      </c>
      <c r="AS23" s="86"/>
      <c r="AT23" s="86"/>
      <c r="AU23" s="86"/>
      <c r="AV23" s="86"/>
      <c r="AW23" s="86"/>
      <c r="AX23" s="86"/>
      <c r="AY23" s="86"/>
      <c r="AZ23" s="86"/>
      <c r="BA23">
        <v>6</v>
      </c>
      <c r="BB23" s="85" t="str">
        <f>REPLACE(INDEX(GroupVertices[Group],MATCH(Edges24[[#This Row],[Vertex 1]],GroupVertices[Vertex],0)),1,1,"")</f>
        <v>1</v>
      </c>
      <c r="BC23" s="85" t="str">
        <f>REPLACE(INDEX(GroupVertices[Group],MATCH(Edges24[[#This Row],[Vertex 2]],GroupVertices[Vertex],0)),1,1,"")</f>
        <v>1</v>
      </c>
      <c r="BD23" s="51">
        <v>3</v>
      </c>
      <c r="BE23" s="52">
        <v>17.647058823529413</v>
      </c>
      <c r="BF23" s="51">
        <v>0</v>
      </c>
      <c r="BG23" s="52">
        <v>0</v>
      </c>
      <c r="BH23" s="51">
        <v>0</v>
      </c>
      <c r="BI23" s="52">
        <v>0</v>
      </c>
      <c r="BJ23" s="51">
        <v>14</v>
      </c>
      <c r="BK23" s="52">
        <v>82.3529411764706</v>
      </c>
      <c r="BL23" s="51">
        <v>17</v>
      </c>
    </row>
    <row r="24" spans="1:64" ht="15">
      <c r="A24" s="84" t="s">
        <v>225</v>
      </c>
      <c r="B24" s="84" t="s">
        <v>225</v>
      </c>
      <c r="C24" s="53"/>
      <c r="D24" s="54"/>
      <c r="E24" s="65"/>
      <c r="F24" s="55"/>
      <c r="G24" s="53"/>
      <c r="H24" s="57"/>
      <c r="I24" s="56"/>
      <c r="J24" s="56"/>
      <c r="K24" s="36" t="s">
        <v>65</v>
      </c>
      <c r="L24" s="83">
        <v>29</v>
      </c>
      <c r="M24" s="83"/>
      <c r="N24" s="63"/>
      <c r="O24" s="86" t="s">
        <v>176</v>
      </c>
      <c r="P24" s="88">
        <v>43627.78549768519</v>
      </c>
      <c r="Q24" s="86" t="s">
        <v>249</v>
      </c>
      <c r="R24" s="89" t="s">
        <v>260</v>
      </c>
      <c r="S24" s="86" t="s">
        <v>274</v>
      </c>
      <c r="T24" s="86" t="s">
        <v>285</v>
      </c>
      <c r="U24" s="89" t="s">
        <v>291</v>
      </c>
      <c r="V24" s="89" t="s">
        <v>291</v>
      </c>
      <c r="W24" s="88">
        <v>43627.78549768519</v>
      </c>
      <c r="X24" s="89" t="s">
        <v>327</v>
      </c>
      <c r="Y24" s="86"/>
      <c r="Z24" s="86"/>
      <c r="AA24" s="92" t="s">
        <v>356</v>
      </c>
      <c r="AB24" s="86"/>
      <c r="AC24" s="86" t="b">
        <v>0</v>
      </c>
      <c r="AD24" s="86">
        <v>0</v>
      </c>
      <c r="AE24" s="92" t="s">
        <v>367</v>
      </c>
      <c r="AF24" s="86" t="b">
        <v>0</v>
      </c>
      <c r="AG24" s="86" t="s">
        <v>369</v>
      </c>
      <c r="AH24" s="86"/>
      <c r="AI24" s="92" t="s">
        <v>367</v>
      </c>
      <c r="AJ24" s="86" t="b">
        <v>0</v>
      </c>
      <c r="AK24" s="86">
        <v>0</v>
      </c>
      <c r="AL24" s="92" t="s">
        <v>367</v>
      </c>
      <c r="AM24" s="86" t="s">
        <v>376</v>
      </c>
      <c r="AN24" s="86" t="b">
        <v>0</v>
      </c>
      <c r="AO24" s="92" t="s">
        <v>356</v>
      </c>
      <c r="AP24" s="86" t="s">
        <v>176</v>
      </c>
      <c r="AQ24" s="86">
        <v>0</v>
      </c>
      <c r="AR24" s="86">
        <v>0</v>
      </c>
      <c r="AS24" s="86"/>
      <c r="AT24" s="86"/>
      <c r="AU24" s="86"/>
      <c r="AV24" s="86"/>
      <c r="AW24" s="86"/>
      <c r="AX24" s="86"/>
      <c r="AY24" s="86"/>
      <c r="AZ24" s="86"/>
      <c r="BA24">
        <v>6</v>
      </c>
      <c r="BB24" s="85" t="str">
        <f>REPLACE(INDEX(GroupVertices[Group],MATCH(Edges24[[#This Row],[Vertex 1]],GroupVertices[Vertex],0)),1,1,"")</f>
        <v>1</v>
      </c>
      <c r="BC24" s="85" t="str">
        <f>REPLACE(INDEX(GroupVertices[Group],MATCH(Edges24[[#This Row],[Vertex 2]],GroupVertices[Vertex],0)),1,1,"")</f>
        <v>1</v>
      </c>
      <c r="BD24" s="51">
        <v>3</v>
      </c>
      <c r="BE24" s="52">
        <v>17.647058823529413</v>
      </c>
      <c r="BF24" s="51">
        <v>0</v>
      </c>
      <c r="BG24" s="52">
        <v>0</v>
      </c>
      <c r="BH24" s="51">
        <v>0</v>
      </c>
      <c r="BI24" s="52">
        <v>0</v>
      </c>
      <c r="BJ24" s="51">
        <v>14</v>
      </c>
      <c r="BK24" s="52">
        <v>82.3529411764706</v>
      </c>
      <c r="BL24" s="51">
        <v>17</v>
      </c>
    </row>
    <row r="25" spans="1:64" ht="15">
      <c r="A25" s="84" t="s">
        <v>225</v>
      </c>
      <c r="B25" s="84" t="s">
        <v>225</v>
      </c>
      <c r="C25" s="53"/>
      <c r="D25" s="54"/>
      <c r="E25" s="65"/>
      <c r="F25" s="55"/>
      <c r="G25" s="53"/>
      <c r="H25" s="57"/>
      <c r="I25" s="56"/>
      <c r="J25" s="56"/>
      <c r="K25" s="36" t="s">
        <v>65</v>
      </c>
      <c r="L25" s="83">
        <v>30</v>
      </c>
      <c r="M25" s="83"/>
      <c r="N25" s="63"/>
      <c r="O25" s="86" t="s">
        <v>176</v>
      </c>
      <c r="P25" s="88">
        <v>43629.79586805555</v>
      </c>
      <c r="Q25" s="86" t="s">
        <v>249</v>
      </c>
      <c r="R25" s="89" t="s">
        <v>260</v>
      </c>
      <c r="S25" s="86" t="s">
        <v>274</v>
      </c>
      <c r="T25" s="86" t="s">
        <v>285</v>
      </c>
      <c r="U25" s="89" t="s">
        <v>291</v>
      </c>
      <c r="V25" s="89" t="s">
        <v>291</v>
      </c>
      <c r="W25" s="88">
        <v>43629.79586805555</v>
      </c>
      <c r="X25" s="89" t="s">
        <v>328</v>
      </c>
      <c r="Y25" s="86"/>
      <c r="Z25" s="86"/>
      <c r="AA25" s="92" t="s">
        <v>357</v>
      </c>
      <c r="AB25" s="86"/>
      <c r="AC25" s="86" t="b">
        <v>0</v>
      </c>
      <c r="AD25" s="86">
        <v>0</v>
      </c>
      <c r="AE25" s="92" t="s">
        <v>367</v>
      </c>
      <c r="AF25" s="86" t="b">
        <v>0</v>
      </c>
      <c r="AG25" s="86" t="s">
        <v>369</v>
      </c>
      <c r="AH25" s="86"/>
      <c r="AI25" s="92" t="s">
        <v>367</v>
      </c>
      <c r="AJ25" s="86" t="b">
        <v>0</v>
      </c>
      <c r="AK25" s="86">
        <v>0</v>
      </c>
      <c r="AL25" s="92" t="s">
        <v>367</v>
      </c>
      <c r="AM25" s="86" t="s">
        <v>376</v>
      </c>
      <c r="AN25" s="86" t="b">
        <v>0</v>
      </c>
      <c r="AO25" s="92" t="s">
        <v>357</v>
      </c>
      <c r="AP25" s="86" t="s">
        <v>176</v>
      </c>
      <c r="AQ25" s="86">
        <v>0</v>
      </c>
      <c r="AR25" s="86">
        <v>0</v>
      </c>
      <c r="AS25" s="86"/>
      <c r="AT25" s="86"/>
      <c r="AU25" s="86"/>
      <c r="AV25" s="86"/>
      <c r="AW25" s="86"/>
      <c r="AX25" s="86"/>
      <c r="AY25" s="86"/>
      <c r="AZ25" s="86"/>
      <c r="BA25">
        <v>6</v>
      </c>
      <c r="BB25" s="85" t="str">
        <f>REPLACE(INDEX(GroupVertices[Group],MATCH(Edges24[[#This Row],[Vertex 1]],GroupVertices[Vertex],0)),1,1,"")</f>
        <v>1</v>
      </c>
      <c r="BC25" s="85" t="str">
        <f>REPLACE(INDEX(GroupVertices[Group],MATCH(Edges24[[#This Row],[Vertex 2]],GroupVertices[Vertex],0)),1,1,"")</f>
        <v>1</v>
      </c>
      <c r="BD25" s="51">
        <v>3</v>
      </c>
      <c r="BE25" s="52">
        <v>17.647058823529413</v>
      </c>
      <c r="BF25" s="51">
        <v>0</v>
      </c>
      <c r="BG25" s="52">
        <v>0</v>
      </c>
      <c r="BH25" s="51">
        <v>0</v>
      </c>
      <c r="BI25" s="52">
        <v>0</v>
      </c>
      <c r="BJ25" s="51">
        <v>14</v>
      </c>
      <c r="BK25" s="52">
        <v>82.3529411764706</v>
      </c>
      <c r="BL25" s="51">
        <v>17</v>
      </c>
    </row>
    <row r="26" spans="1:64" ht="15">
      <c r="A26" s="84" t="s">
        <v>226</v>
      </c>
      <c r="B26" s="84" t="s">
        <v>226</v>
      </c>
      <c r="C26" s="53"/>
      <c r="D26" s="54"/>
      <c r="E26" s="65"/>
      <c r="F26" s="55"/>
      <c r="G26" s="53"/>
      <c r="H26" s="57"/>
      <c r="I26" s="56"/>
      <c r="J26" s="56"/>
      <c r="K26" s="36" t="s">
        <v>65</v>
      </c>
      <c r="L26" s="83">
        <v>31</v>
      </c>
      <c r="M26" s="83"/>
      <c r="N26" s="63"/>
      <c r="O26" s="86" t="s">
        <v>176</v>
      </c>
      <c r="P26" s="88">
        <v>43619.64641203704</v>
      </c>
      <c r="Q26" s="86" t="s">
        <v>250</v>
      </c>
      <c r="R26" s="89" t="s">
        <v>265</v>
      </c>
      <c r="S26" s="86" t="s">
        <v>278</v>
      </c>
      <c r="T26" s="86"/>
      <c r="U26" s="86"/>
      <c r="V26" s="89" t="s">
        <v>305</v>
      </c>
      <c r="W26" s="88">
        <v>43619.64641203704</v>
      </c>
      <c r="X26" s="89" t="s">
        <v>329</v>
      </c>
      <c r="Y26" s="86"/>
      <c r="Z26" s="86"/>
      <c r="AA26" s="92" t="s">
        <v>358</v>
      </c>
      <c r="AB26" s="86"/>
      <c r="AC26" s="86" t="b">
        <v>0</v>
      </c>
      <c r="AD26" s="86">
        <v>0</v>
      </c>
      <c r="AE26" s="92" t="s">
        <v>367</v>
      </c>
      <c r="AF26" s="86" t="b">
        <v>0</v>
      </c>
      <c r="AG26" s="86" t="s">
        <v>369</v>
      </c>
      <c r="AH26" s="86"/>
      <c r="AI26" s="92" t="s">
        <v>367</v>
      </c>
      <c r="AJ26" s="86" t="b">
        <v>0</v>
      </c>
      <c r="AK26" s="86">
        <v>0</v>
      </c>
      <c r="AL26" s="92" t="s">
        <v>367</v>
      </c>
      <c r="AM26" s="86" t="s">
        <v>378</v>
      </c>
      <c r="AN26" s="86" t="b">
        <v>0</v>
      </c>
      <c r="AO26" s="92" t="s">
        <v>358</v>
      </c>
      <c r="AP26" s="86" t="s">
        <v>176</v>
      </c>
      <c r="AQ26" s="86">
        <v>0</v>
      </c>
      <c r="AR26" s="86">
        <v>0</v>
      </c>
      <c r="AS26" s="86"/>
      <c r="AT26" s="86"/>
      <c r="AU26" s="86"/>
      <c r="AV26" s="86"/>
      <c r="AW26" s="86"/>
      <c r="AX26" s="86"/>
      <c r="AY26" s="86"/>
      <c r="AZ26" s="86"/>
      <c r="BA26">
        <v>6</v>
      </c>
      <c r="BB26" s="85" t="str">
        <f>REPLACE(INDEX(GroupVertices[Group],MATCH(Edges24[[#This Row],[Vertex 1]],GroupVertices[Vertex],0)),1,1,"")</f>
        <v>1</v>
      </c>
      <c r="BC26" s="85" t="str">
        <f>REPLACE(INDEX(GroupVertices[Group],MATCH(Edges24[[#This Row],[Vertex 2]],GroupVertices[Vertex],0)),1,1,"")</f>
        <v>1</v>
      </c>
      <c r="BD26" s="51">
        <v>1</v>
      </c>
      <c r="BE26" s="52">
        <v>6.25</v>
      </c>
      <c r="BF26" s="51">
        <v>0</v>
      </c>
      <c r="BG26" s="52">
        <v>0</v>
      </c>
      <c r="BH26" s="51">
        <v>0</v>
      </c>
      <c r="BI26" s="52">
        <v>0</v>
      </c>
      <c r="BJ26" s="51">
        <v>15</v>
      </c>
      <c r="BK26" s="52">
        <v>93.75</v>
      </c>
      <c r="BL26" s="51">
        <v>16</v>
      </c>
    </row>
    <row r="27" spans="1:64" ht="15">
      <c r="A27" s="84" t="s">
        <v>226</v>
      </c>
      <c r="B27" s="84" t="s">
        <v>226</v>
      </c>
      <c r="C27" s="53"/>
      <c r="D27" s="54"/>
      <c r="E27" s="65"/>
      <c r="F27" s="55"/>
      <c r="G27" s="53"/>
      <c r="H27" s="57"/>
      <c r="I27" s="56"/>
      <c r="J27" s="56"/>
      <c r="K27" s="36" t="s">
        <v>65</v>
      </c>
      <c r="L27" s="83">
        <v>32</v>
      </c>
      <c r="M27" s="83"/>
      <c r="N27" s="63"/>
      <c r="O27" s="86" t="s">
        <v>176</v>
      </c>
      <c r="P27" s="88">
        <v>43620.31891203704</v>
      </c>
      <c r="Q27" s="86" t="s">
        <v>251</v>
      </c>
      <c r="R27" s="89" t="s">
        <v>266</v>
      </c>
      <c r="S27" s="86" t="s">
        <v>278</v>
      </c>
      <c r="T27" s="86"/>
      <c r="U27" s="86"/>
      <c r="V27" s="89" t="s">
        <v>305</v>
      </c>
      <c r="W27" s="88">
        <v>43620.31891203704</v>
      </c>
      <c r="X27" s="89" t="s">
        <v>330</v>
      </c>
      <c r="Y27" s="86"/>
      <c r="Z27" s="86"/>
      <c r="AA27" s="92" t="s">
        <v>359</v>
      </c>
      <c r="AB27" s="86"/>
      <c r="AC27" s="86" t="b">
        <v>0</v>
      </c>
      <c r="AD27" s="86">
        <v>0</v>
      </c>
      <c r="AE27" s="92" t="s">
        <v>367</v>
      </c>
      <c r="AF27" s="86" t="b">
        <v>0</v>
      </c>
      <c r="AG27" s="86" t="s">
        <v>369</v>
      </c>
      <c r="AH27" s="86"/>
      <c r="AI27" s="92" t="s">
        <v>367</v>
      </c>
      <c r="AJ27" s="86" t="b">
        <v>0</v>
      </c>
      <c r="AK27" s="86">
        <v>0</v>
      </c>
      <c r="AL27" s="92" t="s">
        <v>367</v>
      </c>
      <c r="AM27" s="86" t="s">
        <v>378</v>
      </c>
      <c r="AN27" s="86" t="b">
        <v>0</v>
      </c>
      <c r="AO27" s="92" t="s">
        <v>359</v>
      </c>
      <c r="AP27" s="86" t="s">
        <v>176</v>
      </c>
      <c r="AQ27" s="86">
        <v>0</v>
      </c>
      <c r="AR27" s="86">
        <v>0</v>
      </c>
      <c r="AS27" s="86"/>
      <c r="AT27" s="86"/>
      <c r="AU27" s="86"/>
      <c r="AV27" s="86"/>
      <c r="AW27" s="86"/>
      <c r="AX27" s="86"/>
      <c r="AY27" s="86"/>
      <c r="AZ27" s="86"/>
      <c r="BA27">
        <v>6</v>
      </c>
      <c r="BB27" s="85" t="str">
        <f>REPLACE(INDEX(GroupVertices[Group],MATCH(Edges24[[#This Row],[Vertex 1]],GroupVertices[Vertex],0)),1,1,"")</f>
        <v>1</v>
      </c>
      <c r="BC27" s="85" t="str">
        <f>REPLACE(INDEX(GroupVertices[Group],MATCH(Edges24[[#This Row],[Vertex 2]],GroupVertices[Vertex],0)),1,1,"")</f>
        <v>1</v>
      </c>
      <c r="BD27" s="51">
        <v>0</v>
      </c>
      <c r="BE27" s="52">
        <v>0</v>
      </c>
      <c r="BF27" s="51">
        <v>1</v>
      </c>
      <c r="BG27" s="52">
        <v>5.882352941176471</v>
      </c>
      <c r="BH27" s="51">
        <v>0</v>
      </c>
      <c r="BI27" s="52">
        <v>0</v>
      </c>
      <c r="BJ27" s="51">
        <v>16</v>
      </c>
      <c r="BK27" s="52">
        <v>94.11764705882354</v>
      </c>
      <c r="BL27" s="51">
        <v>17</v>
      </c>
    </row>
    <row r="28" spans="1:64" ht="15">
      <c r="A28" s="84" t="s">
        <v>226</v>
      </c>
      <c r="B28" s="84" t="s">
        <v>226</v>
      </c>
      <c r="C28" s="53"/>
      <c r="D28" s="54"/>
      <c r="E28" s="65"/>
      <c r="F28" s="55"/>
      <c r="G28" s="53"/>
      <c r="H28" s="57"/>
      <c r="I28" s="56"/>
      <c r="J28" s="56"/>
      <c r="K28" s="36" t="s">
        <v>65</v>
      </c>
      <c r="L28" s="83">
        <v>33</v>
      </c>
      <c r="M28" s="83"/>
      <c r="N28" s="63"/>
      <c r="O28" s="86" t="s">
        <v>176</v>
      </c>
      <c r="P28" s="88">
        <v>43620.825740740744</v>
      </c>
      <c r="Q28" s="86" t="s">
        <v>252</v>
      </c>
      <c r="R28" s="89" t="s">
        <v>267</v>
      </c>
      <c r="S28" s="86" t="s">
        <v>278</v>
      </c>
      <c r="T28" s="86"/>
      <c r="U28" s="89" t="s">
        <v>292</v>
      </c>
      <c r="V28" s="89" t="s">
        <v>292</v>
      </c>
      <c r="W28" s="88">
        <v>43620.825740740744</v>
      </c>
      <c r="X28" s="89" t="s">
        <v>331</v>
      </c>
      <c r="Y28" s="86"/>
      <c r="Z28" s="86"/>
      <c r="AA28" s="92" t="s">
        <v>360</v>
      </c>
      <c r="AB28" s="86"/>
      <c r="AC28" s="86" t="b">
        <v>0</v>
      </c>
      <c r="AD28" s="86">
        <v>0</v>
      </c>
      <c r="AE28" s="92" t="s">
        <v>367</v>
      </c>
      <c r="AF28" s="86" t="b">
        <v>0</v>
      </c>
      <c r="AG28" s="86" t="s">
        <v>369</v>
      </c>
      <c r="AH28" s="86"/>
      <c r="AI28" s="92" t="s">
        <v>367</v>
      </c>
      <c r="AJ28" s="86" t="b">
        <v>0</v>
      </c>
      <c r="AK28" s="86">
        <v>0</v>
      </c>
      <c r="AL28" s="92" t="s">
        <v>367</v>
      </c>
      <c r="AM28" s="86" t="s">
        <v>378</v>
      </c>
      <c r="AN28" s="86" t="b">
        <v>0</v>
      </c>
      <c r="AO28" s="92" t="s">
        <v>360</v>
      </c>
      <c r="AP28" s="86" t="s">
        <v>176</v>
      </c>
      <c r="AQ28" s="86">
        <v>0</v>
      </c>
      <c r="AR28" s="86">
        <v>0</v>
      </c>
      <c r="AS28" s="86"/>
      <c r="AT28" s="86"/>
      <c r="AU28" s="86"/>
      <c r="AV28" s="86"/>
      <c r="AW28" s="86"/>
      <c r="AX28" s="86"/>
      <c r="AY28" s="86"/>
      <c r="AZ28" s="86"/>
      <c r="BA28">
        <v>6</v>
      </c>
      <c r="BB28" s="85" t="str">
        <f>REPLACE(INDEX(GroupVertices[Group],MATCH(Edges24[[#This Row],[Vertex 1]],GroupVertices[Vertex],0)),1,1,"")</f>
        <v>1</v>
      </c>
      <c r="BC28" s="85" t="str">
        <f>REPLACE(INDEX(GroupVertices[Group],MATCH(Edges24[[#This Row],[Vertex 2]],GroupVertices[Vertex],0)),1,1,"")</f>
        <v>1</v>
      </c>
      <c r="BD28" s="51">
        <v>0</v>
      </c>
      <c r="BE28" s="52">
        <v>0</v>
      </c>
      <c r="BF28" s="51">
        <v>1</v>
      </c>
      <c r="BG28" s="52">
        <v>4.3478260869565215</v>
      </c>
      <c r="BH28" s="51">
        <v>0</v>
      </c>
      <c r="BI28" s="52">
        <v>0</v>
      </c>
      <c r="BJ28" s="51">
        <v>22</v>
      </c>
      <c r="BK28" s="52">
        <v>95.65217391304348</v>
      </c>
      <c r="BL28" s="51">
        <v>23</v>
      </c>
    </row>
    <row r="29" spans="1:64" ht="15">
      <c r="A29" s="84" t="s">
        <v>226</v>
      </c>
      <c r="B29" s="84" t="s">
        <v>226</v>
      </c>
      <c r="C29" s="53"/>
      <c r="D29" s="54"/>
      <c r="E29" s="65"/>
      <c r="F29" s="55"/>
      <c r="G29" s="53"/>
      <c r="H29" s="57"/>
      <c r="I29" s="56"/>
      <c r="J29" s="56"/>
      <c r="K29" s="36" t="s">
        <v>65</v>
      </c>
      <c r="L29" s="83">
        <v>34</v>
      </c>
      <c r="M29" s="83"/>
      <c r="N29" s="63"/>
      <c r="O29" s="86" t="s">
        <v>176</v>
      </c>
      <c r="P29" s="88">
        <v>43622.61140046296</v>
      </c>
      <c r="Q29" s="86" t="s">
        <v>253</v>
      </c>
      <c r="R29" s="89" t="s">
        <v>268</v>
      </c>
      <c r="S29" s="86" t="s">
        <v>278</v>
      </c>
      <c r="T29" s="86"/>
      <c r="U29" s="89" t="s">
        <v>293</v>
      </c>
      <c r="V29" s="89" t="s">
        <v>293</v>
      </c>
      <c r="W29" s="88">
        <v>43622.61140046296</v>
      </c>
      <c r="X29" s="89" t="s">
        <v>332</v>
      </c>
      <c r="Y29" s="86"/>
      <c r="Z29" s="86"/>
      <c r="AA29" s="92" t="s">
        <v>361</v>
      </c>
      <c r="AB29" s="86"/>
      <c r="AC29" s="86" t="b">
        <v>0</v>
      </c>
      <c r="AD29" s="86">
        <v>0</v>
      </c>
      <c r="AE29" s="92" t="s">
        <v>367</v>
      </c>
      <c r="AF29" s="86" t="b">
        <v>0</v>
      </c>
      <c r="AG29" s="86" t="s">
        <v>369</v>
      </c>
      <c r="AH29" s="86"/>
      <c r="AI29" s="92" t="s">
        <v>367</v>
      </c>
      <c r="AJ29" s="86" t="b">
        <v>0</v>
      </c>
      <c r="AK29" s="86">
        <v>0</v>
      </c>
      <c r="AL29" s="92" t="s">
        <v>367</v>
      </c>
      <c r="AM29" s="86" t="s">
        <v>378</v>
      </c>
      <c r="AN29" s="86" t="b">
        <v>0</v>
      </c>
      <c r="AO29" s="92" t="s">
        <v>361</v>
      </c>
      <c r="AP29" s="86" t="s">
        <v>176</v>
      </c>
      <c r="AQ29" s="86">
        <v>0</v>
      </c>
      <c r="AR29" s="86">
        <v>0</v>
      </c>
      <c r="AS29" s="86"/>
      <c r="AT29" s="86"/>
      <c r="AU29" s="86"/>
      <c r="AV29" s="86"/>
      <c r="AW29" s="86"/>
      <c r="AX29" s="86"/>
      <c r="AY29" s="86"/>
      <c r="AZ29" s="86"/>
      <c r="BA29">
        <v>6</v>
      </c>
      <c r="BB29" s="85" t="str">
        <f>REPLACE(INDEX(GroupVertices[Group],MATCH(Edges24[[#This Row],[Vertex 1]],GroupVertices[Vertex],0)),1,1,"")</f>
        <v>1</v>
      </c>
      <c r="BC29" s="85" t="str">
        <f>REPLACE(INDEX(GroupVertices[Group],MATCH(Edges24[[#This Row],[Vertex 2]],GroupVertices[Vertex],0)),1,1,"")</f>
        <v>1</v>
      </c>
      <c r="BD29" s="51">
        <v>1</v>
      </c>
      <c r="BE29" s="52">
        <v>12.5</v>
      </c>
      <c r="BF29" s="51">
        <v>1</v>
      </c>
      <c r="BG29" s="52">
        <v>12.5</v>
      </c>
      <c r="BH29" s="51">
        <v>0</v>
      </c>
      <c r="BI29" s="52">
        <v>0</v>
      </c>
      <c r="BJ29" s="51">
        <v>6</v>
      </c>
      <c r="BK29" s="52">
        <v>75</v>
      </c>
      <c r="BL29" s="51">
        <v>8</v>
      </c>
    </row>
    <row r="30" spans="1:64" ht="15">
      <c r="A30" s="84" t="s">
        <v>226</v>
      </c>
      <c r="B30" s="84" t="s">
        <v>226</v>
      </c>
      <c r="C30" s="53"/>
      <c r="D30" s="54"/>
      <c r="E30" s="65"/>
      <c r="F30" s="55"/>
      <c r="G30" s="53"/>
      <c r="H30" s="57"/>
      <c r="I30" s="56"/>
      <c r="J30" s="56"/>
      <c r="K30" s="36" t="s">
        <v>65</v>
      </c>
      <c r="L30" s="83">
        <v>35</v>
      </c>
      <c r="M30" s="83"/>
      <c r="N30" s="63"/>
      <c r="O30" s="86" t="s">
        <v>176</v>
      </c>
      <c r="P30" s="88">
        <v>43623.29497685185</v>
      </c>
      <c r="Q30" s="86" t="s">
        <v>254</v>
      </c>
      <c r="R30" s="89" t="s">
        <v>269</v>
      </c>
      <c r="S30" s="86" t="s">
        <v>278</v>
      </c>
      <c r="T30" s="86"/>
      <c r="U30" s="86"/>
      <c r="V30" s="89" t="s">
        <v>305</v>
      </c>
      <c r="W30" s="88">
        <v>43623.29497685185</v>
      </c>
      <c r="X30" s="89" t="s">
        <v>333</v>
      </c>
      <c r="Y30" s="86"/>
      <c r="Z30" s="86"/>
      <c r="AA30" s="92" t="s">
        <v>362</v>
      </c>
      <c r="AB30" s="86"/>
      <c r="AC30" s="86" t="b">
        <v>0</v>
      </c>
      <c r="AD30" s="86">
        <v>0</v>
      </c>
      <c r="AE30" s="92" t="s">
        <v>367</v>
      </c>
      <c r="AF30" s="86" t="b">
        <v>0</v>
      </c>
      <c r="AG30" s="86" t="s">
        <v>369</v>
      </c>
      <c r="AH30" s="86"/>
      <c r="AI30" s="92" t="s">
        <v>367</v>
      </c>
      <c r="AJ30" s="86" t="b">
        <v>0</v>
      </c>
      <c r="AK30" s="86">
        <v>0</v>
      </c>
      <c r="AL30" s="92" t="s">
        <v>367</v>
      </c>
      <c r="AM30" s="86" t="s">
        <v>378</v>
      </c>
      <c r="AN30" s="86" t="b">
        <v>0</v>
      </c>
      <c r="AO30" s="92" t="s">
        <v>362</v>
      </c>
      <c r="AP30" s="86" t="s">
        <v>176</v>
      </c>
      <c r="AQ30" s="86">
        <v>0</v>
      </c>
      <c r="AR30" s="86">
        <v>0</v>
      </c>
      <c r="AS30" s="86"/>
      <c r="AT30" s="86"/>
      <c r="AU30" s="86"/>
      <c r="AV30" s="86"/>
      <c r="AW30" s="86"/>
      <c r="AX30" s="86"/>
      <c r="AY30" s="86"/>
      <c r="AZ30" s="86"/>
      <c r="BA30">
        <v>6</v>
      </c>
      <c r="BB30" s="85" t="str">
        <f>REPLACE(INDEX(GroupVertices[Group],MATCH(Edges24[[#This Row],[Vertex 1]],GroupVertices[Vertex],0)),1,1,"")</f>
        <v>1</v>
      </c>
      <c r="BC30" s="85" t="str">
        <f>REPLACE(INDEX(GroupVertices[Group],MATCH(Edges24[[#This Row],[Vertex 2]],GroupVertices[Vertex],0)),1,1,"")</f>
        <v>1</v>
      </c>
      <c r="BD30" s="51">
        <v>0</v>
      </c>
      <c r="BE30" s="52">
        <v>0</v>
      </c>
      <c r="BF30" s="51">
        <v>1</v>
      </c>
      <c r="BG30" s="52">
        <v>6.666666666666667</v>
      </c>
      <c r="BH30" s="51">
        <v>0</v>
      </c>
      <c r="BI30" s="52">
        <v>0</v>
      </c>
      <c r="BJ30" s="51">
        <v>14</v>
      </c>
      <c r="BK30" s="52">
        <v>93.33333333333333</v>
      </c>
      <c r="BL30" s="51">
        <v>15</v>
      </c>
    </row>
    <row r="31" spans="1:64" ht="15">
      <c r="A31" s="84" t="s">
        <v>226</v>
      </c>
      <c r="B31" s="84" t="s">
        <v>226</v>
      </c>
      <c r="C31" s="53"/>
      <c r="D31" s="54"/>
      <c r="E31" s="65"/>
      <c r="F31" s="55"/>
      <c r="G31" s="53"/>
      <c r="H31" s="57"/>
      <c r="I31" s="56"/>
      <c r="J31" s="56"/>
      <c r="K31" s="36" t="s">
        <v>65</v>
      </c>
      <c r="L31" s="83">
        <v>36</v>
      </c>
      <c r="M31" s="83"/>
      <c r="N31" s="63"/>
      <c r="O31" s="86" t="s">
        <v>176</v>
      </c>
      <c r="P31" s="88">
        <v>43629.949224537035</v>
      </c>
      <c r="Q31" s="86" t="s">
        <v>255</v>
      </c>
      <c r="R31" s="89" t="s">
        <v>270</v>
      </c>
      <c r="S31" s="86" t="s">
        <v>278</v>
      </c>
      <c r="T31" s="86"/>
      <c r="U31" s="89" t="s">
        <v>294</v>
      </c>
      <c r="V31" s="89" t="s">
        <v>294</v>
      </c>
      <c r="W31" s="88">
        <v>43629.949224537035</v>
      </c>
      <c r="X31" s="89" t="s">
        <v>334</v>
      </c>
      <c r="Y31" s="86"/>
      <c r="Z31" s="86"/>
      <c r="AA31" s="92" t="s">
        <v>363</v>
      </c>
      <c r="AB31" s="86"/>
      <c r="AC31" s="86" t="b">
        <v>0</v>
      </c>
      <c r="AD31" s="86">
        <v>0</v>
      </c>
      <c r="AE31" s="92" t="s">
        <v>367</v>
      </c>
      <c r="AF31" s="86" t="b">
        <v>0</v>
      </c>
      <c r="AG31" s="86" t="s">
        <v>369</v>
      </c>
      <c r="AH31" s="86"/>
      <c r="AI31" s="92" t="s">
        <v>367</v>
      </c>
      <c r="AJ31" s="86" t="b">
        <v>0</v>
      </c>
      <c r="AK31" s="86">
        <v>0</v>
      </c>
      <c r="AL31" s="92" t="s">
        <v>367</v>
      </c>
      <c r="AM31" s="86" t="s">
        <v>378</v>
      </c>
      <c r="AN31" s="86" t="b">
        <v>0</v>
      </c>
      <c r="AO31" s="92" t="s">
        <v>363</v>
      </c>
      <c r="AP31" s="86" t="s">
        <v>176</v>
      </c>
      <c r="AQ31" s="86">
        <v>0</v>
      </c>
      <c r="AR31" s="86">
        <v>0</v>
      </c>
      <c r="AS31" s="86"/>
      <c r="AT31" s="86"/>
      <c r="AU31" s="86"/>
      <c r="AV31" s="86"/>
      <c r="AW31" s="86"/>
      <c r="AX31" s="86"/>
      <c r="AY31" s="86"/>
      <c r="AZ31" s="86"/>
      <c r="BA31">
        <v>6</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10</v>
      </c>
      <c r="BK31" s="52">
        <v>100</v>
      </c>
      <c r="BL31" s="51">
        <v>10</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hyperlinks>
    <hyperlink ref="R6" r:id="rId1" display="http://hispanic-jobs.com/jobs/vatican-journalist--rome-reports_rome-reports-srl_rome---outside-the-usa---italy/5239124?type=search&amp;auth_sess=8lhdsl3f8fh1b36kivorud7u62&amp;ref=1d52421eeb69b7029cd5c29b9"/>
    <hyperlink ref="R7" r:id="rId2" display="https://poet-on-a-hill.blogspot.com/2019/06/wartime-childhood.html?spref=tw"/>
    <hyperlink ref="R9" r:id="rId3" display="https://www.instagram.com/p/BygXf_EF9kf/?igshid=18gyrhd9g973w"/>
    <hyperlink ref="R10" r:id="rId4" display="https://www.instagram.com/p/Byk7_bqHKNt/?igshid=1lbi6xkfuh1os"/>
    <hyperlink ref="R11" r:id="rId5" display="http://womenspowerbook.org/articles/The-American-Presidential-Elections-2016-Will-Hillary-or-Trump-Win-in-The-Social-Media-And-The-Main-Media-Battle-womens-power-book.htm"/>
    <hyperlink ref="R12" r:id="rId6" display="http://womenspowerbook.org/articles/The-American-Presidential-Elections-2016-Will-Hillary-or-Trump-Win-in-The-Social-Media-And-The-Main-Media-Battle-womens-power-book.htm"/>
    <hyperlink ref="R13" r:id="rId7" display="http://womenspowerbook.org/articles/The-American-Presidential-Elections-2016-Will-Hillary-or-Trump-Win-in-The-Social-Media-And-The-Main-Media-Battle-womens-power-book.htm"/>
    <hyperlink ref="R14" r:id="rId8" display="http://womenspowerbook.org/articles/The-American-Presidential-Elections-2016-Will-Hillary-or-Trump-Win-in-The-Social-Media-And-The-Main-Media-Battle-womens-power-book.htm"/>
    <hyperlink ref="R15" r:id="rId9" display="https://www.instagram.com/p/Bym5-6BAkMD/?igshid=7ufh7qwupugt"/>
    <hyperlink ref="R16" r:id="rId10" display="https://www.facebook.com/login.php?next=https%3A%2F%2Fwww.facebook.com%2Fgroups%2F344855062239313%2F"/>
    <hyperlink ref="R18" r:id="rId11" display="https://link.medium.com/pwRDxbndfX"/>
    <hyperlink ref="R19" r:id="rId12" display="https://www.hollywoodreporter.com/live-feed/disney-exec-talks-marvel-shows-creating-a-digital-hearth-1216807"/>
    <hyperlink ref="R20" r:id="rId13" display="http://womenspowerbook.org/articles/The-American-Presidential-Elections-2016-Will-Hillary-or-Trump-Win-in-The-Social-Media-And-The-Main-Media-Battle-womens-power-book.htm"/>
    <hyperlink ref="R21" r:id="rId14" display="http://womenspowerbook.org/articles/The-American-Presidential-Elections-2016-Will-Hillary-or-Trump-Win-in-The-Social-Media-And-The-Main-Media-Battle-womens-power-book.htm"/>
    <hyperlink ref="R22" r:id="rId15" display="http://womenspowerbook.org/articles/The-American-Presidential-Elections-2016-Will-Hillary-or-Trump-Win-in-The-Social-Media-And-The-Main-Media-Battle-womens-power-book.htm"/>
    <hyperlink ref="R23" r:id="rId16" display="http://womenspowerbook.org/articles/The-American-Presidential-Elections-2016-Will-Hillary-or-Trump-Win-in-The-Social-Media-And-The-Main-Media-Battle-womens-power-book.htm"/>
    <hyperlink ref="R24" r:id="rId17" display="http://womenspowerbook.org/articles/The-American-Presidential-Elections-2016-Will-Hillary-or-Trump-Win-in-The-Social-Media-And-The-Main-Media-Battle-womens-power-book.htm"/>
    <hyperlink ref="R25" r:id="rId18" display="http://womenspowerbook.org/articles/The-American-Presidential-Elections-2016-Will-Hillary-or-Trump-Win-in-The-Social-Media-And-The-Main-Media-Battle-womens-power-book.htm"/>
    <hyperlink ref="R26" r:id="rId19" display="https://americandigest.news/trump-wades-into-brexit-and-police-search-for-virginia-beach-motive-mediachat-news-today/"/>
    <hyperlink ref="R27" r:id="rId20" display="https://americandigest.news/2-salvadoran-migrants-die-after-being-apprehended-at-border-over-the-weekend-mediachat-news-today/"/>
    <hyperlink ref="R28" r:id="rId21" display="https://americandigest.news/the-vice-chair-of-the-fed-says-if-the-yield-curve-inverts-he-would-take-it-seriously-mediachat-news-today/"/>
    <hyperlink ref="R29" r:id="rId22" display="https://americandigest.news/england-fans-behaviour-an-embarrassment-mediachat-news-today/"/>
    <hyperlink ref="R30" r:id="rId23" display="https://americandigest.news/one-cadet-killed-in-training-accident-at-west-point-21-others-injured-mediachat-news-today/"/>
    <hyperlink ref="R31" r:id="rId24" display="https://americandigest.news/red-robin-callaway-golf-rh-more-mediachat-news-today/"/>
    <hyperlink ref="U3" r:id="rId25" display="https://pbs.twimg.com/tweet_video_thumb/D8F9XKwXYAICEba.jpg"/>
    <hyperlink ref="U6" r:id="rId26" display="https://pbs.twimg.com/media/D8dzAcKXsAAjrDD.jpg"/>
    <hyperlink ref="U11" r:id="rId27" display="https://pbs.twimg.com/media/C2dAKP2WIAATDzT.jpg"/>
    <hyperlink ref="U12" r:id="rId28" display="https://pbs.twimg.com/media/C2dAKP2WIAATDzT.jpg"/>
    <hyperlink ref="U13" r:id="rId29" display="https://pbs.twimg.com/media/C2dAKP2WIAATDzT.jpg"/>
    <hyperlink ref="U14" r:id="rId30" display="https://pbs.twimg.com/media/C2dAKP2WIAATDzT.jpg"/>
    <hyperlink ref="U20" r:id="rId31" display="https://pbs.twimg.com/media/C2dkJtkXcAA0cBx.jpg"/>
    <hyperlink ref="U21" r:id="rId32" display="https://pbs.twimg.com/media/C2dkJtkXcAA0cBx.jpg"/>
    <hyperlink ref="U22" r:id="rId33" display="https://pbs.twimg.com/media/C2dkJtkXcAA0cBx.jpg"/>
    <hyperlink ref="U23" r:id="rId34" display="https://pbs.twimg.com/media/C2dkJtkXcAA0cBx.jpg"/>
    <hyperlink ref="U24" r:id="rId35" display="https://pbs.twimg.com/media/C2dkJtkXcAA0cBx.jpg"/>
    <hyperlink ref="U25" r:id="rId36" display="https://pbs.twimg.com/media/C2dkJtkXcAA0cBx.jpg"/>
    <hyperlink ref="U28" r:id="rId37" display="https://pbs.twimg.com/media/D8PfLD4UcAA9olH.jpg"/>
    <hyperlink ref="U29" r:id="rId38" display="https://pbs.twimg.com/media/D8YrtNHXkAETvRR.jpg"/>
    <hyperlink ref="U31" r:id="rId39" display="https://pbs.twimg.com/media/D8-eLgNVUAA-QXF.jpg"/>
    <hyperlink ref="V3" r:id="rId40" display="https://pbs.twimg.com/tweet_video_thumb/D8F9XKwXYAICEba.jpg"/>
    <hyperlink ref="V4" r:id="rId41" display="http://pbs.twimg.com/profile_images/694680759827759104/_NuRqdMy_normal.jpg"/>
    <hyperlink ref="V5" r:id="rId42" display="http://pbs.twimg.com/profile_images/1136123770509365250/ZgWcCHnf_normal.jpg"/>
    <hyperlink ref="V6" r:id="rId43" display="https://pbs.twimg.com/media/D8dzAcKXsAAjrDD.jpg"/>
    <hyperlink ref="V7" r:id="rId44" display="http://pbs.twimg.com/profile_images/3372354615/8f3860c5e1ddf7a52990cee8568b88da_normal.jpeg"/>
    <hyperlink ref="V8" r:id="rId45" display="http://pbs.twimg.com/profile_images/748903314343993345/HT418bYG_normal.jpg"/>
    <hyperlink ref="V9" r:id="rId46" display="http://pbs.twimg.com/profile_images/1045349823367524352/k1mUr8QM_normal.jpg"/>
    <hyperlink ref="V10" r:id="rId47" display="http://pbs.twimg.com/profile_images/1053035154049048576/xSeKMGnX_normal.jpg"/>
    <hyperlink ref="V11" r:id="rId48" display="https://pbs.twimg.com/media/C2dAKP2WIAATDzT.jpg"/>
    <hyperlink ref="V12" r:id="rId49" display="https://pbs.twimg.com/media/C2dAKP2WIAATDzT.jpg"/>
    <hyperlink ref="V13" r:id="rId50" display="https://pbs.twimg.com/media/C2dAKP2WIAATDzT.jpg"/>
    <hyperlink ref="V14" r:id="rId51" display="https://pbs.twimg.com/media/C2dAKP2WIAATDzT.jpg"/>
    <hyperlink ref="V15" r:id="rId52" display="http://pbs.twimg.com/profile_images/673852237458862080/zyKq_vMo_normal.jpg"/>
    <hyperlink ref="V16" r:id="rId53" display="http://pbs.twimg.com/profile_images/2692259644/7e585c26608630cf887f78d0fb9caa22_normal.jpeg"/>
    <hyperlink ref="V17" r:id="rId54" display="http://pbs.twimg.com/profile_images/1105476979875373059/aETuJJCV_normal.jpg"/>
    <hyperlink ref="V18" r:id="rId55" display="http://pbs.twimg.com/profile_images/1062510630492528641/Tm30HDnT_normal.jpg"/>
    <hyperlink ref="V19" r:id="rId56" display="http://pbs.twimg.com/profile_images/1062510630492528641/Tm30HDnT_normal.jpg"/>
    <hyperlink ref="V20" r:id="rId57" display="https://pbs.twimg.com/media/C2dkJtkXcAA0cBx.jpg"/>
    <hyperlink ref="V21" r:id="rId58" display="https://pbs.twimg.com/media/C2dkJtkXcAA0cBx.jpg"/>
    <hyperlink ref="V22" r:id="rId59" display="https://pbs.twimg.com/media/C2dkJtkXcAA0cBx.jpg"/>
    <hyperlink ref="V23" r:id="rId60" display="https://pbs.twimg.com/media/C2dkJtkXcAA0cBx.jpg"/>
    <hyperlink ref="V24" r:id="rId61" display="https://pbs.twimg.com/media/C2dkJtkXcAA0cBx.jpg"/>
    <hyperlink ref="V25" r:id="rId62" display="https://pbs.twimg.com/media/C2dkJtkXcAA0cBx.jpg"/>
    <hyperlink ref="V26" r:id="rId63" display="http://pbs.twimg.com/profile_images/1131462921098321920/voaaiZfG_normal.png"/>
    <hyperlink ref="V27" r:id="rId64" display="http://pbs.twimg.com/profile_images/1131462921098321920/voaaiZfG_normal.png"/>
    <hyperlink ref="V28" r:id="rId65" display="https://pbs.twimg.com/media/D8PfLD4UcAA9olH.jpg"/>
    <hyperlink ref="V29" r:id="rId66" display="https://pbs.twimg.com/media/D8YrtNHXkAETvRR.jpg"/>
    <hyperlink ref="V30" r:id="rId67" display="http://pbs.twimg.com/profile_images/1131462921098321920/voaaiZfG_normal.png"/>
    <hyperlink ref="V31" r:id="rId68" display="https://pbs.twimg.com/media/D8-eLgNVUAA-QXF.jpg"/>
    <hyperlink ref="X3" r:id="rId69" display="https://twitter.com/#!/gabrielsurfcat/status/1135326435198021638"/>
    <hyperlink ref="X4" r:id="rId70" display="https://twitter.com/#!/chlj/status/1135329074119938048"/>
    <hyperlink ref="X5" r:id="rId71" display="https://twitter.com/#!/swagga242/status/1136128991105048578"/>
    <hyperlink ref="X6" r:id="rId72" display="https://twitter.com/#!/hispanicjobs/status/1137003884646490112"/>
    <hyperlink ref="X7" r:id="rId73" display="https://twitter.com/#!/poetonahill/status/1137087446741594112"/>
    <hyperlink ref="X8" r:id="rId74" display="https://twitter.com/#!/antony511/status/1137184670939058176"/>
    <hyperlink ref="X9" r:id="rId75" display="https://twitter.com/#!/unibadan_oaps/status/1137848611767762954"/>
    <hyperlink ref="X10" r:id="rId76" display="https://twitter.com/#!/d_aruwajoye/status/1138491819677949957"/>
    <hyperlink ref="X11" r:id="rId77" display="https://twitter.com/#!/womenspowerbook/status/1135420102122332160"/>
    <hyperlink ref="X12" r:id="rId78" display="https://twitter.com/#!/womenspowerbook/status/1136460478761373696"/>
    <hyperlink ref="X13" r:id="rId79" display="https://twitter.com/#!/womenspowerbook/status/1137512907082739712"/>
    <hyperlink ref="X14" r:id="rId80" display="https://twitter.com/#!/womenspowerbook/status/1138637053615398912"/>
    <hyperlink ref="X15" r:id="rId81" display="https://twitter.com/#!/iyereikhide/status/1138768858897035266"/>
    <hyperlink ref="X16" r:id="rId82" display="https://twitter.com/#!/media_chat/status/809609183960113152"/>
    <hyperlink ref="X17" r:id="rId83" display="https://twitter.com/#!/mr_lewanted/status/1138836677621821441"/>
    <hyperlink ref="X18" r:id="rId84" display="https://twitter.com/#!/derekeb/status/1135974898189230080"/>
    <hyperlink ref="X19" r:id="rId85" display="https://twitter.com/#!/derekeb/status/1138853776310169600"/>
    <hyperlink ref="X20" r:id="rId86" display="https://twitter.com/#!/faithatheismnub/status/1135617148183896064"/>
    <hyperlink ref="X21" r:id="rId87" display="https://twitter.com/#!/faithatheismnub/status/1136341425845673992"/>
    <hyperlink ref="X22" r:id="rId88" display="https://twitter.com/#!/faithatheismnub/status/1137061180948865024"/>
    <hyperlink ref="X23" r:id="rId89" display="https://twitter.com/#!/faithatheismnub/status/1137790723477135360"/>
    <hyperlink ref="X24" r:id="rId90" display="https://twitter.com/#!/faithatheismnub/status/1138519043206500352"/>
    <hyperlink ref="X25" r:id="rId91" display="https://twitter.com/#!/faithatheismnub/status/1139247580003610624"/>
    <hyperlink ref="X26" r:id="rId92" display="https://twitter.com/#!/americandigest_/status/1135569540241342465"/>
    <hyperlink ref="X27" r:id="rId93" display="https://twitter.com/#!/americandigest_/status/1135813243346259968"/>
    <hyperlink ref="X28" r:id="rId94" display="https://twitter.com/#!/americandigest_/status/1135996914024013824"/>
    <hyperlink ref="X29" r:id="rId95" display="https://twitter.com/#!/americandigest_/status/1136644014021779456"/>
    <hyperlink ref="X30" r:id="rId96" display="https://twitter.com/#!/americandigest_/status/1136891732757491723"/>
    <hyperlink ref="X31" r:id="rId97" display="https://twitter.com/#!/americandigest_/status/1139303153285812224"/>
  </hyperlinks>
  <printOptions/>
  <pageMargins left="0.7" right="0.7" top="0.75" bottom="0.75" header="0.3" footer="0.3"/>
  <pageSetup horizontalDpi="600" verticalDpi="600" orientation="portrait" r:id="rId101"/>
  <legacyDrawing r:id="rId99"/>
  <tableParts>
    <tablePart r:id="rId1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v>
      </c>
      <c r="B1" s="13" t="s">
        <v>34</v>
      </c>
    </row>
    <row r="2" spans="1:2" ht="15">
      <c r="A2" s="124" t="s">
        <v>222</v>
      </c>
      <c r="B2" s="85">
        <v>4</v>
      </c>
    </row>
    <row r="3" spans="1:2" ht="15">
      <c r="A3" s="124" t="s">
        <v>217</v>
      </c>
      <c r="B3" s="85">
        <v>4</v>
      </c>
    </row>
    <row r="4" spans="1:2" ht="15">
      <c r="A4" s="124" t="s">
        <v>224</v>
      </c>
      <c r="B4" s="85">
        <v>2</v>
      </c>
    </row>
    <row r="5" spans="1:2" ht="15">
      <c r="A5" s="124" t="s">
        <v>212</v>
      </c>
      <c r="B5" s="85">
        <v>1</v>
      </c>
    </row>
    <row r="6" spans="1:2" ht="15">
      <c r="A6" s="124" t="s">
        <v>213</v>
      </c>
      <c r="B6" s="85">
        <v>1</v>
      </c>
    </row>
    <row r="7" spans="1:2" ht="15">
      <c r="A7" s="124" t="s">
        <v>221</v>
      </c>
      <c r="B7" s="85">
        <v>0</v>
      </c>
    </row>
    <row r="8" spans="1:2" ht="15">
      <c r="A8" s="124" t="s">
        <v>220</v>
      </c>
      <c r="B8" s="85">
        <v>0</v>
      </c>
    </row>
    <row r="9" spans="1:2" ht="15">
      <c r="A9" s="124" t="s">
        <v>223</v>
      </c>
      <c r="B9" s="85">
        <v>0</v>
      </c>
    </row>
    <row r="10" spans="1:2" ht="15">
      <c r="A10" s="124" t="s">
        <v>225</v>
      </c>
      <c r="B10" s="85">
        <v>0</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855</v>
      </c>
      <c r="B25" t="s">
        <v>854</v>
      </c>
    </row>
    <row r="26" spans="1:2" ht="15">
      <c r="A26" s="136" t="s">
        <v>857</v>
      </c>
      <c r="B26" s="3"/>
    </row>
    <row r="27" spans="1:2" ht="15">
      <c r="A27" s="137" t="s">
        <v>858</v>
      </c>
      <c r="B27" s="3"/>
    </row>
    <row r="28" spans="1:2" ht="15">
      <c r="A28" s="138" t="s">
        <v>859</v>
      </c>
      <c r="B28" s="3"/>
    </row>
    <row r="29" spans="1:2" ht="15">
      <c r="A29" s="139" t="s">
        <v>860</v>
      </c>
      <c r="B29" s="3">
        <v>1</v>
      </c>
    </row>
    <row r="30" spans="1:2" ht="15">
      <c r="A30" s="136" t="s">
        <v>861</v>
      </c>
      <c r="B30" s="3"/>
    </row>
    <row r="31" spans="1:2" ht="15">
      <c r="A31" s="137" t="s">
        <v>862</v>
      </c>
      <c r="B31" s="3"/>
    </row>
    <row r="32" spans="1:2" ht="15">
      <c r="A32" s="138" t="s">
        <v>863</v>
      </c>
      <c r="B32" s="3"/>
    </row>
    <row r="33" spans="1:2" ht="15">
      <c r="A33" s="139" t="s">
        <v>864</v>
      </c>
      <c r="B33" s="3">
        <v>2</v>
      </c>
    </row>
    <row r="34" spans="1:2" ht="15">
      <c r="A34" s="138" t="s">
        <v>865</v>
      </c>
      <c r="B34" s="3"/>
    </row>
    <row r="35" spans="1:2" ht="15">
      <c r="A35" s="139" t="s">
        <v>866</v>
      </c>
      <c r="B35" s="3">
        <v>1</v>
      </c>
    </row>
    <row r="36" spans="1:2" ht="15">
      <c r="A36" s="139" t="s">
        <v>867</v>
      </c>
      <c r="B36" s="3">
        <v>1</v>
      </c>
    </row>
    <row r="37" spans="1:2" ht="15">
      <c r="A37" s="139" t="s">
        <v>868</v>
      </c>
      <c r="B37" s="3">
        <v>1</v>
      </c>
    </row>
    <row r="38" spans="1:2" ht="15">
      <c r="A38" s="138" t="s">
        <v>869</v>
      </c>
      <c r="B38" s="3"/>
    </row>
    <row r="39" spans="1:2" ht="15">
      <c r="A39" s="139" t="s">
        <v>870</v>
      </c>
      <c r="B39" s="3">
        <v>1</v>
      </c>
    </row>
    <row r="40" spans="1:2" ht="15">
      <c r="A40" s="139" t="s">
        <v>868</v>
      </c>
      <c r="B40" s="3">
        <v>1</v>
      </c>
    </row>
    <row r="41" spans="1:2" ht="15">
      <c r="A41" s="139" t="s">
        <v>871</v>
      </c>
      <c r="B41" s="3">
        <v>1</v>
      </c>
    </row>
    <row r="42" spans="1:2" ht="15">
      <c r="A42" s="138" t="s">
        <v>872</v>
      </c>
      <c r="B42" s="3"/>
    </row>
    <row r="43" spans="1:2" ht="15">
      <c r="A43" s="139" t="s">
        <v>860</v>
      </c>
      <c r="B43" s="3">
        <v>1</v>
      </c>
    </row>
    <row r="44" spans="1:2" ht="15">
      <c r="A44" s="139" t="s">
        <v>868</v>
      </c>
      <c r="B44" s="3">
        <v>1</v>
      </c>
    </row>
    <row r="45" spans="1:2" ht="15">
      <c r="A45" s="138" t="s">
        <v>873</v>
      </c>
      <c r="B45" s="3"/>
    </row>
    <row r="46" spans="1:2" ht="15">
      <c r="A46" s="139" t="s">
        <v>874</v>
      </c>
      <c r="B46" s="3">
        <v>1</v>
      </c>
    </row>
    <row r="47" spans="1:2" ht="15">
      <c r="A47" s="139" t="s">
        <v>875</v>
      </c>
      <c r="B47" s="3">
        <v>1</v>
      </c>
    </row>
    <row r="48" spans="1:2" ht="15">
      <c r="A48" s="138" t="s">
        <v>876</v>
      </c>
      <c r="B48" s="3"/>
    </row>
    <row r="49" spans="1:2" ht="15">
      <c r="A49" s="139" t="s">
        <v>870</v>
      </c>
      <c r="B49" s="3">
        <v>1</v>
      </c>
    </row>
    <row r="50" spans="1:2" ht="15">
      <c r="A50" s="139" t="s">
        <v>875</v>
      </c>
      <c r="B50" s="3">
        <v>1</v>
      </c>
    </row>
    <row r="51" spans="1:2" ht="15">
      <c r="A51" s="139" t="s">
        <v>868</v>
      </c>
      <c r="B51" s="3">
        <v>1</v>
      </c>
    </row>
    <row r="52" spans="1:2" ht="15">
      <c r="A52" s="139" t="s">
        <v>877</v>
      </c>
      <c r="B52" s="3">
        <v>1</v>
      </c>
    </row>
    <row r="53" spans="1:2" ht="15">
      <c r="A53" s="138" t="s">
        <v>878</v>
      </c>
      <c r="B53" s="3"/>
    </row>
    <row r="54" spans="1:2" ht="15">
      <c r="A54" s="139" t="s">
        <v>874</v>
      </c>
      <c r="B54" s="3">
        <v>1</v>
      </c>
    </row>
    <row r="55" spans="1:2" ht="15">
      <c r="A55" s="138" t="s">
        <v>879</v>
      </c>
      <c r="B55" s="3"/>
    </row>
    <row r="56" spans="1:2" ht="15">
      <c r="A56" s="139" t="s">
        <v>880</v>
      </c>
      <c r="B56" s="3">
        <v>1</v>
      </c>
    </row>
    <row r="57" spans="1:2" ht="15">
      <c r="A57" s="139" t="s">
        <v>868</v>
      </c>
      <c r="B57" s="3">
        <v>1</v>
      </c>
    </row>
    <row r="58" spans="1:2" ht="15">
      <c r="A58" s="139" t="s">
        <v>881</v>
      </c>
      <c r="B58" s="3">
        <v>1</v>
      </c>
    </row>
    <row r="59" spans="1:2" ht="15">
      <c r="A59" s="138" t="s">
        <v>882</v>
      </c>
      <c r="B59" s="3"/>
    </row>
    <row r="60" spans="1:2" ht="15">
      <c r="A60" s="139" t="s">
        <v>883</v>
      </c>
      <c r="B60" s="3">
        <v>1</v>
      </c>
    </row>
    <row r="61" spans="1:2" ht="15">
      <c r="A61" s="139" t="s">
        <v>868</v>
      </c>
      <c r="B61" s="3">
        <v>1</v>
      </c>
    </row>
    <row r="62" spans="1:2" ht="15">
      <c r="A62" s="138" t="s">
        <v>884</v>
      </c>
      <c r="B62" s="3"/>
    </row>
    <row r="63" spans="1:2" ht="15">
      <c r="A63" s="139" t="s">
        <v>874</v>
      </c>
      <c r="B63" s="3">
        <v>1</v>
      </c>
    </row>
    <row r="64" spans="1:2" ht="15">
      <c r="A64" s="139" t="s">
        <v>885</v>
      </c>
      <c r="B64" s="3">
        <v>1</v>
      </c>
    </row>
    <row r="65" spans="1:2" ht="15">
      <c r="A65" s="139" t="s">
        <v>867</v>
      </c>
      <c r="B65" s="3">
        <v>1</v>
      </c>
    </row>
    <row r="66" spans="1:2" ht="15">
      <c r="A66" s="139" t="s">
        <v>883</v>
      </c>
      <c r="B66" s="3">
        <v>1</v>
      </c>
    </row>
    <row r="67" spans="1:2" ht="15">
      <c r="A67" s="138" t="s">
        <v>886</v>
      </c>
      <c r="B67" s="3"/>
    </row>
    <row r="68" spans="1:2" ht="15">
      <c r="A68" s="139" t="s">
        <v>871</v>
      </c>
      <c r="B68" s="3">
        <v>1</v>
      </c>
    </row>
    <row r="69" spans="1:2" ht="15">
      <c r="A69" s="139" t="s">
        <v>881</v>
      </c>
      <c r="B69" s="3">
        <v>1</v>
      </c>
    </row>
    <row r="70" spans="1:2" ht="15">
      <c r="A70" s="136" t="s">
        <v>856</v>
      </c>
      <c r="B70"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192</v>
      </c>
      <c r="AT2" s="13" t="s">
        <v>395</v>
      </c>
      <c r="AU2" s="13" t="s">
        <v>396</v>
      </c>
      <c r="AV2" s="13" t="s">
        <v>397</v>
      </c>
      <c r="AW2" s="13" t="s">
        <v>398</v>
      </c>
      <c r="AX2" s="13" t="s">
        <v>399</v>
      </c>
      <c r="AY2" s="13" t="s">
        <v>400</v>
      </c>
      <c r="AZ2" s="13" t="s">
        <v>605</v>
      </c>
      <c r="BA2" s="130" t="s">
        <v>778</v>
      </c>
      <c r="BB2" s="130" t="s">
        <v>780</v>
      </c>
      <c r="BC2" s="130" t="s">
        <v>781</v>
      </c>
      <c r="BD2" s="130" t="s">
        <v>782</v>
      </c>
      <c r="BE2" s="130" t="s">
        <v>783</v>
      </c>
      <c r="BF2" s="130" t="s">
        <v>786</v>
      </c>
      <c r="BG2" s="130" t="s">
        <v>788</v>
      </c>
      <c r="BH2" s="130" t="s">
        <v>801</v>
      </c>
      <c r="BI2" s="130" t="s">
        <v>804</v>
      </c>
      <c r="BJ2" s="130" t="s">
        <v>815</v>
      </c>
      <c r="BK2" s="130" t="s">
        <v>841</v>
      </c>
      <c r="BL2" s="130" t="s">
        <v>842</v>
      </c>
      <c r="BM2" s="130" t="s">
        <v>843</v>
      </c>
      <c r="BN2" s="130" t="s">
        <v>844</v>
      </c>
      <c r="BO2" s="130" t="s">
        <v>845</v>
      </c>
      <c r="BP2" s="130" t="s">
        <v>846</v>
      </c>
      <c r="BQ2" s="130" t="s">
        <v>847</v>
      </c>
      <c r="BR2" s="130" t="s">
        <v>848</v>
      </c>
      <c r="BS2" s="130" t="s">
        <v>850</v>
      </c>
      <c r="BT2" s="3"/>
      <c r="BU2" s="3"/>
    </row>
    <row r="3" spans="1:73" ht="15" customHeight="1">
      <c r="A3" s="50" t="s">
        <v>212</v>
      </c>
      <c r="B3" s="53"/>
      <c r="C3" s="53" t="s">
        <v>64</v>
      </c>
      <c r="D3" s="54">
        <v>266.64578235499744</v>
      </c>
      <c r="E3" s="55"/>
      <c r="F3" s="112" t="s">
        <v>503</v>
      </c>
      <c r="G3" s="53"/>
      <c r="H3" s="57" t="s">
        <v>212</v>
      </c>
      <c r="I3" s="56"/>
      <c r="J3" s="56"/>
      <c r="K3" s="114" t="s">
        <v>535</v>
      </c>
      <c r="L3" s="59">
        <v>2500.5</v>
      </c>
      <c r="M3" s="60">
        <v>7267.22216796875</v>
      </c>
      <c r="N3" s="60">
        <v>5175.953125</v>
      </c>
      <c r="O3" s="58"/>
      <c r="P3" s="61"/>
      <c r="Q3" s="61"/>
      <c r="R3" s="51"/>
      <c r="S3" s="51">
        <v>1</v>
      </c>
      <c r="T3" s="51">
        <v>3</v>
      </c>
      <c r="U3" s="52">
        <v>1</v>
      </c>
      <c r="V3" s="52">
        <v>0.333333</v>
      </c>
      <c r="W3" s="52">
        <v>0.280774</v>
      </c>
      <c r="X3" s="52">
        <v>1.180822</v>
      </c>
      <c r="Y3" s="52">
        <v>0.3333333333333333</v>
      </c>
      <c r="Z3" s="52">
        <v>0.3333333333333333</v>
      </c>
      <c r="AA3" s="62">
        <v>3</v>
      </c>
      <c r="AB3" s="62"/>
      <c r="AC3" s="63"/>
      <c r="AD3" s="85" t="s">
        <v>401</v>
      </c>
      <c r="AE3" s="85">
        <v>2367</v>
      </c>
      <c r="AF3" s="85">
        <v>4714</v>
      </c>
      <c r="AG3" s="85">
        <v>32484</v>
      </c>
      <c r="AH3" s="85">
        <v>42475</v>
      </c>
      <c r="AI3" s="85"/>
      <c r="AJ3" s="85" t="s">
        <v>421</v>
      </c>
      <c r="AK3" s="85" t="s">
        <v>442</v>
      </c>
      <c r="AL3" s="90" t="s">
        <v>461</v>
      </c>
      <c r="AM3" s="85"/>
      <c r="AN3" s="87">
        <v>40882.18314814815</v>
      </c>
      <c r="AO3" s="90" t="s">
        <v>477</v>
      </c>
      <c r="AP3" s="85" t="b">
        <v>0</v>
      </c>
      <c r="AQ3" s="85" t="b">
        <v>0</v>
      </c>
      <c r="AR3" s="85" t="b">
        <v>0</v>
      </c>
      <c r="AS3" s="85" t="s">
        <v>369</v>
      </c>
      <c r="AT3" s="85">
        <v>150</v>
      </c>
      <c r="AU3" s="90" t="s">
        <v>497</v>
      </c>
      <c r="AV3" s="85" t="b">
        <v>0</v>
      </c>
      <c r="AW3" s="85" t="s">
        <v>513</v>
      </c>
      <c r="AX3" s="90" t="s">
        <v>514</v>
      </c>
      <c r="AY3" s="85" t="s">
        <v>66</v>
      </c>
      <c r="AZ3" s="85" t="str">
        <f>REPLACE(INDEX(GroupVertices[Group],MATCH(Vertices[[#This Row],[Vertex]],GroupVertices[Vertex],0)),1,1,"")</f>
        <v>3</v>
      </c>
      <c r="BA3" s="51"/>
      <c r="BB3" s="51"/>
      <c r="BC3" s="51"/>
      <c r="BD3" s="51"/>
      <c r="BE3" s="51" t="s">
        <v>279</v>
      </c>
      <c r="BF3" s="51" t="s">
        <v>279</v>
      </c>
      <c r="BG3" s="131" t="s">
        <v>709</v>
      </c>
      <c r="BH3" s="131" t="s">
        <v>709</v>
      </c>
      <c r="BI3" s="131" t="s">
        <v>749</v>
      </c>
      <c r="BJ3" s="131" t="s">
        <v>749</v>
      </c>
      <c r="BK3" s="131">
        <v>1</v>
      </c>
      <c r="BL3" s="134">
        <v>5</v>
      </c>
      <c r="BM3" s="131">
        <v>0</v>
      </c>
      <c r="BN3" s="134">
        <v>0</v>
      </c>
      <c r="BO3" s="131">
        <v>0</v>
      </c>
      <c r="BP3" s="134">
        <v>0</v>
      </c>
      <c r="BQ3" s="131">
        <v>19</v>
      </c>
      <c r="BR3" s="134">
        <v>95</v>
      </c>
      <c r="BS3" s="131">
        <v>20</v>
      </c>
      <c r="BT3" s="3"/>
      <c r="BU3" s="3"/>
    </row>
    <row r="4" spans="1:76" ht="15">
      <c r="A4" s="14" t="s">
        <v>227</v>
      </c>
      <c r="B4" s="15"/>
      <c r="C4" s="15" t="s">
        <v>64</v>
      </c>
      <c r="D4" s="93">
        <v>1000</v>
      </c>
      <c r="E4" s="81"/>
      <c r="F4" s="112" t="s">
        <v>504</v>
      </c>
      <c r="G4" s="15"/>
      <c r="H4" s="16" t="s">
        <v>227</v>
      </c>
      <c r="I4" s="66"/>
      <c r="J4" s="66"/>
      <c r="K4" s="114" t="s">
        <v>536</v>
      </c>
      <c r="L4" s="94">
        <v>1</v>
      </c>
      <c r="M4" s="95">
        <v>7471.63720703125</v>
      </c>
      <c r="N4" s="95">
        <v>9218.490234375</v>
      </c>
      <c r="O4" s="77"/>
      <c r="P4" s="96"/>
      <c r="Q4" s="96"/>
      <c r="R4" s="97"/>
      <c r="S4" s="51">
        <v>2</v>
      </c>
      <c r="T4" s="51">
        <v>0</v>
      </c>
      <c r="U4" s="52">
        <v>0</v>
      </c>
      <c r="V4" s="52">
        <v>0.25</v>
      </c>
      <c r="W4" s="52">
        <v>0.219222</v>
      </c>
      <c r="X4" s="52">
        <v>0.819129</v>
      </c>
      <c r="Y4" s="52">
        <v>1</v>
      </c>
      <c r="Z4" s="52">
        <v>0</v>
      </c>
      <c r="AA4" s="82">
        <v>4</v>
      </c>
      <c r="AB4" s="82"/>
      <c r="AC4" s="98"/>
      <c r="AD4" s="85" t="s">
        <v>402</v>
      </c>
      <c r="AE4" s="85">
        <v>31186</v>
      </c>
      <c r="AF4" s="85">
        <v>37259</v>
      </c>
      <c r="AG4" s="85">
        <v>71010</v>
      </c>
      <c r="AH4" s="85">
        <v>68962</v>
      </c>
      <c r="AI4" s="85"/>
      <c r="AJ4" s="85" t="s">
        <v>422</v>
      </c>
      <c r="AK4" s="85" t="s">
        <v>443</v>
      </c>
      <c r="AL4" s="90" t="s">
        <v>462</v>
      </c>
      <c r="AM4" s="85"/>
      <c r="AN4" s="87">
        <v>39845.25331018519</v>
      </c>
      <c r="AO4" s="90" t="s">
        <v>478</v>
      </c>
      <c r="AP4" s="85" t="b">
        <v>0</v>
      </c>
      <c r="AQ4" s="85" t="b">
        <v>0</v>
      </c>
      <c r="AR4" s="85" t="b">
        <v>1</v>
      </c>
      <c r="AS4" s="85" t="s">
        <v>369</v>
      </c>
      <c r="AT4" s="85">
        <v>1582</v>
      </c>
      <c r="AU4" s="90" t="s">
        <v>498</v>
      </c>
      <c r="AV4" s="85" t="b">
        <v>0</v>
      </c>
      <c r="AW4" s="85" t="s">
        <v>513</v>
      </c>
      <c r="AX4" s="90" t="s">
        <v>515</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215.3369006964425</v>
      </c>
      <c r="E5" s="81"/>
      <c r="F5" s="112" t="s">
        <v>295</v>
      </c>
      <c r="G5" s="15"/>
      <c r="H5" s="16" t="s">
        <v>213</v>
      </c>
      <c r="I5" s="66"/>
      <c r="J5" s="66"/>
      <c r="K5" s="114" t="s">
        <v>537</v>
      </c>
      <c r="L5" s="94">
        <v>2500.5</v>
      </c>
      <c r="M5" s="95">
        <v>3930.73095703125</v>
      </c>
      <c r="N5" s="95">
        <v>7736.0341796875</v>
      </c>
      <c r="O5" s="77"/>
      <c r="P5" s="96"/>
      <c r="Q5" s="96"/>
      <c r="R5" s="97"/>
      <c r="S5" s="51">
        <v>1</v>
      </c>
      <c r="T5" s="51">
        <v>3</v>
      </c>
      <c r="U5" s="52">
        <v>1</v>
      </c>
      <c r="V5" s="52">
        <v>0.333333</v>
      </c>
      <c r="W5" s="52">
        <v>0.280774</v>
      </c>
      <c r="X5" s="52">
        <v>1.180822</v>
      </c>
      <c r="Y5" s="52">
        <v>0.3333333333333333</v>
      </c>
      <c r="Z5" s="52">
        <v>0.3333333333333333</v>
      </c>
      <c r="AA5" s="82">
        <v>5</v>
      </c>
      <c r="AB5" s="82"/>
      <c r="AC5" s="98"/>
      <c r="AD5" s="85" t="s">
        <v>403</v>
      </c>
      <c r="AE5" s="85">
        <v>1978</v>
      </c>
      <c r="AF5" s="85">
        <v>2437</v>
      </c>
      <c r="AG5" s="85">
        <v>41133</v>
      </c>
      <c r="AH5" s="85">
        <v>6983</v>
      </c>
      <c r="AI5" s="85"/>
      <c r="AJ5" s="85" t="s">
        <v>423</v>
      </c>
      <c r="AK5" s="85" t="s">
        <v>444</v>
      </c>
      <c r="AL5" s="90" t="s">
        <v>463</v>
      </c>
      <c r="AM5" s="85"/>
      <c r="AN5" s="87">
        <v>39903.862395833334</v>
      </c>
      <c r="AO5" s="85"/>
      <c r="AP5" s="85" t="b">
        <v>0</v>
      </c>
      <c r="AQ5" s="85" t="b">
        <v>0</v>
      </c>
      <c r="AR5" s="85" t="b">
        <v>1</v>
      </c>
      <c r="AS5" s="85" t="s">
        <v>369</v>
      </c>
      <c r="AT5" s="85">
        <v>576</v>
      </c>
      <c r="AU5" s="90" t="s">
        <v>499</v>
      </c>
      <c r="AV5" s="85" t="b">
        <v>0</v>
      </c>
      <c r="AW5" s="85" t="s">
        <v>513</v>
      </c>
      <c r="AX5" s="90" t="s">
        <v>516</v>
      </c>
      <c r="AY5" s="85" t="s">
        <v>66</v>
      </c>
      <c r="AZ5" s="85" t="str">
        <f>REPLACE(INDEX(GroupVertices[Group],MATCH(Vertices[[#This Row],[Vertex]],GroupVertices[Vertex],0)),1,1,"")</f>
        <v>3</v>
      </c>
      <c r="BA5" s="51"/>
      <c r="BB5" s="51"/>
      <c r="BC5" s="51"/>
      <c r="BD5" s="51"/>
      <c r="BE5" s="51" t="s">
        <v>280</v>
      </c>
      <c r="BF5" s="51" t="s">
        <v>280</v>
      </c>
      <c r="BG5" s="131" t="s">
        <v>789</v>
      </c>
      <c r="BH5" s="131" t="s">
        <v>789</v>
      </c>
      <c r="BI5" s="131" t="s">
        <v>805</v>
      </c>
      <c r="BJ5" s="131" t="s">
        <v>805</v>
      </c>
      <c r="BK5" s="131">
        <v>0</v>
      </c>
      <c r="BL5" s="134">
        <v>0</v>
      </c>
      <c r="BM5" s="131">
        <v>0</v>
      </c>
      <c r="BN5" s="134">
        <v>0</v>
      </c>
      <c r="BO5" s="131">
        <v>0</v>
      </c>
      <c r="BP5" s="134">
        <v>0</v>
      </c>
      <c r="BQ5" s="131">
        <v>21</v>
      </c>
      <c r="BR5" s="134">
        <v>100</v>
      </c>
      <c r="BS5" s="131">
        <v>21</v>
      </c>
      <c r="BT5" s="2"/>
      <c r="BU5" s="3"/>
      <c r="BV5" s="3"/>
      <c r="BW5" s="3"/>
      <c r="BX5" s="3"/>
    </row>
    <row r="6" spans="1:76" ht="15">
      <c r="A6" s="14" t="s">
        <v>228</v>
      </c>
      <c r="B6" s="15"/>
      <c r="C6" s="15" t="s">
        <v>64</v>
      </c>
      <c r="D6" s="93">
        <v>312.11847589340937</v>
      </c>
      <c r="E6" s="81"/>
      <c r="F6" s="112" t="s">
        <v>505</v>
      </c>
      <c r="G6" s="15"/>
      <c r="H6" s="16" t="s">
        <v>228</v>
      </c>
      <c r="I6" s="66"/>
      <c r="J6" s="66"/>
      <c r="K6" s="114" t="s">
        <v>538</v>
      </c>
      <c r="L6" s="94">
        <v>1</v>
      </c>
      <c r="M6" s="95">
        <v>6981.67333984375</v>
      </c>
      <c r="N6" s="95">
        <v>6488.12255859375</v>
      </c>
      <c r="O6" s="77"/>
      <c r="P6" s="96"/>
      <c r="Q6" s="96"/>
      <c r="R6" s="97"/>
      <c r="S6" s="51">
        <v>2</v>
      </c>
      <c r="T6" s="51">
        <v>0</v>
      </c>
      <c r="U6" s="52">
        <v>0</v>
      </c>
      <c r="V6" s="52">
        <v>0.25</v>
      </c>
      <c r="W6" s="52">
        <v>0.219222</v>
      </c>
      <c r="X6" s="52">
        <v>0.819129</v>
      </c>
      <c r="Y6" s="52">
        <v>1</v>
      </c>
      <c r="Z6" s="52">
        <v>0</v>
      </c>
      <c r="AA6" s="82">
        <v>6</v>
      </c>
      <c r="AB6" s="82"/>
      <c r="AC6" s="98"/>
      <c r="AD6" s="85" t="s">
        <v>404</v>
      </c>
      <c r="AE6" s="85">
        <v>1951</v>
      </c>
      <c r="AF6" s="85">
        <v>6732</v>
      </c>
      <c r="AG6" s="85">
        <v>70274</v>
      </c>
      <c r="AH6" s="85">
        <v>3893</v>
      </c>
      <c r="AI6" s="85"/>
      <c r="AJ6" s="85" t="s">
        <v>424</v>
      </c>
      <c r="AK6" s="85" t="s">
        <v>445</v>
      </c>
      <c r="AL6" s="90" t="s">
        <v>464</v>
      </c>
      <c r="AM6" s="85"/>
      <c r="AN6" s="87">
        <v>39702.794641203705</v>
      </c>
      <c r="AO6" s="90" t="s">
        <v>479</v>
      </c>
      <c r="AP6" s="85" t="b">
        <v>0</v>
      </c>
      <c r="AQ6" s="85" t="b">
        <v>0</v>
      </c>
      <c r="AR6" s="85" t="b">
        <v>1</v>
      </c>
      <c r="AS6" s="85" t="s">
        <v>369</v>
      </c>
      <c r="AT6" s="85">
        <v>698</v>
      </c>
      <c r="AU6" s="90" t="s">
        <v>500</v>
      </c>
      <c r="AV6" s="85" t="b">
        <v>0</v>
      </c>
      <c r="AW6" s="85" t="s">
        <v>513</v>
      </c>
      <c r="AX6" s="90" t="s">
        <v>517</v>
      </c>
      <c r="AY6" s="85" t="s">
        <v>65</v>
      </c>
      <c r="AZ6" s="85" t="str">
        <f>REPLACE(INDEX(GroupVertices[Group],MATCH(Vertices[[#This Row],[Vertex]],GroupVertices[Vertex],0)),1,1,"")</f>
        <v>3</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162.7886740702896</v>
      </c>
      <c r="E7" s="81"/>
      <c r="F7" s="112" t="s">
        <v>296</v>
      </c>
      <c r="G7" s="15"/>
      <c r="H7" s="16" t="s">
        <v>214</v>
      </c>
      <c r="I7" s="66"/>
      <c r="J7" s="66"/>
      <c r="K7" s="114" t="s">
        <v>539</v>
      </c>
      <c r="L7" s="94">
        <v>1</v>
      </c>
      <c r="M7" s="95">
        <v>2850.592041015625</v>
      </c>
      <c r="N7" s="95">
        <v>3837.8515625</v>
      </c>
      <c r="O7" s="77"/>
      <c r="P7" s="96"/>
      <c r="Q7" s="96"/>
      <c r="R7" s="97"/>
      <c r="S7" s="51">
        <v>1</v>
      </c>
      <c r="T7" s="51">
        <v>1</v>
      </c>
      <c r="U7" s="52">
        <v>0</v>
      </c>
      <c r="V7" s="52">
        <v>0</v>
      </c>
      <c r="W7" s="52">
        <v>0</v>
      </c>
      <c r="X7" s="52">
        <v>0.999975</v>
      </c>
      <c r="Y7" s="52">
        <v>0</v>
      </c>
      <c r="Z7" s="52" t="s">
        <v>852</v>
      </c>
      <c r="AA7" s="82">
        <v>7</v>
      </c>
      <c r="AB7" s="82"/>
      <c r="AC7" s="98"/>
      <c r="AD7" s="85" t="s">
        <v>405</v>
      </c>
      <c r="AE7" s="85">
        <v>541</v>
      </c>
      <c r="AF7" s="85">
        <v>105</v>
      </c>
      <c r="AG7" s="85">
        <v>310</v>
      </c>
      <c r="AH7" s="85">
        <v>40</v>
      </c>
      <c r="AI7" s="85"/>
      <c r="AJ7" s="85" t="s">
        <v>425</v>
      </c>
      <c r="AK7" s="85" t="s">
        <v>446</v>
      </c>
      <c r="AL7" s="85"/>
      <c r="AM7" s="85"/>
      <c r="AN7" s="87">
        <v>39990.86900462963</v>
      </c>
      <c r="AO7" s="90" t="s">
        <v>480</v>
      </c>
      <c r="AP7" s="85" t="b">
        <v>1</v>
      </c>
      <c r="AQ7" s="85" t="b">
        <v>0</v>
      </c>
      <c r="AR7" s="85" t="b">
        <v>1</v>
      </c>
      <c r="AS7" s="85" t="s">
        <v>369</v>
      </c>
      <c r="AT7" s="85">
        <v>0</v>
      </c>
      <c r="AU7" s="90" t="s">
        <v>497</v>
      </c>
      <c r="AV7" s="85" t="b">
        <v>0</v>
      </c>
      <c r="AW7" s="85" t="s">
        <v>513</v>
      </c>
      <c r="AX7" s="90" t="s">
        <v>518</v>
      </c>
      <c r="AY7" s="85" t="s">
        <v>66</v>
      </c>
      <c r="AZ7" s="85" t="str">
        <f>REPLACE(INDEX(GroupVertices[Group],MATCH(Vertices[[#This Row],[Vertex]],GroupVertices[Vertex],0)),1,1,"")</f>
        <v>1</v>
      </c>
      <c r="BA7" s="51"/>
      <c r="BB7" s="51"/>
      <c r="BC7" s="51"/>
      <c r="BD7" s="51"/>
      <c r="BE7" s="51" t="s">
        <v>280</v>
      </c>
      <c r="BF7" s="51" t="s">
        <v>280</v>
      </c>
      <c r="BG7" s="131" t="s">
        <v>237</v>
      </c>
      <c r="BH7" s="131" t="s">
        <v>237</v>
      </c>
      <c r="BI7" s="131" t="s">
        <v>367</v>
      </c>
      <c r="BJ7" s="131" t="s">
        <v>367</v>
      </c>
      <c r="BK7" s="131">
        <v>0</v>
      </c>
      <c r="BL7" s="134">
        <v>0</v>
      </c>
      <c r="BM7" s="131">
        <v>0</v>
      </c>
      <c r="BN7" s="134">
        <v>0</v>
      </c>
      <c r="BO7" s="131">
        <v>0</v>
      </c>
      <c r="BP7" s="134">
        <v>0</v>
      </c>
      <c r="BQ7" s="131">
        <v>1</v>
      </c>
      <c r="BR7" s="134">
        <v>100</v>
      </c>
      <c r="BS7" s="131">
        <v>1</v>
      </c>
      <c r="BT7" s="2"/>
      <c r="BU7" s="3"/>
      <c r="BV7" s="3"/>
      <c r="BW7" s="3"/>
      <c r="BX7" s="3"/>
    </row>
    <row r="8" spans="1:76" ht="15">
      <c r="A8" s="14" t="s">
        <v>215</v>
      </c>
      <c r="B8" s="15"/>
      <c r="C8" s="15" t="s">
        <v>64</v>
      </c>
      <c r="D8" s="93">
        <v>248.1232084756245</v>
      </c>
      <c r="E8" s="81"/>
      <c r="F8" s="112" t="s">
        <v>506</v>
      </c>
      <c r="G8" s="15"/>
      <c r="H8" s="16" t="s">
        <v>215</v>
      </c>
      <c r="I8" s="66"/>
      <c r="J8" s="66"/>
      <c r="K8" s="114" t="s">
        <v>540</v>
      </c>
      <c r="L8" s="94">
        <v>1</v>
      </c>
      <c r="M8" s="95">
        <v>1080.138916015625</v>
      </c>
      <c r="N8" s="95">
        <v>3837.8515625</v>
      </c>
      <c r="O8" s="77"/>
      <c r="P8" s="96"/>
      <c r="Q8" s="96"/>
      <c r="R8" s="97"/>
      <c r="S8" s="51">
        <v>1</v>
      </c>
      <c r="T8" s="51">
        <v>1</v>
      </c>
      <c r="U8" s="52">
        <v>0</v>
      </c>
      <c r="V8" s="52">
        <v>0</v>
      </c>
      <c r="W8" s="52">
        <v>0</v>
      </c>
      <c r="X8" s="52">
        <v>0.999975</v>
      </c>
      <c r="Y8" s="52">
        <v>0</v>
      </c>
      <c r="Z8" s="52" t="s">
        <v>852</v>
      </c>
      <c r="AA8" s="82">
        <v>8</v>
      </c>
      <c r="AB8" s="82"/>
      <c r="AC8" s="98"/>
      <c r="AD8" s="85" t="s">
        <v>406</v>
      </c>
      <c r="AE8" s="85">
        <v>3523</v>
      </c>
      <c r="AF8" s="85">
        <v>3892</v>
      </c>
      <c r="AG8" s="85">
        <v>5614</v>
      </c>
      <c r="AH8" s="85">
        <v>55</v>
      </c>
      <c r="AI8" s="85"/>
      <c r="AJ8" s="85" t="s">
        <v>426</v>
      </c>
      <c r="AK8" s="85" t="s">
        <v>447</v>
      </c>
      <c r="AL8" s="90" t="s">
        <v>465</v>
      </c>
      <c r="AM8" s="85"/>
      <c r="AN8" s="87">
        <v>39892.816412037035</v>
      </c>
      <c r="AO8" s="90" t="s">
        <v>481</v>
      </c>
      <c r="AP8" s="85" t="b">
        <v>0</v>
      </c>
      <c r="AQ8" s="85" t="b">
        <v>0</v>
      </c>
      <c r="AR8" s="85" t="b">
        <v>0</v>
      </c>
      <c r="AS8" s="85" t="s">
        <v>369</v>
      </c>
      <c r="AT8" s="85">
        <v>121</v>
      </c>
      <c r="AU8" s="90" t="s">
        <v>498</v>
      </c>
      <c r="AV8" s="85" t="b">
        <v>0</v>
      </c>
      <c r="AW8" s="85" t="s">
        <v>513</v>
      </c>
      <c r="AX8" s="90" t="s">
        <v>519</v>
      </c>
      <c r="AY8" s="85" t="s">
        <v>66</v>
      </c>
      <c r="AZ8" s="85" t="str">
        <f>REPLACE(INDEX(GroupVertices[Group],MATCH(Vertices[[#This Row],[Vertex]],GroupVertices[Vertex],0)),1,1,"")</f>
        <v>1</v>
      </c>
      <c r="BA8" s="51" t="s">
        <v>256</v>
      </c>
      <c r="BB8" s="51" t="s">
        <v>256</v>
      </c>
      <c r="BC8" s="51" t="s">
        <v>271</v>
      </c>
      <c r="BD8" s="51" t="s">
        <v>271</v>
      </c>
      <c r="BE8" s="51" t="s">
        <v>784</v>
      </c>
      <c r="BF8" s="51" t="s">
        <v>784</v>
      </c>
      <c r="BG8" s="131" t="s">
        <v>790</v>
      </c>
      <c r="BH8" s="131" t="s">
        <v>790</v>
      </c>
      <c r="BI8" s="131" t="s">
        <v>806</v>
      </c>
      <c r="BJ8" s="131" t="s">
        <v>806</v>
      </c>
      <c r="BK8" s="131">
        <v>0</v>
      </c>
      <c r="BL8" s="134">
        <v>0</v>
      </c>
      <c r="BM8" s="131">
        <v>0</v>
      </c>
      <c r="BN8" s="134">
        <v>0</v>
      </c>
      <c r="BO8" s="131">
        <v>0</v>
      </c>
      <c r="BP8" s="134">
        <v>0</v>
      </c>
      <c r="BQ8" s="131">
        <v>25</v>
      </c>
      <c r="BR8" s="134">
        <v>100</v>
      </c>
      <c r="BS8" s="131">
        <v>25</v>
      </c>
      <c r="BT8" s="2"/>
      <c r="BU8" s="3"/>
      <c r="BV8" s="3"/>
      <c r="BW8" s="3"/>
      <c r="BX8" s="3"/>
    </row>
    <row r="9" spans="1:76" ht="15">
      <c r="A9" s="14" t="s">
        <v>216</v>
      </c>
      <c r="B9" s="15"/>
      <c r="C9" s="15" t="s">
        <v>64</v>
      </c>
      <c r="D9" s="93">
        <v>222.86310468149185</v>
      </c>
      <c r="E9" s="81"/>
      <c r="F9" s="112" t="s">
        <v>297</v>
      </c>
      <c r="G9" s="15"/>
      <c r="H9" s="16" t="s">
        <v>216</v>
      </c>
      <c r="I9" s="66"/>
      <c r="J9" s="66"/>
      <c r="K9" s="114" t="s">
        <v>541</v>
      </c>
      <c r="L9" s="94">
        <v>1</v>
      </c>
      <c r="M9" s="95">
        <v>2850.592041015625</v>
      </c>
      <c r="N9" s="95">
        <v>1514.554443359375</v>
      </c>
      <c r="O9" s="77"/>
      <c r="P9" s="96"/>
      <c r="Q9" s="96"/>
      <c r="R9" s="97"/>
      <c r="S9" s="51">
        <v>1</v>
      </c>
      <c r="T9" s="51">
        <v>1</v>
      </c>
      <c r="U9" s="52">
        <v>0</v>
      </c>
      <c r="V9" s="52">
        <v>0</v>
      </c>
      <c r="W9" s="52">
        <v>0</v>
      </c>
      <c r="X9" s="52">
        <v>0.999975</v>
      </c>
      <c r="Y9" s="52">
        <v>0</v>
      </c>
      <c r="Z9" s="52" t="s">
        <v>852</v>
      </c>
      <c r="AA9" s="82">
        <v>9</v>
      </c>
      <c r="AB9" s="82"/>
      <c r="AC9" s="98"/>
      <c r="AD9" s="85" t="s">
        <v>407</v>
      </c>
      <c r="AE9" s="85">
        <v>2691</v>
      </c>
      <c r="AF9" s="85">
        <v>2771</v>
      </c>
      <c r="AG9" s="85">
        <v>10534</v>
      </c>
      <c r="AH9" s="85">
        <v>83</v>
      </c>
      <c r="AI9" s="85"/>
      <c r="AJ9" s="85" t="s">
        <v>427</v>
      </c>
      <c r="AK9" s="85" t="s">
        <v>448</v>
      </c>
      <c r="AL9" s="90" t="s">
        <v>466</v>
      </c>
      <c r="AM9" s="85"/>
      <c r="AN9" s="87">
        <v>40214.83546296296</v>
      </c>
      <c r="AO9" s="90" t="s">
        <v>482</v>
      </c>
      <c r="AP9" s="85" t="b">
        <v>1</v>
      </c>
      <c r="AQ9" s="85" t="b">
        <v>0</v>
      </c>
      <c r="AR9" s="85" t="b">
        <v>1</v>
      </c>
      <c r="AS9" s="85" t="s">
        <v>369</v>
      </c>
      <c r="AT9" s="85">
        <v>122</v>
      </c>
      <c r="AU9" s="90" t="s">
        <v>497</v>
      </c>
      <c r="AV9" s="85" t="b">
        <v>0</v>
      </c>
      <c r="AW9" s="85" t="s">
        <v>513</v>
      </c>
      <c r="AX9" s="90" t="s">
        <v>520</v>
      </c>
      <c r="AY9" s="85" t="s">
        <v>66</v>
      </c>
      <c r="AZ9" s="85" t="str">
        <f>REPLACE(INDEX(GroupVertices[Group],MATCH(Vertices[[#This Row],[Vertex]],GroupVertices[Vertex],0)),1,1,"")</f>
        <v>1</v>
      </c>
      <c r="BA9" s="51" t="s">
        <v>257</v>
      </c>
      <c r="BB9" s="51" t="s">
        <v>257</v>
      </c>
      <c r="BC9" s="51" t="s">
        <v>272</v>
      </c>
      <c r="BD9" s="51" t="s">
        <v>272</v>
      </c>
      <c r="BE9" s="51" t="s">
        <v>785</v>
      </c>
      <c r="BF9" s="51" t="s">
        <v>785</v>
      </c>
      <c r="BG9" s="131" t="s">
        <v>791</v>
      </c>
      <c r="BH9" s="131" t="s">
        <v>791</v>
      </c>
      <c r="BI9" s="131" t="s">
        <v>807</v>
      </c>
      <c r="BJ9" s="131" t="s">
        <v>807</v>
      </c>
      <c r="BK9" s="131">
        <v>0</v>
      </c>
      <c r="BL9" s="134">
        <v>0</v>
      </c>
      <c r="BM9" s="131">
        <v>1</v>
      </c>
      <c r="BN9" s="134">
        <v>4</v>
      </c>
      <c r="BO9" s="131">
        <v>0</v>
      </c>
      <c r="BP9" s="134">
        <v>0</v>
      </c>
      <c r="BQ9" s="131">
        <v>24</v>
      </c>
      <c r="BR9" s="134">
        <v>96</v>
      </c>
      <c r="BS9" s="131">
        <v>25</v>
      </c>
      <c r="BT9" s="2"/>
      <c r="BU9" s="3"/>
      <c r="BV9" s="3"/>
      <c r="BW9" s="3"/>
      <c r="BX9" s="3"/>
    </row>
    <row r="10" spans="1:76" ht="15">
      <c r="A10" s="14" t="s">
        <v>217</v>
      </c>
      <c r="B10" s="15"/>
      <c r="C10" s="15" t="s">
        <v>64</v>
      </c>
      <c r="D10" s="93">
        <v>376.02360913173254</v>
      </c>
      <c r="E10" s="81"/>
      <c r="F10" s="112" t="s">
        <v>298</v>
      </c>
      <c r="G10" s="15"/>
      <c r="H10" s="16" t="s">
        <v>217</v>
      </c>
      <c r="I10" s="66"/>
      <c r="J10" s="66"/>
      <c r="K10" s="114" t="s">
        <v>542</v>
      </c>
      <c r="L10" s="94">
        <v>9999</v>
      </c>
      <c r="M10" s="95">
        <v>6586.41064453125</v>
      </c>
      <c r="N10" s="95">
        <v>1470.441162109375</v>
      </c>
      <c r="O10" s="77"/>
      <c r="P10" s="96"/>
      <c r="Q10" s="96"/>
      <c r="R10" s="97"/>
      <c r="S10" s="51">
        <v>0</v>
      </c>
      <c r="T10" s="51">
        <v>2</v>
      </c>
      <c r="U10" s="52">
        <v>4</v>
      </c>
      <c r="V10" s="52">
        <v>0.25</v>
      </c>
      <c r="W10" s="52">
        <v>2E-06</v>
      </c>
      <c r="X10" s="52">
        <v>1.147894</v>
      </c>
      <c r="Y10" s="52">
        <v>0</v>
      </c>
      <c r="Z10" s="52">
        <v>0</v>
      </c>
      <c r="AA10" s="82">
        <v>10</v>
      </c>
      <c r="AB10" s="82"/>
      <c r="AC10" s="98"/>
      <c r="AD10" s="85" t="s">
        <v>408</v>
      </c>
      <c r="AE10" s="85">
        <v>5542</v>
      </c>
      <c r="AF10" s="85">
        <v>9568</v>
      </c>
      <c r="AG10" s="85">
        <v>30644</v>
      </c>
      <c r="AH10" s="85">
        <v>848</v>
      </c>
      <c r="AI10" s="85"/>
      <c r="AJ10" s="85" t="s">
        <v>428</v>
      </c>
      <c r="AK10" s="85" t="s">
        <v>449</v>
      </c>
      <c r="AL10" s="90" t="s">
        <v>467</v>
      </c>
      <c r="AM10" s="85"/>
      <c r="AN10" s="87">
        <v>39904.589895833335</v>
      </c>
      <c r="AO10" s="90" t="s">
        <v>483</v>
      </c>
      <c r="AP10" s="85" t="b">
        <v>0</v>
      </c>
      <c r="AQ10" s="85" t="b">
        <v>0</v>
      </c>
      <c r="AR10" s="85" t="b">
        <v>0</v>
      </c>
      <c r="AS10" s="85" t="s">
        <v>369</v>
      </c>
      <c r="AT10" s="85">
        <v>426</v>
      </c>
      <c r="AU10" s="90" t="s">
        <v>501</v>
      </c>
      <c r="AV10" s="85" t="b">
        <v>0</v>
      </c>
      <c r="AW10" s="85" t="s">
        <v>513</v>
      </c>
      <c r="AX10" s="90" t="s">
        <v>521</v>
      </c>
      <c r="AY10" s="85" t="s">
        <v>66</v>
      </c>
      <c r="AZ10" s="85" t="str">
        <f>REPLACE(INDEX(GroupVertices[Group],MATCH(Vertices[[#This Row],[Vertex]],GroupVertices[Vertex],0)),1,1,"")</f>
        <v>2</v>
      </c>
      <c r="BA10" s="51"/>
      <c r="BB10" s="51"/>
      <c r="BC10" s="51"/>
      <c r="BD10" s="51"/>
      <c r="BE10" s="51" t="s">
        <v>280</v>
      </c>
      <c r="BF10" s="51" t="s">
        <v>280</v>
      </c>
      <c r="BG10" s="131" t="s">
        <v>792</v>
      </c>
      <c r="BH10" s="131" t="s">
        <v>792</v>
      </c>
      <c r="BI10" s="131" t="s">
        <v>808</v>
      </c>
      <c r="BJ10" s="131" t="s">
        <v>808</v>
      </c>
      <c r="BK10" s="131">
        <v>0</v>
      </c>
      <c r="BL10" s="134">
        <v>0</v>
      </c>
      <c r="BM10" s="131">
        <v>0</v>
      </c>
      <c r="BN10" s="134">
        <v>0</v>
      </c>
      <c r="BO10" s="131">
        <v>0</v>
      </c>
      <c r="BP10" s="134">
        <v>0</v>
      </c>
      <c r="BQ10" s="131">
        <v>7</v>
      </c>
      <c r="BR10" s="134">
        <v>100</v>
      </c>
      <c r="BS10" s="131">
        <v>7</v>
      </c>
      <c r="BT10" s="2"/>
      <c r="BU10" s="3"/>
      <c r="BV10" s="3"/>
      <c r="BW10" s="3"/>
      <c r="BX10" s="3"/>
    </row>
    <row r="11" spans="1:76" ht="15">
      <c r="A11" s="14" t="s">
        <v>229</v>
      </c>
      <c r="B11" s="15"/>
      <c r="C11" s="15" t="s">
        <v>64</v>
      </c>
      <c r="D11" s="93">
        <v>203.73212509075265</v>
      </c>
      <c r="E11" s="81"/>
      <c r="F11" s="112" t="s">
        <v>507</v>
      </c>
      <c r="G11" s="15"/>
      <c r="H11" s="16" t="s">
        <v>229</v>
      </c>
      <c r="I11" s="66"/>
      <c r="J11" s="66"/>
      <c r="K11" s="114" t="s">
        <v>543</v>
      </c>
      <c r="L11" s="94">
        <v>1</v>
      </c>
      <c r="M11" s="95">
        <v>4815.9580078125</v>
      </c>
      <c r="N11" s="95">
        <v>3705.51171875</v>
      </c>
      <c r="O11" s="77"/>
      <c r="P11" s="96"/>
      <c r="Q11" s="96"/>
      <c r="R11" s="97"/>
      <c r="S11" s="51">
        <v>1</v>
      </c>
      <c r="T11" s="51">
        <v>0</v>
      </c>
      <c r="U11" s="52">
        <v>0</v>
      </c>
      <c r="V11" s="52">
        <v>0.166667</v>
      </c>
      <c r="W11" s="52">
        <v>1E-06</v>
      </c>
      <c r="X11" s="52">
        <v>0.637853</v>
      </c>
      <c r="Y11" s="52">
        <v>0</v>
      </c>
      <c r="Z11" s="52">
        <v>0</v>
      </c>
      <c r="AA11" s="82">
        <v>11</v>
      </c>
      <c r="AB11" s="82"/>
      <c r="AC11" s="98"/>
      <c r="AD11" s="85" t="s">
        <v>409</v>
      </c>
      <c r="AE11" s="85">
        <v>3190</v>
      </c>
      <c r="AF11" s="85">
        <v>1922</v>
      </c>
      <c r="AG11" s="85">
        <v>48920</v>
      </c>
      <c r="AH11" s="85">
        <v>22835</v>
      </c>
      <c r="AI11" s="85"/>
      <c r="AJ11" s="85" t="s">
        <v>429</v>
      </c>
      <c r="AK11" s="85" t="s">
        <v>450</v>
      </c>
      <c r="AL11" s="90" t="s">
        <v>468</v>
      </c>
      <c r="AM11" s="85"/>
      <c r="AN11" s="87">
        <v>39896.17240740741</v>
      </c>
      <c r="AO11" s="90" t="s">
        <v>484</v>
      </c>
      <c r="AP11" s="85" t="b">
        <v>0</v>
      </c>
      <c r="AQ11" s="85" t="b">
        <v>0</v>
      </c>
      <c r="AR11" s="85" t="b">
        <v>1</v>
      </c>
      <c r="AS11" s="85" t="s">
        <v>369</v>
      </c>
      <c r="AT11" s="85">
        <v>147</v>
      </c>
      <c r="AU11" s="90" t="s">
        <v>502</v>
      </c>
      <c r="AV11" s="85" t="b">
        <v>0</v>
      </c>
      <c r="AW11" s="85" t="s">
        <v>513</v>
      </c>
      <c r="AX11" s="90" t="s">
        <v>522</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222</v>
      </c>
      <c r="B12" s="15"/>
      <c r="C12" s="15" t="s">
        <v>64</v>
      </c>
      <c r="D12" s="93">
        <v>378.5698997015246</v>
      </c>
      <c r="E12" s="81"/>
      <c r="F12" s="112" t="s">
        <v>302</v>
      </c>
      <c r="G12" s="15"/>
      <c r="H12" s="16" t="s">
        <v>222</v>
      </c>
      <c r="I12" s="66"/>
      <c r="J12" s="66"/>
      <c r="K12" s="114" t="s">
        <v>544</v>
      </c>
      <c r="L12" s="94">
        <v>9999</v>
      </c>
      <c r="M12" s="95">
        <v>4815.9580078125</v>
      </c>
      <c r="N12" s="95">
        <v>1470.441162109375</v>
      </c>
      <c r="O12" s="77"/>
      <c r="P12" s="96"/>
      <c r="Q12" s="96"/>
      <c r="R12" s="97"/>
      <c r="S12" s="51">
        <v>3</v>
      </c>
      <c r="T12" s="51">
        <v>1</v>
      </c>
      <c r="U12" s="52">
        <v>4</v>
      </c>
      <c r="V12" s="52">
        <v>0.25</v>
      </c>
      <c r="W12" s="52">
        <v>3E-06</v>
      </c>
      <c r="X12" s="52">
        <v>1.608434</v>
      </c>
      <c r="Y12" s="52">
        <v>0</v>
      </c>
      <c r="Z12" s="52">
        <v>0</v>
      </c>
      <c r="AA12" s="82">
        <v>12</v>
      </c>
      <c r="AB12" s="82"/>
      <c r="AC12" s="98"/>
      <c r="AD12" s="85" t="s">
        <v>410</v>
      </c>
      <c r="AE12" s="85">
        <v>8544</v>
      </c>
      <c r="AF12" s="85">
        <v>9681</v>
      </c>
      <c r="AG12" s="85">
        <v>18340</v>
      </c>
      <c r="AH12" s="85">
        <v>4740</v>
      </c>
      <c r="AI12" s="85"/>
      <c r="AJ12" s="85" t="s">
        <v>430</v>
      </c>
      <c r="AK12" s="85" t="s">
        <v>451</v>
      </c>
      <c r="AL12" s="90" t="s">
        <v>469</v>
      </c>
      <c r="AM12" s="85"/>
      <c r="AN12" s="87">
        <v>41189.91851851852</v>
      </c>
      <c r="AO12" s="90" t="s">
        <v>485</v>
      </c>
      <c r="AP12" s="85" t="b">
        <v>0</v>
      </c>
      <c r="AQ12" s="85" t="b">
        <v>0</v>
      </c>
      <c r="AR12" s="85" t="b">
        <v>0</v>
      </c>
      <c r="AS12" s="85" t="s">
        <v>369</v>
      </c>
      <c r="AT12" s="85">
        <v>562</v>
      </c>
      <c r="AU12" s="90" t="s">
        <v>500</v>
      </c>
      <c r="AV12" s="85" t="b">
        <v>0</v>
      </c>
      <c r="AW12" s="85" t="s">
        <v>513</v>
      </c>
      <c r="AX12" s="90" t="s">
        <v>523</v>
      </c>
      <c r="AY12" s="85" t="s">
        <v>66</v>
      </c>
      <c r="AZ12" s="85" t="str">
        <f>REPLACE(INDEX(GroupVertices[Group],MATCH(Vertices[[#This Row],[Vertex]],GroupVertices[Vertex],0)),1,1,"")</f>
        <v>2</v>
      </c>
      <c r="BA12" s="51" t="s">
        <v>262</v>
      </c>
      <c r="BB12" s="51" t="s">
        <v>262</v>
      </c>
      <c r="BC12" s="51" t="s">
        <v>275</v>
      </c>
      <c r="BD12" s="51" t="s">
        <v>275</v>
      </c>
      <c r="BE12" s="51" t="s">
        <v>280</v>
      </c>
      <c r="BF12" s="51" t="s">
        <v>280</v>
      </c>
      <c r="BG12" s="131" t="s">
        <v>793</v>
      </c>
      <c r="BH12" s="131" t="s">
        <v>793</v>
      </c>
      <c r="BI12" s="131" t="s">
        <v>748</v>
      </c>
      <c r="BJ12" s="131" t="s">
        <v>748</v>
      </c>
      <c r="BK12" s="131">
        <v>2</v>
      </c>
      <c r="BL12" s="134">
        <v>10.526315789473685</v>
      </c>
      <c r="BM12" s="131">
        <v>0</v>
      </c>
      <c r="BN12" s="134">
        <v>0</v>
      </c>
      <c r="BO12" s="131">
        <v>0</v>
      </c>
      <c r="BP12" s="134">
        <v>0</v>
      </c>
      <c r="BQ12" s="131">
        <v>17</v>
      </c>
      <c r="BR12" s="134">
        <v>89.47368421052632</v>
      </c>
      <c r="BS12" s="131">
        <v>19</v>
      </c>
      <c r="BT12" s="2"/>
      <c r="BU12" s="3"/>
      <c r="BV12" s="3"/>
      <c r="BW12" s="3"/>
      <c r="BX12" s="3"/>
    </row>
    <row r="13" spans="1:76" ht="15">
      <c r="A13" s="14" t="s">
        <v>218</v>
      </c>
      <c r="B13" s="15"/>
      <c r="C13" s="15" t="s">
        <v>64</v>
      </c>
      <c r="D13" s="93">
        <v>162.99147597407836</v>
      </c>
      <c r="E13" s="81"/>
      <c r="F13" s="112" t="s">
        <v>299</v>
      </c>
      <c r="G13" s="15"/>
      <c r="H13" s="16" t="s">
        <v>218</v>
      </c>
      <c r="I13" s="66"/>
      <c r="J13" s="66"/>
      <c r="K13" s="114" t="s">
        <v>545</v>
      </c>
      <c r="L13" s="94">
        <v>1</v>
      </c>
      <c r="M13" s="95">
        <v>8735.3193359375</v>
      </c>
      <c r="N13" s="95">
        <v>1229.288818359375</v>
      </c>
      <c r="O13" s="77"/>
      <c r="P13" s="96"/>
      <c r="Q13" s="96"/>
      <c r="R13" s="97"/>
      <c r="S13" s="51">
        <v>0</v>
      </c>
      <c r="T13" s="51">
        <v>1</v>
      </c>
      <c r="U13" s="52">
        <v>0</v>
      </c>
      <c r="V13" s="52">
        <v>1</v>
      </c>
      <c r="W13" s="52">
        <v>0</v>
      </c>
      <c r="X13" s="52">
        <v>0.999975</v>
      </c>
      <c r="Y13" s="52">
        <v>0</v>
      </c>
      <c r="Z13" s="52">
        <v>0</v>
      </c>
      <c r="AA13" s="82">
        <v>13</v>
      </c>
      <c r="AB13" s="82"/>
      <c r="AC13" s="98"/>
      <c r="AD13" s="85" t="s">
        <v>411</v>
      </c>
      <c r="AE13" s="85">
        <v>160</v>
      </c>
      <c r="AF13" s="85">
        <v>114</v>
      </c>
      <c r="AG13" s="85">
        <v>210</v>
      </c>
      <c r="AH13" s="85">
        <v>37</v>
      </c>
      <c r="AI13" s="85"/>
      <c r="AJ13" s="85" t="s">
        <v>431</v>
      </c>
      <c r="AK13" s="85" t="s">
        <v>452</v>
      </c>
      <c r="AL13" s="85"/>
      <c r="AM13" s="85"/>
      <c r="AN13" s="87">
        <v>43370.264699074076</v>
      </c>
      <c r="AO13" s="90" t="s">
        <v>486</v>
      </c>
      <c r="AP13" s="85" t="b">
        <v>1</v>
      </c>
      <c r="AQ13" s="85" t="b">
        <v>0</v>
      </c>
      <c r="AR13" s="85" t="b">
        <v>1</v>
      </c>
      <c r="AS13" s="85" t="s">
        <v>369</v>
      </c>
      <c r="AT13" s="85">
        <v>0</v>
      </c>
      <c r="AU13" s="85"/>
      <c r="AV13" s="85" t="b">
        <v>0</v>
      </c>
      <c r="AW13" s="85" t="s">
        <v>513</v>
      </c>
      <c r="AX13" s="90" t="s">
        <v>524</v>
      </c>
      <c r="AY13" s="85" t="s">
        <v>66</v>
      </c>
      <c r="AZ13" s="85" t="str">
        <f>REPLACE(INDEX(GroupVertices[Group],MATCH(Vertices[[#This Row],[Vertex]],GroupVertices[Vertex],0)),1,1,"")</f>
        <v>5</v>
      </c>
      <c r="BA13" s="51" t="s">
        <v>258</v>
      </c>
      <c r="BB13" s="51" t="s">
        <v>258</v>
      </c>
      <c r="BC13" s="51" t="s">
        <v>273</v>
      </c>
      <c r="BD13" s="51" t="s">
        <v>273</v>
      </c>
      <c r="BE13" s="51" t="s">
        <v>283</v>
      </c>
      <c r="BF13" s="51" t="s">
        <v>283</v>
      </c>
      <c r="BG13" s="131" t="s">
        <v>794</v>
      </c>
      <c r="BH13" s="131" t="s">
        <v>794</v>
      </c>
      <c r="BI13" s="131" t="s">
        <v>809</v>
      </c>
      <c r="BJ13" s="131" t="s">
        <v>809</v>
      </c>
      <c r="BK13" s="131">
        <v>3</v>
      </c>
      <c r="BL13" s="134">
        <v>12</v>
      </c>
      <c r="BM13" s="131">
        <v>0</v>
      </c>
      <c r="BN13" s="134">
        <v>0</v>
      </c>
      <c r="BO13" s="131">
        <v>0</v>
      </c>
      <c r="BP13" s="134">
        <v>0</v>
      </c>
      <c r="BQ13" s="131">
        <v>22</v>
      </c>
      <c r="BR13" s="134">
        <v>88</v>
      </c>
      <c r="BS13" s="131">
        <v>25</v>
      </c>
      <c r="BT13" s="2"/>
      <c r="BU13" s="3"/>
      <c r="BV13" s="3"/>
      <c r="BW13" s="3"/>
      <c r="BX13" s="3"/>
    </row>
    <row r="14" spans="1:76" ht="15">
      <c r="A14" s="14" t="s">
        <v>230</v>
      </c>
      <c r="B14" s="15"/>
      <c r="C14" s="15" t="s">
        <v>64</v>
      </c>
      <c r="D14" s="93">
        <v>336.7701739761758</v>
      </c>
      <c r="E14" s="81"/>
      <c r="F14" s="112" t="s">
        <v>508</v>
      </c>
      <c r="G14" s="15"/>
      <c r="H14" s="16" t="s">
        <v>230</v>
      </c>
      <c r="I14" s="66"/>
      <c r="J14" s="66"/>
      <c r="K14" s="114" t="s">
        <v>546</v>
      </c>
      <c r="L14" s="94">
        <v>1</v>
      </c>
      <c r="M14" s="95">
        <v>8735.3193359375</v>
      </c>
      <c r="N14" s="95">
        <v>2982.0546875</v>
      </c>
      <c r="O14" s="77"/>
      <c r="P14" s="96"/>
      <c r="Q14" s="96"/>
      <c r="R14" s="97"/>
      <c r="S14" s="51">
        <v>1</v>
      </c>
      <c r="T14" s="51">
        <v>0</v>
      </c>
      <c r="U14" s="52">
        <v>0</v>
      </c>
      <c r="V14" s="52">
        <v>1</v>
      </c>
      <c r="W14" s="52">
        <v>0</v>
      </c>
      <c r="X14" s="52">
        <v>0.999975</v>
      </c>
      <c r="Y14" s="52">
        <v>0</v>
      </c>
      <c r="Z14" s="52">
        <v>0</v>
      </c>
      <c r="AA14" s="82">
        <v>14</v>
      </c>
      <c r="AB14" s="82"/>
      <c r="AC14" s="98"/>
      <c r="AD14" s="85" t="s">
        <v>412</v>
      </c>
      <c r="AE14" s="85">
        <v>896</v>
      </c>
      <c r="AF14" s="85">
        <v>7826</v>
      </c>
      <c r="AG14" s="85">
        <v>18611</v>
      </c>
      <c r="AH14" s="85">
        <v>305</v>
      </c>
      <c r="AI14" s="85"/>
      <c r="AJ14" s="85" t="s">
        <v>432</v>
      </c>
      <c r="AK14" s="85" t="s">
        <v>453</v>
      </c>
      <c r="AL14" s="85"/>
      <c r="AM14" s="85"/>
      <c r="AN14" s="87">
        <v>40369.61287037037</v>
      </c>
      <c r="AO14" s="90" t="s">
        <v>487</v>
      </c>
      <c r="AP14" s="85" t="b">
        <v>1</v>
      </c>
      <c r="AQ14" s="85" t="b">
        <v>0</v>
      </c>
      <c r="AR14" s="85" t="b">
        <v>0</v>
      </c>
      <c r="AS14" s="85" t="s">
        <v>369</v>
      </c>
      <c r="AT14" s="85">
        <v>49</v>
      </c>
      <c r="AU14" s="90" t="s">
        <v>497</v>
      </c>
      <c r="AV14" s="85" t="b">
        <v>0</v>
      </c>
      <c r="AW14" s="85" t="s">
        <v>513</v>
      </c>
      <c r="AX14" s="90" t="s">
        <v>525</v>
      </c>
      <c r="AY14" s="85" t="s">
        <v>65</v>
      </c>
      <c r="AZ14" s="85" t="str">
        <f>REPLACE(INDEX(GroupVertices[Group],MATCH(Vertices[[#This Row],[Vertex]],GroupVertices[Vertex],0)),1,1,"")</f>
        <v>5</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219</v>
      </c>
      <c r="B15" s="15"/>
      <c r="C15" s="15" t="s">
        <v>64</v>
      </c>
      <c r="D15" s="93">
        <v>333.84081314367154</v>
      </c>
      <c r="E15" s="81"/>
      <c r="F15" s="112" t="s">
        <v>300</v>
      </c>
      <c r="G15" s="15"/>
      <c r="H15" s="16" t="s">
        <v>219</v>
      </c>
      <c r="I15" s="66"/>
      <c r="J15" s="66"/>
      <c r="K15" s="114" t="s">
        <v>547</v>
      </c>
      <c r="L15" s="94">
        <v>1</v>
      </c>
      <c r="M15" s="95">
        <v>1080.138916015625</v>
      </c>
      <c r="N15" s="95">
        <v>1514.554443359375</v>
      </c>
      <c r="O15" s="77"/>
      <c r="P15" s="96"/>
      <c r="Q15" s="96"/>
      <c r="R15" s="97"/>
      <c r="S15" s="51">
        <v>1</v>
      </c>
      <c r="T15" s="51">
        <v>1</v>
      </c>
      <c r="U15" s="52">
        <v>0</v>
      </c>
      <c r="V15" s="52">
        <v>0</v>
      </c>
      <c r="W15" s="52">
        <v>0</v>
      </c>
      <c r="X15" s="52">
        <v>0.999975</v>
      </c>
      <c r="Y15" s="52">
        <v>0</v>
      </c>
      <c r="Z15" s="52" t="s">
        <v>852</v>
      </c>
      <c r="AA15" s="82">
        <v>15</v>
      </c>
      <c r="AB15" s="82"/>
      <c r="AC15" s="98"/>
      <c r="AD15" s="85" t="s">
        <v>413</v>
      </c>
      <c r="AE15" s="85">
        <v>2460</v>
      </c>
      <c r="AF15" s="85">
        <v>7696</v>
      </c>
      <c r="AG15" s="85">
        <v>5704</v>
      </c>
      <c r="AH15" s="85">
        <v>3070</v>
      </c>
      <c r="AI15" s="85"/>
      <c r="AJ15" s="85" t="s">
        <v>433</v>
      </c>
      <c r="AK15" s="85" t="s">
        <v>454</v>
      </c>
      <c r="AL15" s="85"/>
      <c r="AM15" s="85"/>
      <c r="AN15" s="87">
        <v>40291.89864583333</v>
      </c>
      <c r="AO15" s="90" t="s">
        <v>488</v>
      </c>
      <c r="AP15" s="85" t="b">
        <v>1</v>
      </c>
      <c r="AQ15" s="85" t="b">
        <v>0</v>
      </c>
      <c r="AR15" s="85" t="b">
        <v>1</v>
      </c>
      <c r="AS15" s="85" t="s">
        <v>369</v>
      </c>
      <c r="AT15" s="85">
        <v>7</v>
      </c>
      <c r="AU15" s="90" t="s">
        <v>497</v>
      </c>
      <c r="AV15" s="85" t="b">
        <v>0</v>
      </c>
      <c r="AW15" s="85" t="s">
        <v>513</v>
      </c>
      <c r="AX15" s="90" t="s">
        <v>526</v>
      </c>
      <c r="AY15" s="85" t="s">
        <v>66</v>
      </c>
      <c r="AZ15" s="85" t="str">
        <f>REPLACE(INDEX(GroupVertices[Group],MATCH(Vertices[[#This Row],[Vertex]],GroupVertices[Vertex],0)),1,1,"")</f>
        <v>1</v>
      </c>
      <c r="BA15" s="51" t="s">
        <v>259</v>
      </c>
      <c r="BB15" s="51" t="s">
        <v>259</v>
      </c>
      <c r="BC15" s="51" t="s">
        <v>273</v>
      </c>
      <c r="BD15" s="51" t="s">
        <v>273</v>
      </c>
      <c r="BE15" s="51" t="s">
        <v>284</v>
      </c>
      <c r="BF15" s="51" t="s">
        <v>284</v>
      </c>
      <c r="BG15" s="131" t="s">
        <v>795</v>
      </c>
      <c r="BH15" s="131" t="s">
        <v>795</v>
      </c>
      <c r="BI15" s="131" t="s">
        <v>810</v>
      </c>
      <c r="BJ15" s="131" t="s">
        <v>810</v>
      </c>
      <c r="BK15" s="131">
        <v>0</v>
      </c>
      <c r="BL15" s="134">
        <v>0</v>
      </c>
      <c r="BM15" s="131">
        <v>0</v>
      </c>
      <c r="BN15" s="134">
        <v>0</v>
      </c>
      <c r="BO15" s="131">
        <v>0</v>
      </c>
      <c r="BP15" s="134">
        <v>0</v>
      </c>
      <c r="BQ15" s="131">
        <v>8</v>
      </c>
      <c r="BR15" s="134">
        <v>100</v>
      </c>
      <c r="BS15" s="131">
        <v>8</v>
      </c>
      <c r="BT15" s="2"/>
      <c r="BU15" s="3"/>
      <c r="BV15" s="3"/>
      <c r="BW15" s="3"/>
      <c r="BX15" s="3"/>
    </row>
    <row r="16" spans="1:76" ht="15">
      <c r="A16" s="14" t="s">
        <v>220</v>
      </c>
      <c r="B16" s="15"/>
      <c r="C16" s="15" t="s">
        <v>64</v>
      </c>
      <c r="D16" s="93">
        <v>868.3815644410981</v>
      </c>
      <c r="E16" s="81"/>
      <c r="F16" s="112" t="s">
        <v>509</v>
      </c>
      <c r="G16" s="15"/>
      <c r="H16" s="16" t="s">
        <v>220</v>
      </c>
      <c r="I16" s="66"/>
      <c r="J16" s="66"/>
      <c r="K16" s="114" t="s">
        <v>548</v>
      </c>
      <c r="L16" s="94">
        <v>1</v>
      </c>
      <c r="M16" s="95">
        <v>2850.592041015625</v>
      </c>
      <c r="N16" s="95">
        <v>8484.4462890625</v>
      </c>
      <c r="O16" s="77"/>
      <c r="P16" s="96"/>
      <c r="Q16" s="96"/>
      <c r="R16" s="97"/>
      <c r="S16" s="51">
        <v>1</v>
      </c>
      <c r="T16" s="51">
        <v>1</v>
      </c>
      <c r="U16" s="52">
        <v>0</v>
      </c>
      <c r="V16" s="52">
        <v>0</v>
      </c>
      <c r="W16" s="52">
        <v>0</v>
      </c>
      <c r="X16" s="52">
        <v>0.999975</v>
      </c>
      <c r="Y16" s="52">
        <v>0</v>
      </c>
      <c r="Z16" s="52" t="s">
        <v>852</v>
      </c>
      <c r="AA16" s="82">
        <v>16</v>
      </c>
      <c r="AB16" s="82"/>
      <c r="AC16" s="98"/>
      <c r="AD16" s="91" t="s">
        <v>414</v>
      </c>
      <c r="AE16" s="85">
        <v>20177</v>
      </c>
      <c r="AF16" s="85">
        <v>31418</v>
      </c>
      <c r="AG16" s="85">
        <v>238463</v>
      </c>
      <c r="AH16" s="85">
        <v>142</v>
      </c>
      <c r="AI16" s="85"/>
      <c r="AJ16" s="85" t="s">
        <v>434</v>
      </c>
      <c r="AK16" s="85" t="s">
        <v>455</v>
      </c>
      <c r="AL16" s="90" t="s">
        <v>470</v>
      </c>
      <c r="AM16" s="85"/>
      <c r="AN16" s="87">
        <v>40727.797627314816</v>
      </c>
      <c r="AO16" s="90" t="s">
        <v>489</v>
      </c>
      <c r="AP16" s="85" t="b">
        <v>0</v>
      </c>
      <c r="AQ16" s="85" t="b">
        <v>0</v>
      </c>
      <c r="AR16" s="85" t="b">
        <v>0</v>
      </c>
      <c r="AS16" s="85" t="s">
        <v>369</v>
      </c>
      <c r="AT16" s="85">
        <v>1070</v>
      </c>
      <c r="AU16" s="90" t="s">
        <v>497</v>
      </c>
      <c r="AV16" s="85" t="b">
        <v>0</v>
      </c>
      <c r="AW16" s="85" t="s">
        <v>513</v>
      </c>
      <c r="AX16" s="90" t="s">
        <v>527</v>
      </c>
      <c r="AY16" s="85" t="s">
        <v>66</v>
      </c>
      <c r="AZ16" s="85" t="str">
        <f>REPLACE(INDEX(GroupVertices[Group],MATCH(Vertices[[#This Row],[Vertex]],GroupVertices[Vertex],0)),1,1,"")</f>
        <v>1</v>
      </c>
      <c r="BA16" s="51" t="s">
        <v>260</v>
      </c>
      <c r="BB16" s="51" t="s">
        <v>260</v>
      </c>
      <c r="BC16" s="51" t="s">
        <v>274</v>
      </c>
      <c r="BD16" s="51" t="s">
        <v>274</v>
      </c>
      <c r="BE16" s="51" t="s">
        <v>285</v>
      </c>
      <c r="BF16" s="51" t="s">
        <v>285</v>
      </c>
      <c r="BG16" s="131" t="s">
        <v>796</v>
      </c>
      <c r="BH16" s="131" t="s">
        <v>796</v>
      </c>
      <c r="BI16" s="131" t="s">
        <v>747</v>
      </c>
      <c r="BJ16" s="131" t="s">
        <v>747</v>
      </c>
      <c r="BK16" s="131">
        <v>12</v>
      </c>
      <c r="BL16" s="134">
        <v>17.647058823529413</v>
      </c>
      <c r="BM16" s="131">
        <v>0</v>
      </c>
      <c r="BN16" s="134">
        <v>0</v>
      </c>
      <c r="BO16" s="131">
        <v>0</v>
      </c>
      <c r="BP16" s="134">
        <v>0</v>
      </c>
      <c r="BQ16" s="131">
        <v>56</v>
      </c>
      <c r="BR16" s="134">
        <v>82.3529411764706</v>
      </c>
      <c r="BS16" s="131">
        <v>68</v>
      </c>
      <c r="BT16" s="2"/>
      <c r="BU16" s="3"/>
      <c r="BV16" s="3"/>
      <c r="BW16" s="3"/>
      <c r="BX16" s="3"/>
    </row>
    <row r="17" spans="1:76" ht="15">
      <c r="A17" s="14" t="s">
        <v>221</v>
      </c>
      <c r="B17" s="15"/>
      <c r="C17" s="15" t="s">
        <v>64</v>
      </c>
      <c r="D17" s="93">
        <v>162</v>
      </c>
      <c r="E17" s="81"/>
      <c r="F17" s="112" t="s">
        <v>301</v>
      </c>
      <c r="G17" s="15"/>
      <c r="H17" s="16" t="s">
        <v>221</v>
      </c>
      <c r="I17" s="66"/>
      <c r="J17" s="66"/>
      <c r="K17" s="114" t="s">
        <v>549</v>
      </c>
      <c r="L17" s="94">
        <v>1</v>
      </c>
      <c r="M17" s="95">
        <v>1080.138916015625</v>
      </c>
      <c r="N17" s="95">
        <v>8484.4462890625</v>
      </c>
      <c r="O17" s="77"/>
      <c r="P17" s="96"/>
      <c r="Q17" s="96"/>
      <c r="R17" s="97"/>
      <c r="S17" s="51">
        <v>1</v>
      </c>
      <c r="T17" s="51">
        <v>1</v>
      </c>
      <c r="U17" s="52">
        <v>0</v>
      </c>
      <c r="V17" s="52">
        <v>0</v>
      </c>
      <c r="W17" s="52">
        <v>0</v>
      </c>
      <c r="X17" s="52">
        <v>0.999975</v>
      </c>
      <c r="Y17" s="52">
        <v>0</v>
      </c>
      <c r="Z17" s="52" t="s">
        <v>852</v>
      </c>
      <c r="AA17" s="82">
        <v>17</v>
      </c>
      <c r="AB17" s="82"/>
      <c r="AC17" s="98"/>
      <c r="AD17" s="85" t="s">
        <v>415</v>
      </c>
      <c r="AE17" s="85">
        <v>86</v>
      </c>
      <c r="AF17" s="85">
        <v>70</v>
      </c>
      <c r="AG17" s="85">
        <v>1536</v>
      </c>
      <c r="AH17" s="85">
        <v>125</v>
      </c>
      <c r="AI17" s="85"/>
      <c r="AJ17" s="85" t="s">
        <v>435</v>
      </c>
      <c r="AK17" s="85" t="s">
        <v>454</v>
      </c>
      <c r="AL17" s="90" t="s">
        <v>471</v>
      </c>
      <c r="AM17" s="85"/>
      <c r="AN17" s="87">
        <v>41378.99828703704</v>
      </c>
      <c r="AO17" s="90" t="s">
        <v>490</v>
      </c>
      <c r="AP17" s="85" t="b">
        <v>0</v>
      </c>
      <c r="AQ17" s="85" t="b">
        <v>0</v>
      </c>
      <c r="AR17" s="85" t="b">
        <v>0</v>
      </c>
      <c r="AS17" s="85" t="s">
        <v>369</v>
      </c>
      <c r="AT17" s="85">
        <v>2</v>
      </c>
      <c r="AU17" s="90" t="s">
        <v>497</v>
      </c>
      <c r="AV17" s="85" t="b">
        <v>0</v>
      </c>
      <c r="AW17" s="85" t="s">
        <v>513</v>
      </c>
      <c r="AX17" s="90" t="s">
        <v>528</v>
      </c>
      <c r="AY17" s="85" t="s">
        <v>66</v>
      </c>
      <c r="AZ17" s="85" t="str">
        <f>REPLACE(INDEX(GroupVertices[Group],MATCH(Vertices[[#This Row],[Vertex]],GroupVertices[Vertex],0)),1,1,"")</f>
        <v>1</v>
      </c>
      <c r="BA17" s="51" t="s">
        <v>261</v>
      </c>
      <c r="BB17" s="51" t="s">
        <v>261</v>
      </c>
      <c r="BC17" s="51" t="s">
        <v>273</v>
      </c>
      <c r="BD17" s="51" t="s">
        <v>273</v>
      </c>
      <c r="BE17" s="51" t="s">
        <v>280</v>
      </c>
      <c r="BF17" s="51" t="s">
        <v>280</v>
      </c>
      <c r="BG17" s="131" t="s">
        <v>797</v>
      </c>
      <c r="BH17" s="131" t="s">
        <v>797</v>
      </c>
      <c r="BI17" s="131" t="s">
        <v>811</v>
      </c>
      <c r="BJ17" s="131" t="s">
        <v>811</v>
      </c>
      <c r="BK17" s="131">
        <v>0</v>
      </c>
      <c r="BL17" s="134">
        <v>0</v>
      </c>
      <c r="BM17" s="131">
        <v>0</v>
      </c>
      <c r="BN17" s="134">
        <v>0</v>
      </c>
      <c r="BO17" s="131">
        <v>0</v>
      </c>
      <c r="BP17" s="134">
        <v>0</v>
      </c>
      <c r="BQ17" s="131">
        <v>34</v>
      </c>
      <c r="BR17" s="134">
        <v>100</v>
      </c>
      <c r="BS17" s="131">
        <v>34</v>
      </c>
      <c r="BT17" s="2"/>
      <c r="BU17" s="3"/>
      <c r="BV17" s="3"/>
      <c r="BW17" s="3"/>
      <c r="BX17" s="3"/>
    </row>
    <row r="18" spans="1:76" ht="15">
      <c r="A18" s="14" t="s">
        <v>223</v>
      </c>
      <c r="B18" s="15"/>
      <c r="C18" s="15" t="s">
        <v>64</v>
      </c>
      <c r="D18" s="93">
        <v>165.62790072333217</v>
      </c>
      <c r="E18" s="81"/>
      <c r="F18" s="112" t="s">
        <v>303</v>
      </c>
      <c r="G18" s="15"/>
      <c r="H18" s="16" t="s">
        <v>223</v>
      </c>
      <c r="I18" s="66"/>
      <c r="J18" s="66"/>
      <c r="K18" s="114" t="s">
        <v>550</v>
      </c>
      <c r="L18" s="94">
        <v>1</v>
      </c>
      <c r="M18" s="95">
        <v>6586.41064453125</v>
      </c>
      <c r="N18" s="95">
        <v>3705.51171875</v>
      </c>
      <c r="O18" s="77"/>
      <c r="P18" s="96"/>
      <c r="Q18" s="96"/>
      <c r="R18" s="97"/>
      <c r="S18" s="51">
        <v>0</v>
      </c>
      <c r="T18" s="51">
        <v>1</v>
      </c>
      <c r="U18" s="52">
        <v>0</v>
      </c>
      <c r="V18" s="52">
        <v>0.166667</v>
      </c>
      <c r="W18" s="52">
        <v>1E-06</v>
      </c>
      <c r="X18" s="52">
        <v>0.605721</v>
      </c>
      <c r="Y18" s="52">
        <v>0</v>
      </c>
      <c r="Z18" s="52">
        <v>0</v>
      </c>
      <c r="AA18" s="82">
        <v>18</v>
      </c>
      <c r="AB18" s="82"/>
      <c r="AC18" s="98"/>
      <c r="AD18" s="85" t="s">
        <v>416</v>
      </c>
      <c r="AE18" s="85">
        <v>468</v>
      </c>
      <c r="AF18" s="85">
        <v>231</v>
      </c>
      <c r="AG18" s="85">
        <v>390</v>
      </c>
      <c r="AH18" s="85">
        <v>705</v>
      </c>
      <c r="AI18" s="85"/>
      <c r="AJ18" s="85" t="s">
        <v>436</v>
      </c>
      <c r="AK18" s="85" t="s">
        <v>456</v>
      </c>
      <c r="AL18" s="85"/>
      <c r="AM18" s="85"/>
      <c r="AN18" s="87">
        <v>43536.59645833333</v>
      </c>
      <c r="AO18" s="90" t="s">
        <v>491</v>
      </c>
      <c r="AP18" s="85" t="b">
        <v>1</v>
      </c>
      <c r="AQ18" s="85" t="b">
        <v>0</v>
      </c>
      <c r="AR18" s="85" t="b">
        <v>1</v>
      </c>
      <c r="AS18" s="85" t="s">
        <v>369</v>
      </c>
      <c r="AT18" s="85">
        <v>0</v>
      </c>
      <c r="AU18" s="85"/>
      <c r="AV18" s="85" t="b">
        <v>0</v>
      </c>
      <c r="AW18" s="85" t="s">
        <v>513</v>
      </c>
      <c r="AX18" s="90" t="s">
        <v>529</v>
      </c>
      <c r="AY18" s="85" t="s">
        <v>66</v>
      </c>
      <c r="AZ18" s="85" t="str">
        <f>REPLACE(INDEX(GroupVertices[Group],MATCH(Vertices[[#This Row],[Vertex]],GroupVertices[Vertex],0)),1,1,"")</f>
        <v>2</v>
      </c>
      <c r="BA18" s="51"/>
      <c r="BB18" s="51"/>
      <c r="BC18" s="51"/>
      <c r="BD18" s="51"/>
      <c r="BE18" s="51" t="s">
        <v>280</v>
      </c>
      <c r="BF18" s="51" t="s">
        <v>280</v>
      </c>
      <c r="BG18" s="131" t="s">
        <v>798</v>
      </c>
      <c r="BH18" s="131" t="s">
        <v>798</v>
      </c>
      <c r="BI18" s="131" t="s">
        <v>812</v>
      </c>
      <c r="BJ18" s="131" t="s">
        <v>812</v>
      </c>
      <c r="BK18" s="131">
        <v>2</v>
      </c>
      <c r="BL18" s="134">
        <v>9.523809523809524</v>
      </c>
      <c r="BM18" s="131">
        <v>0</v>
      </c>
      <c r="BN18" s="134">
        <v>0</v>
      </c>
      <c r="BO18" s="131">
        <v>0</v>
      </c>
      <c r="BP18" s="134">
        <v>0</v>
      </c>
      <c r="BQ18" s="131">
        <v>19</v>
      </c>
      <c r="BR18" s="134">
        <v>90.47619047619048</v>
      </c>
      <c r="BS18" s="131">
        <v>21</v>
      </c>
      <c r="BT18" s="2"/>
      <c r="BU18" s="3"/>
      <c r="BV18" s="3"/>
      <c r="BW18" s="3"/>
      <c r="BX18" s="3"/>
    </row>
    <row r="19" spans="1:76" ht="15">
      <c r="A19" s="14" t="s">
        <v>224</v>
      </c>
      <c r="B19" s="15"/>
      <c r="C19" s="15" t="s">
        <v>64</v>
      </c>
      <c r="D19" s="93">
        <v>261.93627147812526</v>
      </c>
      <c r="E19" s="81"/>
      <c r="F19" s="112" t="s">
        <v>304</v>
      </c>
      <c r="G19" s="15"/>
      <c r="H19" s="16" t="s">
        <v>224</v>
      </c>
      <c r="I19" s="66"/>
      <c r="J19" s="66"/>
      <c r="K19" s="114" t="s">
        <v>551</v>
      </c>
      <c r="L19" s="94">
        <v>5000</v>
      </c>
      <c r="M19" s="95">
        <v>8735.3193359375</v>
      </c>
      <c r="N19" s="95">
        <v>5117.13525390625</v>
      </c>
      <c r="O19" s="77"/>
      <c r="P19" s="96"/>
      <c r="Q19" s="96"/>
      <c r="R19" s="97"/>
      <c r="S19" s="51">
        <v>0</v>
      </c>
      <c r="T19" s="51">
        <v>2</v>
      </c>
      <c r="U19" s="52">
        <v>2</v>
      </c>
      <c r="V19" s="52">
        <v>0.5</v>
      </c>
      <c r="W19" s="52">
        <v>0</v>
      </c>
      <c r="X19" s="52">
        <v>1.459422</v>
      </c>
      <c r="Y19" s="52">
        <v>0</v>
      </c>
      <c r="Z19" s="52">
        <v>0</v>
      </c>
      <c r="AA19" s="82">
        <v>19</v>
      </c>
      <c r="AB19" s="82"/>
      <c r="AC19" s="98"/>
      <c r="AD19" s="85" t="s">
        <v>417</v>
      </c>
      <c r="AE19" s="85">
        <v>3960</v>
      </c>
      <c r="AF19" s="85">
        <v>4505</v>
      </c>
      <c r="AG19" s="85">
        <v>55740</v>
      </c>
      <c r="AH19" s="85">
        <v>68409</v>
      </c>
      <c r="AI19" s="85"/>
      <c r="AJ19" s="85" t="s">
        <v>437</v>
      </c>
      <c r="AK19" s="85" t="s">
        <v>457</v>
      </c>
      <c r="AL19" s="90" t="s">
        <v>472</v>
      </c>
      <c r="AM19" s="85"/>
      <c r="AN19" s="87">
        <v>39234.72895833333</v>
      </c>
      <c r="AO19" s="90" t="s">
        <v>492</v>
      </c>
      <c r="AP19" s="85" t="b">
        <v>0</v>
      </c>
      <c r="AQ19" s="85" t="b">
        <v>0</v>
      </c>
      <c r="AR19" s="85" t="b">
        <v>1</v>
      </c>
      <c r="AS19" s="85" t="s">
        <v>369</v>
      </c>
      <c r="AT19" s="85">
        <v>568</v>
      </c>
      <c r="AU19" s="90" t="s">
        <v>501</v>
      </c>
      <c r="AV19" s="85" t="b">
        <v>0</v>
      </c>
      <c r="AW19" s="85" t="s">
        <v>513</v>
      </c>
      <c r="AX19" s="90" t="s">
        <v>530</v>
      </c>
      <c r="AY19" s="85" t="s">
        <v>66</v>
      </c>
      <c r="AZ19" s="85" t="str">
        <f>REPLACE(INDEX(GroupVertices[Group],MATCH(Vertices[[#This Row],[Vertex]],GroupVertices[Vertex],0)),1,1,"")</f>
        <v>4</v>
      </c>
      <c r="BA19" s="51" t="s">
        <v>630</v>
      </c>
      <c r="BB19" s="51" t="s">
        <v>630</v>
      </c>
      <c r="BC19" s="51" t="s">
        <v>639</v>
      </c>
      <c r="BD19" s="51" t="s">
        <v>639</v>
      </c>
      <c r="BE19" s="51" t="s">
        <v>669</v>
      </c>
      <c r="BF19" s="51" t="s">
        <v>787</v>
      </c>
      <c r="BG19" s="131" t="s">
        <v>799</v>
      </c>
      <c r="BH19" s="131" t="s">
        <v>802</v>
      </c>
      <c r="BI19" s="131" t="s">
        <v>813</v>
      </c>
      <c r="BJ19" s="131" t="s">
        <v>813</v>
      </c>
      <c r="BK19" s="131">
        <v>1</v>
      </c>
      <c r="BL19" s="134">
        <v>3.4482758620689653</v>
      </c>
      <c r="BM19" s="131">
        <v>0</v>
      </c>
      <c r="BN19" s="134">
        <v>0</v>
      </c>
      <c r="BO19" s="131">
        <v>0</v>
      </c>
      <c r="BP19" s="134">
        <v>0</v>
      </c>
      <c r="BQ19" s="131">
        <v>28</v>
      </c>
      <c r="BR19" s="134">
        <v>96.55172413793103</v>
      </c>
      <c r="BS19" s="131">
        <v>29</v>
      </c>
      <c r="BT19" s="2"/>
      <c r="BU19" s="3"/>
      <c r="BV19" s="3"/>
      <c r="BW19" s="3"/>
      <c r="BX19" s="3"/>
    </row>
    <row r="20" spans="1:76" ht="15">
      <c r="A20" s="14" t="s">
        <v>231</v>
      </c>
      <c r="B20" s="15"/>
      <c r="C20" s="15" t="s">
        <v>64</v>
      </c>
      <c r="D20" s="93">
        <v>245.30651536744736</v>
      </c>
      <c r="E20" s="81"/>
      <c r="F20" s="112" t="s">
        <v>510</v>
      </c>
      <c r="G20" s="15"/>
      <c r="H20" s="16" t="s">
        <v>231</v>
      </c>
      <c r="I20" s="66"/>
      <c r="J20" s="66"/>
      <c r="K20" s="114" t="s">
        <v>552</v>
      </c>
      <c r="L20" s="94">
        <v>1</v>
      </c>
      <c r="M20" s="95">
        <v>8735.3193359375</v>
      </c>
      <c r="N20" s="95">
        <v>8740.302734375</v>
      </c>
      <c r="O20" s="77"/>
      <c r="P20" s="96"/>
      <c r="Q20" s="96"/>
      <c r="R20" s="97"/>
      <c r="S20" s="51">
        <v>1</v>
      </c>
      <c r="T20" s="51">
        <v>0</v>
      </c>
      <c r="U20" s="52">
        <v>0</v>
      </c>
      <c r="V20" s="52">
        <v>0.333333</v>
      </c>
      <c r="W20" s="52">
        <v>0</v>
      </c>
      <c r="X20" s="52">
        <v>0.770252</v>
      </c>
      <c r="Y20" s="52">
        <v>0</v>
      </c>
      <c r="Z20" s="52">
        <v>0</v>
      </c>
      <c r="AA20" s="82">
        <v>20</v>
      </c>
      <c r="AB20" s="82"/>
      <c r="AC20" s="98"/>
      <c r="AD20" s="85" t="s">
        <v>418</v>
      </c>
      <c r="AE20" s="85">
        <v>695</v>
      </c>
      <c r="AF20" s="85">
        <v>3767</v>
      </c>
      <c r="AG20" s="85">
        <v>5145</v>
      </c>
      <c r="AH20" s="85">
        <v>1235</v>
      </c>
      <c r="AI20" s="85"/>
      <c r="AJ20" s="85" t="s">
        <v>438</v>
      </c>
      <c r="AK20" s="85" t="s">
        <v>458</v>
      </c>
      <c r="AL20" s="90" t="s">
        <v>473</v>
      </c>
      <c r="AM20" s="85"/>
      <c r="AN20" s="87">
        <v>39899.13903935185</v>
      </c>
      <c r="AO20" s="90" t="s">
        <v>493</v>
      </c>
      <c r="AP20" s="85" t="b">
        <v>0</v>
      </c>
      <c r="AQ20" s="85" t="b">
        <v>0</v>
      </c>
      <c r="AR20" s="85" t="b">
        <v>1</v>
      </c>
      <c r="AS20" s="85" t="s">
        <v>369</v>
      </c>
      <c r="AT20" s="85">
        <v>243</v>
      </c>
      <c r="AU20" s="90" t="s">
        <v>497</v>
      </c>
      <c r="AV20" s="85" t="b">
        <v>0</v>
      </c>
      <c r="AW20" s="85" t="s">
        <v>513</v>
      </c>
      <c r="AX20" s="90" t="s">
        <v>531</v>
      </c>
      <c r="AY20" s="85" t="s">
        <v>65</v>
      </c>
      <c r="AZ20" s="85" t="str">
        <f>REPLACE(INDEX(GroupVertices[Group],MATCH(Vertices[[#This Row],[Vertex]],GroupVertices[Vertex],0)),1,1,"")</f>
        <v>4</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232</v>
      </c>
      <c r="B21" s="15"/>
      <c r="C21" s="15" t="s">
        <v>64</v>
      </c>
      <c r="D21" s="93">
        <v>1000</v>
      </c>
      <c r="E21" s="81"/>
      <c r="F21" s="112" t="s">
        <v>511</v>
      </c>
      <c r="G21" s="15"/>
      <c r="H21" s="16" t="s">
        <v>232</v>
      </c>
      <c r="I21" s="66"/>
      <c r="J21" s="66"/>
      <c r="K21" s="114" t="s">
        <v>553</v>
      </c>
      <c r="L21" s="94">
        <v>1</v>
      </c>
      <c r="M21" s="95">
        <v>8735.3193359375</v>
      </c>
      <c r="N21" s="95">
        <v>6928.71875</v>
      </c>
      <c r="O21" s="77"/>
      <c r="P21" s="96"/>
      <c r="Q21" s="96"/>
      <c r="R21" s="97"/>
      <c r="S21" s="51">
        <v>1</v>
      </c>
      <c r="T21" s="51">
        <v>0</v>
      </c>
      <c r="U21" s="52">
        <v>0</v>
      </c>
      <c r="V21" s="52">
        <v>0.333333</v>
      </c>
      <c r="W21" s="52">
        <v>0</v>
      </c>
      <c r="X21" s="52">
        <v>0.770252</v>
      </c>
      <c r="Y21" s="52">
        <v>0</v>
      </c>
      <c r="Z21" s="52">
        <v>0</v>
      </c>
      <c r="AA21" s="82">
        <v>21</v>
      </c>
      <c r="AB21" s="82"/>
      <c r="AC21" s="98"/>
      <c r="AD21" s="85" t="s">
        <v>419</v>
      </c>
      <c r="AE21" s="85">
        <v>2773</v>
      </c>
      <c r="AF21" s="85">
        <v>3019329</v>
      </c>
      <c r="AG21" s="85">
        <v>375659</v>
      </c>
      <c r="AH21" s="85">
        <v>905</v>
      </c>
      <c r="AI21" s="85"/>
      <c r="AJ21" s="85" t="s">
        <v>439</v>
      </c>
      <c r="AK21" s="85" t="s">
        <v>459</v>
      </c>
      <c r="AL21" s="90" t="s">
        <v>474</v>
      </c>
      <c r="AM21" s="85"/>
      <c r="AN21" s="87">
        <v>39769.75732638889</v>
      </c>
      <c r="AO21" s="90" t="s">
        <v>494</v>
      </c>
      <c r="AP21" s="85" t="b">
        <v>0</v>
      </c>
      <c r="AQ21" s="85" t="b">
        <v>0</v>
      </c>
      <c r="AR21" s="85" t="b">
        <v>1</v>
      </c>
      <c r="AS21" s="85" t="s">
        <v>369</v>
      </c>
      <c r="AT21" s="85">
        <v>21886</v>
      </c>
      <c r="AU21" s="90" t="s">
        <v>498</v>
      </c>
      <c r="AV21" s="85" t="b">
        <v>1</v>
      </c>
      <c r="AW21" s="85" t="s">
        <v>513</v>
      </c>
      <c r="AX21" s="90" t="s">
        <v>532</v>
      </c>
      <c r="AY21" s="85" t="s">
        <v>65</v>
      </c>
      <c r="AZ21" s="85" t="str">
        <f>REPLACE(INDEX(GroupVertices[Group],MATCH(Vertices[[#This Row],[Vertex]],GroupVertices[Vertex],0)),1,1,"")</f>
        <v>4</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225</v>
      </c>
      <c r="B22" s="15"/>
      <c r="C22" s="15" t="s">
        <v>64</v>
      </c>
      <c r="D22" s="93">
        <v>256.6634219796176</v>
      </c>
      <c r="E22" s="81"/>
      <c r="F22" s="112" t="s">
        <v>512</v>
      </c>
      <c r="G22" s="15"/>
      <c r="H22" s="16" t="s">
        <v>225</v>
      </c>
      <c r="I22" s="66"/>
      <c r="J22" s="66"/>
      <c r="K22" s="114" t="s">
        <v>554</v>
      </c>
      <c r="L22" s="94">
        <v>1</v>
      </c>
      <c r="M22" s="95">
        <v>2850.592041015625</v>
      </c>
      <c r="N22" s="95">
        <v>6161.1484375</v>
      </c>
      <c r="O22" s="77"/>
      <c r="P22" s="96"/>
      <c r="Q22" s="96"/>
      <c r="R22" s="97"/>
      <c r="S22" s="51">
        <v>1</v>
      </c>
      <c r="T22" s="51">
        <v>1</v>
      </c>
      <c r="U22" s="52">
        <v>0</v>
      </c>
      <c r="V22" s="52">
        <v>0</v>
      </c>
      <c r="W22" s="52">
        <v>0</v>
      </c>
      <c r="X22" s="52">
        <v>0.999975</v>
      </c>
      <c r="Y22" s="52">
        <v>0</v>
      </c>
      <c r="Z22" s="52" t="s">
        <v>852</v>
      </c>
      <c r="AA22" s="82">
        <v>22</v>
      </c>
      <c r="AB22" s="82"/>
      <c r="AC22" s="98"/>
      <c r="AD22" s="85" t="s">
        <v>420</v>
      </c>
      <c r="AE22" s="85">
        <v>4699</v>
      </c>
      <c r="AF22" s="85">
        <v>4271</v>
      </c>
      <c r="AG22" s="85">
        <v>121432</v>
      </c>
      <c r="AH22" s="85">
        <v>279</v>
      </c>
      <c r="AI22" s="85"/>
      <c r="AJ22" s="85" t="s">
        <v>440</v>
      </c>
      <c r="AK22" s="85"/>
      <c r="AL22" s="90" t="s">
        <v>475</v>
      </c>
      <c r="AM22" s="85"/>
      <c r="AN22" s="87">
        <v>42488.67474537037</v>
      </c>
      <c r="AO22" s="90" t="s">
        <v>495</v>
      </c>
      <c r="AP22" s="85" t="b">
        <v>1</v>
      </c>
      <c r="AQ22" s="85" t="b">
        <v>0</v>
      </c>
      <c r="AR22" s="85" t="b">
        <v>0</v>
      </c>
      <c r="AS22" s="85" t="s">
        <v>369</v>
      </c>
      <c r="AT22" s="85">
        <v>445</v>
      </c>
      <c r="AU22" s="85"/>
      <c r="AV22" s="85" t="b">
        <v>0</v>
      </c>
      <c r="AW22" s="85" t="s">
        <v>513</v>
      </c>
      <c r="AX22" s="90" t="s">
        <v>533</v>
      </c>
      <c r="AY22" s="85" t="s">
        <v>66</v>
      </c>
      <c r="AZ22" s="85" t="str">
        <f>REPLACE(INDEX(GroupVertices[Group],MATCH(Vertices[[#This Row],[Vertex]],GroupVertices[Vertex],0)),1,1,"")</f>
        <v>1</v>
      </c>
      <c r="BA22" s="51" t="s">
        <v>260</v>
      </c>
      <c r="BB22" s="51" t="s">
        <v>260</v>
      </c>
      <c r="BC22" s="51" t="s">
        <v>274</v>
      </c>
      <c r="BD22" s="51" t="s">
        <v>274</v>
      </c>
      <c r="BE22" s="51" t="s">
        <v>285</v>
      </c>
      <c r="BF22" s="51" t="s">
        <v>285</v>
      </c>
      <c r="BG22" s="131" t="s">
        <v>796</v>
      </c>
      <c r="BH22" s="131" t="s">
        <v>796</v>
      </c>
      <c r="BI22" s="131" t="s">
        <v>747</v>
      </c>
      <c r="BJ22" s="131" t="s">
        <v>747</v>
      </c>
      <c r="BK22" s="131">
        <v>18</v>
      </c>
      <c r="BL22" s="134">
        <v>17.647058823529413</v>
      </c>
      <c r="BM22" s="131">
        <v>0</v>
      </c>
      <c r="BN22" s="134">
        <v>0</v>
      </c>
      <c r="BO22" s="131">
        <v>0</v>
      </c>
      <c r="BP22" s="134">
        <v>0</v>
      </c>
      <c r="BQ22" s="131">
        <v>84</v>
      </c>
      <c r="BR22" s="134">
        <v>82.3529411764706</v>
      </c>
      <c r="BS22" s="131">
        <v>102</v>
      </c>
      <c r="BT22" s="2"/>
      <c r="BU22" s="3"/>
      <c r="BV22" s="3"/>
      <c r="BW22" s="3"/>
      <c r="BX22" s="3"/>
    </row>
    <row r="23" spans="1:76" ht="15">
      <c r="A23" s="99" t="s">
        <v>226</v>
      </c>
      <c r="B23" s="100"/>
      <c r="C23" s="100" t="s">
        <v>64</v>
      </c>
      <c r="D23" s="101">
        <v>292.2889564118422</v>
      </c>
      <c r="E23" s="102"/>
      <c r="F23" s="113" t="s">
        <v>305</v>
      </c>
      <c r="G23" s="100"/>
      <c r="H23" s="103" t="s">
        <v>226</v>
      </c>
      <c r="I23" s="104"/>
      <c r="J23" s="104"/>
      <c r="K23" s="115" t="s">
        <v>555</v>
      </c>
      <c r="L23" s="105">
        <v>1</v>
      </c>
      <c r="M23" s="106">
        <v>1080.138916015625</v>
      </c>
      <c r="N23" s="106">
        <v>6161.1484375</v>
      </c>
      <c r="O23" s="107"/>
      <c r="P23" s="108"/>
      <c r="Q23" s="108"/>
      <c r="R23" s="109"/>
      <c r="S23" s="51">
        <v>1</v>
      </c>
      <c r="T23" s="51">
        <v>1</v>
      </c>
      <c r="U23" s="52">
        <v>0</v>
      </c>
      <c r="V23" s="52">
        <v>0</v>
      </c>
      <c r="W23" s="52">
        <v>0</v>
      </c>
      <c r="X23" s="52">
        <v>0.999975</v>
      </c>
      <c r="Y23" s="52">
        <v>0</v>
      </c>
      <c r="Z23" s="52" t="s">
        <v>852</v>
      </c>
      <c r="AA23" s="110">
        <v>23</v>
      </c>
      <c r="AB23" s="110"/>
      <c r="AC23" s="111"/>
      <c r="AD23" s="85" t="s">
        <v>378</v>
      </c>
      <c r="AE23" s="85">
        <v>4931</v>
      </c>
      <c r="AF23" s="85">
        <v>5852</v>
      </c>
      <c r="AG23" s="85">
        <v>18114</v>
      </c>
      <c r="AH23" s="85">
        <v>1910</v>
      </c>
      <c r="AI23" s="85"/>
      <c r="AJ23" s="85" t="s">
        <v>441</v>
      </c>
      <c r="AK23" s="85" t="s">
        <v>460</v>
      </c>
      <c r="AL23" s="90" t="s">
        <v>476</v>
      </c>
      <c r="AM23" s="85"/>
      <c r="AN23" s="87">
        <v>42849.66386574074</v>
      </c>
      <c r="AO23" s="90" t="s">
        <v>496</v>
      </c>
      <c r="AP23" s="85" t="b">
        <v>1</v>
      </c>
      <c r="AQ23" s="85" t="b">
        <v>0</v>
      </c>
      <c r="AR23" s="85" t="b">
        <v>1</v>
      </c>
      <c r="AS23" s="85" t="s">
        <v>369</v>
      </c>
      <c r="AT23" s="85">
        <v>5</v>
      </c>
      <c r="AU23" s="85"/>
      <c r="AV23" s="85" t="b">
        <v>0</v>
      </c>
      <c r="AW23" s="85" t="s">
        <v>513</v>
      </c>
      <c r="AX23" s="90" t="s">
        <v>534</v>
      </c>
      <c r="AY23" s="85" t="s">
        <v>66</v>
      </c>
      <c r="AZ23" s="85" t="str">
        <f>REPLACE(INDEX(GroupVertices[Group],MATCH(Vertices[[#This Row],[Vertex]],GroupVertices[Vertex],0)),1,1,"")</f>
        <v>1</v>
      </c>
      <c r="BA23" s="51" t="s">
        <v>779</v>
      </c>
      <c r="BB23" s="51" t="s">
        <v>779</v>
      </c>
      <c r="BC23" s="51" t="s">
        <v>278</v>
      </c>
      <c r="BD23" s="51" t="s">
        <v>278</v>
      </c>
      <c r="BE23" s="51"/>
      <c r="BF23" s="51"/>
      <c r="BG23" s="131" t="s">
        <v>800</v>
      </c>
      <c r="BH23" s="131" t="s">
        <v>803</v>
      </c>
      <c r="BI23" s="131" t="s">
        <v>814</v>
      </c>
      <c r="BJ23" s="131" t="s">
        <v>816</v>
      </c>
      <c r="BK23" s="131">
        <v>2</v>
      </c>
      <c r="BL23" s="134">
        <v>2.247191011235955</v>
      </c>
      <c r="BM23" s="131">
        <v>4</v>
      </c>
      <c r="BN23" s="134">
        <v>4.49438202247191</v>
      </c>
      <c r="BO23" s="131">
        <v>0</v>
      </c>
      <c r="BP23" s="134">
        <v>0</v>
      </c>
      <c r="BQ23" s="131">
        <v>83</v>
      </c>
      <c r="BR23" s="134">
        <v>93.25842696629213</v>
      </c>
      <c r="BS23" s="131">
        <v>89</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R8E1juRsFD"/>
    <hyperlink ref="AL4" r:id="rId2" display="https://t.co/rUFlRSSAcz"/>
    <hyperlink ref="AL5" r:id="rId3" display="https://t.co/gDX4EIm5NV"/>
    <hyperlink ref="AL6" r:id="rId4" display="https://t.co/guKrCXg58b"/>
    <hyperlink ref="AL8" r:id="rId5" display="http://t.co/S3UNo7ojFm"/>
    <hyperlink ref="AL9" r:id="rId6" display="http://t.co/Ph0E86CLLJ"/>
    <hyperlink ref="AL10" r:id="rId7" display="https://t.co/S3QRAamnJK"/>
    <hyperlink ref="AL11" r:id="rId8" display="https://t.co/6NUSE0w6AN"/>
    <hyperlink ref="AL12" r:id="rId9" display="https://t.co/lEOZ38aA3Q"/>
    <hyperlink ref="AL16" r:id="rId10" display="http://t.co/Et3TV3BO2Q"/>
    <hyperlink ref="AL17" r:id="rId11" display="https://t.co/rFcUmgTNVq"/>
    <hyperlink ref="AL19" r:id="rId12" display="https://t.co/ioDZwZWJiy"/>
    <hyperlink ref="AL20" r:id="rId13" display="http://roberttercek.com/"/>
    <hyperlink ref="AL21" r:id="rId14" display="https://t.co/HynB1A3ItS"/>
    <hyperlink ref="AL22" r:id="rId15" display="https://t.co/9WUAq8mhJb"/>
    <hyperlink ref="AL23" r:id="rId16" display="https://t.co/sBgSDKDujv"/>
    <hyperlink ref="AO3" r:id="rId17" display="https://pbs.twimg.com/profile_banners/428754760/1426486258"/>
    <hyperlink ref="AO4" r:id="rId18" display="https://pbs.twimg.com/profile_banners/19848777/1356410122"/>
    <hyperlink ref="AO6" r:id="rId19" display="https://pbs.twimg.com/profile_banners/16245616/1511051553"/>
    <hyperlink ref="AO7" r:id="rId20" display="https://pbs.twimg.com/profile_banners/51220255/1552018744"/>
    <hyperlink ref="AO8" r:id="rId21" display="https://pbs.twimg.com/profile_banners/25560855/1418537729"/>
    <hyperlink ref="AO9" r:id="rId22" display="https://pbs.twimg.com/profile_banners/111681055/1553389113"/>
    <hyperlink ref="AO10" r:id="rId23" display="https://pbs.twimg.com/profile_banners/28111879/1461295590"/>
    <hyperlink ref="AO11" r:id="rId24" display="https://pbs.twimg.com/profile_banners/26174692/1529373164"/>
    <hyperlink ref="AO12" r:id="rId25" display="https://pbs.twimg.com/profile_banners/867028730/1350259807"/>
    <hyperlink ref="AO13" r:id="rId26" display="https://pbs.twimg.com/profile_banners/1045196630394380288/1538029700"/>
    <hyperlink ref="AO14" r:id="rId27" display="https://pbs.twimg.com/profile_banners/165076144/1538516498"/>
    <hyperlink ref="AO15" r:id="rId28" display="https://pbs.twimg.com/profile_banners/136405915/1540097736"/>
    <hyperlink ref="AO16" r:id="rId29" display="https://pbs.twimg.com/profile_banners/328638472/1493583065"/>
    <hyperlink ref="AO17" r:id="rId30" display="https://pbs.twimg.com/profile_banners/1353029142/1529412578"/>
    <hyperlink ref="AO18" r:id="rId31" display="https://pbs.twimg.com/profile_banners/1105473243396403200/1559831509"/>
    <hyperlink ref="AO19" r:id="rId32" display="https://pbs.twimg.com/profile_banners/6505892/1461777860"/>
    <hyperlink ref="AO20" r:id="rId33" display="https://pbs.twimg.com/profile_banners/26937522/1441411591"/>
    <hyperlink ref="AO21" r:id="rId34" display="https://pbs.twimg.com/profile_banners/17446621/1560364253"/>
    <hyperlink ref="AO22" r:id="rId35" display="https://pbs.twimg.com/profile_banners/725719130184232961/1493600845"/>
    <hyperlink ref="AO23" r:id="rId36" display="https://pbs.twimg.com/profile_banners/856537207460507655/1558596835"/>
    <hyperlink ref="AU3" r:id="rId37" display="http://abs.twimg.com/images/themes/theme1/bg.png"/>
    <hyperlink ref="AU4" r:id="rId38" display="http://abs.twimg.com/images/themes/theme9/bg.gif"/>
    <hyperlink ref="AU5" r:id="rId39" display="http://abs.twimg.com/images/themes/theme12/bg.gif"/>
    <hyperlink ref="AU6" r:id="rId40" display="http://abs.twimg.com/images/themes/theme14/bg.gif"/>
    <hyperlink ref="AU7" r:id="rId41" display="http://abs.twimg.com/images/themes/theme1/bg.png"/>
    <hyperlink ref="AU8" r:id="rId42" display="http://abs.twimg.com/images/themes/theme9/bg.gif"/>
    <hyperlink ref="AU9" r:id="rId43" display="http://abs.twimg.com/images/themes/theme1/bg.png"/>
    <hyperlink ref="AU10" r:id="rId44" display="http://abs.twimg.com/images/themes/theme15/bg.png"/>
    <hyperlink ref="AU11" r:id="rId45" display="http://abs.twimg.com/images/themes/theme3/bg.gif"/>
    <hyperlink ref="AU12" r:id="rId46" display="http://abs.twimg.com/images/themes/theme14/bg.gif"/>
    <hyperlink ref="AU14" r:id="rId47" display="http://abs.twimg.com/images/themes/theme1/bg.png"/>
    <hyperlink ref="AU15" r:id="rId48" display="http://abs.twimg.com/images/themes/theme1/bg.png"/>
    <hyperlink ref="AU16" r:id="rId49" display="http://abs.twimg.com/images/themes/theme1/bg.png"/>
    <hyperlink ref="AU17" r:id="rId50" display="http://abs.twimg.com/images/themes/theme1/bg.png"/>
    <hyperlink ref="AU19" r:id="rId51" display="http://abs.twimg.com/images/themes/theme15/bg.png"/>
    <hyperlink ref="AU20" r:id="rId52" display="http://abs.twimg.com/images/themes/theme1/bg.png"/>
    <hyperlink ref="AU21" r:id="rId53" display="http://abs.twimg.com/images/themes/theme9/bg.gif"/>
    <hyperlink ref="F3" r:id="rId54" display="http://pbs.twimg.com/profile_images/637205125988265984/WOY3iISt_normal.jpg"/>
    <hyperlink ref="F4" r:id="rId55" display="http://pbs.twimg.com/profile_images/1134260928373854209/lRdW0ryD_normal.png"/>
    <hyperlink ref="F5" r:id="rId56" display="http://pbs.twimg.com/profile_images/694680759827759104/_NuRqdMy_normal.jpg"/>
    <hyperlink ref="F6" r:id="rId57" display="http://pbs.twimg.com/profile_images/504448328809971712/LLx3Kkg2_normal.jpeg"/>
    <hyperlink ref="F7" r:id="rId58" display="http://pbs.twimg.com/profile_images/1136123770509365250/ZgWcCHnf_normal.jpg"/>
    <hyperlink ref="F8" r:id="rId59" display="http://pbs.twimg.com/profile_images/1304169008/MC_70301300_1_normal.jpg"/>
    <hyperlink ref="F9" r:id="rId60" display="http://pbs.twimg.com/profile_images/3372354615/8f3860c5e1ddf7a52990cee8568b88da_normal.jpeg"/>
    <hyperlink ref="F10" r:id="rId61" display="http://pbs.twimg.com/profile_images/748903314343993345/HT418bYG_normal.jpg"/>
    <hyperlink ref="F11" r:id="rId62" display="http://pbs.twimg.com/profile_images/602190880716378112/kh-I3yHX_normal.jpg"/>
    <hyperlink ref="F12" r:id="rId63" display="http://pbs.twimg.com/profile_images/2692259644/7e585c26608630cf887f78d0fb9caa22_normal.jpeg"/>
    <hyperlink ref="F13" r:id="rId64" display="http://pbs.twimg.com/profile_images/1045349823367524352/k1mUr8QM_normal.jpg"/>
    <hyperlink ref="F14" r:id="rId65" display="http://pbs.twimg.com/profile_images/1044753945393016833/Ktd_rhKX_normal.jpg"/>
    <hyperlink ref="F15" r:id="rId66" display="http://pbs.twimg.com/profile_images/1053035154049048576/xSeKMGnX_normal.jpg"/>
    <hyperlink ref="F16" r:id="rId67" display="http://pbs.twimg.com/profile_images/1523706394/WPB_normal.gif"/>
    <hyperlink ref="F17" r:id="rId68" display="http://pbs.twimg.com/profile_images/673852237458862080/zyKq_vMo_normal.jpg"/>
    <hyperlink ref="F18" r:id="rId69" display="http://pbs.twimg.com/profile_images/1105476979875373059/aETuJJCV_normal.jpg"/>
    <hyperlink ref="F19" r:id="rId70" display="http://pbs.twimg.com/profile_images/1062510630492528641/Tm30HDnT_normal.jpg"/>
    <hyperlink ref="F20" r:id="rId71" display="http://pbs.twimg.com/profile_images/203545130/tercek_foto_normal.jpeg"/>
    <hyperlink ref="F21" r:id="rId72" display="http://pbs.twimg.com/profile_images/528317230367268865/Po8lHinI_normal.jpeg"/>
    <hyperlink ref="F22" r:id="rId73" display="http://pbs.twimg.com/profile_images/725743571240914944/5d1EM5fU_normal.jpg"/>
    <hyperlink ref="F23" r:id="rId74" display="http://pbs.twimg.com/profile_images/1131462921098321920/voaaiZfG_normal.png"/>
    <hyperlink ref="AX3" r:id="rId75" display="https://twitter.com/gabrielsurfcat"/>
    <hyperlink ref="AX4" r:id="rId76" display="https://twitter.com/kilby76"/>
    <hyperlink ref="AX5" r:id="rId77" display="https://twitter.com/chlj"/>
    <hyperlink ref="AX6" r:id="rId78" display="https://twitter.com/joebugbuster"/>
    <hyperlink ref="AX7" r:id="rId79" display="https://twitter.com/swagga242"/>
    <hyperlink ref="AX8" r:id="rId80" display="https://twitter.com/hispanicjobs"/>
    <hyperlink ref="AX9" r:id="rId81" display="https://twitter.com/poetonahill"/>
    <hyperlink ref="AX10" r:id="rId82" display="https://twitter.com/antony511"/>
    <hyperlink ref="AX11" r:id="rId83" display="https://twitter.com/hiphippie"/>
    <hyperlink ref="AX12" r:id="rId84" display="https://twitter.com/media_chat"/>
    <hyperlink ref="AX13" r:id="rId85" display="https://twitter.com/unibadan_oaps"/>
    <hyperlink ref="AX14" r:id="rId86" display="https://twitter.com/sophie_coolfm"/>
    <hyperlink ref="AX15" r:id="rId87" display="https://twitter.com/d_aruwajoye"/>
    <hyperlink ref="AX16" r:id="rId88" display="https://twitter.com/womenspowerbook"/>
    <hyperlink ref="AX17" r:id="rId89" display="https://twitter.com/iyereikhide"/>
    <hyperlink ref="AX18" r:id="rId90" display="https://twitter.com/mr_lewanted"/>
    <hyperlink ref="AX19" r:id="rId91" display="https://twitter.com/derekeb"/>
    <hyperlink ref="AX20" r:id="rId92" display="https://twitter.com/superplex"/>
    <hyperlink ref="AX21" r:id="rId93" display="https://twitter.com/thr"/>
    <hyperlink ref="AX22" r:id="rId94" display="https://twitter.com/faithatheismnub"/>
    <hyperlink ref="AX23" r:id="rId95" display="https://twitter.com/americandigest_"/>
  </hyperlinks>
  <printOptions/>
  <pageMargins left="0.7" right="0.7" top="0.75" bottom="0.75" header="0.3" footer="0.3"/>
  <pageSetup horizontalDpi="600" verticalDpi="600" orientation="portrait" r:id="rId99"/>
  <legacyDrawing r:id="rId97"/>
  <tableParts>
    <tablePart r:id="rId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628</v>
      </c>
      <c r="Z2" s="13" t="s">
        <v>637</v>
      </c>
      <c r="AA2" s="13" t="s">
        <v>667</v>
      </c>
      <c r="AB2" s="13" t="s">
        <v>706</v>
      </c>
      <c r="AC2" s="13" t="s">
        <v>746</v>
      </c>
      <c r="AD2" s="13" t="s">
        <v>762</v>
      </c>
      <c r="AE2" s="13" t="s">
        <v>763</v>
      </c>
      <c r="AF2" s="13" t="s">
        <v>772</v>
      </c>
      <c r="AG2" s="67" t="s">
        <v>841</v>
      </c>
      <c r="AH2" s="67" t="s">
        <v>842</v>
      </c>
      <c r="AI2" s="67" t="s">
        <v>843</v>
      </c>
      <c r="AJ2" s="67" t="s">
        <v>844</v>
      </c>
      <c r="AK2" s="67" t="s">
        <v>845</v>
      </c>
      <c r="AL2" s="67" t="s">
        <v>846</v>
      </c>
      <c r="AM2" s="67" t="s">
        <v>847</v>
      </c>
      <c r="AN2" s="67" t="s">
        <v>848</v>
      </c>
      <c r="AO2" s="67" t="s">
        <v>851</v>
      </c>
    </row>
    <row r="3" spans="1:41" ht="15">
      <c r="A3" s="125" t="s">
        <v>595</v>
      </c>
      <c r="B3" s="126" t="s">
        <v>600</v>
      </c>
      <c r="C3" s="126" t="s">
        <v>56</v>
      </c>
      <c r="D3" s="117"/>
      <c r="E3" s="116"/>
      <c r="F3" s="118" t="s">
        <v>889</v>
      </c>
      <c r="G3" s="119"/>
      <c r="H3" s="119"/>
      <c r="I3" s="120">
        <v>3</v>
      </c>
      <c r="J3" s="121"/>
      <c r="K3" s="51">
        <v>8</v>
      </c>
      <c r="L3" s="51">
        <v>5</v>
      </c>
      <c r="M3" s="51">
        <v>16</v>
      </c>
      <c r="N3" s="51">
        <v>21</v>
      </c>
      <c r="O3" s="51">
        <v>21</v>
      </c>
      <c r="P3" s="52" t="s">
        <v>852</v>
      </c>
      <c r="Q3" s="52" t="s">
        <v>852</v>
      </c>
      <c r="R3" s="51">
        <v>8</v>
      </c>
      <c r="S3" s="51">
        <v>8</v>
      </c>
      <c r="T3" s="51">
        <v>1</v>
      </c>
      <c r="U3" s="51">
        <v>6</v>
      </c>
      <c r="V3" s="51">
        <v>0</v>
      </c>
      <c r="W3" s="52">
        <v>0</v>
      </c>
      <c r="X3" s="52">
        <v>0</v>
      </c>
      <c r="Y3" s="85" t="s">
        <v>629</v>
      </c>
      <c r="Z3" s="85" t="s">
        <v>638</v>
      </c>
      <c r="AA3" s="85" t="s">
        <v>668</v>
      </c>
      <c r="AB3" s="91" t="s">
        <v>707</v>
      </c>
      <c r="AC3" s="91" t="s">
        <v>747</v>
      </c>
      <c r="AD3" s="91"/>
      <c r="AE3" s="91"/>
      <c r="AF3" s="91" t="s">
        <v>773</v>
      </c>
      <c r="AG3" s="131">
        <v>32</v>
      </c>
      <c r="AH3" s="134">
        <v>9.090909090909092</v>
      </c>
      <c r="AI3" s="131">
        <v>5</v>
      </c>
      <c r="AJ3" s="134">
        <v>1.4204545454545454</v>
      </c>
      <c r="AK3" s="131">
        <v>0</v>
      </c>
      <c r="AL3" s="134">
        <v>0</v>
      </c>
      <c r="AM3" s="131">
        <v>315</v>
      </c>
      <c r="AN3" s="134">
        <v>89.48863636363636</v>
      </c>
      <c r="AO3" s="131">
        <v>352</v>
      </c>
    </row>
    <row r="4" spans="1:41" ht="15">
      <c r="A4" s="125" t="s">
        <v>596</v>
      </c>
      <c r="B4" s="126" t="s">
        <v>601</v>
      </c>
      <c r="C4" s="126" t="s">
        <v>56</v>
      </c>
      <c r="D4" s="122"/>
      <c r="E4" s="100"/>
      <c r="F4" s="103" t="s">
        <v>890</v>
      </c>
      <c r="G4" s="107"/>
      <c r="H4" s="107"/>
      <c r="I4" s="123">
        <v>4</v>
      </c>
      <c r="J4" s="110"/>
      <c r="K4" s="51">
        <v>4</v>
      </c>
      <c r="L4" s="51">
        <v>4</v>
      </c>
      <c r="M4" s="51">
        <v>0</v>
      </c>
      <c r="N4" s="51">
        <v>4</v>
      </c>
      <c r="O4" s="51">
        <v>1</v>
      </c>
      <c r="P4" s="52">
        <v>0</v>
      </c>
      <c r="Q4" s="52">
        <v>0</v>
      </c>
      <c r="R4" s="51">
        <v>1</v>
      </c>
      <c r="S4" s="51">
        <v>0</v>
      </c>
      <c r="T4" s="51">
        <v>4</v>
      </c>
      <c r="U4" s="51">
        <v>4</v>
      </c>
      <c r="V4" s="51">
        <v>3</v>
      </c>
      <c r="W4" s="52">
        <v>1.25</v>
      </c>
      <c r="X4" s="52">
        <v>0.25</v>
      </c>
      <c r="Y4" s="85" t="s">
        <v>262</v>
      </c>
      <c r="Z4" s="85" t="s">
        <v>275</v>
      </c>
      <c r="AA4" s="85" t="s">
        <v>280</v>
      </c>
      <c r="AB4" s="91" t="s">
        <v>708</v>
      </c>
      <c r="AC4" s="91" t="s">
        <v>748</v>
      </c>
      <c r="AD4" s="91" t="s">
        <v>229</v>
      </c>
      <c r="AE4" s="91" t="s">
        <v>222</v>
      </c>
      <c r="AF4" s="91" t="s">
        <v>774</v>
      </c>
      <c r="AG4" s="131">
        <v>4</v>
      </c>
      <c r="AH4" s="134">
        <v>8.51063829787234</v>
      </c>
      <c r="AI4" s="131">
        <v>0</v>
      </c>
      <c r="AJ4" s="134">
        <v>0</v>
      </c>
      <c r="AK4" s="131">
        <v>0</v>
      </c>
      <c r="AL4" s="134">
        <v>0</v>
      </c>
      <c r="AM4" s="131">
        <v>43</v>
      </c>
      <c r="AN4" s="134">
        <v>91.48936170212765</v>
      </c>
      <c r="AO4" s="131">
        <v>47</v>
      </c>
    </row>
    <row r="5" spans="1:41" ht="15">
      <c r="A5" s="125" t="s">
        <v>597</v>
      </c>
      <c r="B5" s="126" t="s">
        <v>602</v>
      </c>
      <c r="C5" s="126" t="s">
        <v>56</v>
      </c>
      <c r="D5" s="122"/>
      <c r="E5" s="100"/>
      <c r="F5" s="103" t="s">
        <v>891</v>
      </c>
      <c r="G5" s="107"/>
      <c r="H5" s="107"/>
      <c r="I5" s="123">
        <v>5</v>
      </c>
      <c r="J5" s="110"/>
      <c r="K5" s="51">
        <v>4</v>
      </c>
      <c r="L5" s="51">
        <v>6</v>
      </c>
      <c r="M5" s="51">
        <v>0</v>
      </c>
      <c r="N5" s="51">
        <v>6</v>
      </c>
      <c r="O5" s="51">
        <v>0</v>
      </c>
      <c r="P5" s="52">
        <v>0.2</v>
      </c>
      <c r="Q5" s="52">
        <v>0.3333333333333333</v>
      </c>
      <c r="R5" s="51">
        <v>1</v>
      </c>
      <c r="S5" s="51">
        <v>0</v>
      </c>
      <c r="T5" s="51">
        <v>4</v>
      </c>
      <c r="U5" s="51">
        <v>6</v>
      </c>
      <c r="V5" s="51">
        <v>2</v>
      </c>
      <c r="W5" s="52">
        <v>0.875</v>
      </c>
      <c r="X5" s="52">
        <v>0.5</v>
      </c>
      <c r="Y5" s="85"/>
      <c r="Z5" s="85"/>
      <c r="AA5" s="85" t="s">
        <v>279</v>
      </c>
      <c r="AB5" s="91" t="s">
        <v>709</v>
      </c>
      <c r="AC5" s="91" t="s">
        <v>749</v>
      </c>
      <c r="AD5" s="91" t="s">
        <v>228</v>
      </c>
      <c r="AE5" s="91" t="s">
        <v>764</v>
      </c>
      <c r="AF5" s="91" t="s">
        <v>775</v>
      </c>
      <c r="AG5" s="131">
        <v>1</v>
      </c>
      <c r="AH5" s="134">
        <v>2.4390243902439024</v>
      </c>
      <c r="AI5" s="131">
        <v>0</v>
      </c>
      <c r="AJ5" s="134">
        <v>0</v>
      </c>
      <c r="AK5" s="131">
        <v>0</v>
      </c>
      <c r="AL5" s="134">
        <v>0</v>
      </c>
      <c r="AM5" s="131">
        <v>40</v>
      </c>
      <c r="AN5" s="134">
        <v>97.5609756097561</v>
      </c>
      <c r="AO5" s="131">
        <v>41</v>
      </c>
    </row>
    <row r="6" spans="1:41" ht="15">
      <c r="A6" s="125" t="s">
        <v>598</v>
      </c>
      <c r="B6" s="126" t="s">
        <v>603</v>
      </c>
      <c r="C6" s="126" t="s">
        <v>56</v>
      </c>
      <c r="D6" s="122"/>
      <c r="E6" s="100"/>
      <c r="F6" s="103" t="s">
        <v>892</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630</v>
      </c>
      <c r="Z6" s="85" t="s">
        <v>639</v>
      </c>
      <c r="AA6" s="85" t="s">
        <v>669</v>
      </c>
      <c r="AB6" s="91" t="s">
        <v>237</v>
      </c>
      <c r="AC6" s="91" t="s">
        <v>367</v>
      </c>
      <c r="AD6" s="91"/>
      <c r="AE6" s="91" t="s">
        <v>765</v>
      </c>
      <c r="AF6" s="91" t="s">
        <v>776</v>
      </c>
      <c r="AG6" s="131">
        <v>1</v>
      </c>
      <c r="AH6" s="134">
        <v>3.4482758620689653</v>
      </c>
      <c r="AI6" s="131">
        <v>0</v>
      </c>
      <c r="AJ6" s="134">
        <v>0</v>
      </c>
      <c r="AK6" s="131">
        <v>0</v>
      </c>
      <c r="AL6" s="134">
        <v>0</v>
      </c>
      <c r="AM6" s="131">
        <v>28</v>
      </c>
      <c r="AN6" s="134">
        <v>96.55172413793103</v>
      </c>
      <c r="AO6" s="131">
        <v>29</v>
      </c>
    </row>
    <row r="7" spans="1:41" ht="15">
      <c r="A7" s="125" t="s">
        <v>599</v>
      </c>
      <c r="B7" s="126" t="s">
        <v>604</v>
      </c>
      <c r="C7" s="126" t="s">
        <v>56</v>
      </c>
      <c r="D7" s="122"/>
      <c r="E7" s="100"/>
      <c r="F7" s="103" t="s">
        <v>599</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258</v>
      </c>
      <c r="Z7" s="85" t="s">
        <v>273</v>
      </c>
      <c r="AA7" s="85" t="s">
        <v>283</v>
      </c>
      <c r="AB7" s="91" t="s">
        <v>367</v>
      </c>
      <c r="AC7" s="91" t="s">
        <v>367</v>
      </c>
      <c r="AD7" s="91"/>
      <c r="AE7" s="91" t="s">
        <v>230</v>
      </c>
      <c r="AF7" s="91" t="s">
        <v>777</v>
      </c>
      <c r="AG7" s="131">
        <v>3</v>
      </c>
      <c r="AH7" s="134">
        <v>12</v>
      </c>
      <c r="AI7" s="131">
        <v>0</v>
      </c>
      <c r="AJ7" s="134">
        <v>0</v>
      </c>
      <c r="AK7" s="131">
        <v>0</v>
      </c>
      <c r="AL7" s="134">
        <v>0</v>
      </c>
      <c r="AM7" s="131">
        <v>22</v>
      </c>
      <c r="AN7" s="134">
        <v>88</v>
      </c>
      <c r="AO7" s="131">
        <v>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595</v>
      </c>
      <c r="B2" s="91" t="s">
        <v>214</v>
      </c>
      <c r="C2" s="85">
        <f>VLOOKUP(GroupVertices[[#This Row],[Vertex]],Vertices[],MATCH("ID",Vertices[[#Headers],[Vertex]:[Vertex Content Word Count]],0),FALSE)</f>
        <v>7</v>
      </c>
    </row>
    <row r="3" spans="1:3" ht="15">
      <c r="A3" s="85" t="s">
        <v>595</v>
      </c>
      <c r="B3" s="91" t="s">
        <v>215</v>
      </c>
      <c r="C3" s="85">
        <f>VLOOKUP(GroupVertices[[#This Row],[Vertex]],Vertices[],MATCH("ID",Vertices[[#Headers],[Vertex]:[Vertex Content Word Count]],0),FALSE)</f>
        <v>8</v>
      </c>
    </row>
    <row r="4" spans="1:3" ht="15">
      <c r="A4" s="85" t="s">
        <v>595</v>
      </c>
      <c r="B4" s="91" t="s">
        <v>216</v>
      </c>
      <c r="C4" s="85">
        <f>VLOOKUP(GroupVertices[[#This Row],[Vertex]],Vertices[],MATCH("ID",Vertices[[#Headers],[Vertex]:[Vertex Content Word Count]],0),FALSE)</f>
        <v>9</v>
      </c>
    </row>
    <row r="5" spans="1:3" ht="15">
      <c r="A5" s="85" t="s">
        <v>595</v>
      </c>
      <c r="B5" s="91" t="s">
        <v>219</v>
      </c>
      <c r="C5" s="85">
        <f>VLOOKUP(GroupVertices[[#This Row],[Vertex]],Vertices[],MATCH("ID",Vertices[[#Headers],[Vertex]:[Vertex Content Word Count]],0),FALSE)</f>
        <v>15</v>
      </c>
    </row>
    <row r="6" spans="1:3" ht="15">
      <c r="A6" s="85" t="s">
        <v>595</v>
      </c>
      <c r="B6" s="91" t="s">
        <v>220</v>
      </c>
      <c r="C6" s="85">
        <f>VLOOKUP(GroupVertices[[#This Row],[Vertex]],Vertices[],MATCH("ID",Vertices[[#Headers],[Vertex]:[Vertex Content Word Count]],0),FALSE)</f>
        <v>16</v>
      </c>
    </row>
    <row r="7" spans="1:3" ht="15">
      <c r="A7" s="85" t="s">
        <v>595</v>
      </c>
      <c r="B7" s="91" t="s">
        <v>221</v>
      </c>
      <c r="C7" s="85">
        <f>VLOOKUP(GroupVertices[[#This Row],[Vertex]],Vertices[],MATCH("ID",Vertices[[#Headers],[Vertex]:[Vertex Content Word Count]],0),FALSE)</f>
        <v>17</v>
      </c>
    </row>
    <row r="8" spans="1:3" ht="15">
      <c r="A8" s="85" t="s">
        <v>595</v>
      </c>
      <c r="B8" s="91" t="s">
        <v>225</v>
      </c>
      <c r="C8" s="85">
        <f>VLOOKUP(GroupVertices[[#This Row],[Vertex]],Vertices[],MATCH("ID",Vertices[[#Headers],[Vertex]:[Vertex Content Word Count]],0),FALSE)</f>
        <v>22</v>
      </c>
    </row>
    <row r="9" spans="1:3" ht="15">
      <c r="A9" s="85" t="s">
        <v>595</v>
      </c>
      <c r="B9" s="91" t="s">
        <v>226</v>
      </c>
      <c r="C9" s="85">
        <f>VLOOKUP(GroupVertices[[#This Row],[Vertex]],Vertices[],MATCH("ID",Vertices[[#Headers],[Vertex]:[Vertex Content Word Count]],0),FALSE)</f>
        <v>23</v>
      </c>
    </row>
    <row r="10" spans="1:3" ht="15">
      <c r="A10" s="85" t="s">
        <v>596</v>
      </c>
      <c r="B10" s="91" t="s">
        <v>223</v>
      </c>
      <c r="C10" s="85">
        <f>VLOOKUP(GroupVertices[[#This Row],[Vertex]],Vertices[],MATCH("ID",Vertices[[#Headers],[Vertex]:[Vertex Content Word Count]],0),FALSE)</f>
        <v>18</v>
      </c>
    </row>
    <row r="11" spans="1:3" ht="15">
      <c r="A11" s="85" t="s">
        <v>596</v>
      </c>
      <c r="B11" s="91" t="s">
        <v>222</v>
      </c>
      <c r="C11" s="85">
        <f>VLOOKUP(GroupVertices[[#This Row],[Vertex]],Vertices[],MATCH("ID",Vertices[[#Headers],[Vertex]:[Vertex Content Word Count]],0),FALSE)</f>
        <v>12</v>
      </c>
    </row>
    <row r="12" spans="1:3" ht="15">
      <c r="A12" s="85" t="s">
        <v>596</v>
      </c>
      <c r="B12" s="91" t="s">
        <v>217</v>
      </c>
      <c r="C12" s="85">
        <f>VLOOKUP(GroupVertices[[#This Row],[Vertex]],Vertices[],MATCH("ID",Vertices[[#Headers],[Vertex]:[Vertex Content Word Count]],0),FALSE)</f>
        <v>10</v>
      </c>
    </row>
    <row r="13" spans="1:3" ht="15">
      <c r="A13" s="85" t="s">
        <v>596</v>
      </c>
      <c r="B13" s="91" t="s">
        <v>229</v>
      </c>
      <c r="C13" s="85">
        <f>VLOOKUP(GroupVertices[[#This Row],[Vertex]],Vertices[],MATCH("ID",Vertices[[#Headers],[Vertex]:[Vertex Content Word Count]],0),FALSE)</f>
        <v>11</v>
      </c>
    </row>
    <row r="14" spans="1:3" ht="15">
      <c r="A14" s="85" t="s">
        <v>597</v>
      </c>
      <c r="B14" s="91" t="s">
        <v>213</v>
      </c>
      <c r="C14" s="85">
        <f>VLOOKUP(GroupVertices[[#This Row],[Vertex]],Vertices[],MATCH("ID",Vertices[[#Headers],[Vertex]:[Vertex Content Word Count]],0),FALSE)</f>
        <v>5</v>
      </c>
    </row>
    <row r="15" spans="1:3" ht="15">
      <c r="A15" s="85" t="s">
        <v>597</v>
      </c>
      <c r="B15" s="91" t="s">
        <v>228</v>
      </c>
      <c r="C15" s="85">
        <f>VLOOKUP(GroupVertices[[#This Row],[Vertex]],Vertices[],MATCH("ID",Vertices[[#Headers],[Vertex]:[Vertex Content Word Count]],0),FALSE)</f>
        <v>6</v>
      </c>
    </row>
    <row r="16" spans="1:3" ht="15">
      <c r="A16" s="85" t="s">
        <v>597</v>
      </c>
      <c r="B16" s="91" t="s">
        <v>212</v>
      </c>
      <c r="C16" s="85">
        <f>VLOOKUP(GroupVertices[[#This Row],[Vertex]],Vertices[],MATCH("ID",Vertices[[#Headers],[Vertex]:[Vertex Content Word Count]],0),FALSE)</f>
        <v>3</v>
      </c>
    </row>
    <row r="17" spans="1:3" ht="15">
      <c r="A17" s="85" t="s">
        <v>597</v>
      </c>
      <c r="B17" s="91" t="s">
        <v>227</v>
      </c>
      <c r="C17" s="85">
        <f>VLOOKUP(GroupVertices[[#This Row],[Vertex]],Vertices[],MATCH("ID",Vertices[[#Headers],[Vertex]:[Vertex Content Word Count]],0),FALSE)</f>
        <v>4</v>
      </c>
    </row>
    <row r="18" spans="1:3" ht="15">
      <c r="A18" s="85" t="s">
        <v>598</v>
      </c>
      <c r="B18" s="91" t="s">
        <v>224</v>
      </c>
      <c r="C18" s="85">
        <f>VLOOKUP(GroupVertices[[#This Row],[Vertex]],Vertices[],MATCH("ID",Vertices[[#Headers],[Vertex]:[Vertex Content Word Count]],0),FALSE)</f>
        <v>19</v>
      </c>
    </row>
    <row r="19" spans="1:3" ht="15">
      <c r="A19" s="85" t="s">
        <v>598</v>
      </c>
      <c r="B19" s="91" t="s">
        <v>232</v>
      </c>
      <c r="C19" s="85">
        <f>VLOOKUP(GroupVertices[[#This Row],[Vertex]],Vertices[],MATCH("ID",Vertices[[#Headers],[Vertex]:[Vertex Content Word Count]],0),FALSE)</f>
        <v>21</v>
      </c>
    </row>
    <row r="20" spans="1:3" ht="15">
      <c r="A20" s="85" t="s">
        <v>598</v>
      </c>
      <c r="B20" s="91" t="s">
        <v>231</v>
      </c>
      <c r="C20" s="85">
        <f>VLOOKUP(GroupVertices[[#This Row],[Vertex]],Vertices[],MATCH("ID",Vertices[[#Headers],[Vertex]:[Vertex Content Word Count]],0),FALSE)</f>
        <v>20</v>
      </c>
    </row>
    <row r="21" spans="1:3" ht="15">
      <c r="A21" s="85" t="s">
        <v>599</v>
      </c>
      <c r="B21" s="91" t="s">
        <v>218</v>
      </c>
      <c r="C21" s="85">
        <f>VLOOKUP(GroupVertices[[#This Row],[Vertex]],Vertices[],MATCH("ID",Vertices[[#Headers],[Vertex]:[Vertex Content Word Count]],0),FALSE)</f>
        <v>13</v>
      </c>
    </row>
    <row r="22" spans="1:3" ht="15">
      <c r="A22" s="85" t="s">
        <v>599</v>
      </c>
      <c r="B22" s="91" t="s">
        <v>230</v>
      </c>
      <c r="C22"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611</v>
      </c>
      <c r="B2" s="36" t="s">
        <v>556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17</v>
      </c>
      <c r="P2" s="39">
        <f>MIN(Vertices[PageRank])</f>
        <v>0.605721</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0.005104981818181819</v>
      </c>
      <c r="O3" s="42">
        <f>COUNTIF(Vertices[Eigenvector Centrality],"&gt;= "&amp;N3)-COUNTIF(Vertices[Eigenvector Centrality],"&gt;="&amp;N4)</f>
        <v>0</v>
      </c>
      <c r="P3" s="41">
        <f aca="true" t="shared" si="7" ref="P3:P26">P2+($P$57-$P$2)/BinDivisor</f>
        <v>0.6239521454545454</v>
      </c>
      <c r="Q3" s="42">
        <f>COUNTIF(Vertices[PageRank],"&gt;= "&amp;P3)-COUNTIF(Vertices[PageRank],"&gt;="&amp;P4)</f>
        <v>1</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0.010209963636363638</v>
      </c>
      <c r="O4" s="40">
        <f>COUNTIF(Vertices[Eigenvector Centrality],"&gt;= "&amp;N4)-COUNTIF(Vertices[Eigenvector Centrality],"&gt;="&amp;N5)</f>
        <v>0</v>
      </c>
      <c r="P4" s="39">
        <f t="shared" si="7"/>
        <v>0.6421832909090908</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0.015314945454545457</v>
      </c>
      <c r="O5" s="42">
        <f>COUNTIF(Vertices[Eigenvector Centrality],"&gt;= "&amp;N5)-COUNTIF(Vertices[Eigenvector Centrality],"&gt;="&amp;N6)</f>
        <v>0</v>
      </c>
      <c r="P5" s="41">
        <f t="shared" si="7"/>
        <v>0.6604144363636362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0.020419927272727276</v>
      </c>
      <c r="O6" s="40">
        <f>COUNTIF(Vertices[Eigenvector Centrality],"&gt;= "&amp;N6)-COUNTIF(Vertices[Eigenvector Centrality],"&gt;="&amp;N7)</f>
        <v>0</v>
      </c>
      <c r="P6" s="39">
        <f t="shared" si="7"/>
        <v>0.6786455818181816</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0.025524909090909095</v>
      </c>
      <c r="O7" s="42">
        <f>COUNTIF(Vertices[Eigenvector Centrality],"&gt;= "&amp;N7)-COUNTIF(Vertices[Eigenvector Centrality],"&gt;="&amp;N8)</f>
        <v>0</v>
      </c>
      <c r="P7" s="41">
        <f t="shared" si="7"/>
        <v>0.696876727272727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0.030629890909090914</v>
      </c>
      <c r="O8" s="40">
        <f>COUNTIF(Vertices[Eigenvector Centrality],"&gt;= "&amp;N8)-COUNTIF(Vertices[Eigenvector Centrality],"&gt;="&amp;N9)</f>
        <v>0</v>
      </c>
      <c r="P8" s="39">
        <f t="shared" si="7"/>
        <v>0.7151078727272724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0.03573487272727273</v>
      </c>
      <c r="O9" s="42">
        <f>COUNTIF(Vertices[Eigenvector Centrality],"&gt;= "&amp;N9)-COUNTIF(Vertices[Eigenvector Centrality],"&gt;="&amp;N10)</f>
        <v>0</v>
      </c>
      <c r="P9" s="41">
        <f t="shared" si="7"/>
        <v>0.7333390181818178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612</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0.04083985454545455</v>
      </c>
      <c r="O10" s="40">
        <f>COUNTIF(Vertices[Eigenvector Centrality],"&gt;= "&amp;N10)-COUNTIF(Vertices[Eigenvector Centrality],"&gt;="&amp;N11)</f>
        <v>0</v>
      </c>
      <c r="P10" s="39">
        <f t="shared" si="7"/>
        <v>0.7515701636363632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0.045944836363636374</v>
      </c>
      <c r="O11" s="42">
        <f>COUNTIF(Vertices[Eigenvector Centrality],"&gt;= "&amp;N11)-COUNTIF(Vertices[Eigenvector Centrality],"&gt;="&amp;N12)</f>
        <v>0</v>
      </c>
      <c r="P11" s="41">
        <f t="shared" si="7"/>
        <v>0.7698013090909086</v>
      </c>
      <c r="Q11" s="42">
        <f>COUNTIF(Vertices[PageRank],"&gt;= "&amp;P11)-COUNTIF(Vertices[PageRank],"&gt;="&amp;P12)</f>
        <v>2</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0.051049818181818196</v>
      </c>
      <c r="O12" s="40">
        <f>COUNTIF(Vertices[Eigenvector Centrality],"&gt;= "&amp;N12)-COUNTIF(Vertices[Eigenvector Centrality],"&gt;="&amp;N13)</f>
        <v>0</v>
      </c>
      <c r="P12" s="39">
        <f t="shared" si="7"/>
        <v>0.788032454545454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233</v>
      </c>
      <c r="B13" s="36">
        <v>10</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0.05615480000000002</v>
      </c>
      <c r="O13" s="42">
        <f>COUNTIF(Vertices[Eigenvector Centrality],"&gt;= "&amp;N13)-COUNTIF(Vertices[Eigenvector Centrality],"&gt;="&amp;N14)</f>
        <v>0</v>
      </c>
      <c r="P13" s="41">
        <f t="shared" si="7"/>
        <v>0.8062635999999994</v>
      </c>
      <c r="Q13" s="42">
        <f>COUNTIF(Vertices[PageRank],"&gt;= "&amp;P13)-COUNTIF(Vertices[PageRank],"&gt;="&amp;P14)</f>
        <v>2</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234</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0.06125978181818184</v>
      </c>
      <c r="O14" s="40">
        <f>COUNTIF(Vertices[Eigenvector Centrality],"&gt;= "&amp;N14)-COUNTIF(Vertices[Eigenvector Centrality],"&gt;="&amp;N15)</f>
        <v>0</v>
      </c>
      <c r="P14" s="39">
        <f t="shared" si="7"/>
        <v>0.8244947454545448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0.9454545454545457</v>
      </c>
      <c r="K15" s="42">
        <f>COUNTIF(Vertices[Betweenness Centrality],"&gt;= "&amp;J15)-COUNTIF(Vertices[Betweenness Centrality],"&gt;="&amp;J16)</f>
        <v>2</v>
      </c>
      <c r="L15" s="41">
        <f t="shared" si="5"/>
        <v>0.23636363636363641</v>
      </c>
      <c r="M15" s="42">
        <f>COUNTIF(Vertices[Closeness Centrality],"&gt;= "&amp;L15)-COUNTIF(Vertices[Closeness Centrality],"&gt;="&amp;L16)</f>
        <v>4</v>
      </c>
      <c r="N15" s="41">
        <f t="shared" si="6"/>
        <v>0.06636476363636366</v>
      </c>
      <c r="O15" s="42">
        <f>COUNTIF(Vertices[Eigenvector Centrality],"&gt;= "&amp;N15)-COUNTIF(Vertices[Eigenvector Centrality],"&gt;="&amp;N16)</f>
        <v>0</v>
      </c>
      <c r="P15" s="41">
        <f t="shared" si="7"/>
        <v>0.8427258909090902</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22</v>
      </c>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0.07146974545454549</v>
      </c>
      <c r="O16" s="40">
        <f>COUNTIF(Vertices[Eigenvector Centrality],"&gt;= "&amp;N16)-COUNTIF(Vertices[Eigenvector Centrality],"&gt;="&amp;N17)</f>
        <v>0</v>
      </c>
      <c r="P16" s="39">
        <f t="shared" si="7"/>
        <v>0.8609570363636356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0.07657472727272731</v>
      </c>
      <c r="O17" s="42">
        <f>COUNTIF(Vertices[Eigenvector Centrality],"&gt;= "&amp;N17)-COUNTIF(Vertices[Eigenvector Centrality],"&gt;="&amp;N18)</f>
        <v>0</v>
      </c>
      <c r="P17" s="41">
        <f t="shared" si="7"/>
        <v>0.879188181818181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0.08167970909090913</v>
      </c>
      <c r="O18" s="40">
        <f>COUNTIF(Vertices[Eigenvector Centrality],"&gt;= "&amp;N18)-COUNTIF(Vertices[Eigenvector Centrality],"&gt;="&amp;N19)</f>
        <v>0</v>
      </c>
      <c r="P18" s="39">
        <f t="shared" si="7"/>
        <v>0.8974193272727264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0.08678469090909095</v>
      </c>
      <c r="O19" s="42">
        <f>COUNTIF(Vertices[Eigenvector Centrality],"&gt;= "&amp;N19)-COUNTIF(Vertices[Eigenvector Centrality],"&gt;="&amp;N20)</f>
        <v>0</v>
      </c>
      <c r="P19" s="41">
        <f t="shared" si="7"/>
        <v>0.9156504727272718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14</v>
      </c>
      <c r="H20" s="39">
        <f t="shared" si="3"/>
        <v>0.981818181818182</v>
      </c>
      <c r="I20" s="40">
        <f>COUNTIF(Vertices[Out-Degree],"&gt;= "&amp;H20)-COUNTIF(Vertices[Out-Degree],"&gt;="&amp;H21)</f>
        <v>11</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0.09188967272727278</v>
      </c>
      <c r="O20" s="40">
        <f>COUNTIF(Vertices[Eigenvector Centrality],"&gt;= "&amp;N20)-COUNTIF(Vertices[Eigenvector Centrality],"&gt;="&amp;N21)</f>
        <v>0</v>
      </c>
      <c r="P20" s="39">
        <f t="shared" si="7"/>
        <v>0.9338816181818173</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152</v>
      </c>
      <c r="B21" s="36">
        <v>12</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0.0969946545454546</v>
      </c>
      <c r="O21" s="42">
        <f>COUNTIF(Vertices[Eigenvector Centrality],"&gt;= "&amp;N21)-COUNTIF(Vertices[Eigenvector Centrality],"&gt;="&amp;N22)</f>
        <v>0</v>
      </c>
      <c r="P21" s="41">
        <f t="shared" si="7"/>
        <v>0.9521127636363627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8</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0.10209963636363642</v>
      </c>
      <c r="O22" s="40">
        <f>COUNTIF(Vertices[Eigenvector Centrality],"&gt;= "&amp;N22)-COUNTIF(Vertices[Eigenvector Centrality],"&gt;="&amp;N23)</f>
        <v>0</v>
      </c>
      <c r="P22" s="39">
        <f t="shared" si="7"/>
        <v>0.9703439090909081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0.10720461818181824</v>
      </c>
      <c r="O23" s="42">
        <f>COUNTIF(Vertices[Eigenvector Centrality],"&gt;= "&amp;N23)-COUNTIF(Vertices[Eigenvector Centrality],"&gt;="&amp;N24)</f>
        <v>0</v>
      </c>
      <c r="P23" s="41">
        <f t="shared" si="7"/>
        <v>0.9885750545454535</v>
      </c>
      <c r="Q23" s="42">
        <f>COUNTIF(Vertices[PageRank],"&gt;= "&amp;P23)-COUNTIF(Vertices[PageRank],"&gt;="&amp;P24)</f>
        <v>10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0.11230960000000006</v>
      </c>
      <c r="O24" s="40">
        <f>COUNTIF(Vertices[Eigenvector Centrality],"&gt;= "&amp;N24)-COUNTIF(Vertices[Eigenvector Centrality],"&gt;="&amp;N25)</f>
        <v>0</v>
      </c>
      <c r="P24" s="39">
        <f t="shared" si="7"/>
        <v>1.0068061999999989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0.11741458181818189</v>
      </c>
      <c r="O25" s="42">
        <f>COUNTIF(Vertices[Eigenvector Centrality],"&gt;= "&amp;N25)-COUNTIF(Vertices[Eigenvector Centrality],"&gt;="&amp;N26)</f>
        <v>0</v>
      </c>
      <c r="P25" s="41">
        <f t="shared" si="7"/>
        <v>1.0250373454545443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0.12251956363636371</v>
      </c>
      <c r="O26" s="40">
        <f>COUNTIF(Vertices[Eigenvector Centrality],"&gt;= "&amp;N26)-COUNTIF(Vertices[Eigenvector Centrality],"&gt;="&amp;N28)</f>
        <v>0</v>
      </c>
      <c r="P26" s="39">
        <f t="shared" si="7"/>
        <v>1.0432684909090897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0.830189</v>
      </c>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0.12762454545454552</v>
      </c>
      <c r="O28" s="42">
        <f>COUNTIF(Vertices[Eigenvector Centrality],"&gt;= "&amp;N28)-COUNTIF(Vertices[Eigenvector Centrality],"&gt;="&amp;N40)</f>
        <v>0</v>
      </c>
      <c r="P28" s="41">
        <f>P26+($P$57-$P$2)/BinDivisor</f>
        <v>1.061499636363635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0.02857142857142857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613</v>
      </c>
      <c r="B30" s="36">
        <v>0.405493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614</v>
      </c>
      <c r="B32" s="36" t="s">
        <v>615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0.13272952727272733</v>
      </c>
      <c r="O40" s="40">
        <f>COUNTIF(Vertices[Eigenvector Centrality],"&gt;= "&amp;N40)-COUNTIF(Vertices[Eigenvector Centrality],"&gt;="&amp;N41)</f>
        <v>0</v>
      </c>
      <c r="P40" s="39">
        <f>P28+($P$57-$P$2)/BinDivisor</f>
        <v>1.0797307818181805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1.963636363636364</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1</v>
      </c>
      <c r="N41" s="41">
        <f aca="true" t="shared" si="15" ref="N41:N56">N40+($N$57-$N$2)/BinDivisor</f>
        <v>0.13783450909090914</v>
      </c>
      <c r="O41" s="42">
        <f>COUNTIF(Vertices[Eigenvector Centrality],"&gt;= "&amp;N41)-COUNTIF(Vertices[Eigenvector Centrality],"&gt;="&amp;N42)</f>
        <v>0</v>
      </c>
      <c r="P41" s="41">
        <f aca="true" t="shared" si="16" ref="P41:P56">P40+($P$57-$P$2)/BinDivisor</f>
        <v>1.097961927272726</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0.14293949090909094</v>
      </c>
      <c r="O42" s="40">
        <f>COUNTIF(Vertices[Eigenvector Centrality],"&gt;= "&amp;N42)-COUNTIF(Vertices[Eigenvector Centrality],"&gt;="&amp;N43)</f>
        <v>0</v>
      </c>
      <c r="P42" s="39">
        <f t="shared" si="16"/>
        <v>1.1161930727272713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0.14804447272727275</v>
      </c>
      <c r="O43" s="42">
        <f>COUNTIF(Vertices[Eigenvector Centrality],"&gt;= "&amp;N43)-COUNTIF(Vertices[Eigenvector Centrality],"&gt;="&amp;N44)</f>
        <v>0</v>
      </c>
      <c r="P43" s="41">
        <f t="shared" si="16"/>
        <v>1.1344242181818167</v>
      </c>
      <c r="Q43" s="42">
        <f>COUNTIF(Vertices[PageRank],"&gt;= "&amp;P43)-COUNTIF(Vertices[PageRank],"&gt;="&amp;P44)</f>
        <v>1</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0.15314945454545456</v>
      </c>
      <c r="O44" s="40">
        <f>COUNTIF(Vertices[Eigenvector Centrality],"&gt;= "&amp;N44)-COUNTIF(Vertices[Eigenvector Centrality],"&gt;="&amp;N45)</f>
        <v>0</v>
      </c>
      <c r="P44" s="39">
        <f t="shared" si="16"/>
        <v>1.1526553636363621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0.15825443636363637</v>
      </c>
      <c r="O45" s="42">
        <f>COUNTIF(Vertices[Eigenvector Centrality],"&gt;= "&amp;N45)-COUNTIF(Vertices[Eigenvector Centrality],"&gt;="&amp;N46)</f>
        <v>0</v>
      </c>
      <c r="P45" s="41">
        <f t="shared" si="16"/>
        <v>1.1708865090909075</v>
      </c>
      <c r="Q45" s="42">
        <f>COUNTIF(Vertices[PageRank],"&gt;= "&amp;P45)-COUNTIF(Vertices[PageRank],"&gt;="&amp;P46)</f>
        <v>2</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0.16335941818181818</v>
      </c>
      <c r="O46" s="40">
        <f>COUNTIF(Vertices[Eigenvector Centrality],"&gt;= "&amp;N46)-COUNTIF(Vertices[Eigenvector Centrality],"&gt;="&amp;N47)</f>
        <v>0</v>
      </c>
      <c r="P46" s="39">
        <f t="shared" si="16"/>
        <v>1.189117654545453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0.1684644</v>
      </c>
      <c r="O47" s="42">
        <f>COUNTIF(Vertices[Eigenvector Centrality],"&gt;= "&amp;N47)-COUNTIF(Vertices[Eigenvector Centrality],"&gt;="&amp;N48)</f>
        <v>0</v>
      </c>
      <c r="P47" s="41">
        <f t="shared" si="16"/>
        <v>1.2073487999999983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0.1735693818181818</v>
      </c>
      <c r="O48" s="40">
        <f>COUNTIF(Vertices[Eigenvector Centrality],"&gt;= "&amp;N48)-COUNTIF(Vertices[Eigenvector Centrality],"&gt;="&amp;N49)</f>
        <v>0</v>
      </c>
      <c r="P48" s="39">
        <f t="shared" si="16"/>
        <v>1.2255799454545437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0.1786743636363636</v>
      </c>
      <c r="O49" s="42">
        <f>COUNTIF(Vertices[Eigenvector Centrality],"&gt;= "&amp;N49)-COUNTIF(Vertices[Eigenvector Centrality],"&gt;="&amp;N50)</f>
        <v>0</v>
      </c>
      <c r="P49" s="41">
        <f t="shared" si="16"/>
        <v>1.2438110909090891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1.9636363636363623</v>
      </c>
      <c r="I50" s="40">
        <f>COUNTIF(Vertices[Out-Degree],"&gt;= "&amp;H50)-COUNTIF(Vertices[Out-Degree],"&gt;="&amp;H51)</f>
        <v>2</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0.1837793454545454</v>
      </c>
      <c r="O50" s="40">
        <f>COUNTIF(Vertices[Eigenvector Centrality],"&gt;= "&amp;N50)-COUNTIF(Vertices[Eigenvector Centrality],"&gt;="&amp;N51)</f>
        <v>0</v>
      </c>
      <c r="P50" s="39">
        <f t="shared" si="16"/>
        <v>1.2620422363636346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0.18888432727272722</v>
      </c>
      <c r="O51" s="42">
        <f>COUNTIF(Vertices[Eigenvector Centrality],"&gt;= "&amp;N51)-COUNTIF(Vertices[Eigenvector Centrality],"&gt;="&amp;N52)</f>
        <v>0</v>
      </c>
      <c r="P51" s="41">
        <f t="shared" si="16"/>
        <v>1.28027338181818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0.19398930909090903</v>
      </c>
      <c r="O52" s="40">
        <f>COUNTIF(Vertices[Eigenvector Centrality],"&gt;= "&amp;N52)-COUNTIF(Vertices[Eigenvector Centrality],"&gt;="&amp;N53)</f>
        <v>0</v>
      </c>
      <c r="P52" s="39">
        <f t="shared" si="16"/>
        <v>1.2985045272727254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0.19909429090909084</v>
      </c>
      <c r="O53" s="42">
        <f>COUNTIF(Vertices[Eigenvector Centrality],"&gt;= "&amp;N53)-COUNTIF(Vertices[Eigenvector Centrality],"&gt;="&amp;N54)</f>
        <v>0</v>
      </c>
      <c r="P53" s="41">
        <f t="shared" si="16"/>
        <v>1.3167356727272708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0.20419927272727265</v>
      </c>
      <c r="O54" s="40">
        <f>COUNTIF(Vertices[Eigenvector Centrality],"&gt;= "&amp;N54)-COUNTIF(Vertices[Eigenvector Centrality],"&gt;="&amp;N55)</f>
        <v>0</v>
      </c>
      <c r="P54" s="39">
        <f t="shared" si="16"/>
        <v>1.3349668181818162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0.20930425454545445</v>
      </c>
      <c r="O55" s="42">
        <f>COUNTIF(Vertices[Eigenvector Centrality],"&gt;= "&amp;N55)-COUNTIF(Vertices[Eigenvector Centrality],"&gt;="&amp;N56)</f>
        <v>0</v>
      </c>
      <c r="P55" s="41">
        <f t="shared" si="16"/>
        <v>1.3531979636363616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0.21440923636363626</v>
      </c>
      <c r="O56" s="40">
        <f>COUNTIF(Vertices[Eigenvector Centrality],"&gt;= "&amp;N56)-COUNTIF(Vertices[Eigenvector Centrality],"&gt;="&amp;N57)</f>
        <v>2</v>
      </c>
      <c r="P56" s="39">
        <f t="shared" si="16"/>
        <v>1.371429109090907</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3</v>
      </c>
      <c r="I57" s="44">
        <f>COUNTIF(Vertices[Out-Degree],"&gt;= "&amp;H57)-COUNTIF(Vertices[Out-Degree],"&gt;="&amp;H58)</f>
        <v>2</v>
      </c>
      <c r="J57" s="43">
        <f>MAX(Vertices[Betweenness Centrality])</f>
        <v>4</v>
      </c>
      <c r="K57" s="44">
        <f>COUNTIF(Vertices[Betweenness Centrality],"&gt;= "&amp;J57)-COUNTIF(Vertices[Betweenness Centrality],"&gt;="&amp;J58)</f>
        <v>2</v>
      </c>
      <c r="L57" s="43">
        <f>MAX(Vertices[Closeness Centrality])</f>
        <v>1</v>
      </c>
      <c r="M57" s="44">
        <f>COUNTIF(Vertices[Closeness Centrality],"&gt;= "&amp;L57)-COUNTIF(Vertices[Closeness Centrality],"&gt;="&amp;L58)</f>
        <v>2</v>
      </c>
      <c r="N57" s="43">
        <f>MAX(Vertices[Eigenvector Centrality])</f>
        <v>0.280774</v>
      </c>
      <c r="O57" s="44">
        <f>COUNTIF(Vertices[Eigenvector Centrality],"&gt;= "&amp;N57)-COUNTIF(Vertices[Eigenvector Centrality],"&gt;="&amp;N58)</f>
        <v>2</v>
      </c>
      <c r="P57" s="43">
        <f>MAX(Vertices[PageRank])</f>
        <v>1.608434</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v>
      </c>
    </row>
    <row r="99" spans="1:2" ht="15">
      <c r="A99" s="35" t="s">
        <v>102</v>
      </c>
      <c r="B99" s="49">
        <f>_xlfn.IFERROR(AVERAGE(Vertices[Betweenness Centrality]),NoMetricMessage)</f>
        <v>0.5714285714285714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0.24603171428571424</v>
      </c>
    </row>
    <row r="114" spans="1:2" ht="15">
      <c r="A114" s="35" t="s">
        <v>109</v>
      </c>
      <c r="B114" s="49">
        <f>_xlfn.IFERROR(MEDIAN(Vertices[Closeness Centrality]),NoMetricMessage)</f>
        <v>0.25</v>
      </c>
    </row>
    <row r="125" spans="1:2" ht="15">
      <c r="A125" s="35" t="s">
        <v>112</v>
      </c>
      <c r="B125" s="49">
        <f>IF(COUNT(Vertices[Eigenvector Centrality])&gt;0,N2,NoMetricMessage)</f>
        <v>0</v>
      </c>
    </row>
    <row r="126" spans="1:2" ht="15">
      <c r="A126" s="35" t="s">
        <v>113</v>
      </c>
      <c r="B126" s="49">
        <f>IF(COUNT(Vertices[Eigenvector Centrality])&gt;0,N57,NoMetricMessage)</f>
        <v>0.280774</v>
      </c>
    </row>
    <row r="127" spans="1:2" ht="15">
      <c r="A127" s="35" t="s">
        <v>114</v>
      </c>
      <c r="B127" s="49">
        <f>_xlfn.IFERROR(AVERAGE(Vertices[Eigenvector Centrality]),NoMetricMessage)</f>
        <v>0.047619</v>
      </c>
    </row>
    <row r="128" spans="1:2" ht="15">
      <c r="A128" s="35" t="s">
        <v>115</v>
      </c>
      <c r="B128" s="49">
        <f>_xlfn.IFERROR(MEDIAN(Vertices[Eigenvector Centrality]),NoMetricMessage)</f>
        <v>0</v>
      </c>
    </row>
    <row r="139" spans="1:2" ht="15">
      <c r="A139" s="35" t="s">
        <v>140</v>
      </c>
      <c r="B139" s="49">
        <f>IF(COUNT(Vertices[PageRank])&gt;0,P2,NoMetricMessage)</f>
        <v>0.605721</v>
      </c>
    </row>
    <row r="140" spans="1:2" ht="15">
      <c r="A140" s="35" t="s">
        <v>141</v>
      </c>
      <c r="B140" s="49">
        <f>IF(COUNT(Vertices[PageRank])&gt;0,P57,NoMetricMessage)</f>
        <v>1.608434</v>
      </c>
    </row>
    <row r="141" spans="1:2" ht="15">
      <c r="A141" s="35" t="s">
        <v>142</v>
      </c>
      <c r="B141" s="49">
        <f>_xlfn.IFERROR(AVERAGE(Vertices[PageRank]),NoMetricMessage)</f>
        <v>0.9999752380952377</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0.12698412698412698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558</v>
      </c>
      <c r="K7" s="13" t="s">
        <v>559</v>
      </c>
    </row>
    <row r="8" spans="1:11" ht="409.5">
      <c r="A8"/>
      <c r="B8">
        <v>2</v>
      </c>
      <c r="C8">
        <v>2</v>
      </c>
      <c r="D8" t="s">
        <v>61</v>
      </c>
      <c r="E8" t="s">
        <v>61</v>
      </c>
      <c r="H8" t="s">
        <v>73</v>
      </c>
      <c r="J8" t="s">
        <v>560</v>
      </c>
      <c r="K8" s="13" t="s">
        <v>561</v>
      </c>
    </row>
    <row r="9" spans="1:11" ht="409.5">
      <c r="A9"/>
      <c r="B9">
        <v>3</v>
      </c>
      <c r="C9">
        <v>4</v>
      </c>
      <c r="D9" t="s">
        <v>62</v>
      </c>
      <c r="E9" t="s">
        <v>62</v>
      </c>
      <c r="H9" t="s">
        <v>74</v>
      </c>
      <c r="J9" t="s">
        <v>562</v>
      </c>
      <c r="K9" s="13" t="s">
        <v>563</v>
      </c>
    </row>
    <row r="10" spans="1:11" ht="409.5">
      <c r="A10"/>
      <c r="B10">
        <v>4</v>
      </c>
      <c r="D10" t="s">
        <v>63</v>
      </c>
      <c r="E10" t="s">
        <v>63</v>
      </c>
      <c r="H10" t="s">
        <v>75</v>
      </c>
      <c r="J10" t="s">
        <v>564</v>
      </c>
      <c r="K10" s="13" t="s">
        <v>565</v>
      </c>
    </row>
    <row r="11" spans="1:11" ht="15">
      <c r="A11"/>
      <c r="B11">
        <v>5</v>
      </c>
      <c r="D11" t="s">
        <v>46</v>
      </c>
      <c r="E11">
        <v>1</v>
      </c>
      <c r="H11" t="s">
        <v>76</v>
      </c>
      <c r="J11" t="s">
        <v>566</v>
      </c>
      <c r="K11" t="s">
        <v>567</v>
      </c>
    </row>
    <row r="12" spans="1:11" ht="15">
      <c r="A12"/>
      <c r="B12"/>
      <c r="D12" t="s">
        <v>64</v>
      </c>
      <c r="E12">
        <v>2</v>
      </c>
      <c r="H12">
        <v>0</v>
      </c>
      <c r="J12" t="s">
        <v>568</v>
      </c>
      <c r="K12" t="s">
        <v>569</v>
      </c>
    </row>
    <row r="13" spans="1:11" ht="15">
      <c r="A13"/>
      <c r="B13"/>
      <c r="D13">
        <v>1</v>
      </c>
      <c r="E13">
        <v>3</v>
      </c>
      <c r="H13">
        <v>1</v>
      </c>
      <c r="J13" t="s">
        <v>570</v>
      </c>
      <c r="K13" t="s">
        <v>571</v>
      </c>
    </row>
    <row r="14" spans="4:11" ht="15">
      <c r="D14">
        <v>2</v>
      </c>
      <c r="E14">
        <v>4</v>
      </c>
      <c r="H14">
        <v>2</v>
      </c>
      <c r="J14" t="s">
        <v>572</v>
      </c>
      <c r="K14" t="s">
        <v>573</v>
      </c>
    </row>
    <row r="15" spans="4:11" ht="15">
      <c r="D15">
        <v>3</v>
      </c>
      <c r="E15">
        <v>5</v>
      </c>
      <c r="H15">
        <v>3</v>
      </c>
      <c r="J15" t="s">
        <v>574</v>
      </c>
      <c r="K15" t="s">
        <v>575</v>
      </c>
    </row>
    <row r="16" spans="4:11" ht="15">
      <c r="D16">
        <v>4</v>
      </c>
      <c r="E16">
        <v>6</v>
      </c>
      <c r="H16">
        <v>4</v>
      </c>
      <c r="J16" t="s">
        <v>576</v>
      </c>
      <c r="K16" t="s">
        <v>577</v>
      </c>
    </row>
    <row r="17" spans="4:11" ht="15">
      <c r="D17">
        <v>5</v>
      </c>
      <c r="E17">
        <v>7</v>
      </c>
      <c r="H17">
        <v>5</v>
      </c>
      <c r="J17" t="s">
        <v>578</v>
      </c>
      <c r="K17" t="s">
        <v>579</v>
      </c>
    </row>
    <row r="18" spans="4:11" ht="15">
      <c r="D18">
        <v>6</v>
      </c>
      <c r="E18">
        <v>8</v>
      </c>
      <c r="H18">
        <v>6</v>
      </c>
      <c r="J18" t="s">
        <v>580</v>
      </c>
      <c r="K18" t="s">
        <v>581</v>
      </c>
    </row>
    <row r="19" spans="4:11" ht="15">
      <c r="D19">
        <v>7</v>
      </c>
      <c r="E19">
        <v>9</v>
      </c>
      <c r="H19">
        <v>7</v>
      </c>
      <c r="J19" t="s">
        <v>582</v>
      </c>
      <c r="K19" t="s">
        <v>583</v>
      </c>
    </row>
    <row r="20" spans="4:11" ht="15">
      <c r="D20">
        <v>8</v>
      </c>
      <c r="H20">
        <v>8</v>
      </c>
      <c r="J20" t="s">
        <v>584</v>
      </c>
      <c r="K20" t="s">
        <v>585</v>
      </c>
    </row>
    <row r="21" spans="4:11" ht="409.5">
      <c r="D21">
        <v>9</v>
      </c>
      <c r="H21">
        <v>9</v>
      </c>
      <c r="J21" t="s">
        <v>586</v>
      </c>
      <c r="K21" s="13" t="s">
        <v>587</v>
      </c>
    </row>
    <row r="22" spans="4:11" ht="409.5">
      <c r="D22">
        <v>10</v>
      </c>
      <c r="J22" t="s">
        <v>588</v>
      </c>
      <c r="K22" s="13" t="s">
        <v>589</v>
      </c>
    </row>
    <row r="23" spans="4:11" ht="409.5">
      <c r="D23">
        <v>11</v>
      </c>
      <c r="J23" t="s">
        <v>590</v>
      </c>
      <c r="K23" s="13" t="s">
        <v>591</v>
      </c>
    </row>
    <row r="24" spans="10:11" ht="409.5">
      <c r="J24" t="s">
        <v>592</v>
      </c>
      <c r="K24" s="13" t="s">
        <v>895</v>
      </c>
    </row>
    <row r="25" spans="10:11" ht="15">
      <c r="J25" t="s">
        <v>593</v>
      </c>
      <c r="K25" t="b">
        <v>0</v>
      </c>
    </row>
    <row r="26" spans="10:11" ht="15">
      <c r="J26" t="s">
        <v>893</v>
      </c>
      <c r="K26" t="s">
        <v>894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608</v>
      </c>
      <c r="B2" s="128" t="s">
        <v>609</v>
      </c>
      <c r="C2" s="67" t="s">
        <v>610</v>
      </c>
    </row>
    <row r="3" spans="1:3" ht="15">
      <c r="A3" s="127" t="s">
        <v>595</v>
      </c>
      <c r="B3" s="127" t="s">
        <v>595</v>
      </c>
      <c r="C3" s="36">
        <v>21</v>
      </c>
    </row>
    <row r="4" spans="1:3" ht="15">
      <c r="A4" s="127" t="s">
        <v>596</v>
      </c>
      <c r="B4" s="127" t="s">
        <v>596</v>
      </c>
      <c r="C4" s="36">
        <v>4</v>
      </c>
    </row>
    <row r="5" spans="1:3" ht="15">
      <c r="A5" s="127" t="s">
        <v>597</v>
      </c>
      <c r="B5" s="127" t="s">
        <v>597</v>
      </c>
      <c r="C5" s="36">
        <v>6</v>
      </c>
    </row>
    <row r="6" spans="1:3" ht="15">
      <c r="A6" s="127" t="s">
        <v>598</v>
      </c>
      <c r="B6" s="127" t="s">
        <v>598</v>
      </c>
      <c r="C6" s="36">
        <v>2</v>
      </c>
    </row>
    <row r="7" spans="1:3" ht="15">
      <c r="A7" s="127" t="s">
        <v>599</v>
      </c>
      <c r="B7" s="127" t="s">
        <v>599</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616</v>
      </c>
      <c r="B1" s="13" t="s">
        <v>617</v>
      </c>
      <c r="C1" s="13" t="s">
        <v>618</v>
      </c>
      <c r="D1" s="13" t="s">
        <v>620</v>
      </c>
      <c r="E1" s="13" t="s">
        <v>619</v>
      </c>
      <c r="F1" s="13" t="s">
        <v>622</v>
      </c>
      <c r="G1" s="85" t="s">
        <v>621</v>
      </c>
      <c r="H1" s="85" t="s">
        <v>624</v>
      </c>
      <c r="I1" s="13" t="s">
        <v>623</v>
      </c>
      <c r="J1" s="13" t="s">
        <v>626</v>
      </c>
      <c r="K1" s="13" t="s">
        <v>625</v>
      </c>
      <c r="L1" s="13" t="s">
        <v>627</v>
      </c>
    </row>
    <row r="2" spans="1:12" ht="15">
      <c r="A2" s="90" t="s">
        <v>260</v>
      </c>
      <c r="B2" s="85">
        <v>10</v>
      </c>
      <c r="C2" s="90" t="s">
        <v>260</v>
      </c>
      <c r="D2" s="85">
        <v>10</v>
      </c>
      <c r="E2" s="90" t="s">
        <v>262</v>
      </c>
      <c r="F2" s="85">
        <v>1</v>
      </c>
      <c r="G2" s="85"/>
      <c r="H2" s="85"/>
      <c r="I2" s="90" t="s">
        <v>264</v>
      </c>
      <c r="J2" s="85">
        <v>1</v>
      </c>
      <c r="K2" s="90" t="s">
        <v>258</v>
      </c>
      <c r="L2" s="85">
        <v>1</v>
      </c>
    </row>
    <row r="3" spans="1:12" ht="15">
      <c r="A3" s="90" t="s">
        <v>270</v>
      </c>
      <c r="B3" s="85">
        <v>1</v>
      </c>
      <c r="C3" s="90" t="s">
        <v>256</v>
      </c>
      <c r="D3" s="85">
        <v>1</v>
      </c>
      <c r="E3" s="85"/>
      <c r="F3" s="85"/>
      <c r="G3" s="85"/>
      <c r="H3" s="85"/>
      <c r="I3" s="90" t="s">
        <v>263</v>
      </c>
      <c r="J3" s="85">
        <v>1</v>
      </c>
      <c r="K3" s="85"/>
      <c r="L3" s="85"/>
    </row>
    <row r="4" spans="1:12" ht="15">
      <c r="A4" s="90" t="s">
        <v>269</v>
      </c>
      <c r="B4" s="85">
        <v>1</v>
      </c>
      <c r="C4" s="90" t="s">
        <v>257</v>
      </c>
      <c r="D4" s="85">
        <v>1</v>
      </c>
      <c r="E4" s="85"/>
      <c r="F4" s="85"/>
      <c r="G4" s="85"/>
      <c r="H4" s="85"/>
      <c r="I4" s="85"/>
      <c r="J4" s="85"/>
      <c r="K4" s="85"/>
      <c r="L4" s="85"/>
    </row>
    <row r="5" spans="1:12" ht="15">
      <c r="A5" s="90" t="s">
        <v>268</v>
      </c>
      <c r="B5" s="85">
        <v>1</v>
      </c>
      <c r="C5" s="90" t="s">
        <v>259</v>
      </c>
      <c r="D5" s="85">
        <v>1</v>
      </c>
      <c r="E5" s="85"/>
      <c r="F5" s="85"/>
      <c r="G5" s="85"/>
      <c r="H5" s="85"/>
      <c r="I5" s="85"/>
      <c r="J5" s="85"/>
      <c r="K5" s="85"/>
      <c r="L5" s="85"/>
    </row>
    <row r="6" spans="1:12" ht="15">
      <c r="A6" s="90" t="s">
        <v>267</v>
      </c>
      <c r="B6" s="85">
        <v>1</v>
      </c>
      <c r="C6" s="90" t="s">
        <v>261</v>
      </c>
      <c r="D6" s="85">
        <v>1</v>
      </c>
      <c r="E6" s="85"/>
      <c r="F6" s="85"/>
      <c r="G6" s="85"/>
      <c r="H6" s="85"/>
      <c r="I6" s="85"/>
      <c r="J6" s="85"/>
      <c r="K6" s="85"/>
      <c r="L6" s="85"/>
    </row>
    <row r="7" spans="1:12" ht="15">
      <c r="A7" s="90" t="s">
        <v>266</v>
      </c>
      <c r="B7" s="85">
        <v>1</v>
      </c>
      <c r="C7" s="90" t="s">
        <v>270</v>
      </c>
      <c r="D7" s="85">
        <v>1</v>
      </c>
      <c r="E7" s="85"/>
      <c r="F7" s="85"/>
      <c r="G7" s="85"/>
      <c r="H7" s="85"/>
      <c r="I7" s="85"/>
      <c r="J7" s="85"/>
      <c r="K7" s="85"/>
      <c r="L7" s="85"/>
    </row>
    <row r="8" spans="1:12" ht="15">
      <c r="A8" s="90" t="s">
        <v>265</v>
      </c>
      <c r="B8" s="85">
        <v>1</v>
      </c>
      <c r="C8" s="90" t="s">
        <v>265</v>
      </c>
      <c r="D8" s="85">
        <v>1</v>
      </c>
      <c r="E8" s="85"/>
      <c r="F8" s="85"/>
      <c r="G8" s="85"/>
      <c r="H8" s="85"/>
      <c r="I8" s="85"/>
      <c r="J8" s="85"/>
      <c r="K8" s="85"/>
      <c r="L8" s="85"/>
    </row>
    <row r="9" spans="1:12" ht="15">
      <c r="A9" s="90" t="s">
        <v>264</v>
      </c>
      <c r="B9" s="85">
        <v>1</v>
      </c>
      <c r="C9" s="90" t="s">
        <v>266</v>
      </c>
      <c r="D9" s="85">
        <v>1</v>
      </c>
      <c r="E9" s="85"/>
      <c r="F9" s="85"/>
      <c r="G9" s="85"/>
      <c r="H9" s="85"/>
      <c r="I9" s="85"/>
      <c r="J9" s="85"/>
      <c r="K9" s="85"/>
      <c r="L9" s="85"/>
    </row>
    <row r="10" spans="1:12" ht="15">
      <c r="A10" s="90" t="s">
        <v>263</v>
      </c>
      <c r="B10" s="85">
        <v>1</v>
      </c>
      <c r="C10" s="90" t="s">
        <v>267</v>
      </c>
      <c r="D10" s="85">
        <v>1</v>
      </c>
      <c r="E10" s="85"/>
      <c r="F10" s="85"/>
      <c r="G10" s="85"/>
      <c r="H10" s="85"/>
      <c r="I10" s="85"/>
      <c r="J10" s="85"/>
      <c r="K10" s="85"/>
      <c r="L10" s="85"/>
    </row>
    <row r="11" spans="1:12" ht="15">
      <c r="A11" s="90" t="s">
        <v>261</v>
      </c>
      <c r="B11" s="85">
        <v>1</v>
      </c>
      <c r="C11" s="90" t="s">
        <v>268</v>
      </c>
      <c r="D11" s="85">
        <v>1</v>
      </c>
      <c r="E11" s="85"/>
      <c r="F11" s="85"/>
      <c r="G11" s="85"/>
      <c r="H11" s="85"/>
      <c r="I11" s="85"/>
      <c r="J11" s="85"/>
      <c r="K11" s="85"/>
      <c r="L11" s="85"/>
    </row>
    <row r="14" spans="1:12" ht="15" customHeight="1">
      <c r="A14" s="13" t="s">
        <v>631</v>
      </c>
      <c r="B14" s="13" t="s">
        <v>617</v>
      </c>
      <c r="C14" s="13" t="s">
        <v>632</v>
      </c>
      <c r="D14" s="13" t="s">
        <v>620</v>
      </c>
      <c r="E14" s="13" t="s">
        <v>633</v>
      </c>
      <c r="F14" s="13" t="s">
        <v>622</v>
      </c>
      <c r="G14" s="85" t="s">
        <v>634</v>
      </c>
      <c r="H14" s="85" t="s">
        <v>624</v>
      </c>
      <c r="I14" s="13" t="s">
        <v>635</v>
      </c>
      <c r="J14" s="13" t="s">
        <v>626</v>
      </c>
      <c r="K14" s="13" t="s">
        <v>636</v>
      </c>
      <c r="L14" s="13" t="s">
        <v>627</v>
      </c>
    </row>
    <row r="15" spans="1:12" ht="15">
      <c r="A15" s="85" t="s">
        <v>274</v>
      </c>
      <c r="B15" s="85">
        <v>10</v>
      </c>
      <c r="C15" s="85" t="s">
        <v>274</v>
      </c>
      <c r="D15" s="85">
        <v>10</v>
      </c>
      <c r="E15" s="85" t="s">
        <v>275</v>
      </c>
      <c r="F15" s="85">
        <v>1</v>
      </c>
      <c r="G15" s="85"/>
      <c r="H15" s="85"/>
      <c r="I15" s="85" t="s">
        <v>277</v>
      </c>
      <c r="J15" s="85">
        <v>1</v>
      </c>
      <c r="K15" s="85" t="s">
        <v>273</v>
      </c>
      <c r="L15" s="85">
        <v>1</v>
      </c>
    </row>
    <row r="16" spans="1:12" ht="15">
      <c r="A16" s="85" t="s">
        <v>278</v>
      </c>
      <c r="B16" s="85">
        <v>6</v>
      </c>
      <c r="C16" s="85" t="s">
        <v>278</v>
      </c>
      <c r="D16" s="85">
        <v>6</v>
      </c>
      <c r="E16" s="85"/>
      <c r="F16" s="85"/>
      <c r="G16" s="85"/>
      <c r="H16" s="85"/>
      <c r="I16" s="85" t="s">
        <v>276</v>
      </c>
      <c r="J16" s="85">
        <v>1</v>
      </c>
      <c r="K16" s="85"/>
      <c r="L16" s="85"/>
    </row>
    <row r="17" spans="1:12" ht="15">
      <c r="A17" s="85" t="s">
        <v>273</v>
      </c>
      <c r="B17" s="85">
        <v>3</v>
      </c>
      <c r="C17" s="85" t="s">
        <v>273</v>
      </c>
      <c r="D17" s="85">
        <v>2</v>
      </c>
      <c r="E17" s="85"/>
      <c r="F17" s="85"/>
      <c r="G17" s="85"/>
      <c r="H17" s="85"/>
      <c r="I17" s="85"/>
      <c r="J17" s="85"/>
      <c r="K17" s="85"/>
      <c r="L17" s="85"/>
    </row>
    <row r="18" spans="1:12" ht="15">
      <c r="A18" s="85" t="s">
        <v>277</v>
      </c>
      <c r="B18" s="85">
        <v>1</v>
      </c>
      <c r="C18" s="85" t="s">
        <v>271</v>
      </c>
      <c r="D18" s="85">
        <v>1</v>
      </c>
      <c r="E18" s="85"/>
      <c r="F18" s="85"/>
      <c r="G18" s="85"/>
      <c r="H18" s="85"/>
      <c r="I18" s="85"/>
      <c r="J18" s="85"/>
      <c r="K18" s="85"/>
      <c r="L18" s="85"/>
    </row>
    <row r="19" spans="1:12" ht="15">
      <c r="A19" s="85" t="s">
        <v>276</v>
      </c>
      <c r="B19" s="85">
        <v>1</v>
      </c>
      <c r="C19" s="85" t="s">
        <v>272</v>
      </c>
      <c r="D19" s="85">
        <v>1</v>
      </c>
      <c r="E19" s="85"/>
      <c r="F19" s="85"/>
      <c r="G19" s="85"/>
      <c r="H19" s="85"/>
      <c r="I19" s="85"/>
      <c r="J19" s="85"/>
      <c r="K19" s="85"/>
      <c r="L19" s="85"/>
    </row>
    <row r="20" spans="1:12" ht="15">
      <c r="A20" s="85" t="s">
        <v>275</v>
      </c>
      <c r="B20" s="85">
        <v>1</v>
      </c>
      <c r="C20" s="85"/>
      <c r="D20" s="85"/>
      <c r="E20" s="85"/>
      <c r="F20" s="85"/>
      <c r="G20" s="85"/>
      <c r="H20" s="85"/>
      <c r="I20" s="85"/>
      <c r="J20" s="85"/>
      <c r="K20" s="85"/>
      <c r="L20" s="85"/>
    </row>
    <row r="21" spans="1:12" ht="15">
      <c r="A21" s="85" t="s">
        <v>272</v>
      </c>
      <c r="B21" s="85">
        <v>1</v>
      </c>
      <c r="C21" s="85"/>
      <c r="D21" s="85"/>
      <c r="E21" s="85"/>
      <c r="F21" s="85"/>
      <c r="G21" s="85"/>
      <c r="H21" s="85"/>
      <c r="I21" s="85"/>
      <c r="J21" s="85"/>
      <c r="K21" s="85"/>
      <c r="L21" s="85"/>
    </row>
    <row r="22" spans="1:12" ht="15">
      <c r="A22" s="85" t="s">
        <v>271</v>
      </c>
      <c r="B22" s="85">
        <v>1</v>
      </c>
      <c r="C22" s="85"/>
      <c r="D22" s="85"/>
      <c r="E22" s="85"/>
      <c r="F22" s="85"/>
      <c r="G22" s="85"/>
      <c r="H22" s="85"/>
      <c r="I22" s="85"/>
      <c r="J22" s="85"/>
      <c r="K22" s="85"/>
      <c r="L22" s="85"/>
    </row>
    <row r="25" spans="1:12" ht="15" customHeight="1">
      <c r="A25" s="13" t="s">
        <v>640</v>
      </c>
      <c r="B25" s="13" t="s">
        <v>617</v>
      </c>
      <c r="C25" s="13" t="s">
        <v>650</v>
      </c>
      <c r="D25" s="13" t="s">
        <v>620</v>
      </c>
      <c r="E25" s="13" t="s">
        <v>656</v>
      </c>
      <c r="F25" s="13" t="s">
        <v>622</v>
      </c>
      <c r="G25" s="13" t="s">
        <v>657</v>
      </c>
      <c r="H25" s="13" t="s">
        <v>624</v>
      </c>
      <c r="I25" s="13" t="s">
        <v>659</v>
      </c>
      <c r="J25" s="13" t="s">
        <v>626</v>
      </c>
      <c r="K25" s="13" t="s">
        <v>660</v>
      </c>
      <c r="L25" s="13" t="s">
        <v>627</v>
      </c>
    </row>
    <row r="26" spans="1:12" ht="15">
      <c r="A26" s="85" t="s">
        <v>280</v>
      </c>
      <c r="B26" s="85">
        <v>23</v>
      </c>
      <c r="C26" s="85" t="s">
        <v>280</v>
      </c>
      <c r="D26" s="85">
        <v>15</v>
      </c>
      <c r="E26" s="85" t="s">
        <v>280</v>
      </c>
      <c r="F26" s="85">
        <v>3</v>
      </c>
      <c r="G26" s="85" t="s">
        <v>280</v>
      </c>
      <c r="H26" s="85">
        <v>2</v>
      </c>
      <c r="I26" s="85" t="s">
        <v>280</v>
      </c>
      <c r="J26" s="85">
        <v>2</v>
      </c>
      <c r="K26" s="85" t="s">
        <v>661</v>
      </c>
      <c r="L26" s="85">
        <v>1</v>
      </c>
    </row>
    <row r="27" spans="1:12" ht="15">
      <c r="A27" s="85" t="s">
        <v>641</v>
      </c>
      <c r="B27" s="85">
        <v>10</v>
      </c>
      <c r="C27" s="85" t="s">
        <v>641</v>
      </c>
      <c r="D27" s="85">
        <v>10</v>
      </c>
      <c r="E27" s="85"/>
      <c r="F27" s="85"/>
      <c r="G27" s="85" t="s">
        <v>658</v>
      </c>
      <c r="H27" s="85">
        <v>1</v>
      </c>
      <c r="I27" s="85" t="s">
        <v>645</v>
      </c>
      <c r="J27" s="85">
        <v>1</v>
      </c>
      <c r="K27" s="85" t="s">
        <v>280</v>
      </c>
      <c r="L27" s="85">
        <v>1</v>
      </c>
    </row>
    <row r="28" spans="1:12" ht="15">
      <c r="A28" s="85" t="s">
        <v>642</v>
      </c>
      <c r="B28" s="85">
        <v>10</v>
      </c>
      <c r="C28" s="85" t="s">
        <v>642</v>
      </c>
      <c r="D28" s="85">
        <v>10</v>
      </c>
      <c r="E28" s="85"/>
      <c r="F28" s="85"/>
      <c r="G28" s="85"/>
      <c r="H28" s="85"/>
      <c r="I28" s="85" t="s">
        <v>646</v>
      </c>
      <c r="J28" s="85">
        <v>1</v>
      </c>
      <c r="K28" s="85" t="s">
        <v>662</v>
      </c>
      <c r="L28" s="85">
        <v>1</v>
      </c>
    </row>
    <row r="29" spans="1:12" ht="15">
      <c r="A29" s="85" t="s">
        <v>643</v>
      </c>
      <c r="B29" s="85">
        <v>10</v>
      </c>
      <c r="C29" s="85" t="s">
        <v>643</v>
      </c>
      <c r="D29" s="85">
        <v>10</v>
      </c>
      <c r="E29" s="85"/>
      <c r="F29" s="85"/>
      <c r="G29" s="85"/>
      <c r="H29" s="85"/>
      <c r="I29" s="85"/>
      <c r="J29" s="85"/>
      <c r="K29" s="85" t="s">
        <v>663</v>
      </c>
      <c r="L29" s="85">
        <v>1</v>
      </c>
    </row>
    <row r="30" spans="1:12" ht="15">
      <c r="A30" s="85" t="s">
        <v>644</v>
      </c>
      <c r="B30" s="85">
        <v>10</v>
      </c>
      <c r="C30" s="85" t="s">
        <v>644</v>
      </c>
      <c r="D30" s="85">
        <v>10</v>
      </c>
      <c r="E30" s="85"/>
      <c r="F30" s="85"/>
      <c r="G30" s="85"/>
      <c r="H30" s="85"/>
      <c r="I30" s="85"/>
      <c r="J30" s="85"/>
      <c r="K30" s="85" t="s">
        <v>664</v>
      </c>
      <c r="L30" s="85">
        <v>1</v>
      </c>
    </row>
    <row r="31" spans="1:12" ht="15">
      <c r="A31" s="85" t="s">
        <v>645</v>
      </c>
      <c r="B31" s="85">
        <v>1</v>
      </c>
      <c r="C31" s="85" t="s">
        <v>651</v>
      </c>
      <c r="D31" s="85">
        <v>1</v>
      </c>
      <c r="E31" s="85"/>
      <c r="F31" s="85"/>
      <c r="G31" s="85"/>
      <c r="H31" s="85"/>
      <c r="I31" s="85"/>
      <c r="J31" s="85"/>
      <c r="K31" s="85" t="s">
        <v>665</v>
      </c>
      <c r="L31" s="85">
        <v>1</v>
      </c>
    </row>
    <row r="32" spans="1:12" ht="15">
      <c r="A32" s="85" t="s">
        <v>646</v>
      </c>
      <c r="B32" s="85">
        <v>1</v>
      </c>
      <c r="C32" s="85" t="s">
        <v>652</v>
      </c>
      <c r="D32" s="85">
        <v>1</v>
      </c>
      <c r="E32" s="85"/>
      <c r="F32" s="85"/>
      <c r="G32" s="85"/>
      <c r="H32" s="85"/>
      <c r="I32" s="85"/>
      <c r="J32" s="85"/>
      <c r="K32" s="85" t="s">
        <v>666</v>
      </c>
      <c r="L32" s="85">
        <v>1</v>
      </c>
    </row>
    <row r="33" spans="1:12" ht="15">
      <c r="A33" s="85" t="s">
        <v>647</v>
      </c>
      <c r="B33" s="85">
        <v>1</v>
      </c>
      <c r="C33" s="85" t="s">
        <v>653</v>
      </c>
      <c r="D33" s="85">
        <v>1</v>
      </c>
      <c r="E33" s="85"/>
      <c r="F33" s="85"/>
      <c r="G33" s="85"/>
      <c r="H33" s="85"/>
      <c r="I33" s="85"/>
      <c r="J33" s="85"/>
      <c r="K33" s="85"/>
      <c r="L33" s="85"/>
    </row>
    <row r="34" spans="1:12" ht="15">
      <c r="A34" s="85" t="s">
        <v>648</v>
      </c>
      <c r="B34" s="85">
        <v>1</v>
      </c>
      <c r="C34" s="85" t="s">
        <v>654</v>
      </c>
      <c r="D34" s="85">
        <v>1</v>
      </c>
      <c r="E34" s="85"/>
      <c r="F34" s="85"/>
      <c r="G34" s="85"/>
      <c r="H34" s="85"/>
      <c r="I34" s="85"/>
      <c r="J34" s="85"/>
      <c r="K34" s="85"/>
      <c r="L34" s="85"/>
    </row>
    <row r="35" spans="1:12" ht="15">
      <c r="A35" s="85" t="s">
        <v>649</v>
      </c>
      <c r="B35" s="85">
        <v>1</v>
      </c>
      <c r="C35" s="85" t="s">
        <v>655</v>
      </c>
      <c r="D35" s="85">
        <v>1</v>
      </c>
      <c r="E35" s="85"/>
      <c r="F35" s="85"/>
      <c r="G35" s="85"/>
      <c r="H35" s="85"/>
      <c r="I35" s="85"/>
      <c r="J35" s="85"/>
      <c r="K35" s="85"/>
      <c r="L35" s="85"/>
    </row>
    <row r="38" spans="1:12" ht="15" customHeight="1">
      <c r="A38" s="13" t="s">
        <v>670</v>
      </c>
      <c r="B38" s="13" t="s">
        <v>617</v>
      </c>
      <c r="C38" s="13" t="s">
        <v>680</v>
      </c>
      <c r="D38" s="13" t="s">
        <v>620</v>
      </c>
      <c r="E38" s="13" t="s">
        <v>686</v>
      </c>
      <c r="F38" s="13" t="s">
        <v>622</v>
      </c>
      <c r="G38" s="13" t="s">
        <v>695</v>
      </c>
      <c r="H38" s="13" t="s">
        <v>624</v>
      </c>
      <c r="I38" s="13" t="s">
        <v>704</v>
      </c>
      <c r="J38" s="13" t="s">
        <v>626</v>
      </c>
      <c r="K38" s="85" t="s">
        <v>705</v>
      </c>
      <c r="L38" s="85" t="s">
        <v>627</v>
      </c>
    </row>
    <row r="39" spans="1:12" ht="15">
      <c r="A39" s="91" t="s">
        <v>671</v>
      </c>
      <c r="B39" s="91">
        <v>41</v>
      </c>
      <c r="C39" s="91" t="s">
        <v>237</v>
      </c>
      <c r="D39" s="91">
        <v>15</v>
      </c>
      <c r="E39" s="91" t="s">
        <v>237</v>
      </c>
      <c r="F39" s="91">
        <v>3</v>
      </c>
      <c r="G39" s="91" t="s">
        <v>228</v>
      </c>
      <c r="H39" s="91">
        <v>2</v>
      </c>
      <c r="I39" s="91" t="s">
        <v>237</v>
      </c>
      <c r="J39" s="91">
        <v>2</v>
      </c>
      <c r="K39" s="91"/>
      <c r="L39" s="91"/>
    </row>
    <row r="40" spans="1:12" ht="15">
      <c r="A40" s="91" t="s">
        <v>672</v>
      </c>
      <c r="B40" s="91">
        <v>5</v>
      </c>
      <c r="C40" s="91" t="s">
        <v>676</v>
      </c>
      <c r="D40" s="91">
        <v>10</v>
      </c>
      <c r="E40" s="91" t="s">
        <v>222</v>
      </c>
      <c r="F40" s="91">
        <v>2</v>
      </c>
      <c r="G40" s="91" t="s">
        <v>696</v>
      </c>
      <c r="H40" s="91">
        <v>2</v>
      </c>
      <c r="I40" s="91"/>
      <c r="J40" s="91"/>
      <c r="K40" s="91"/>
      <c r="L40" s="91"/>
    </row>
    <row r="41" spans="1:12" ht="15">
      <c r="A41" s="91" t="s">
        <v>673</v>
      </c>
      <c r="B41" s="91">
        <v>0</v>
      </c>
      <c r="C41" s="91" t="s">
        <v>677</v>
      </c>
      <c r="D41" s="91">
        <v>10</v>
      </c>
      <c r="E41" s="91" t="s">
        <v>687</v>
      </c>
      <c r="F41" s="91">
        <v>2</v>
      </c>
      <c r="G41" s="91" t="s">
        <v>697</v>
      </c>
      <c r="H41" s="91">
        <v>2</v>
      </c>
      <c r="I41" s="91"/>
      <c r="J41" s="91"/>
      <c r="K41" s="91"/>
      <c r="L41" s="91"/>
    </row>
    <row r="42" spans="1:12" ht="15">
      <c r="A42" s="91" t="s">
        <v>674</v>
      </c>
      <c r="B42" s="91">
        <v>448</v>
      </c>
      <c r="C42" s="91" t="s">
        <v>678</v>
      </c>
      <c r="D42" s="91">
        <v>10</v>
      </c>
      <c r="E42" s="91" t="s">
        <v>688</v>
      </c>
      <c r="F42" s="91">
        <v>2</v>
      </c>
      <c r="G42" s="91" t="s">
        <v>698</v>
      </c>
      <c r="H42" s="91">
        <v>2</v>
      </c>
      <c r="I42" s="91"/>
      <c r="J42" s="91"/>
      <c r="K42" s="91"/>
      <c r="L42" s="91"/>
    </row>
    <row r="43" spans="1:12" ht="15">
      <c r="A43" s="91" t="s">
        <v>675</v>
      </c>
      <c r="B43" s="91">
        <v>494</v>
      </c>
      <c r="C43" s="91" t="s">
        <v>679</v>
      </c>
      <c r="D43" s="91">
        <v>10</v>
      </c>
      <c r="E43" s="91" t="s">
        <v>689</v>
      </c>
      <c r="F43" s="91">
        <v>2</v>
      </c>
      <c r="G43" s="91" t="s">
        <v>699</v>
      </c>
      <c r="H43" s="91">
        <v>2</v>
      </c>
      <c r="I43" s="91"/>
      <c r="J43" s="91"/>
      <c r="K43" s="91"/>
      <c r="L43" s="91"/>
    </row>
    <row r="44" spans="1:12" ht="15">
      <c r="A44" s="91" t="s">
        <v>237</v>
      </c>
      <c r="B44" s="91">
        <v>23</v>
      </c>
      <c r="C44" s="91" t="s">
        <v>681</v>
      </c>
      <c r="D44" s="91">
        <v>10</v>
      </c>
      <c r="E44" s="91" t="s">
        <v>690</v>
      </c>
      <c r="F44" s="91">
        <v>2</v>
      </c>
      <c r="G44" s="91" t="s">
        <v>700</v>
      </c>
      <c r="H44" s="91">
        <v>2</v>
      </c>
      <c r="I44" s="91"/>
      <c r="J44" s="91"/>
      <c r="K44" s="91"/>
      <c r="L44" s="91"/>
    </row>
    <row r="45" spans="1:12" ht="15">
      <c r="A45" s="91" t="s">
        <v>676</v>
      </c>
      <c r="B45" s="91">
        <v>10</v>
      </c>
      <c r="C45" s="91" t="s">
        <v>682</v>
      </c>
      <c r="D45" s="91">
        <v>10</v>
      </c>
      <c r="E45" s="91" t="s">
        <v>691</v>
      </c>
      <c r="F45" s="91">
        <v>2</v>
      </c>
      <c r="G45" s="91" t="s">
        <v>701</v>
      </c>
      <c r="H45" s="91">
        <v>2</v>
      </c>
      <c r="I45" s="91"/>
      <c r="J45" s="91"/>
      <c r="K45" s="91"/>
      <c r="L45" s="91"/>
    </row>
    <row r="46" spans="1:12" ht="15">
      <c r="A46" s="91" t="s">
        <v>677</v>
      </c>
      <c r="B46" s="91">
        <v>10</v>
      </c>
      <c r="C46" s="91" t="s">
        <v>683</v>
      </c>
      <c r="D46" s="91">
        <v>10</v>
      </c>
      <c r="E46" s="91" t="s">
        <v>692</v>
      </c>
      <c r="F46" s="91">
        <v>2</v>
      </c>
      <c r="G46" s="91" t="s">
        <v>702</v>
      </c>
      <c r="H46" s="91">
        <v>2</v>
      </c>
      <c r="I46" s="91"/>
      <c r="J46" s="91"/>
      <c r="K46" s="91"/>
      <c r="L46" s="91"/>
    </row>
    <row r="47" spans="1:12" ht="15">
      <c r="A47" s="91" t="s">
        <v>678</v>
      </c>
      <c r="B47" s="91">
        <v>10</v>
      </c>
      <c r="C47" s="91" t="s">
        <v>684</v>
      </c>
      <c r="D47" s="91">
        <v>10</v>
      </c>
      <c r="E47" s="91" t="s">
        <v>693</v>
      </c>
      <c r="F47" s="91">
        <v>2</v>
      </c>
      <c r="G47" s="91" t="s">
        <v>703</v>
      </c>
      <c r="H47" s="91">
        <v>2</v>
      </c>
      <c r="I47" s="91"/>
      <c r="J47" s="91"/>
      <c r="K47" s="91"/>
      <c r="L47" s="91"/>
    </row>
    <row r="48" spans="1:12" ht="15">
      <c r="A48" s="91" t="s">
        <v>679</v>
      </c>
      <c r="B48" s="91">
        <v>10</v>
      </c>
      <c r="C48" s="91" t="s">
        <v>685</v>
      </c>
      <c r="D48" s="91">
        <v>10</v>
      </c>
      <c r="E48" s="91" t="s">
        <v>694</v>
      </c>
      <c r="F48" s="91">
        <v>2</v>
      </c>
      <c r="G48" s="91" t="s">
        <v>213</v>
      </c>
      <c r="H48" s="91">
        <v>2</v>
      </c>
      <c r="I48" s="91"/>
      <c r="J48" s="91"/>
      <c r="K48" s="91"/>
      <c r="L48" s="91"/>
    </row>
    <row r="51" spans="1:12" ht="15" customHeight="1">
      <c r="A51" s="13" t="s">
        <v>710</v>
      </c>
      <c r="B51" s="13" t="s">
        <v>617</v>
      </c>
      <c r="C51" s="13" t="s">
        <v>721</v>
      </c>
      <c r="D51" s="13" t="s">
        <v>620</v>
      </c>
      <c r="E51" s="13" t="s">
        <v>722</v>
      </c>
      <c r="F51" s="13" t="s">
        <v>622</v>
      </c>
      <c r="G51" s="13" t="s">
        <v>733</v>
      </c>
      <c r="H51" s="13" t="s">
        <v>624</v>
      </c>
      <c r="I51" s="85" t="s">
        <v>744</v>
      </c>
      <c r="J51" s="85" t="s">
        <v>626</v>
      </c>
      <c r="K51" s="85" t="s">
        <v>745</v>
      </c>
      <c r="L51" s="85" t="s">
        <v>627</v>
      </c>
    </row>
    <row r="52" spans="1:12" ht="15">
      <c r="A52" s="91" t="s">
        <v>711</v>
      </c>
      <c r="B52" s="91">
        <v>10</v>
      </c>
      <c r="C52" s="91" t="s">
        <v>711</v>
      </c>
      <c r="D52" s="91">
        <v>10</v>
      </c>
      <c r="E52" s="91" t="s">
        <v>723</v>
      </c>
      <c r="F52" s="91">
        <v>2</v>
      </c>
      <c r="G52" s="91" t="s">
        <v>734</v>
      </c>
      <c r="H52" s="91">
        <v>2</v>
      </c>
      <c r="I52" s="91"/>
      <c r="J52" s="91"/>
      <c r="K52" s="91"/>
      <c r="L52" s="91"/>
    </row>
    <row r="53" spans="1:12" ht="15">
      <c r="A53" s="91" t="s">
        <v>712</v>
      </c>
      <c r="B53" s="91">
        <v>10</v>
      </c>
      <c r="C53" s="91" t="s">
        <v>712</v>
      </c>
      <c r="D53" s="91">
        <v>10</v>
      </c>
      <c r="E53" s="91" t="s">
        <v>724</v>
      </c>
      <c r="F53" s="91">
        <v>2</v>
      </c>
      <c r="G53" s="91" t="s">
        <v>735</v>
      </c>
      <c r="H53" s="91">
        <v>2</v>
      </c>
      <c r="I53" s="91"/>
      <c r="J53" s="91"/>
      <c r="K53" s="91"/>
      <c r="L53" s="91"/>
    </row>
    <row r="54" spans="1:12" ht="15">
      <c r="A54" s="91" t="s">
        <v>713</v>
      </c>
      <c r="B54" s="91">
        <v>10</v>
      </c>
      <c r="C54" s="91" t="s">
        <v>713</v>
      </c>
      <c r="D54" s="91">
        <v>10</v>
      </c>
      <c r="E54" s="91" t="s">
        <v>725</v>
      </c>
      <c r="F54" s="91">
        <v>2</v>
      </c>
      <c r="G54" s="91" t="s">
        <v>736</v>
      </c>
      <c r="H54" s="91">
        <v>2</v>
      </c>
      <c r="I54" s="91"/>
      <c r="J54" s="91"/>
      <c r="K54" s="91"/>
      <c r="L54" s="91"/>
    </row>
    <row r="55" spans="1:12" ht="15">
      <c r="A55" s="91" t="s">
        <v>714</v>
      </c>
      <c r="B55" s="91">
        <v>10</v>
      </c>
      <c r="C55" s="91" t="s">
        <v>714</v>
      </c>
      <c r="D55" s="91">
        <v>10</v>
      </c>
      <c r="E55" s="91" t="s">
        <v>726</v>
      </c>
      <c r="F55" s="91">
        <v>2</v>
      </c>
      <c r="G55" s="91" t="s">
        <v>737</v>
      </c>
      <c r="H55" s="91">
        <v>2</v>
      </c>
      <c r="I55" s="91"/>
      <c r="J55" s="91"/>
      <c r="K55" s="91"/>
      <c r="L55" s="91"/>
    </row>
    <row r="56" spans="1:12" ht="15">
      <c r="A56" s="91" t="s">
        <v>715</v>
      </c>
      <c r="B56" s="91">
        <v>10</v>
      </c>
      <c r="C56" s="91" t="s">
        <v>715</v>
      </c>
      <c r="D56" s="91">
        <v>10</v>
      </c>
      <c r="E56" s="91" t="s">
        <v>727</v>
      </c>
      <c r="F56" s="91">
        <v>2</v>
      </c>
      <c r="G56" s="91" t="s">
        <v>738</v>
      </c>
      <c r="H56" s="91">
        <v>2</v>
      </c>
      <c r="I56" s="91"/>
      <c r="J56" s="91"/>
      <c r="K56" s="91"/>
      <c r="L56" s="91"/>
    </row>
    <row r="57" spans="1:12" ht="15">
      <c r="A57" s="91" t="s">
        <v>716</v>
      </c>
      <c r="B57" s="91">
        <v>10</v>
      </c>
      <c r="C57" s="91" t="s">
        <v>716</v>
      </c>
      <c r="D57" s="91">
        <v>10</v>
      </c>
      <c r="E57" s="91" t="s">
        <v>728</v>
      </c>
      <c r="F57" s="91">
        <v>2</v>
      </c>
      <c r="G57" s="91" t="s">
        <v>739</v>
      </c>
      <c r="H57" s="91">
        <v>2</v>
      </c>
      <c r="I57" s="91"/>
      <c r="J57" s="91"/>
      <c r="K57" s="91"/>
      <c r="L57" s="91"/>
    </row>
    <row r="58" spans="1:12" ht="15">
      <c r="A58" s="91" t="s">
        <v>717</v>
      </c>
      <c r="B58" s="91">
        <v>10</v>
      </c>
      <c r="C58" s="91" t="s">
        <v>717</v>
      </c>
      <c r="D58" s="91">
        <v>10</v>
      </c>
      <c r="E58" s="91" t="s">
        <v>729</v>
      </c>
      <c r="F58" s="91">
        <v>2</v>
      </c>
      <c r="G58" s="91" t="s">
        <v>740</v>
      </c>
      <c r="H58" s="91">
        <v>2</v>
      </c>
      <c r="I58" s="91"/>
      <c r="J58" s="91"/>
      <c r="K58" s="91"/>
      <c r="L58" s="91"/>
    </row>
    <row r="59" spans="1:12" ht="15">
      <c r="A59" s="91" t="s">
        <v>718</v>
      </c>
      <c r="B59" s="91">
        <v>10</v>
      </c>
      <c r="C59" s="91" t="s">
        <v>718</v>
      </c>
      <c r="D59" s="91">
        <v>10</v>
      </c>
      <c r="E59" s="91" t="s">
        <v>730</v>
      </c>
      <c r="F59" s="91">
        <v>2</v>
      </c>
      <c r="G59" s="91" t="s">
        <v>741</v>
      </c>
      <c r="H59" s="91">
        <v>2</v>
      </c>
      <c r="I59" s="91"/>
      <c r="J59" s="91"/>
      <c r="K59" s="91"/>
      <c r="L59" s="91"/>
    </row>
    <row r="60" spans="1:12" ht="15">
      <c r="A60" s="91" t="s">
        <v>719</v>
      </c>
      <c r="B60" s="91">
        <v>10</v>
      </c>
      <c r="C60" s="91" t="s">
        <v>719</v>
      </c>
      <c r="D60" s="91">
        <v>10</v>
      </c>
      <c r="E60" s="91" t="s">
        <v>731</v>
      </c>
      <c r="F60" s="91">
        <v>2</v>
      </c>
      <c r="G60" s="91" t="s">
        <v>742</v>
      </c>
      <c r="H60" s="91">
        <v>2</v>
      </c>
      <c r="I60" s="91"/>
      <c r="J60" s="91"/>
      <c r="K60" s="91"/>
      <c r="L60" s="91"/>
    </row>
    <row r="61" spans="1:12" ht="15">
      <c r="A61" s="91" t="s">
        <v>720</v>
      </c>
      <c r="B61" s="91">
        <v>10</v>
      </c>
      <c r="C61" s="91" t="s">
        <v>720</v>
      </c>
      <c r="D61" s="91">
        <v>10</v>
      </c>
      <c r="E61" s="91" t="s">
        <v>732</v>
      </c>
      <c r="F61" s="91">
        <v>2</v>
      </c>
      <c r="G61" s="91" t="s">
        <v>743</v>
      </c>
      <c r="H61" s="91">
        <v>2</v>
      </c>
      <c r="I61" s="91"/>
      <c r="J61" s="91"/>
      <c r="K61" s="91"/>
      <c r="L61" s="91"/>
    </row>
    <row r="64" spans="1:12" ht="15" customHeight="1">
      <c r="A64" s="13" t="s">
        <v>750</v>
      </c>
      <c r="B64" s="13" t="s">
        <v>617</v>
      </c>
      <c r="C64" s="85" t="s">
        <v>752</v>
      </c>
      <c r="D64" s="85" t="s">
        <v>620</v>
      </c>
      <c r="E64" s="13" t="s">
        <v>753</v>
      </c>
      <c r="F64" s="13" t="s">
        <v>622</v>
      </c>
      <c r="G64" s="13" t="s">
        <v>756</v>
      </c>
      <c r="H64" s="13" t="s">
        <v>624</v>
      </c>
      <c r="I64" s="85" t="s">
        <v>758</v>
      </c>
      <c r="J64" s="85" t="s">
        <v>626</v>
      </c>
      <c r="K64" s="85" t="s">
        <v>760</v>
      </c>
      <c r="L64" s="85" t="s">
        <v>627</v>
      </c>
    </row>
    <row r="65" spans="1:12" ht="15">
      <c r="A65" s="85" t="s">
        <v>229</v>
      </c>
      <c r="B65" s="85">
        <v>1</v>
      </c>
      <c r="C65" s="85"/>
      <c r="D65" s="85"/>
      <c r="E65" s="85" t="s">
        <v>229</v>
      </c>
      <c r="F65" s="85">
        <v>1</v>
      </c>
      <c r="G65" s="85" t="s">
        <v>228</v>
      </c>
      <c r="H65" s="85">
        <v>1</v>
      </c>
      <c r="I65" s="85"/>
      <c r="J65" s="85"/>
      <c r="K65" s="85"/>
      <c r="L65" s="85"/>
    </row>
    <row r="66" spans="1:12" ht="15">
      <c r="A66" s="85" t="s">
        <v>228</v>
      </c>
      <c r="B66" s="85">
        <v>1</v>
      </c>
      <c r="C66" s="85"/>
      <c r="D66" s="85"/>
      <c r="E66" s="85"/>
      <c r="F66" s="85"/>
      <c r="G66" s="85"/>
      <c r="H66" s="85"/>
      <c r="I66" s="85"/>
      <c r="J66" s="85"/>
      <c r="K66" s="85"/>
      <c r="L66" s="85"/>
    </row>
    <row r="69" spans="1:12" ht="15" customHeight="1">
      <c r="A69" s="13" t="s">
        <v>751</v>
      </c>
      <c r="B69" s="13" t="s">
        <v>617</v>
      </c>
      <c r="C69" s="85" t="s">
        <v>754</v>
      </c>
      <c r="D69" s="85" t="s">
        <v>620</v>
      </c>
      <c r="E69" s="13" t="s">
        <v>755</v>
      </c>
      <c r="F69" s="13" t="s">
        <v>622</v>
      </c>
      <c r="G69" s="13" t="s">
        <v>757</v>
      </c>
      <c r="H69" s="13" t="s">
        <v>624</v>
      </c>
      <c r="I69" s="13" t="s">
        <v>759</v>
      </c>
      <c r="J69" s="13" t="s">
        <v>626</v>
      </c>
      <c r="K69" s="13" t="s">
        <v>761</v>
      </c>
      <c r="L69" s="13" t="s">
        <v>627</v>
      </c>
    </row>
    <row r="70" spans="1:12" ht="15">
      <c r="A70" s="85" t="s">
        <v>222</v>
      </c>
      <c r="B70" s="85">
        <v>2</v>
      </c>
      <c r="C70" s="85"/>
      <c r="D70" s="85"/>
      <c r="E70" s="85" t="s">
        <v>222</v>
      </c>
      <c r="F70" s="85">
        <v>2</v>
      </c>
      <c r="G70" s="85" t="s">
        <v>213</v>
      </c>
      <c r="H70" s="85">
        <v>2</v>
      </c>
      <c r="I70" s="85" t="s">
        <v>232</v>
      </c>
      <c r="J70" s="85">
        <v>1</v>
      </c>
      <c r="K70" s="85" t="s">
        <v>230</v>
      </c>
      <c r="L70" s="85">
        <v>1</v>
      </c>
    </row>
    <row r="71" spans="1:12" ht="15">
      <c r="A71" s="85" t="s">
        <v>213</v>
      </c>
      <c r="B71" s="85">
        <v>2</v>
      </c>
      <c r="C71" s="85"/>
      <c r="D71" s="85"/>
      <c r="E71" s="85"/>
      <c r="F71" s="85"/>
      <c r="G71" s="85" t="s">
        <v>227</v>
      </c>
      <c r="H71" s="85">
        <v>2</v>
      </c>
      <c r="I71" s="85" t="s">
        <v>231</v>
      </c>
      <c r="J71" s="85">
        <v>1</v>
      </c>
      <c r="K71" s="85"/>
      <c r="L71" s="85"/>
    </row>
    <row r="72" spans="1:12" ht="15">
      <c r="A72" s="85" t="s">
        <v>227</v>
      </c>
      <c r="B72" s="85">
        <v>2</v>
      </c>
      <c r="C72" s="85"/>
      <c r="D72" s="85"/>
      <c r="E72" s="85"/>
      <c r="F72" s="85"/>
      <c r="G72" s="85" t="s">
        <v>212</v>
      </c>
      <c r="H72" s="85">
        <v>1</v>
      </c>
      <c r="I72" s="85"/>
      <c r="J72" s="85"/>
      <c r="K72" s="85"/>
      <c r="L72" s="85"/>
    </row>
    <row r="73" spans="1:12" ht="15">
      <c r="A73" s="85" t="s">
        <v>232</v>
      </c>
      <c r="B73" s="85">
        <v>1</v>
      </c>
      <c r="C73" s="85"/>
      <c r="D73" s="85"/>
      <c r="E73" s="85"/>
      <c r="F73" s="85"/>
      <c r="G73" s="85" t="s">
        <v>228</v>
      </c>
      <c r="H73" s="85">
        <v>1</v>
      </c>
      <c r="I73" s="85"/>
      <c r="J73" s="85"/>
      <c r="K73" s="85"/>
      <c r="L73" s="85"/>
    </row>
    <row r="74" spans="1:12" ht="15">
      <c r="A74" s="85" t="s">
        <v>231</v>
      </c>
      <c r="B74" s="85">
        <v>1</v>
      </c>
      <c r="C74" s="85"/>
      <c r="D74" s="85"/>
      <c r="E74" s="85"/>
      <c r="F74" s="85"/>
      <c r="G74" s="85"/>
      <c r="H74" s="85"/>
      <c r="I74" s="85"/>
      <c r="J74" s="85"/>
      <c r="K74" s="85"/>
      <c r="L74" s="85"/>
    </row>
    <row r="75" spans="1:12" ht="15">
      <c r="A75" s="85" t="s">
        <v>230</v>
      </c>
      <c r="B75" s="85">
        <v>1</v>
      </c>
      <c r="C75" s="85"/>
      <c r="D75" s="85"/>
      <c r="E75" s="85"/>
      <c r="F75" s="85"/>
      <c r="G75" s="85"/>
      <c r="H75" s="85"/>
      <c r="I75" s="85"/>
      <c r="J75" s="85"/>
      <c r="K75" s="85"/>
      <c r="L75" s="85"/>
    </row>
    <row r="76" spans="1:12" ht="15">
      <c r="A76" s="85" t="s">
        <v>212</v>
      </c>
      <c r="B76" s="85">
        <v>1</v>
      </c>
      <c r="C76" s="85"/>
      <c r="D76" s="85"/>
      <c r="E76" s="85"/>
      <c r="F76" s="85"/>
      <c r="G76" s="85"/>
      <c r="H76" s="85"/>
      <c r="I76" s="85"/>
      <c r="J76" s="85"/>
      <c r="K76" s="85"/>
      <c r="L76" s="85"/>
    </row>
    <row r="77" spans="1:12" ht="15">
      <c r="A77" s="85" t="s">
        <v>228</v>
      </c>
      <c r="B77" s="85">
        <v>1</v>
      </c>
      <c r="C77" s="85"/>
      <c r="D77" s="85"/>
      <c r="E77" s="85"/>
      <c r="F77" s="85"/>
      <c r="G77" s="85"/>
      <c r="H77" s="85"/>
      <c r="I77" s="85"/>
      <c r="J77" s="85"/>
      <c r="K77" s="85"/>
      <c r="L77" s="85"/>
    </row>
    <row r="80" spans="1:12" ht="15" customHeight="1">
      <c r="A80" s="13" t="s">
        <v>766</v>
      </c>
      <c r="B80" s="13" t="s">
        <v>617</v>
      </c>
      <c r="C80" s="13" t="s">
        <v>767</v>
      </c>
      <c r="D80" s="13" t="s">
        <v>620</v>
      </c>
      <c r="E80" s="13" t="s">
        <v>768</v>
      </c>
      <c r="F80" s="13" t="s">
        <v>622</v>
      </c>
      <c r="G80" s="13" t="s">
        <v>769</v>
      </c>
      <c r="H80" s="13" t="s">
        <v>624</v>
      </c>
      <c r="I80" s="13" t="s">
        <v>770</v>
      </c>
      <c r="J80" s="13" t="s">
        <v>626</v>
      </c>
      <c r="K80" s="13" t="s">
        <v>771</v>
      </c>
      <c r="L80" s="13" t="s">
        <v>627</v>
      </c>
    </row>
    <row r="81" spans="1:12" ht="15">
      <c r="A81" s="124" t="s">
        <v>232</v>
      </c>
      <c r="B81" s="85">
        <v>375659</v>
      </c>
      <c r="C81" s="124" t="s">
        <v>220</v>
      </c>
      <c r="D81" s="85">
        <v>238463</v>
      </c>
      <c r="E81" s="124" t="s">
        <v>229</v>
      </c>
      <c r="F81" s="85">
        <v>48920</v>
      </c>
      <c r="G81" s="124" t="s">
        <v>227</v>
      </c>
      <c r="H81" s="85">
        <v>71010</v>
      </c>
      <c r="I81" s="124" t="s">
        <v>232</v>
      </c>
      <c r="J81" s="85">
        <v>375659</v>
      </c>
      <c r="K81" s="124" t="s">
        <v>230</v>
      </c>
      <c r="L81" s="85">
        <v>18611</v>
      </c>
    </row>
    <row r="82" spans="1:12" ht="15">
      <c r="A82" s="124" t="s">
        <v>220</v>
      </c>
      <c r="B82" s="85">
        <v>238463</v>
      </c>
      <c r="C82" s="124" t="s">
        <v>225</v>
      </c>
      <c r="D82" s="85">
        <v>121432</v>
      </c>
      <c r="E82" s="124" t="s">
        <v>217</v>
      </c>
      <c r="F82" s="85">
        <v>30644</v>
      </c>
      <c r="G82" s="124" t="s">
        <v>228</v>
      </c>
      <c r="H82" s="85">
        <v>70274</v>
      </c>
      <c r="I82" s="124" t="s">
        <v>224</v>
      </c>
      <c r="J82" s="85">
        <v>55740</v>
      </c>
      <c r="K82" s="124" t="s">
        <v>218</v>
      </c>
      <c r="L82" s="85">
        <v>210</v>
      </c>
    </row>
    <row r="83" spans="1:12" ht="15">
      <c r="A83" s="124" t="s">
        <v>225</v>
      </c>
      <c r="B83" s="85">
        <v>121432</v>
      </c>
      <c r="C83" s="124" t="s">
        <v>226</v>
      </c>
      <c r="D83" s="85">
        <v>18114</v>
      </c>
      <c r="E83" s="124" t="s">
        <v>222</v>
      </c>
      <c r="F83" s="85">
        <v>18340</v>
      </c>
      <c r="G83" s="124" t="s">
        <v>213</v>
      </c>
      <c r="H83" s="85">
        <v>41133</v>
      </c>
      <c r="I83" s="124" t="s">
        <v>231</v>
      </c>
      <c r="J83" s="85">
        <v>5145</v>
      </c>
      <c r="K83" s="124"/>
      <c r="L83" s="85"/>
    </row>
    <row r="84" spans="1:12" ht="15">
      <c r="A84" s="124" t="s">
        <v>227</v>
      </c>
      <c r="B84" s="85">
        <v>71010</v>
      </c>
      <c r="C84" s="124" t="s">
        <v>216</v>
      </c>
      <c r="D84" s="85">
        <v>10534</v>
      </c>
      <c r="E84" s="124" t="s">
        <v>223</v>
      </c>
      <c r="F84" s="85">
        <v>390</v>
      </c>
      <c r="G84" s="124" t="s">
        <v>212</v>
      </c>
      <c r="H84" s="85">
        <v>32484</v>
      </c>
      <c r="I84" s="124"/>
      <c r="J84" s="85"/>
      <c r="K84" s="124"/>
      <c r="L84" s="85"/>
    </row>
    <row r="85" spans="1:12" ht="15">
      <c r="A85" s="124" t="s">
        <v>228</v>
      </c>
      <c r="B85" s="85">
        <v>70274</v>
      </c>
      <c r="C85" s="124" t="s">
        <v>219</v>
      </c>
      <c r="D85" s="85">
        <v>5704</v>
      </c>
      <c r="E85" s="124"/>
      <c r="F85" s="85"/>
      <c r="G85" s="124"/>
      <c r="H85" s="85"/>
      <c r="I85" s="124"/>
      <c r="J85" s="85"/>
      <c r="K85" s="124"/>
      <c r="L85" s="85"/>
    </row>
    <row r="86" spans="1:12" ht="15">
      <c r="A86" s="124" t="s">
        <v>224</v>
      </c>
      <c r="B86" s="85">
        <v>55740</v>
      </c>
      <c r="C86" s="124" t="s">
        <v>215</v>
      </c>
      <c r="D86" s="85">
        <v>5614</v>
      </c>
      <c r="E86" s="124"/>
      <c r="F86" s="85"/>
      <c r="G86" s="124"/>
      <c r="H86" s="85"/>
      <c r="I86" s="124"/>
      <c r="J86" s="85"/>
      <c r="K86" s="124"/>
      <c r="L86" s="85"/>
    </row>
    <row r="87" spans="1:12" ht="15">
      <c r="A87" s="124" t="s">
        <v>229</v>
      </c>
      <c r="B87" s="85">
        <v>48920</v>
      </c>
      <c r="C87" s="124" t="s">
        <v>221</v>
      </c>
      <c r="D87" s="85">
        <v>1536</v>
      </c>
      <c r="E87" s="124"/>
      <c r="F87" s="85"/>
      <c r="G87" s="124"/>
      <c r="H87" s="85"/>
      <c r="I87" s="124"/>
      <c r="J87" s="85"/>
      <c r="K87" s="124"/>
      <c r="L87" s="85"/>
    </row>
    <row r="88" spans="1:12" ht="15">
      <c r="A88" s="124" t="s">
        <v>213</v>
      </c>
      <c r="B88" s="85">
        <v>41133</v>
      </c>
      <c r="C88" s="124" t="s">
        <v>214</v>
      </c>
      <c r="D88" s="85">
        <v>310</v>
      </c>
      <c r="E88" s="124"/>
      <c r="F88" s="85"/>
      <c r="G88" s="124"/>
      <c r="H88" s="85"/>
      <c r="I88" s="124"/>
      <c r="J88" s="85"/>
      <c r="K88" s="124"/>
      <c r="L88" s="85"/>
    </row>
    <row r="89" spans="1:12" ht="15">
      <c r="A89" s="124" t="s">
        <v>212</v>
      </c>
      <c r="B89" s="85">
        <v>32484</v>
      </c>
      <c r="C89" s="124"/>
      <c r="D89" s="85"/>
      <c r="E89" s="124"/>
      <c r="F89" s="85"/>
      <c r="G89" s="124"/>
      <c r="H89" s="85"/>
      <c r="I89" s="124"/>
      <c r="J89" s="85"/>
      <c r="K89" s="124"/>
      <c r="L89" s="85"/>
    </row>
    <row r="90" spans="1:12" ht="15">
      <c r="A90" s="124" t="s">
        <v>217</v>
      </c>
      <c r="B90" s="85">
        <v>30644</v>
      </c>
      <c r="C90" s="124"/>
      <c r="D90" s="85"/>
      <c r="E90" s="124"/>
      <c r="F90" s="85"/>
      <c r="G90" s="124"/>
      <c r="H90" s="85"/>
      <c r="I90" s="124"/>
      <c r="J90" s="85"/>
      <c r="K90" s="124"/>
      <c r="L90" s="85"/>
    </row>
  </sheetData>
  <hyperlinks>
    <hyperlink ref="A2" r:id="rId1" display="http://womenspowerbook.org/articles/The-American-Presidential-Elections-2016-Will-Hillary-or-Trump-Win-in-The-Social-Media-And-The-Main-Media-Battle-womens-power-book.htm"/>
    <hyperlink ref="A3" r:id="rId2" display="https://americandigest.news/red-robin-callaway-golf-rh-more-mediachat-news-today/"/>
    <hyperlink ref="A4" r:id="rId3" display="https://americandigest.news/one-cadet-killed-in-training-accident-at-west-point-21-others-injured-mediachat-news-today/"/>
    <hyperlink ref="A5" r:id="rId4" display="https://americandigest.news/england-fans-behaviour-an-embarrassment-mediachat-news-today/"/>
    <hyperlink ref="A6" r:id="rId5" display="https://americandigest.news/the-vice-chair-of-the-fed-says-if-the-yield-curve-inverts-he-would-take-it-seriously-mediachat-news-today/"/>
    <hyperlink ref="A7" r:id="rId6" display="https://americandigest.news/2-salvadoran-migrants-die-after-being-apprehended-at-border-over-the-weekend-mediachat-news-today/"/>
    <hyperlink ref="A8" r:id="rId7" display="https://americandigest.news/trump-wades-into-brexit-and-police-search-for-virginia-beach-motive-mediachat-news-today/"/>
    <hyperlink ref="A9" r:id="rId8" display="https://www.hollywoodreporter.com/live-feed/disney-exec-talks-marvel-shows-creating-a-digital-hearth-1216807"/>
    <hyperlink ref="A10" r:id="rId9" display="https://link.medium.com/pwRDxbndfX"/>
    <hyperlink ref="A11" r:id="rId10" display="https://www.instagram.com/p/Bym5-6BAkMD/?igshid=7ufh7qwupugt"/>
    <hyperlink ref="C2" r:id="rId11" display="http://womenspowerbook.org/articles/The-American-Presidential-Elections-2016-Will-Hillary-or-Trump-Win-in-The-Social-Media-And-The-Main-Media-Battle-womens-power-book.htm"/>
    <hyperlink ref="C3" r:id="rId12" display="http://hispanic-jobs.com/jobs/vatican-journalist--rome-reports_rome-reports-srl_rome---outside-the-usa---italy/5239124?type=search&amp;auth_sess=8lhdsl3f8fh1b36kivorud7u62&amp;ref=1d52421eeb69b7029cd5c29b9"/>
    <hyperlink ref="C4" r:id="rId13" display="https://poet-on-a-hill.blogspot.com/2019/06/wartime-childhood.html?spref=tw"/>
    <hyperlink ref="C5" r:id="rId14" display="https://www.instagram.com/p/Byk7_bqHKNt/?igshid=1lbi6xkfuh1os"/>
    <hyperlink ref="C6" r:id="rId15" display="https://www.instagram.com/p/Bym5-6BAkMD/?igshid=7ufh7qwupugt"/>
    <hyperlink ref="C7" r:id="rId16" display="https://americandigest.news/red-robin-callaway-golf-rh-more-mediachat-news-today/"/>
    <hyperlink ref="C8" r:id="rId17" display="https://americandigest.news/trump-wades-into-brexit-and-police-search-for-virginia-beach-motive-mediachat-news-today/"/>
    <hyperlink ref="C9" r:id="rId18" display="https://americandigest.news/2-salvadoran-migrants-die-after-being-apprehended-at-border-over-the-weekend-mediachat-news-today/"/>
    <hyperlink ref="C10" r:id="rId19" display="https://americandigest.news/the-vice-chair-of-the-fed-says-if-the-yield-curve-inverts-he-would-take-it-seriously-mediachat-news-today/"/>
    <hyperlink ref="C11" r:id="rId20" display="https://americandigest.news/england-fans-behaviour-an-embarrassment-mediachat-news-today/"/>
    <hyperlink ref="E2" r:id="rId21" display="https://www.facebook.com/login.php?next=https%3A%2F%2Fwww.facebook.com%2Fgroups%2F344855062239313%2F"/>
    <hyperlink ref="I2" r:id="rId22" display="https://www.hollywoodreporter.com/live-feed/disney-exec-talks-marvel-shows-creating-a-digital-hearth-1216807"/>
    <hyperlink ref="I3" r:id="rId23" display="https://link.medium.com/pwRDxbndfX"/>
    <hyperlink ref="K2" r:id="rId24" display="https://www.instagram.com/p/BygXf_EF9kf/?igshid=18gyrhd9g973w"/>
  </hyperlinks>
  <printOptions/>
  <pageMargins left="0.7" right="0.7" top="0.75" bottom="0.75" header="0.3" footer="0.3"/>
  <pageSetup orientation="portrait" paperSize="9"/>
  <tableParts>
    <tablePart r:id="rId29"/>
    <tablePart r:id="rId32"/>
    <tablePart r:id="rId26"/>
    <tablePart r:id="rId31"/>
    <tablePart r:id="rId27"/>
    <tablePart r:id="rId25"/>
    <tablePart r:id="rId28"/>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2019-06-16T06:32:49Z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