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<sst xmlns="http://schemas.openxmlformats.org/spreadsheetml/2006/main" count="8060" uniqueCount="1667">
  <si>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</si>
  <si>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</si>
  <si>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</si>
  <si>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</si>
  <si>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</si>
  <si>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</si>
  <si>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</si>
  <si>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</si>
  <si>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</si>
  <si>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</si>
  <si>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</si>
  <si>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</si>
  <si>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</si>
  <si>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</si>
  <si>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</si>
  <si>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</si>
  <si>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</si>
  <si>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</si>
  <si>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</si>
  <si>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</si>
  <si>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</si>
  <si>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</si>
  <si>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</si>
  <si>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</si>
  <si>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</si>
  <si>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</si>
  <si>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</si>
  <si>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</si>
  <si>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</si>
  <si>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</si>
  <si>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</si>
  <si>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</si>
  <si>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</si>
  <si>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</si>
  <si>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</si>
  <si>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</si>
  <si>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</si>
  <si>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</si>
  <si>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</si>
  <si>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</si>
  <si>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</si>
  <si>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</si>
  <si>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</si>
  <si>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</si>
  <si>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</si>
  <si>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</si>
  <si>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</si>
  <si>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</si>
  <si>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</si>
  <si>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</si>
  <si>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</si>
  <si>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</si>
  <si>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</si>
  <si>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</si>
  <si>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</si>
  <si>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</si>
  <si>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</si>
  <si>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</si>
  <si>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</si>
  <si>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</si>
  <si>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</si>
  <si>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</si>
  <si>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</si>
  <si>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</si>
  <si>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</si>
  <si>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</si>
  <si>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</si>
  <si>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</si>
  <si>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</si>
  <si>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</si>
  <si>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</si>
  <si>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</si>
  <si>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</si>
  <si>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</si>
  <si>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</si>
  <si>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</si>
  <si>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</si>
  <si>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</si>
  <si>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</si>
  <si>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</si>
  <si>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</si>
  <si>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</si>
  <si>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</si>
  <si>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</si>
  <si>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</si>
  <si>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</si>
  <si>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</si>
  <si>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</si>
  <si>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</si>
  <si>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</si>
  <si>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</si>
  <si>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</si>
  <si>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</si>
  <si>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</si>
  <si>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</si>
  <si>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</si>
  <si>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</si>
  <si>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</si>
  <si>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</si>
  <si>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</si>
  <si>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</si>
  <si>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</si>
  <si>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</si>
  <si>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</si>
  <si>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</si>
  <si>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</si>
  <si>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</si>
  <si>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</si>
  <si>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</si>
  <si>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</si>
  <si>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</si>
  <si>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</si>
  <si>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</si>
  <si>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</si>
  <si>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</si>
  <si>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</si>
  <si>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</si>
  <si>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</si>
  <si>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</si>
  <si>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</si>
  <si>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</si>
  <si>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</si>
  <si>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</si>
  <si>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</si>
  <si>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</si>
  <si>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</si>
  <si>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</si>
  <si>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</si>
  <si>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</si>
  <si>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</si>
  <si>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</si>
  <si>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</si>
  <si>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</si>
  <si>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</si>
  <si>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</si>
  <si>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</si>
  <si>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</si>
  <si>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</si>
  <si>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</si>
  <si>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</si>
  <si>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</si>
  <si>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</si>
  <si>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</si>
  <si>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</si>
  <si>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</si>
  <si>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</si>
  <si>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</si>
  <si>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</si>
  <si>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</si>
  <si>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</si>
  <si>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</si>
  <si>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</si>
  <si>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</si>
  <si>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</si>
  <si>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</si>
  <si>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</si>
  <si>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</si>
  <si>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</si>
  <si>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</si>
  <si>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</si>
  <si>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</si>
  <si>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</si>
  <si>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</si>
  <si>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</si>
  <si>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</si>
  <si>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</si>
  <si>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</si>
  <si>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</si>
  <si>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</si>
  <si>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</si>
  <si>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</si>
  <si>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</si>
  <si>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</si>
  <si>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</si>
  <si>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</si>
  <si>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</si>
  <si>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</si>
  <si>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</si>
  <si>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</si>
  <si>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</si>
  <si>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</si>
  <si>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</si>
  <si>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</si>
  <si>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</si>
  <si>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</si>
  <si>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</si>
  <si>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</si>
  <si>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</si>
  <si>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</si>
  <si>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</si>
  <si>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</si>
  <si>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</si>
  <si>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</si>
  <si>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</si>
  <si>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</si>
  <si>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</si>
  <si>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</si>
  <si>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</si>
  <si>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</si>
  <si>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</si>
  <si>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</si>
  <si>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</si>
  <si>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</si>
  <si>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</si>
  <si>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</si>
  <si>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</si>
  <si>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</si>
  <si>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</si>
  <si>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</si>
  <si>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</si>
  <si>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</si>
  <si>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</si>
  <si>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natlcannafest</t>
  </si>
  <si>
    <t>cannabisbull</t>
  </si>
  <si>
    <t>saysjimi</t>
  </si>
  <si>
    <t>davis58g</t>
  </si>
  <si>
    <t>a2la_</t>
  </si>
  <si>
    <t>cannascicon</t>
  </si>
  <si>
    <t>thabisokr</t>
  </si>
  <si>
    <t>ramage_michael</t>
  </si>
  <si>
    <t>michael18776057</t>
  </si>
  <si>
    <t>sharonaleh</t>
  </si>
  <si>
    <t>christine_dantz</t>
  </si>
  <si>
    <t>dave_blazin</t>
  </si>
  <si>
    <t>dvibz</t>
  </si>
  <si>
    <t>mycannatherapy</t>
  </si>
  <si>
    <t>burnadanilo</t>
  </si>
  <si>
    <t>slimedy_lfc</t>
  </si>
  <si>
    <t>mennasesto</t>
  </si>
  <si>
    <t>vapospy</t>
  </si>
  <si>
    <t>kevin14070</t>
  </si>
  <si>
    <t>spitfire0214</t>
  </si>
  <si>
    <t>teslamarbrand</t>
  </si>
  <si>
    <t>bleeding4kansas</t>
  </si>
  <si>
    <t>abvishnubi</t>
  </si>
  <si>
    <t>boygiuly</t>
  </si>
  <si>
    <t>hotel25360678</t>
  </si>
  <si>
    <t>420linksuk</t>
  </si>
  <si>
    <t>rickoehn</t>
  </si>
  <si>
    <t>aglsoundprod</t>
  </si>
  <si>
    <t>gearendo</t>
  </si>
  <si>
    <t>agold420</t>
  </si>
  <si>
    <t>greengoldfarm1</t>
  </si>
  <si>
    <t>necannabiswatch</t>
  </si>
  <si>
    <t>maven4_michelle</t>
  </si>
  <si>
    <t>spucky117</t>
  </si>
  <si>
    <t>cannabisxpose</t>
  </si>
  <si>
    <t>lilolep</t>
  </si>
  <si>
    <t>hidde_plntrm</t>
  </si>
  <si>
    <t>beardedgreenly</t>
  </si>
  <si>
    <t>billgri</t>
  </si>
  <si>
    <t>vocnederland</t>
  </si>
  <si>
    <t>cccc5</t>
  </si>
  <si>
    <t>jasonk_infocast</t>
  </si>
  <si>
    <t>pharma_factory</t>
  </si>
  <si>
    <t>drajbarboza</t>
  </si>
  <si>
    <t>auntzeldas</t>
  </si>
  <si>
    <t>adavidreynolds</t>
  </si>
  <si>
    <t>monkeymasuda</t>
  </si>
  <si>
    <t>thecannachronic</t>
  </si>
  <si>
    <t>cannektme</t>
  </si>
  <si>
    <t>cannabijesus</t>
  </si>
  <si>
    <t>steephilllab</t>
  </si>
  <si>
    <t>robbinsgroupllc</t>
  </si>
  <si>
    <t>mcannabeing</t>
  </si>
  <si>
    <t>dcbrau</t>
  </si>
  <si>
    <t>arcviewgroup</t>
  </si>
  <si>
    <t>greenflwrmedia</t>
  </si>
  <si>
    <t>harborside_sj</t>
  </si>
  <si>
    <t>alexhalperin</t>
  </si>
  <si>
    <t>donnyshell</t>
  </si>
  <si>
    <t>weedweeknews</t>
  </si>
  <si>
    <t>stevedeangelo</t>
  </si>
  <si>
    <t>harborside_oak</t>
  </si>
  <si>
    <t>stephan70943560</t>
  </si>
  <si>
    <t>wercshoplabs</t>
  </si>
  <si>
    <t>edrosenthal</t>
  </si>
  <si>
    <t>danalarsen</t>
  </si>
  <si>
    <t>dsutton1986</t>
  </si>
  <si>
    <t>thcaptainhooter</t>
  </si>
  <si>
    <t>sourcing_guru</t>
  </si>
  <si>
    <t>topshelfgrower</t>
  </si>
  <si>
    <t>iriegenetics</t>
  </si>
  <si>
    <t>moganyanick</t>
  </si>
  <si>
    <t>potads_ml</t>
  </si>
  <si>
    <t>norstackk</t>
  </si>
  <si>
    <t>wheretobuyvapes</t>
  </si>
  <si>
    <t>weedinzone</t>
  </si>
  <si>
    <t>fivezerotrees</t>
  </si>
  <si>
    <t>zenhydro_social</t>
  </si>
  <si>
    <t>emeraldzoo</t>
  </si>
  <si>
    <t>iwontoday</t>
  </si>
  <si>
    <t>heathergascon</t>
  </si>
  <si>
    <t>henrycabana</t>
  </si>
  <si>
    <t>migo10433713</t>
  </si>
  <si>
    <t>odandydoo</t>
  </si>
  <si>
    <t>cannabisrael</t>
  </si>
  <si>
    <t>pribblization</t>
  </si>
  <si>
    <t>gfyhpodcast</t>
  </si>
  <si>
    <t>godzmazter</t>
  </si>
  <si>
    <t>rosinstein</t>
  </si>
  <si>
    <t>Mentions</t>
  </si>
  <si>
    <t>Replies to</t>
  </si>
  <si>
    <t>THIS SUNDAY! Hemp and Hops at @dcbrau! 
Brewmaster &amp;amp; Co-founder Jeff Hancock will examine Terpenes in both _xD83C__xDF32_ &amp;amp; _xD83C__xDF7B_.… https://t.co/6wUgwdFQTP</t>
  </si>
  <si>
    <t>RT @steephilllab: A Decade of Discovery. The first cannabis testing lab in the world is 10 years old! Steep Hill provides analytical and ge…</t>
  </si>
  <si>
    <t>@Harborside_Oak @stevedeangelo @WeedWeekNews @donnyshell @alexhalperin @Harborside_SJ @greenflwrmedia @arcviewgroup… https://t.co/jEJ5d5Chsp</t>
  </si>
  <si>
    <t>@Harborside_Oak @stevedeangelo @WeedWeekNews @donnyshell @alexhalperin @Harborside_SJ @greenflwrmedia @arcviewgroup @steephilllab Broken down why??? So you can make more money???? What a joke</t>
  </si>
  <si>
    <t>Yesterday’s @CannaSciCon was a blast! It was especially great to see one of our accredited customers, @steephilllab… https://t.co/fZMTXz2YY0</t>
  </si>
  <si>
    <t>RT @A2LA_: Yesterday’s @CannaSciCon was a blast! It was especially great to see one of our accredited customers, @steephilllab, exhibiting…</t>
  </si>
  <si>
    <t>@steephilllab Hi guys, do you guys, where can i buy the Quantacann 2? do you guys ship to South Africa?</t>
  </si>
  <si>
    <t>RT @RobbinsGroupLLC: DID YOU KNOW?
"According to @steephilllab, 'THCA is the most abundant #cannabinoid in the majority of #cannabis grown…</t>
  </si>
  <si>
    <t>@RobbinsGroupLLC @Stephan70943560 @steephilllab That is a laundry list  of why I need cannabis</t>
  </si>
  <si>
    <t>@RobbinsGroupLLC @steephilllab Don't tell that to people in the CBD-only business—I see people saying it's CBD which would mean the pre-decarboxylation cannabinoid acid would be CBDA. _xD83E__xDD2B_But, I'm seeing many CBD dominant strains popping up now, so, that could still change, right?</t>
  </si>
  <si>
    <t>@RobbinsGroupLLC @steephilllab Beautiful picture!  _xD83D__xDE0E_☮️</t>
  </si>
  <si>
    <t>@RobbinsGroupLLC @steephilllab #dankvapes https://t.co/AZfDYTw1gn</t>
  </si>
  <si>
    <t>@RobbinsGroupLLC @vapospy @steephilllab https://t.co/2oCgMetiwq</t>
  </si>
  <si>
    <t>@RobbinsGroupLLC @steephilllab https://t.co/fTMEPDFgMs</t>
  </si>
  <si>
    <t>@RobbinsGroupLLC @steephilllab Top strains on deck,  Dm me now for order _xD83D__xDCE9__xD83D__xDCE9_</t>
  </si>
  <si>
    <t>#Repost @steephilllab
Made by image.downloader
· · · ·
For more information, call (510) 562 7400, or email us at in… https://t.co/wRn993tO41</t>
  </si>
  <si>
    <t>#Repost @steephilllab
Made by image.downloader
· · · ·
To get more information on cartridge testing, call or email us, contact info in our bio! .
.
#cannabistesting #cleanmeds #cannabislab… https://t.co/CEtd0Igk8m</t>
  </si>
  <si>
    <t>RT @steephilllab: https://t.co/Kxf9FUkP0z</t>
  </si>
  <si>
    <t>@vocnederland @Topshelfgrower @Sourcing_Guru @THCaptainHOOTER @DSutton1986 @DanaLarsen @edrosenthal @steephilllab @wercshoplabs @BeardedGreenly I’ve seen this with Brix+</t>
  </si>
  <si>
    <t>@hidde_plntrm @vocnederland @Topshelfgrower @Sourcing_Guru @THCaptainHOOTER @DSutton1986 @DanaLarsen @edrosenthal @steephilllab @wercshoplabs This.</t>
  </si>
  <si>
    <t>@vocnederland @Topshelfgrower @Sourcing_Guru @THCaptainHOOTER @DSutton1986 @DanaLarsen @edrosenthal @hidde_plntrm @steephilllab @wercshoplabs @BeardedGreenly Do you know if it’s grown indoor or outdoor?</t>
  </si>
  <si>
    <t>@billgri @Topshelfgrower @Sourcing_Guru @THCaptainHOOTER @DSutton1986 @DanaLarsen @edrosenthal @hidde_plntrm @steephilllab @wercshoplabs @BeardedGreenly Indoor.</t>
  </si>
  <si>
    <t>@steephilllab super smart Reggie Gaudino talks #cannabis #genetics analyticalcannabis conference @ Hilton San Francisco Airport Bayfront https://t.co/ebXmrSuPqx</t>
  </si>
  <si>
    <t>RT @cccc5: @steephilllab super smart Reggie Gaudino talks #cannabis #genetics analyticalcannabis conference @ Hilton San Francisco Airportâ€¦</t>
  </si>
  <si>
    <t>RT @steephilllab: Join our President, Dr. Reggie Gaudino, at CannaWest in LA. Click link for event details!
https://t.co/WPoBvCSMFs https:…</t>
  </si>
  <si>
    <t>@steephilllab Thx for the bump!</t>
  </si>
  <si>
    <t>Mention by Reggie Gaudino from  @steephilllab thanks for recognition and 
 https://t.co/ZqKDp2dbxj</t>
  </si>
  <si>
    <t>Vale muito optar por comida orgÃ¢nica ðŸŒ±ðŸ™‹ðŸ½â€â™€ï¸ https://t.co/CEspQxccY7</t>
  </si>
  <si>
    <t>@RosinStein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t>
  </si>
  <si>
    <t>RT @RobbinsGroupLLC: THCA: Medicinal, Non-Psychotropic Cannabinoid: https://t.co/a4CB2rOqKa
"According to @steephilllab, “THCA is the most…</t>
  </si>
  <si>
    <t>RT @RobbinsGroupLLC: CBN: This Unique Cannabinoid Will Help You Sleep: https://t.co/rPhYIJnYfs
"According to @steephilllab in California,…</t>
  </si>
  <si>
    <t>A Decade of Discovery. The first cannabis testing lab in the world is 10 years old! Steep Hill provides analytical and genetic services, R&amp;amp;D, Product development and consulting for distributors, producers and cultivators at every level of the cannabis industry. https://t.co/EbqXrVmtTN</t>
  </si>
  <si>
    <t>JOIN US ON APRIL 9TH!!
https://t.co/Uta68Kxwi6</t>
  </si>
  <si>
    <t>https://t.co/Kxf9FUkP0z</t>
  </si>
  <si>
    <t>Join our President, Dr. Reggie Gaudino, at CannaWest in LA. Click link for event details!
https://t.co/WPoBvCSMFs https://t.co/Qvv0vxCeT0</t>
  </si>
  <si>
    <t>TODAY IS THE LAST DAY TO PURCHASE TICKETS!</t>
  </si>
  <si>
    <t>https://t.co/iVxDAMjb6R</t>
  </si>
  <si>
    <t>DID YOU KNOW?
"According to @steephilllab, 'THCA is the most abundant #cannabinoid in the majority of #cannabis grown in the U.S.' This medicinal molecule is anti-inflammatory, increases appetite, is anti-#tumor, combats #insomnia, and is antispasmodic."
#LearnAndTeachOthers https://t.co/MdPssU6dYC</t>
  </si>
  <si>
    <t>THCA: Medicinal, Non-Psychotropic Cannabinoid: https://t.co/a4CB2rOqKa
"According to @steephilllab, “THCA is the most abundant cannabinoid in cannabis grown in the U.S.” It is strongly anti-inflammatory, increases appetite, is anti-tumor, combats insomnia, and is antispasmodic." https://t.co/rehgQMI9oT</t>
  </si>
  <si>
    <t>CBN: This Unique Cannabinoid Will Help You Sleep: https://t.co/rPhYIJnYfs
"According to @steephilllab in California, “CBN is synergistic with CBD and THC for inducement of sleeping. When mixed in the correct ratios, #CBN becomes an effective sleep aid.” 
#LearnAndTeachOthers https://t.co/xMqVI7nhYv</t>
  </si>
  <si>
    <t>https://twitter.com/i/web/status/1115779436845129728</t>
  </si>
  <si>
    <t>https://twitter.com/i/web/status/1115994084034871297</t>
  </si>
  <si>
    <t>https://twitter.com/i/web/status/1116430141629112323</t>
  </si>
  <si>
    <t>https://www.facebook.com/login/?next=https%3A%2F%2Fwww.facebook.com%2Fgroups%2F359576118008076%2F</t>
  </si>
  <si>
    <t>https://twitter.com/i/web/status/1116145920872263680</t>
  </si>
  <si>
    <t>https://www.instagram.com/p/Bx0KBDNBYXTAnzpmgx1d7Wjx9qirchn7ehVE0w0/?igshid=3ic0aw31l2wf</t>
  </si>
  <si>
    <t>https://www.instagram.com/p/BvzrnJ-nU3brR15EzVdoC3uImbThQomb8niDfM0/?utm_source=ig_twitter_share&amp;igshid=4o01nc3wapdm</t>
  </si>
  <si>
    <t>https://infocastinc.com/event/cannabis-compliance-west/</t>
  </si>
  <si>
    <t>https://www.linkedin.com/feed/update/urn:li:activity:6539937011296411650</t>
  </si>
  <si>
    <t>https://twitter.com/steephilllab/status/1062084485666136064</t>
  </si>
  <si>
    <t>https://cannabisaficionado.com/thca/</t>
  </si>
  <si>
    <t>https://cannabisaficionado.com/cbn/</t>
  </si>
  <si>
    <t>https://www.cannabisscienceconference.com/program-and-speakers/</t>
  </si>
  <si>
    <t>https://www.forbes.com/sites/andrebourque/2019/05/30/game-of-genomes-the-battle-for-the-king-of-cannabis-strains-is-just-heating-up/#3ef5859111b1</t>
  </si>
  <si>
    <t>twitter.com</t>
  </si>
  <si>
    <t>facebook.com</t>
  </si>
  <si>
    <t>instagram.com</t>
  </si>
  <si>
    <t>infocastinc.com</t>
  </si>
  <si>
    <t>linkedin.com</t>
  </si>
  <si>
    <t>cannabisaficionado.com</t>
  </si>
  <si>
    <t>cannabisscienceconference.com</t>
  </si>
  <si>
    <t>forbes.com</t>
  </si>
  <si>
    <t>cannabinoid cannabis</t>
  </si>
  <si>
    <t>dankvapes</t>
  </si>
  <si>
    <t>repost</t>
  </si>
  <si>
    <t>repost cannabistesting cleanmeds cannabislab</t>
  </si>
  <si>
    <t>cannabis genetics</t>
  </si>
  <si>
    <t>cannabinoid cannabis tumor insomnia learnandteachothers</t>
  </si>
  <si>
    <t>cbn learnandteachothers</t>
  </si>
  <si>
    <t>https://pbs.twimg.com/media/D5ngmSOWsAAiEtd.jpg</t>
  </si>
  <si>
    <t>https://pbs.twimg.com/tweet_video_thumb/D5o7AQdXkAIm1tr.jpg</t>
  </si>
  <si>
    <t>https://pbs.twimg.com/media/D7Rb5dAVUAAWs5w.jpg</t>
  </si>
  <si>
    <t>https://pbs.twimg.com/media/D0Ro7QmUcAEml4V.jpg</t>
  </si>
  <si>
    <t>https://pbs.twimg.com/media/D7rfpLQUEAAPrnf.jpg</t>
  </si>
  <si>
    <t>https://pbs.twimg.com/media/D5lFLzTXkAA78pc.jpg</t>
  </si>
  <si>
    <t>https://pbs.twimg.com/media/D8zSgiJWsAA8jMv.jpg</t>
  </si>
  <si>
    <t>https://pbs.twimg.com/media/D89hHXpWsAAUcid.jpg</t>
  </si>
  <si>
    <t>http://pbs.twimg.com/profile_images/1027555025726271488/p98X8m7B_normal.jpg</t>
  </si>
  <si>
    <t>http://pbs.twimg.com/profile_images/1121413429326118912/LuCPx8ek_normal.jpg</t>
  </si>
  <si>
    <t>http://pbs.twimg.com/profile_images/899808191231471622/1nPti07A_normal.jpg</t>
  </si>
  <si>
    <t>http://pbs.twimg.com/profile_images/904785489630072832/3bT4GuW9_normal.jpg</t>
  </si>
  <si>
    <t>http://pbs.twimg.com/profile_images/892812042792566785/aCAQLhQr_normal.jpg</t>
  </si>
  <si>
    <t>http://pbs.twimg.com/profile_images/1043966395921444866/dNKpt2UI_normal.jpg</t>
  </si>
  <si>
    <t>http://pbs.twimg.com/profile_images/1033678414077669376/4DwEQZIi_normal.jpg</t>
  </si>
  <si>
    <t>http://pbs.twimg.com/profile_images/1120737776020918272/aVEDXABc_normal.jpg</t>
  </si>
  <si>
    <t>http://pbs.twimg.com/profile_images/1136022564503994368/DYkynSy__normal.jpg</t>
  </si>
  <si>
    <t>http://pbs.twimg.com/profile_images/917169295519444992/5Dm1cIiY_normal.jpg</t>
  </si>
  <si>
    <t>http://pbs.twimg.com/profile_images/905149991332831232/kaeIBpUZ_normal.jpg</t>
  </si>
  <si>
    <t>http://pbs.twimg.com/profile_images/1081200909357645825/avAofQXu_normal.jpg</t>
  </si>
  <si>
    <t>http://pbs.twimg.com/profile_images/1068289707870547968/AIFytT5S_normal.jpg</t>
  </si>
  <si>
    <t>http://pbs.twimg.com/profile_images/966096818797871106/4LnjR0Q1_normal.jpg</t>
  </si>
  <si>
    <t>http://pbs.twimg.com/profile_images/1015581831641620480/L-k1GXmG_normal.jpg</t>
  </si>
  <si>
    <t>http://pbs.twimg.com/profile_images/1825299861/IMG_2180_normal.JPG</t>
  </si>
  <si>
    <t>http://pbs.twimg.com/profile_images/974117977099444224/SlvEOV8-_normal.jpg</t>
  </si>
  <si>
    <t>http://pbs.twimg.com/profile_images/1111212527806005248/3rz2z0nx_normal.jpg</t>
  </si>
  <si>
    <t>http://pbs.twimg.com/profile_images/661974734096039936/9OXx0hfX_normal.jpg</t>
  </si>
  <si>
    <t>http://pbs.twimg.com/profile_images/1063139971891048448/QSO9BNVr_normal.jpg</t>
  </si>
  <si>
    <t>http://pbs.twimg.com/profile_images/1124310264764039168/fx2zeEbq_normal.png</t>
  </si>
  <si>
    <t>http://pbs.twimg.com/profile_images/1065662047021658112/HWuAjtEy_normal.jpg</t>
  </si>
  <si>
    <t>http://abs.twimg.com/sticky/default_profile_images/default_profile_normal.png</t>
  </si>
  <si>
    <t>http://pbs.twimg.com/profile_images/1083828547276468224/QvSQYBj-_normal.jpg</t>
  </si>
  <si>
    <t>http://pbs.twimg.com/profile_images/2123487216/Rick._normal.jpeg</t>
  </si>
  <si>
    <t>http://pbs.twimg.com/profile_images/705628134448635904/-rDba4DR_normal.jpg</t>
  </si>
  <si>
    <t>http://pbs.twimg.com/profile_images/1122271386565611520/3jN5AD-g_normal.png</t>
  </si>
  <si>
    <t>http://pbs.twimg.com/profile_images/1121692412013756416/qDPMxLKF_normal.jpg</t>
  </si>
  <si>
    <t>http://pbs.twimg.com/profile_images/1124091972208287744/9gof1gFD_normal.jpg</t>
  </si>
  <si>
    <t>http://pbs.twimg.com/profile_images/1072311507730472960/HskUvjAQ_normal.jpg</t>
  </si>
  <si>
    <t>http://pbs.twimg.com/profile_images/819465264991502336/8HHJhr4Z_normal.jpg</t>
  </si>
  <si>
    <t>http://pbs.twimg.com/profile_images/1088486226200592391/UeGPW92G_normal.jpg</t>
  </si>
  <si>
    <t>http://pbs.twimg.com/profile_images/913910602522796032/-jcG1AFM_normal.jpg</t>
  </si>
  <si>
    <t>http://pbs.twimg.com/profile_images/1115592899456978944/QB8ZwSXo_normal.jpg</t>
  </si>
  <si>
    <t>http://pbs.twimg.com/profile_images/968880480962654209/rwV32z_t_normal.jpg</t>
  </si>
  <si>
    <t>http://pbs.twimg.com/profile_images/1666851836/CBWBiophoto_normal.jpg</t>
  </si>
  <si>
    <t>http://pbs.twimg.com/profile_images/883409171722379264/u8feUWWC_normal.jpg</t>
  </si>
  <si>
    <t>http://pbs.twimg.com/profile_images/1103717760612425734/f2LDbPz7_normal.jpg</t>
  </si>
  <si>
    <t>http://pbs.twimg.com/profile_images/812983483618435072/4KlmbygU_normal.jpg</t>
  </si>
  <si>
    <t>http://pbs.twimg.com/profile_images/1133126297939353602/L3Sbbkua_normal.png</t>
  </si>
  <si>
    <t>http://pbs.twimg.com/profile_images/1051912108147847168/TCxECMip_normal.jpg</t>
  </si>
  <si>
    <t>http://pbs.twimg.com/profile_images/378800000714057269/548b3b661318be2561f6407c021dad3d_normal.jpeg</t>
  </si>
  <si>
    <t>http://pbs.twimg.com/profile_images/1036060996400545792/PGIj8W-j_normal.jpg</t>
  </si>
  <si>
    <t>http://pbs.twimg.com/profile_images/1130497468439810048/gENlEZc7_normal.jpg</t>
  </si>
  <si>
    <t>http://pbs.twimg.com/profile_images/1134986836810588160/3_iFnLPd_normal.jpg</t>
  </si>
  <si>
    <t>http://pbs.twimg.com/profile_images/568893433775812608/8TNg4DQm_normal.png</t>
  </si>
  <si>
    <t>http://pbs.twimg.com/profile_images/1121863936708698112/QhwQOMiu_normal.jpg</t>
  </si>
  <si>
    <t>https://twitter.com/#!/natlcannafest/status/1115779436845129728</t>
  </si>
  <si>
    <t>https://twitter.com/#!/cannabisbull/status/1115923565193437185</t>
  </si>
  <si>
    <t>https://twitter.com/#!/saysjimi/status/1115994084034871297</t>
  </si>
  <si>
    <t>https://twitter.com/#!/davis58g/status/1116019788331884544</t>
  </si>
  <si>
    <t>https://twitter.com/#!/a2la_/status/1116430141629112323</t>
  </si>
  <si>
    <t>https://twitter.com/#!/cannascicon/status/1116446037244358657</t>
  </si>
  <si>
    <t>https://twitter.com/#!/thabisokr/status/1118044432648081408</t>
  </si>
  <si>
    <t>https://twitter.com/#!/ramage_michael/status/1124006149668376577</t>
  </si>
  <si>
    <t>https://twitter.com/#!/michael18776057/status/1124008687780225027</t>
  </si>
  <si>
    <t>https://twitter.com/#!/sharonaleh/status/1124017432732082179</t>
  </si>
  <si>
    <t>https://twitter.com/#!/christine_dantz/status/1124030718789726208</t>
  </si>
  <si>
    <t>https://twitter.com/#!/dave_blazin/status/1124098087205654530</t>
  </si>
  <si>
    <t>https://twitter.com/#!/dave_blazin/status/1124098122865623040</t>
  </si>
  <si>
    <t>https://twitter.com/#!/dvibz/status/1124140509428105217</t>
  </si>
  <si>
    <t>https://twitter.com/#!/mycannatherapy/status/1124146048417636352</t>
  </si>
  <si>
    <t>https://twitter.com/#!/burnadanilo/status/1124176587405053953</t>
  </si>
  <si>
    <t>https://twitter.com/#!/slimedy_lfc/status/1124188842314084352</t>
  </si>
  <si>
    <t>https://twitter.com/#!/mennasesto/status/1124246855276273664</t>
  </si>
  <si>
    <t>https://twitter.com/#!/vapospy/status/1124264500499243008</t>
  </si>
  <si>
    <t>https://twitter.com/#!/kevin14070/status/1124275943432966145</t>
  </si>
  <si>
    <t>https://twitter.com/#!/spitfire0214/status/1124292599458795520</t>
  </si>
  <si>
    <t>https://twitter.com/#!/teslamarbrand/status/1124293934698639360</t>
  </si>
  <si>
    <t>https://twitter.com/#!/bleeding4kansas/status/1124317823269068800</t>
  </si>
  <si>
    <t>https://twitter.com/#!/abvishnubi/status/1124334244426334209</t>
  </si>
  <si>
    <t>https://twitter.com/#!/boygiuly/status/1124345622025441280</t>
  </si>
  <si>
    <t>https://twitter.com/#!/hotel25360678/status/1124349057231667200</t>
  </si>
  <si>
    <t>https://twitter.com/#!/420linksuk/status/1124350404706357249</t>
  </si>
  <si>
    <t>https://twitter.com/#!/rickoehn/status/1124358025643548672</t>
  </si>
  <si>
    <t>https://twitter.com/#!/aglsoundprod/status/1124399820326805504</t>
  </si>
  <si>
    <t>https://twitter.com/#!/gearendo/status/1124484254434377728</t>
  </si>
  <si>
    <t>https://twitter.com/#!/agold420/status/1124566673338454016</t>
  </si>
  <si>
    <t>https://twitter.com/#!/greengoldfarm1/status/1124657349761929217</t>
  </si>
  <si>
    <t>https://twitter.com/#!/necannabiswatch/status/1125508647914758144</t>
  </si>
  <si>
    <t>https://twitter.com/#!/maven4_michelle/status/1116145920872263680</t>
  </si>
  <si>
    <t>https://twitter.com/#!/maven4_michelle/status/1131626515882434560</t>
  </si>
  <si>
    <t>https://twitter.com/#!/spucky117/status/1131632767719100418</t>
  </si>
  <si>
    <t>https://twitter.com/#!/cannabisxpose/status/1131690607284445185</t>
  </si>
  <si>
    <t>https://twitter.com/#!/lilolep/status/1131798666287689728</t>
  </si>
  <si>
    <t>https://twitter.com/#!/hidde_plntrm/status/1132972320249847809</t>
  </si>
  <si>
    <t>https://twitter.com/#!/beardedgreenly/status/1132987309241065472</t>
  </si>
  <si>
    <t>https://twitter.com/#!/billgri/status/1133240222584639489</t>
  </si>
  <si>
    <t>https://twitter.com/#!/vocnederland/status/1133255702645018624</t>
  </si>
  <si>
    <t>https://twitter.com/#!/cccc5/status/1113545261433753601</t>
  </si>
  <si>
    <t>https://twitter.com/#!/jasonk_infocast/status/1113546560921456640</t>
  </si>
  <si>
    <t>https://twitter.com/#!/jasonk_infocast/status/1133862593544708101</t>
  </si>
  <si>
    <t>https://twitter.com/#!/jasonk_infocast/status/1133901325048008704</t>
  </si>
  <si>
    <t>https://twitter.com/#!/pharma_factory/status/1134176570829135876</t>
  </si>
  <si>
    <t>https://twitter.com/#!/drajbarboza/status/1135727735136030723</t>
  </si>
  <si>
    <t>https://twitter.com/#!/auntzeldas/status/1137045399909294080</t>
  </si>
  <si>
    <t>https://twitter.com/#!/adavidreynolds/status/1138517594439389185</t>
  </si>
  <si>
    <t>https://twitter.com/#!/monkeymasuda/status/1138519703196803072</t>
  </si>
  <si>
    <t>https://twitter.com/#!/thecannachronic/status/1138523421422305280</t>
  </si>
  <si>
    <t>https://twitter.com/#!/cannektme/status/1138884617702977536</t>
  </si>
  <si>
    <t>https://twitter.com/#!/cannabijesus/status/1139236149522817026</t>
  </si>
  <si>
    <t>https://twitter.com/#!/steephilllab/status/1100119582755323904</t>
  </si>
  <si>
    <t>https://twitter.com/#!/steephilllab/status/1114256515316113409</t>
  </si>
  <si>
    <t>https://twitter.com/#!/steephilllab/status/1131630456607203329</t>
  </si>
  <si>
    <t>https://twitter.com/#!/steephilllab/status/1133464179430453248</t>
  </si>
  <si>
    <t>https://twitter.com/#!/steephilllab/status/1133464991103836160</t>
  </si>
  <si>
    <t>https://twitter.com/#!/steephilllab/status/1134174291996467200</t>
  </si>
  <si>
    <t>https://twitter.com/#!/robbinsgroupllc/status/1124005653331226624</t>
  </si>
  <si>
    <t>https://twitter.com/#!/robbinsgroupllc/status/1138516266099122176</t>
  </si>
  <si>
    <t>https://twitter.com/#!/robbinsgroupllc/status/1139236012213886977</t>
  </si>
  <si>
    <t>https://twitter.com/#!/mcannabeing/status/1139260496195018753</t>
  </si>
  <si>
    <t>1115779436845129728</t>
  </si>
  <si>
    <t>1115923565193437185</t>
  </si>
  <si>
    <t>1115994084034871297</t>
  </si>
  <si>
    <t>1116019788331884544</t>
  </si>
  <si>
    <t>1116430141629112323</t>
  </si>
  <si>
    <t>1116446037244358657</t>
  </si>
  <si>
    <t>1118044432648081408</t>
  </si>
  <si>
    <t>1124006149668376577</t>
  </si>
  <si>
    <t>1124008687780225027</t>
  </si>
  <si>
    <t>1124017432732082179</t>
  </si>
  <si>
    <t>1124030718789726208</t>
  </si>
  <si>
    <t>1124098087205654530</t>
  </si>
  <si>
    <t>1124098122865623040</t>
  </si>
  <si>
    <t>1124140509428105217</t>
  </si>
  <si>
    <t>1124146048417636352</t>
  </si>
  <si>
    <t>1124176587405053953</t>
  </si>
  <si>
    <t>1124188842314084352</t>
  </si>
  <si>
    <t>1124246855276273664</t>
  </si>
  <si>
    <t>1124264500499243008</t>
  </si>
  <si>
    <t>1124275943432966145</t>
  </si>
  <si>
    <t>1124292599458795520</t>
  </si>
  <si>
    <t>1124293934698639360</t>
  </si>
  <si>
    <t>1124317823269068800</t>
  </si>
  <si>
    <t>1124334244426334209</t>
  </si>
  <si>
    <t>1124345622025441280</t>
  </si>
  <si>
    <t>1124349057231667200</t>
  </si>
  <si>
    <t>1124350404706357249</t>
  </si>
  <si>
    <t>1124358025643548672</t>
  </si>
  <si>
    <t>1124399820326805504</t>
  </si>
  <si>
    <t>1124484254434377728</t>
  </si>
  <si>
    <t>1124566673338454016</t>
  </si>
  <si>
    <t>1124657349761929217</t>
  </si>
  <si>
    <t>1125508647914758144</t>
  </si>
  <si>
    <t>1116145920872263680</t>
  </si>
  <si>
    <t>1131626515882434560</t>
  </si>
  <si>
    <t>1131632767719100418</t>
  </si>
  <si>
    <t>1131690607284445185</t>
  </si>
  <si>
    <t>1131798666287689728</t>
  </si>
  <si>
    <t>1132972320249847809</t>
  </si>
  <si>
    <t>1132987309241065472</t>
  </si>
  <si>
    <t>1133240222584639489</t>
  </si>
  <si>
    <t>1133255702645018624</t>
  </si>
  <si>
    <t>1113545261433753601</t>
  </si>
  <si>
    <t>1113546560921456640</t>
  </si>
  <si>
    <t>1133862593544708101</t>
  </si>
  <si>
    <t>1133901325048008704</t>
  </si>
  <si>
    <t>1134176570829135876</t>
  </si>
  <si>
    <t>1135727735136030723</t>
  </si>
  <si>
    <t>1137045399909294080</t>
  </si>
  <si>
    <t>1138517594439389185</t>
  </si>
  <si>
    <t>1138519703196803072</t>
  </si>
  <si>
    <t>1138523421422305280</t>
  </si>
  <si>
    <t>1138884617702977536</t>
  </si>
  <si>
    <t>1139236149522817026</t>
  </si>
  <si>
    <t>1100119582755323904</t>
  </si>
  <si>
    <t>1114256515316113409</t>
  </si>
  <si>
    <t>1131630456607203329</t>
  </si>
  <si>
    <t>1133464179430453248</t>
  </si>
  <si>
    <t>1133464991103836160</t>
  </si>
  <si>
    <t>1134174291996467200</t>
  </si>
  <si>
    <t>1124005653331226624</t>
  </si>
  <si>
    <t>1138516266099122176</t>
  </si>
  <si>
    <t>1139236012213886977</t>
  </si>
  <si>
    <t>1139260496195018753</t>
  </si>
  <si>
    <t>1115992669325484032</t>
  </si>
  <si>
    <t>1132972161629605888</t>
  </si>
  <si>
    <t>1026599514327732226</t>
  </si>
  <si>
    <t/>
  </si>
  <si>
    <t>99016810</t>
  </si>
  <si>
    <t>129956940</t>
  </si>
  <si>
    <t>2930312581</t>
  </si>
  <si>
    <t>58798049</t>
  </si>
  <si>
    <t>327445207</t>
  </si>
  <si>
    <t>158674250</t>
  </si>
  <si>
    <t>809420593464537089</t>
  </si>
  <si>
    <t>en</t>
  </si>
  <si>
    <t>und</t>
  </si>
  <si>
    <t>nl</t>
  </si>
  <si>
    <t>pt</t>
  </si>
  <si>
    <t>1062084485666136064</t>
  </si>
  <si>
    <t>Buffer</t>
  </si>
  <si>
    <t>Twitter for iPhone</t>
  </si>
  <si>
    <t>Twitter for Android</t>
  </si>
  <si>
    <t>Twitter Web Client</t>
  </si>
  <si>
    <t>Twitter Web App</t>
  </si>
  <si>
    <t>Instagram</t>
  </si>
  <si>
    <t>Twitter for iPad</t>
  </si>
  <si>
    <t>Cloohawk</t>
  </si>
  <si>
    <t>Hootsuite Inc.</t>
  </si>
  <si>
    <t>Retweet</t>
  </si>
  <si>
    <t>-122.4039361,37.5681114 
-122.3308186,37.5681114 
-122.3308186,37.604114 
-122.4039361,37.604114</t>
  </si>
  <si>
    <t>United States</t>
  </si>
  <si>
    <t>US</t>
  </si>
  <si>
    <t>Burlingame, CA</t>
  </si>
  <si>
    <t>9cee92fec370baf9</t>
  </si>
  <si>
    <t>Burlingame</t>
  </si>
  <si>
    <t>city</t>
  </si>
  <si>
    <t>https://api.twitter.com/1.1/geo/id/9cee92fec370baf9.json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</si>
  <si>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</si>
  <si>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</si>
  <si>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</si>
  <si>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</si>
  <si>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</si>
  <si>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</si>
  <si>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</si>
  <si>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</si>
  <si>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</si>
  <si>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</si>
  <si>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</si>
  <si>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</si>
  <si>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</si>
  <si>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</si>
  <si>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</si>
  <si>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</si>
  <si>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</si>
  <si>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</si>
  <si>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</si>
  <si>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</si>
  <si>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</si>
  <si>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National Cannabis Festival</t>
  </si>
  <si>
    <t>DC Brau Brewing</t>
  </si>
  <si>
    <t>Cannabistracker</t>
  </si>
  <si>
    <t>Steep Hill</t>
  </si>
  <si>
    <t>LillROY Jimi Says 12</t>
  </si>
  <si>
    <t>The Arcview Group</t>
  </si>
  <si>
    <t>Green Flower</t>
  </si>
  <si>
    <t>Harborside San Jose</t>
  </si>
  <si>
    <t>Alex Halperin</t>
  </si>
  <si>
    <t>Donnell Alexander</t>
  </si>
  <si>
    <t>WeedWeek</t>
  </si>
  <si>
    <t>Steve DeAngelo</t>
  </si>
  <si>
    <t>Harborside</t>
  </si>
  <si>
    <t>Ben</t>
  </si>
  <si>
    <t>A2LA</t>
  </si>
  <si>
    <t>Cannabis Science Conference</t>
  </si>
  <si>
    <t>Thabiso Ramashala</t>
  </si>
  <si>
    <t>Michael Ramage</t>
  </si>
  <si>
    <t>Curt Robbins</t>
  </si>
  <si>
    <t>Michael Cross</t>
  </si>
  <si>
    <t>Stephanie</t>
  </si>
  <si>
    <t>Sharon Gulko</t>
  </si>
  <si>
    <t>Christine M. Dantz _xD83D__xDDFD__xD83D__xDCAF__xD83D__xDC95_</t>
  </si>
  <si>
    <t>Blazin’ Dave</t>
  </si>
  <si>
    <t>Miz D</t>
  </si>
  <si>
    <t>Cannatherapy</t>
  </si>
  <si>
    <t>burna danilo</t>
  </si>
  <si>
    <t>RANDIGAH _xD83D__xDC51_</t>
  </si>
  <si>
    <t>Vapospy</t>
  </si>
  <si>
    <t>Kevin</t>
  </si>
  <si>
    <t>ℝ_xD835__xDD40__xD835__xDD3E_ℍ_xD835__xDD4B_2_xD835__xDD3E_ℝ_xD835__xDD46__xD835__xDD4E_</t>
  </si>
  <si>
    <t>Tesla Marbrand</t>
  </si>
  <si>
    <t>Bleeding KS Advocate</t>
  </si>
  <si>
    <t>JENIFER ABBI</t>
  </si>
  <si>
    <t>Giuly Boy</t>
  </si>
  <si>
    <t>Hotel</t>
  </si>
  <si>
    <t>420links.co.uk</t>
  </si>
  <si>
    <t>Ric Koehn</t>
  </si>
  <si>
    <t>AlexGLacoste</t>
  </si>
  <si>
    <t>Endo Gear</t>
  </si>
  <si>
    <t>☮ W E E D O T I C S ☮</t>
  </si>
  <si>
    <t>Green Gold Farm</t>
  </si>
  <si>
    <t>New England Cannabis Watch</t>
  </si>
  <si>
    <t>Michelle Benton</t>
  </si>
  <si>
    <t>Glazed Spucky</t>
  </si>
  <si>
    <t>CannabisXpose</t>
  </si>
  <si>
    <t>Ole P</t>
  </si>
  <si>
    <t>Hidde Plantarium</t>
  </si>
  <si>
    <t>Travis Lane</t>
  </si>
  <si>
    <t>Werc Shop Labs</t>
  </si>
  <si>
    <t>Ed Rosenthal</t>
  </si>
  <si>
    <t>Dana Larsen</t>
  </si>
  <si>
    <t>Dan Sutton</t>
  </si>
  <si>
    <t>Captain Hooter ™</t>
  </si>
  <si>
    <t>Ethical Guru</t>
  </si>
  <si>
    <t>Top Shelf Grower</t>
  </si>
  <si>
    <t>VOC Nederland</t>
  </si>
  <si>
    <t>Bill Griffin</t>
  </si>
  <si>
    <t>Cathie BennettWarner</t>
  </si>
  <si>
    <t>Jason Keehn</t>
  </si>
  <si>
    <t>DuPont Genetics LLC</t>
  </si>
  <si>
    <t>Janaina  Barboza</t>
  </si>
  <si>
    <t>Aunt Zelda's™</t>
  </si>
  <si>
    <t>Irie Genetics</t>
  </si>
  <si>
    <t>Yanick Mogan</t>
  </si>
  <si>
    <t>#weed #toker products</t>
  </si>
  <si>
    <t>S. W. N.</t>
  </si>
  <si>
    <t>Puff One™_xD83D__xDCA8_</t>
  </si>
  <si>
    <t>Weed In Zone</t>
  </si>
  <si>
    <t>FIVE ZERO TREES</t>
  </si>
  <si>
    <t>Zenhydro.com</t>
  </si>
  <si>
    <t>Emerald Zoo LLC</t>
  </si>
  <si>
    <t>Christopher Martinez</t>
  </si>
  <si>
    <t>Rolando Gascon HeatherandRolando</t>
  </si>
  <si>
    <t>Henry</t>
  </si>
  <si>
    <t>K A T - P I L X R</t>
  </si>
  <si>
    <t>O'Dail</t>
  </si>
  <si>
    <t>מגזין קנאביס</t>
  </si>
  <si>
    <t>AngryMob</t>
  </si>
  <si>
    <t>Grow From Your Heart</t>
  </si>
  <si>
    <t>Godzmazter Weedz</t>
  </si>
  <si>
    <t>Rosin Stein</t>
  </si>
  <si>
    <t>Davidius  Raunaldi ☠️⚔️</t>
  </si>
  <si>
    <t>MONKEYMASUDA_xD83D__xDC8E_</t>
  </si>
  <si>
    <t>TheCannabisChronicles</t>
  </si>
  <si>
    <t>cannektme _xD83C__xDF43_</t>
  </si>
  <si>
    <t>Cannabis Jesus</t>
  </si>
  <si>
    <t>Michele Cannabeing</t>
  </si>
  <si>
    <t>Weed like you to join us on 4.20.2019 in DC! _xD83D__xDD25_ http://bit.ly/NCF420</t>
  </si>
  <si>
    <t>a brewery for the people</t>
  </si>
  <si>
    <t>Following the Cannabis Market and it's trends.</t>
  </si>
  <si>
    <t>Leading the Science of Cannabis. Globally. 
|| (510) 562-7400 || 
info@steephill.com ||</t>
  </si>
  <si>
    <t>Navy1981 near Azores in 80 Oct I Brought Comm. Leading to rendelshem.England Event. NJ 1963-64 on railroadTracks I met,Jimi Hendrix weTalked An made PLANS _xD83D__xDC7D__xD83D__xDC26_</t>
  </si>
  <si>
    <t>The Arcview Group is the #1 source for deal flow in the cannabis industry.</t>
  </si>
  <si>
    <t>Our mission is to change the social stigma of cannabis forever, through top quality education with real science and stories about people who use cannabis.</t>
  </si>
  <si>
    <t>Out of the Darkness, Into the Light _xD83D__xDCA1_
Find us at 1365 N 10th St. San Jose!
LIC#: A10-17-0000023
Quality, Trust and Choice ✌</t>
  </si>
  <si>
    <t>Reporter on the weed beat; High Time columnist @guardian; founder @WeedWeekNews; DM for Signal</t>
  </si>
  <si>
    <t>LA to Sactown, the Bay Area and back down ❤️ Show me Love https://t.co/FUwtdQ1bB5</t>
  </si>
  <si>
    <t>Smart, credible cannabis news. Podcast hosted by @donnyshell and @alexhalperin 
Patreon: https://t.co/T1fzZwPSl7</t>
  </si>
  <si>
    <t>Chair Emeritus, Harborside, Inc. https://t.co/NhffhICvXm</t>
  </si>
  <si>
    <t>Harborside in Oakland! Follow our San Jose location @Harborside_SJ - Delivery to the greater Bay Area! (888) 994-2726 Oakland LIC#A10-17-0000041-TEMP</t>
  </si>
  <si>
    <t>American Association for Laboratory Accreditation -
The leading accreditation body in the U.S.
'Excellence in accreditation. Commitment to service.'</t>
  </si>
  <si>
    <t>Cannabis Science Conference is the world’s largest and most technical scientific and medical cannabis event. Baltimore (April 8-10) - Portland (Sept 4-6)</t>
  </si>
  <si>
    <t>_xD83D__xDD05_</t>
  </si>
  <si>
    <t>Technical #writer: Content marketing + operational plans + license applications for #hemp and cannabis businesses. 500 articles + 40 books. #LearnAndTeachOthers</t>
  </si>
  <si>
    <t>Nuerotic sports freak that somehow makes a descent husband and loving dog owner.  I cook for a living, sometimes well.  Cannabis believer, lover and enthusiast!</t>
  </si>
  <si>
    <t>I'm a millionheir
millionaire
a million hair
a mill young hare
justified
cuz he lied
they all died
whose fried
pair
pare
pear
hear
here
eye
I
you
yew
yu
profile</t>
  </si>
  <si>
    <t>Personal and Pastoral Counsellor. Human Systems freak. Cannabis Educator. Rebbetzin. Defender of coffee, chocolate, and bad 80’s music. Mama to two; Mom to all.</t>
  </si>
  <si>
    <t>Lover of life, learning, &amp; animals + freelance #medicalcannabis writer for hire. #Mother #Wife #Writer #Journalist #Resist #BuffaloBills #ClemsonTigers</t>
  </si>
  <si>
    <t>Musician, writer, activist. Sister: @_dopedaneille _xD83D__xDC9A_</t>
  </si>
  <si>
    <t>CEO @Dvibz, #boomerconsumer, #cannabisindustry thought leader &amp; pioneer. 15 yr consultant @mycannatherapy. Luxury #cannatourism pro &amp; #cannaglambassador</t>
  </si>
  <si>
    <t>The therapeutic use of cannabis to enhance holistic health and wellbeing. Educating, empowering and supporting consumers since 2004. Founded by Miz D of @Dvibz.</t>
  </si>
  <si>
    <t>EMAIL.....painpillsnow@gmal.com or call/text/whatsap  +15134004610 different flavors DM me pricing Deals all #BUD #POUNDS #Officialcarts #dankvapes #MOONROCKS</t>
  </si>
  <si>
    <t>Everything changes with your mindset..  'belief'</t>
  </si>
  <si>
    <t>--- Usually Quiet.  --- Environment, Rugby, Science, Metal --- Freethinker, Traveller ---- Live well, Laugh often, Love much.</t>
  </si>
  <si>
    <t>_xD83D__xDE80_ Vapospy is focused on saving you time &amp; money when buying vaporizers. #LegalizeIt</t>
  </si>
  <si>
    <t>Brexiteer. Trump. Decalcify your pineal gland and take the red pill.</t>
  </si>
  <si>
    <t>photogragpher and a geek. Im a big fan of @dhewlett i suffer panic attacks fibro arthritis and I’m carer to my lovely son. #right2grow #cannabisISmedicine</t>
  </si>
  <si>
    <t>I'm chill, and I dont let too many things worry me. I like Poker, Electric Universe, Cannabis, Gaming, News, and I VOTE</t>
  </si>
  <si>
    <t>We are Bleeding Kansas Advocates - Standing for Compassion.
Standing for Patient's Rights.
Supporting the Kansas Safe Access Act
#KSAA</t>
  </si>
  <si>
    <t>Ganja family. shop of CBD in Maspalomas. WeedMaps Mary Jane la Casita del CBD. Instagram giulyboy_ganja</t>
  </si>
  <si>
    <t>_xD83D__xDD25__xD83D__xDD25__xD83D__xDD25_Let's gooooo _xD83D__xDD25__xD83D__xDD25__xD83D__xDD25_ Aslo follow @420groupuk @kannabisdomains @lovecbdoiluk @waxliquidizeruk WE ALWAYS Follow back !! ⚡</t>
  </si>
  <si>
    <t>Constitutional Libertarian, free thinker gun lover and anti PC, fiscal conservative and social accepting Do what you want, just use your own money</t>
  </si>
  <si>
    <t>Ill block you if you unfollow me........ personal grow _xD83D__xDCAF_ Je Taime ma femme xxxx</t>
  </si>
  <si>
    <t>An online Canadian subscription service specializing in unique smoking and lifestyle accessories. Distinctively curated for your particular smoking adventures.</t>
  </si>
  <si>
    <t>weed</t>
  </si>
  <si>
    <t>got lots of best s. t. r. a. i.n.s 
whatsapp me +1 (301) 970-9285
district /_xD83C__xDF0E_ _xD83D__xDE9A_ 
legal/illegal state</t>
  </si>
  <si>
    <t>Updates, culture, and profiles on Massachusetts' emerging cannabis industry</t>
  </si>
  <si>
    <t>Maven For Legalization</t>
  </si>
  <si>
    <t>never EATEATEATEATEAT then DANCEDANCEDANCEDANCEDANCE cause then you go BLRRRAAAAGGGG. 
glazed - so high you as silent as a donut.</t>
  </si>
  <si>
    <t>I ❤️ all things cannabis</t>
  </si>
  <si>
    <t>Worked w/ TI, Snoop Dogg, Bruce Willis, Alicia Keys, MC Eiht ++ Follow the journey #ViBEMusic “Nobody Like Me” Available now _xD83D__xDC47__xD83C__xDFFE_ Listen here</t>
  </si>
  <si>
    <t>medicinale cannabis bij @plantariumnl / eerste legale growshop van NL / cannabis activist en idealist / politiek geïnteresseerd</t>
  </si>
  <si>
    <t>Founder @levitycannabis | Director @theBCICA | Cannabis Instructor @Camosun | Partner @GroundworkGR | Director @MTMovement_org | Married to @ExudetteRootly</t>
  </si>
  <si>
    <t>A premier botanical facility with internationally recognized experts in cannabis science.</t>
  </si>
  <si>
    <t>“The Guru of Ganja” Ed Rosenthal is a leading cannabis horticulture authority, author, educator, social activist and legalization pioneer.</t>
  </si>
  <si>
    <t>Author of "Hairy Pothead &amp; the Marijuana Stone." Founder of the Vancouver Dispensary Society. I've given away 10 million cannabis seeds. https://t.co/gOKh4GEYri</t>
  </si>
  <si>
    <t>Founder of @TantalusLabs | TED Speaker | Top 40 Under 40 | Don Hit Nu</t>
  </si>
  <si>
    <t>Cannabis Interpener, Author of "The Connoisseur's Guide to Amsterdam Coffeeshops” https://t.co/hFhzXJEAPI - Host of the Weekend Bud Report</t>
  </si>
  <si>
    <t>I'm in a Herbal state o mind! thrilled to be part of a team making crazy fun shit happen in Canada's Cannabis industry:  [personal account/comments are my own]</t>
  </si>
  <si>
    <t>Author of CANNABIS CULTIVATION: A 21ST CENTURY GUIDE
https://www.amazon.com/Top-Shelf-Grower/e/B07L6SWK9J
Support me on https://www.patreon.com/topshelfgrower</t>
  </si>
  <si>
    <t>Stichting Verbond voor Opheffing van het Cannabisverbod (VOC) | Union for the abolition of cannabis prohibition (Dutch NGO) | (tweets by Derrick Bergman)</t>
  </si>
  <si>
    <t>Media Lead @C4MC_UK</t>
  </si>
  <si>
    <t>CEO, The CBW Group, Inc.</t>
  </si>
  <si>
    <t>PLAN / PLANT / PLANET  (McKenna)</t>
  </si>
  <si>
    <t>COO of Best Marijuana Boutiques 
Certified Horticulture Specialist
Cannabis Industry Professional/Educator/Cultivator/Geneticist. Advocate/Public Speaker.</t>
  </si>
  <si>
    <t>Medica - Medicina Ortomolecular
Clinica CARPE 55 21 2484 2484</t>
  </si>
  <si>
    <t>Brought to you by The Oil Plant, a licensed California manufacturer. As seen in Weed the People Movie #cancer #health #pain Questions? az@theoilplant.co</t>
  </si>
  <si>
    <t>Irie Genetics Colorado- Cannabis Breeders, Growers, Consultants and Advocates. Creators of Arise, Lemon Jeffery, and Grateful Dawg. _xD83C__xDFC6__xD83E__xDD47_#iriegenetics</t>
  </si>
  <si>
    <t>medical cannabis shop a place to have your best med for pain relief interested  via 4159378257 or boziuzeh@gmail.com,100% legit indoors grow with great thc%</t>
  </si>
  <si>
    <t>#cannabis #products #classifieds ---  https://potads-classifieds.ml</t>
  </si>
  <si>
    <t>All about spreading the word,making cannabis legal in all ways &amp; help save this planet from ourselves #StonerNation #StonerFam #MMOT #IAmCannabis #StayWoke</t>
  </si>
  <si>
    <t>_xD83D__xDD25_Premium Bud Pics Daily_xD83D__xDD25_ Vapes (Concentrate/Herbal) &amp; Smoking Gear Online #Weed #Cannabis #Marijuana #THC #CBD #MMJ #Promotion ➕_xD83D__xDD19__xD83D__xDCAF__xD83D__xDD1E_  wheretobuyvapes@gmail.com _xD83D__xDCE7_</t>
  </si>
  <si>
    <t>Let's grow!!! #Ganjah #Marijuana #Marihuana #Weed #Legalizeit #Cannabis 420 #Mota #Yerba #Joint</t>
  </si>
  <si>
    <t>Locally sourced craft cannabis in Portland and Astoria, OR. Coming soon: Cannon Beach, Division, Milwaukie, Oregon City, Corvallis, Dekum. 21+ | OLCC Certified</t>
  </si>
  <si>
    <t>Welcome! You've found cannabis news, humor, reviews grow technologies an cannabis mayhem presented with a style only #EmeraldZoo can deliver. Nothing EVER 4Sale</t>
  </si>
  <si>
    <t>President - Mica Consulting Group Inc. - Nasdaq IPO Consulting - Funding - Business and Marketing Consultant Consulting for Publicly Traded Companies</t>
  </si>
  <si>
    <t>Needed your support.We always paid it forward.please $5 or$10 donations luck and prayers and share are cause.  gofundme account thank you for helping our family</t>
  </si>
  <si>
    <t>KxT-Protocol,Cannabis Activist &amp; Sci XP.
..</t>
  </si>
  <si>
    <t>Dad-Husband-Env Scientist-Deadhead Football Golf &amp; Derby fan full of small talk &amp; random thoughts / I'm Uncle Sam, that's who I am, Been hidin out in a R&amp;R Band</t>
  </si>
  <si>
    <t>The Israeli Cannabis Magazine
http://cannabis.org.il</t>
  </si>
  <si>
    <t>"Give me your tired, your poor,
Your huddled masses yearning to breathe free."
Cynical misanthrope. BA Journalism, tOSU; MA Journalism + Mass Comms, CU Boulder</t>
  </si>
  <si>
    <t>Join Rasta Jeff for cannabis news, education and conversation on the Grow From Your Heart Podcast! Listen on iTunes, Stitcher or YouTube!</t>
  </si>
  <si>
    <t>#GodzWeedz #IAmCannabis #MMJ #TNBNaturalsSponsoredGrower #FreeTheWeed #CannabisSeeds #Sativa #Indica #CBD #THC #Hemp #FuckCancer #FuckChronicPain #LegalizeIt</t>
  </si>
  <si>
    <t>Descendant of Anglo-Norman Knights _xD83C__xDFF4__xDB40__xDC67__xDB40__xDC62__xDB40__xDC65__xDB40__xDC6E__xDB40__xDC67__xDB40__xDC7F_https://t.co/fDkGucldXu</t>
  </si>
  <si>
    <t>simple✨here now 2 create Peace Love &amp; Positivity thru TRUTH, LOVE &amp; ART inspired by this world &amp; all it's creatures. Wabi-Sabi Artist</t>
  </si>
  <si>
    <t>Alternative Health Provider | Copious Cannabis Consumer 
#Cannabis #LegalizeIt #MedicalCannabis</t>
  </si>
  <si>
    <t>Professional Network for the Cannabis Industry. Private social network, job board, business &amp; services directory and industry news. #cannabis</t>
  </si>
  <si>
    <t>Digital re-incarnation of WEsus Christ! The Endocannabinoid System, thanks Dad, and Cannabis are here for you! Get it?! Don’t make me really come back!! ✌_xD83C__xDFFD_❤️_xD83D__xDD25_</t>
  </si>
  <si>
    <t>I am a cannabis advocate, a fighter against injustice and will probably annoy many yet I persist. Speak truth and share your knowledge.</t>
  </si>
  <si>
    <t>Washington, DC</t>
  </si>
  <si>
    <t>Washington DC</t>
  </si>
  <si>
    <t>Berkeley, CA</t>
  </si>
  <si>
    <t>New Port Richey, FL</t>
  </si>
  <si>
    <t>Oakland, California</t>
  </si>
  <si>
    <t>San Jose, CA</t>
  </si>
  <si>
    <t>Los Angeles, CA</t>
  </si>
  <si>
    <t>Oakland, CA</t>
  </si>
  <si>
    <t>Frederick, MD</t>
  </si>
  <si>
    <t>Niles, Mi</t>
  </si>
  <si>
    <t>Calgary, Alberta</t>
  </si>
  <si>
    <t>Albany, NY</t>
  </si>
  <si>
    <t>Canada &amp; Mexico</t>
  </si>
  <si>
    <t>Canada</t>
  </si>
  <si>
    <t>Denver, CO</t>
  </si>
  <si>
    <t>Jupiter</t>
  </si>
  <si>
    <t>Earth</t>
  </si>
  <si>
    <t>_xD835__xDD09__xD835__xDD2F__xD835__xDD22__xD835__xDD22_ _xD835__xDD31__xD835__xDD25__xD835__xDD22_ _xD835__xDD34__xD835__xDD22__xD835__xDD22__xD835__xDD21_ _xD835__xDD32__xD835__xDD28_</t>
  </si>
  <si>
    <t>Houston, Tx</t>
  </si>
  <si>
    <t>#FreeToHeal #HopeHasNoZipCode</t>
  </si>
  <si>
    <t>Canoas, Rio Grande do Sul</t>
  </si>
  <si>
    <t>Canary Island.    España</t>
  </si>
  <si>
    <t>uk</t>
  </si>
  <si>
    <t>Cimarron Kansas</t>
  </si>
  <si>
    <t>Quebec Tbk! ;)</t>
  </si>
  <si>
    <t>Calgary</t>
  </si>
  <si>
    <t>Queensland, Australia</t>
  </si>
  <si>
    <t>Boston, MA</t>
  </si>
  <si>
    <t>Alabama, USA</t>
  </si>
  <si>
    <t>Milwaukee, WI</t>
  </si>
  <si>
    <t>Nijmegen</t>
  </si>
  <si>
    <t>Victoria, British Columbia</t>
  </si>
  <si>
    <t>California, USA</t>
  </si>
  <si>
    <t>Vancouver, British Columbia</t>
  </si>
  <si>
    <t>Vancouver</t>
  </si>
  <si>
    <t>Amsterdam, The Netherlands</t>
  </si>
  <si>
    <t>YYZ MEX HKG ✈️</t>
  </si>
  <si>
    <t>España</t>
  </si>
  <si>
    <t>Netherlands</t>
  </si>
  <si>
    <t>Brussels, Belgium</t>
  </si>
  <si>
    <t>SF Bay Area</t>
  </si>
  <si>
    <t>New Hampshire, USA</t>
  </si>
  <si>
    <t>Rio de Janeiro</t>
  </si>
  <si>
    <t>California</t>
  </si>
  <si>
    <t>Colorado, USA</t>
  </si>
  <si>
    <t>Ohio, USA</t>
  </si>
  <si>
    <t>NOT A PLUG - Images Not Owned - DM For Promotion #Shatter #Dabs #Glass #Pipes #Bongs #Hemp #DabRigs #MMJ</t>
  </si>
  <si>
    <t>Worldweede</t>
  </si>
  <si>
    <t>Portland, OR</t>
  </si>
  <si>
    <t xml:space="preserve">#EmeraldZoo ,Denver </t>
  </si>
  <si>
    <t>Denver Colorado</t>
  </si>
  <si>
    <t>Beaufort, NC</t>
  </si>
  <si>
    <t>Perú</t>
  </si>
  <si>
    <t>Georgetown, Kentucky, USA</t>
  </si>
  <si>
    <t>Columbus, OH</t>
  </si>
  <si>
    <t>Recorded in Southern Colorado</t>
  </si>
  <si>
    <t>Chevrolet Hills, MA _xD83C__xDDFA__xD83C__xDDF8_</t>
  </si>
  <si>
    <t>Between Heaven and Earth</t>
  </si>
  <si>
    <t>East Coast of Earth</t>
  </si>
  <si>
    <t>Nazareth, PA</t>
  </si>
  <si>
    <t>https://nationalcannabisfestival.com</t>
  </si>
  <si>
    <t>http://t.co/bKBSpUrB0V</t>
  </si>
  <si>
    <t>http://t.co/KNxm74R3DB</t>
  </si>
  <si>
    <t>https://t.co/p2px5hhKj9</t>
  </si>
  <si>
    <t>https://www.green-flower.com/</t>
  </si>
  <si>
    <t>http://www.shopharborside.com</t>
  </si>
  <si>
    <t>https://t.co/1PAcgqQJ8w</t>
  </si>
  <si>
    <t>https://t.co/tO2yWUjNn7</t>
  </si>
  <si>
    <t>https://t.co/uJUR1kOz8f</t>
  </si>
  <si>
    <t>https://t.co/N0R4gTm5BI</t>
  </si>
  <si>
    <t>http://instagram.com/harborside_stores</t>
  </si>
  <si>
    <t>http://t.co/dm7dYMhImL</t>
  </si>
  <si>
    <t>http://www.CannabisScienceConference.com</t>
  </si>
  <si>
    <t>https://t.co/9n7YImP0nV</t>
  </si>
  <si>
    <t>https://t.co/wfzAveAGdU</t>
  </si>
  <si>
    <t>http://www.cannatherapy.ca</t>
  </si>
  <si>
    <t>https://t.co/a8DFuRpD0k</t>
  </si>
  <si>
    <t>https://t.co/7HNHgKEauA</t>
  </si>
  <si>
    <t>https://www.vapospy.com</t>
  </si>
  <si>
    <t>http://paper.li/gcdoc362/1344976286</t>
  </si>
  <si>
    <t>https://t.co/2HILw0neXQ</t>
  </si>
  <si>
    <t>http://420links.co.uk</t>
  </si>
  <si>
    <t>https://www.facebook.com/groups/359576118008076/</t>
  </si>
  <si>
    <t>https://t.co/QdQocYKAtD</t>
  </si>
  <si>
    <t>https://t.co/GHSyHP1YvR</t>
  </si>
  <si>
    <t>https://t.co/KmfSeChuIT</t>
  </si>
  <si>
    <t>https://www.edrosenthal.com/edrosenthalstore/marijuana-garden-saver</t>
  </si>
  <si>
    <t>https://t.co/8M5FIafwJ0</t>
  </si>
  <si>
    <t>https://t.co/581XpOQt9d</t>
  </si>
  <si>
    <t>https://www.youtube.com/channel/UCDnHaLfNn0pJMI___y6iuqg</t>
  </si>
  <si>
    <t>https://t.co/LTEUTMkEql</t>
  </si>
  <si>
    <t>https://t.co/9gsq7WelKF</t>
  </si>
  <si>
    <t>http://cbwgroup.net</t>
  </si>
  <si>
    <t>https://t.co/9B21nC0U6S</t>
  </si>
  <si>
    <t>https://t.co/0E8z8pWzTo</t>
  </si>
  <si>
    <t>https://t.co/m0mn5Qlj4b</t>
  </si>
  <si>
    <t>https://t.co/kWJ7TbjoS7</t>
  </si>
  <si>
    <t>http://kushorchard.com</t>
  </si>
  <si>
    <t>https://potads.ml</t>
  </si>
  <si>
    <t>http://fivezerotrees.com</t>
  </si>
  <si>
    <t>https://www.zenhydro.com</t>
  </si>
  <si>
    <t>http://www.EmeraldZoo.com</t>
  </si>
  <si>
    <t>https://www.gofundme.com/c43239-help-our-family-please</t>
  </si>
  <si>
    <t>http://cannabis.org.il</t>
  </si>
  <si>
    <t>http://t.co/3f3ES7iU88</t>
  </si>
  <si>
    <t>https://t.co/IS2cXGbut0</t>
  </si>
  <si>
    <t>https://t.co/NyGsJFOSJU</t>
  </si>
  <si>
    <t>https://t.co/UHT2vmkAlt</t>
  </si>
  <si>
    <t>https://t.co/pBAJATGEqx</t>
  </si>
  <si>
    <t>https://t.co/rL7s1gETBa</t>
  </si>
  <si>
    <t>https://t.co/jmUtfDoLiJ</t>
  </si>
  <si>
    <t>Pacific Time (US &amp; Canada)</t>
  </si>
  <si>
    <t>https://pbs.twimg.com/profile_banners/3302133100/1524864742</t>
  </si>
  <si>
    <t>https://pbs.twimg.com/profile_banners/1032600950605791238/1556200848</t>
  </si>
  <si>
    <t>https://pbs.twimg.com/profile_banners/129956940/1527286751</t>
  </si>
  <si>
    <t>https://pbs.twimg.com/profile_banners/4916069896/1533802213</t>
  </si>
  <si>
    <t>https://pbs.twimg.com/profile_banners/1287141253/1414001856</t>
  </si>
  <si>
    <t>https://pbs.twimg.com/profile_banners/2964618809/1531944940</t>
  </si>
  <si>
    <t>https://pbs.twimg.com/profile_banners/99014801/1529425195</t>
  </si>
  <si>
    <t>https://pbs.twimg.com/profile_banners/18805741/1453668342</t>
  </si>
  <si>
    <t>https://pbs.twimg.com/profile_banners/16148005/1550545758</t>
  </si>
  <si>
    <t>https://pbs.twimg.com/profile_banners/4549969098/1541927171</t>
  </si>
  <si>
    <t>https://pbs.twimg.com/profile_banners/362144182/1553635539</t>
  </si>
  <si>
    <t>https://pbs.twimg.com/profile_banners/99016810/1505259904</t>
  </si>
  <si>
    <t>https://pbs.twimg.com/profile_banners/2956742701/1504552650</t>
  </si>
  <si>
    <t>https://pbs.twimg.com/profile_banners/707551213/1501697966</t>
  </si>
  <si>
    <t>https://pbs.twimg.com/profile_banners/4804075342/1537736364</t>
  </si>
  <si>
    <t>https://pbs.twimg.com/profile_banners/154167443/1535283115</t>
  </si>
  <si>
    <t>https://pbs.twimg.com/profile_banners/889193160768925699/1555582393</t>
  </si>
  <si>
    <t>https://pbs.twimg.com/profile_banners/2930312581/1427057202</t>
  </si>
  <si>
    <t>https://pbs.twimg.com/profile_banners/1110185215530545152/1559684141</t>
  </si>
  <si>
    <t>https://pbs.twimg.com/profile_banners/1111939206836875264/1556231964</t>
  </si>
  <si>
    <t>https://pbs.twimg.com/profile_banners/930991657/1532549958</t>
  </si>
  <si>
    <t>https://pbs.twimg.com/profile_banners/315241221/1503409975</t>
  </si>
  <si>
    <t>https://pbs.twimg.com/profile_banners/2446161085/1543535092</t>
  </si>
  <si>
    <t>https://pbs.twimg.com/profile_banners/871140101677473792/1519169979</t>
  </si>
  <si>
    <t>https://pbs.twimg.com/profile_banners/1116891720774504448/1555123649</t>
  </si>
  <si>
    <t>https://pbs.twimg.com/profile_banners/100560165/1530968636</t>
  </si>
  <si>
    <t>https://pbs.twimg.com/profile_banners/491591759/1412840549</t>
  </si>
  <si>
    <t>https://pbs.twimg.com/profile_banners/802440125695176704/1520696060</t>
  </si>
  <si>
    <t>https://pbs.twimg.com/profile_banners/21336812/1553768687</t>
  </si>
  <si>
    <t>https://pbs.twimg.com/profile_banners/28863096/1398266816</t>
  </si>
  <si>
    <t>https://pbs.twimg.com/profile_banners/2511157620/1542307373</t>
  </si>
  <si>
    <t>https://pbs.twimg.com/profile_banners/3090186833/1516810874</t>
  </si>
  <si>
    <t>https://pbs.twimg.com/profile_banners/2307656165/1542908916</t>
  </si>
  <si>
    <t>https://pbs.twimg.com/profile_banners/2272184257/1547242126</t>
  </si>
  <si>
    <t>https://pbs.twimg.com/profile_banners/4910652443/1548729863</t>
  </si>
  <si>
    <t>https://pbs.twimg.com/profile_banners/1120046455685693440/1556267286</t>
  </si>
  <si>
    <t>https://pbs.twimg.com/profile_banners/1124090497486794753/1556839383</t>
  </si>
  <si>
    <t>https://pbs.twimg.com/profile_banners/1072308092283641856/1544493987</t>
  </si>
  <si>
    <t>https://pbs.twimg.com/profile_banners/812036971/1382741557</t>
  </si>
  <si>
    <t>https://pbs.twimg.com/profile_banners/1059845477963726848/1548783962</t>
  </si>
  <si>
    <t>https://pbs.twimg.com/profile_banners/43505307/1438559861</t>
  </si>
  <si>
    <t>https://pbs.twimg.com/profile_banners/327445207/1502273353</t>
  </si>
  <si>
    <t>https://pbs.twimg.com/profile_banners/4698287052/1507914069</t>
  </si>
  <si>
    <t>https://pbs.twimg.com/profile_banners/4553308333/1522453277</t>
  </si>
  <si>
    <t>https://pbs.twimg.com/profile_banners/19559148/1555685633</t>
  </si>
  <si>
    <t>https://pbs.twimg.com/profile_banners/16216973/1484304863</t>
  </si>
  <si>
    <t>https://pbs.twimg.com/profile_banners/292551153/1557844214</t>
  </si>
  <si>
    <t>https://pbs.twimg.com/profile_banners/884861589547036672/1554414499</t>
  </si>
  <si>
    <t>https://pbs.twimg.com/profile_banners/54063579/1560090776</t>
  </si>
  <si>
    <t>https://pbs.twimg.com/profile_banners/4881561867/1455567397</t>
  </si>
  <si>
    <t>https://pbs.twimg.com/profile_banners/58798049/1353417224</t>
  </si>
  <si>
    <t>https://pbs.twimg.com/profile_banners/158674250/1516959069</t>
  </si>
  <si>
    <t>https://pbs.twimg.com/profile_banners/25578694/1363135398</t>
  </si>
  <si>
    <t>https://pbs.twimg.com/profile_banners/3240265009/1557947585</t>
  </si>
  <si>
    <t>https://pbs.twimg.com/profile_banners/1088140867544731648/1551981897</t>
  </si>
  <si>
    <t>https://pbs.twimg.com/profile_banners/705068516/1378641048</t>
  </si>
  <si>
    <t>https://pbs.twimg.com/profile_banners/260663450/1456355071</t>
  </si>
  <si>
    <t>https://pbs.twimg.com/profile_banners/1062595280/1525935686</t>
  </si>
  <si>
    <t>https://pbs.twimg.com/profile_banners/888202033467187201/1501401404</t>
  </si>
  <si>
    <t>https://pbs.twimg.com/profile_banners/789092141544906752/1532456918</t>
  </si>
  <si>
    <t>https://pbs.twimg.com/profile_banners/1012383475/1390313780</t>
  </si>
  <si>
    <t>https://pbs.twimg.com/profile_banners/775849153729482753/1500985253</t>
  </si>
  <si>
    <t>https://pbs.twimg.com/profile_banners/768846278885343238/1472142886</t>
  </si>
  <si>
    <t>https://pbs.twimg.com/profile_banners/2152183249/1504293826</t>
  </si>
  <si>
    <t>https://pbs.twimg.com/profile_banners/898339012053565440/1504614849</t>
  </si>
  <si>
    <t>https://pbs.twimg.com/profile_banners/789642890884501504/1479066171</t>
  </si>
  <si>
    <t>https://pbs.twimg.com/profile_banners/15369523/1424281580</t>
  </si>
  <si>
    <t>https://pbs.twimg.com/profile_banners/2997018483/1534121872</t>
  </si>
  <si>
    <t>https://pbs.twimg.com/profile_banners/1019529055698374656/1533224737</t>
  </si>
  <si>
    <t>https://pbs.twimg.com/profile_banners/380585020/1536235717</t>
  </si>
  <si>
    <t>https://pbs.twimg.com/profile_banners/824686153/1398952809</t>
  </si>
  <si>
    <t>https://pbs.twimg.com/profile_banners/17857799/1459445836</t>
  </si>
  <si>
    <t>https://pbs.twimg.com/profile_banners/2969480338/1422365479</t>
  </si>
  <si>
    <t>https://pbs.twimg.com/profile_banners/829802804734734336/1487722782</t>
  </si>
  <si>
    <t>https://pbs.twimg.com/profile_banners/809420593464537089/1497289931</t>
  </si>
  <si>
    <t>https://pbs.twimg.com/profile_banners/2836597961/1549490717</t>
  </si>
  <si>
    <t>https://pbs.twimg.com/profile_banners/128367673/1518545361</t>
  </si>
  <si>
    <t>https://pbs.twimg.com/profile_banners/1017455641609277440/1531434112</t>
  </si>
  <si>
    <t>https://pbs.twimg.com/profile_banners/949445936345890816/1558025609</t>
  </si>
  <si>
    <t>https://pbs.twimg.com/profile_banners/1105525075594358784/1558809264</t>
  </si>
  <si>
    <t>https://pbs.twimg.com/profile_banners/809114664131002369/1554992823</t>
  </si>
  <si>
    <t>it</t>
  </si>
  <si>
    <t>fr</t>
  </si>
  <si>
    <t>en-gb</t>
  </si>
  <si>
    <t>es</t>
  </si>
  <si>
    <t>http://abs.twimg.com/images/themes/theme1/bg.png</t>
  </si>
  <si>
    <t>http://abs.twimg.com/images/themes/theme9/bg.gif</t>
  </si>
  <si>
    <t>http://abs.twimg.com/images/themes/theme18/bg.gif</t>
  </si>
  <si>
    <t>http://abs.twimg.com/images/themes/theme10/bg.gif</t>
  </si>
  <si>
    <t>http://abs.twimg.com/images/themes/theme14/bg.gif</t>
  </si>
  <si>
    <t>http://abs.twimg.com/images/themes/theme15/bg.png</t>
  </si>
  <si>
    <t>http://abs.twimg.com/images/themes/theme5/bg.gif</t>
  </si>
  <si>
    <t>http://abs.twimg.com/images/themes/theme3/bg.gif</t>
  </si>
  <si>
    <t>http://abs.twimg.com/images/themes/theme12/bg.gif</t>
  </si>
  <si>
    <t>http://abs.twimg.com/images/themes/theme13/bg.gif</t>
  </si>
  <si>
    <t>http://pbs.twimg.com/profile_images/929226058/logo_normal.png</t>
  </si>
  <si>
    <t>http://pbs.twimg.com/profile_images/730121116182667264/usjilwRn_normal.jpg</t>
  </si>
  <si>
    <t>http://pbs.twimg.com/profile_images/968949620863746048/djX7ERO4_normal.jpg</t>
  </si>
  <si>
    <t>http://pbs.twimg.com/profile_images/783725514464698368/gLovwC4e_normal.jpg</t>
  </si>
  <si>
    <t>http://pbs.twimg.com/profile_images/718904169105530880/cQNFIJYp_normal.jpg</t>
  </si>
  <si>
    <t>http://pbs.twimg.com/profile_images/1051828226660524033/EkBtza3__normal.jpg</t>
  </si>
  <si>
    <t>http://pbs.twimg.com/profile_images/1061545613353869315/YcFrSO8g_normal.jpg</t>
  </si>
  <si>
    <t>http://pbs.twimg.com/profile_images/1130299283767484416/O8kc-z8Q_normal.jpg</t>
  </si>
  <si>
    <t>http://pbs.twimg.com/profile_images/783725199812243457/_oF2-lT2_normal.jpg</t>
  </si>
  <si>
    <t>http://pbs.twimg.com/profile_images/909005228778725376/-j_kpowy_normal.jpg</t>
  </si>
  <si>
    <t>http://pbs.twimg.com/profile_images/1121542182584893440/0TvG8WXj_normal.jpg</t>
  </si>
  <si>
    <t>http://pbs.twimg.com/profile_images/1116891961242337280/i6bJwa1w_normal.jpg</t>
  </si>
  <si>
    <t>http://pbs.twimg.com/profile_images/3030188611/2b83b09b10ef052dec2424c4ad037ea3_normal.jpeg</t>
  </si>
  <si>
    <t>http://pbs.twimg.com/profile_images/3214904377/749b6468c3ee05ae205149b94090f59c_normal.jpeg</t>
  </si>
  <si>
    <t>http://pbs.twimg.com/profile_images/1059845845846188034/JAI7qqqT_normal.jpg</t>
  </si>
  <si>
    <t>http://pbs.twimg.com/profile_images/730719786481504256/2-0f-oYd_normal.jpg</t>
  </si>
  <si>
    <t>http://pbs.twimg.com/profile_images/909997382233767936/s3z0uDDN_normal.jpg</t>
  </si>
  <si>
    <t>http://pbs.twimg.com/profile_images/971534440890482689/ix4srmZp_normal.jpg</t>
  </si>
  <si>
    <t>http://pbs.twimg.com/profile_images/989761544169836545/DgVwalCc_normal.jpg</t>
  </si>
  <si>
    <t>http://pbs.twimg.com/profile_images/973676670476468225/8exDPwlD_normal.jpg</t>
  </si>
  <si>
    <t>http://pbs.twimg.com/profile_images/1102650768836972547/YRWbwDlP_normal.png</t>
  </si>
  <si>
    <t>http://pbs.twimg.com/profile_images/1138163818243272705/tWASKJ4u_normal.jpg</t>
  </si>
  <si>
    <t>http://pbs.twimg.com/profile_images/695972532839698432/M1SJZZwx_normal.jpg</t>
  </si>
  <si>
    <t>http://pbs.twimg.com/profile_images/3068037763/aacc5bcac99695addf83ff96a705dbd7_normal.png</t>
  </si>
  <si>
    <t>http://pbs.twimg.com/profile_images/891568336097734656/aImFCzRQ_normal.jpg</t>
  </si>
  <si>
    <t>http://pbs.twimg.com/profile_images/1021824521827954688/yWzNRFnc_normal.jpg</t>
  </si>
  <si>
    <t>http://pbs.twimg.com/profile_images/425630227172036608/IC_V5y3W_normal.jpeg</t>
  </si>
  <si>
    <t>http://pbs.twimg.com/profile_images/1111499334342922240/850sORNr_normal.png</t>
  </si>
  <si>
    <t>http://pbs.twimg.com/profile_images/768848454168829956/oMsLnAVK_normal.jpg</t>
  </si>
  <si>
    <t>http://pbs.twimg.com/profile_images/871814957716742144/gjBIqgTc_normal.jpg</t>
  </si>
  <si>
    <t>http://pbs.twimg.com/profile_images/905046801186676736/dVNUR90f_normal.jpg</t>
  </si>
  <si>
    <t>http://pbs.twimg.com/profile_images/1006569375057395712/bx2OKqFB_normal.jpg</t>
  </si>
  <si>
    <t>http://pbs.twimg.com/profile_images/1048038250986659841/YYGf_mhq_normal.jpg</t>
  </si>
  <si>
    <t>http://pbs.twimg.com/profile_images/559168260080279552/joCwWdNK_normal.jpeg</t>
  </si>
  <si>
    <t>http://pbs.twimg.com/profile_images/477817259524882433/K1cOKGFh_normal.jpeg</t>
  </si>
  <si>
    <t>http://pbs.twimg.com/profile_images/1025044980346368001/MBkRIZDw_normal.jpg</t>
  </si>
  <si>
    <t>http://pbs.twimg.com/profile_images/979921435702554625/1V8B7xJx_normal.jpg</t>
  </si>
  <si>
    <t>http://pbs.twimg.com/profile_images/612192935220674560/v16_AAg2_normal.jpg</t>
  </si>
  <si>
    <t>http://pbs.twimg.com/profile_images/3684101540/aac7ce7ce9f0964f1713a7203cc09424_normal.jpeg</t>
  </si>
  <si>
    <t>http://pbs.twimg.com/profile_images/560067184538288128/RoWTJu46_normal.jpeg</t>
  </si>
  <si>
    <t>http://pbs.twimg.com/profile_images/935312866378334208/F9OGv8Ff_normal.jpg</t>
  </si>
  <si>
    <t>http://pbs.twimg.com/profile_images/874323705341587456/1kY53lVb_normal.jpg</t>
  </si>
  <si>
    <t>Open Twitter Page for This Person</t>
  </si>
  <si>
    <t>https://twitter.com/natlcannafest</t>
  </si>
  <si>
    <t>https://twitter.com/dcbrau</t>
  </si>
  <si>
    <t>https://twitter.com/cannabisbull</t>
  </si>
  <si>
    <t>https://twitter.com/steephilllab</t>
  </si>
  <si>
    <t>https://twitter.com/saysjimi</t>
  </si>
  <si>
    <t>https://twitter.com/arcviewgroup</t>
  </si>
  <si>
    <t>https://twitter.com/greenflwrmedia</t>
  </si>
  <si>
    <t>https://twitter.com/harborside_sj</t>
  </si>
  <si>
    <t>https://twitter.com/alexhalperin</t>
  </si>
  <si>
    <t>https://twitter.com/donnyshell</t>
  </si>
  <si>
    <t>https://twitter.com/weedweeknews</t>
  </si>
  <si>
    <t>https://twitter.com/stevedeangelo</t>
  </si>
  <si>
    <t>https://twitter.com/harborside_oak</t>
  </si>
  <si>
    <t>https://twitter.com/davis58g</t>
  </si>
  <si>
    <t>https://twitter.com/a2la_</t>
  </si>
  <si>
    <t>https://twitter.com/cannascicon</t>
  </si>
  <si>
    <t>https://twitter.com/thabisokr</t>
  </si>
  <si>
    <t>https://twitter.com/ramage_michael</t>
  </si>
  <si>
    <t>https://twitter.com/robbinsgroupllc</t>
  </si>
  <si>
    <t>https://twitter.com/michael18776057</t>
  </si>
  <si>
    <t>https://twitter.com/stephan70943560</t>
  </si>
  <si>
    <t>https://twitter.com/sharonaleh</t>
  </si>
  <si>
    <t>https://twitter.com/christine_dantz</t>
  </si>
  <si>
    <t>https://twitter.com/dave_blazin</t>
  </si>
  <si>
    <t>https://twitter.com/dvibz</t>
  </si>
  <si>
    <t>https://twitter.com/mycannatherapy</t>
  </si>
  <si>
    <t>https://twitter.com/burnadanilo</t>
  </si>
  <si>
    <t>https://twitter.com/slimedy_lfc</t>
  </si>
  <si>
    <t>https://twitter.com/mennasesto</t>
  </si>
  <si>
    <t>https://twitter.com/vapospy</t>
  </si>
  <si>
    <t>https://twitter.com/kevin14070</t>
  </si>
  <si>
    <t>https://twitter.com/spitfire0214</t>
  </si>
  <si>
    <t>https://twitter.com/teslamarbrand</t>
  </si>
  <si>
    <t>https://twitter.com/bleeding4kansas</t>
  </si>
  <si>
    <t>https://twitter.com/abvishnubi</t>
  </si>
  <si>
    <t>https://twitter.com/boygiuly</t>
  </si>
  <si>
    <t>https://twitter.com/hotel25360678</t>
  </si>
  <si>
    <t>https://twitter.com/420linksuk</t>
  </si>
  <si>
    <t>https://twitter.com/rickoehn</t>
  </si>
  <si>
    <t>https://twitter.com/aglsoundprod</t>
  </si>
  <si>
    <t>https://twitter.com/gearendo</t>
  </si>
  <si>
    <t>https://twitter.com/agold420</t>
  </si>
  <si>
    <t>https://twitter.com/greengoldfarm1</t>
  </si>
  <si>
    <t>https://twitter.com/necannabiswatch</t>
  </si>
  <si>
    <t>https://twitter.com/maven4_michelle</t>
  </si>
  <si>
    <t>https://twitter.com/spucky117</t>
  </si>
  <si>
    <t>https://twitter.com/cannabisxpose</t>
  </si>
  <si>
    <t>https://twitter.com/lilolep</t>
  </si>
  <si>
    <t>https://twitter.com/hidde_plntrm</t>
  </si>
  <si>
    <t>https://twitter.com/beardedgreenly</t>
  </si>
  <si>
    <t>https://twitter.com/wercshoplabs</t>
  </si>
  <si>
    <t>https://twitter.com/edrosenthal</t>
  </si>
  <si>
    <t>https://twitter.com/danalarsen</t>
  </si>
  <si>
    <t>https://twitter.com/dsutton1986</t>
  </si>
  <si>
    <t>https://twitter.com/thcaptainhooter</t>
  </si>
  <si>
    <t>https://twitter.com/sourcing_guru</t>
  </si>
  <si>
    <t>https://twitter.com/topshelfgrower</t>
  </si>
  <si>
    <t>https://twitter.com/vocnederland</t>
  </si>
  <si>
    <t>https://twitter.com/billgri</t>
  </si>
  <si>
    <t>https://twitter.com/cccc5</t>
  </si>
  <si>
    <t>https://twitter.com/jasonk_infocast</t>
  </si>
  <si>
    <t>https://twitter.com/pharma_factory</t>
  </si>
  <si>
    <t>https://twitter.com/drajbarboza</t>
  </si>
  <si>
    <t>https://twitter.com/auntzeldas</t>
  </si>
  <si>
    <t>https://twitter.com/iriegenetics</t>
  </si>
  <si>
    <t>https://twitter.com/moganyanick</t>
  </si>
  <si>
    <t>https://twitter.com/potads_ml</t>
  </si>
  <si>
    <t>https://twitter.com/norstackk</t>
  </si>
  <si>
    <t>https://twitter.com/wheretobuyvapes</t>
  </si>
  <si>
    <t>https://twitter.com/weedinzone</t>
  </si>
  <si>
    <t>https://twitter.com/fivezerotrees</t>
  </si>
  <si>
    <t>https://twitter.com/zenhydro_social</t>
  </si>
  <si>
    <t>https://twitter.com/emeraldzoo</t>
  </si>
  <si>
    <t>https://twitter.com/iwontoday</t>
  </si>
  <si>
    <t>https://twitter.com/heathergascon</t>
  </si>
  <si>
    <t>https://twitter.com/henrycabana</t>
  </si>
  <si>
    <t>https://twitter.com/migo10433713</t>
  </si>
  <si>
    <t>https://twitter.com/odandydoo</t>
  </si>
  <si>
    <t>https://twitter.com/cannabisrael</t>
  </si>
  <si>
    <t>https://twitter.com/pribblization</t>
  </si>
  <si>
    <t>https://twitter.com/gfyhpodcast</t>
  </si>
  <si>
    <t>https://twitter.com/godzmazter</t>
  </si>
  <si>
    <t>https://twitter.com/rosinstein</t>
  </si>
  <si>
    <t>https://twitter.com/adavidreynolds</t>
  </si>
  <si>
    <t>https://twitter.com/monkeymasuda</t>
  </si>
  <si>
    <t>https://twitter.com/thecannachronic</t>
  </si>
  <si>
    <t>https://twitter.com/cannektme</t>
  </si>
  <si>
    <t>https://twitter.com/cannabijesus</t>
  </si>
  <si>
    <t>https://twitter.com/mcannabeing</t>
  </si>
  <si>
    <t>natlcannafest
THIS SUNDAY! Hemp and Hops at @dcbrau!
Brewmaster &amp;amp; Co-founder Jeff
Hancock will examine Terpenes in
both _xD83C__xDF32_ &amp;amp; _xD83C__xDF7B_.… https://t.co/6wUgwdFQTP</t>
  </si>
  <si>
    <t xml:space="preserve">dcbrau
</t>
  </si>
  <si>
    <t>cannabisbull
RT @steephilllab: A Decade of Discovery.
The first cannabis testing lab
in the world is 10 years old! Steep
Hill provides analytical and ge…</t>
  </si>
  <si>
    <t>steephilllab
https://t.co/iVxDAMjb6R</t>
  </si>
  <si>
    <t>saysjimi
@Harborside_Oak @stevedeangelo
@WeedWeekNews @donnyshell @alexhalperin
@Harborside_SJ @greenflwrmedia
@arcviewgroup… https://t.co/jEJ5d5Chsp</t>
  </si>
  <si>
    <t xml:space="preserve">arcviewgroup
</t>
  </si>
  <si>
    <t xml:space="preserve">greenflwrmedia
</t>
  </si>
  <si>
    <t xml:space="preserve">harborside_sj
</t>
  </si>
  <si>
    <t xml:space="preserve">alexhalperin
</t>
  </si>
  <si>
    <t xml:space="preserve">donnyshell
</t>
  </si>
  <si>
    <t xml:space="preserve">weedweeknews
</t>
  </si>
  <si>
    <t xml:space="preserve">stevedeangelo
</t>
  </si>
  <si>
    <t xml:space="preserve">harborside_oak
</t>
  </si>
  <si>
    <t>davis58g
@Harborside_Oak @stevedeangelo
@WeedWeekNews @donnyshell @alexhalperin
@Harborside_SJ @greenflwrmedia
@arcviewgroup @steephilllab Broken
down why??? So you can make more
money???? What a joke</t>
  </si>
  <si>
    <t>a2la_
Yesterday’s @CannaSciCon was a
blast! It was especially great
to see one of our accredited customers,
@steephilllab… https://t.co/fZMTXz2YY0</t>
  </si>
  <si>
    <t>cannascicon
RT @A2LA_: Yesterday’s @CannaSciCon
was a blast! It was especially
great to see one of our accredited
customers, @steephilllab, exhibiting…</t>
  </si>
  <si>
    <t>thabisokr
@steephilllab Hi guys, do you guys,
where can i buy the Quantacann
2? do you guys ship to South Africa?</t>
  </si>
  <si>
    <t>ramage_michael
RT @RobbinsGroupLLC: DID YOU KNOW?
"According to @steephilllab, 'THCA
is the most abundant #cannabinoid
in the majority of #cannabis grown…</t>
  </si>
  <si>
    <t>robbinsgroupllc
CBN: This Unique Cannabinoid Will
Help You Sleep: https://t.co/rPhYIJnYfs
"According to @steephilllab in
California, “CBN is synergistic
with CBD and THC for inducement
of sleeping. When mixed in the
correct ratios, #CBN becomes an
effective sleep aid.” #LearnAndTeachOthers
https://t.co/xMqVI7nhYv</t>
  </si>
  <si>
    <t>michael18776057
@RobbinsGroupLLC @Stephan70943560
@steephilllab That is a laundry
list of why I need cannabis</t>
  </si>
  <si>
    <t xml:space="preserve">stephan70943560
</t>
  </si>
  <si>
    <t>sharonaleh
RT @RobbinsGroupLLC: DID YOU KNOW?
"According to @steephilllab, 'THCA
is the most abundant #cannabinoid
in the majority of #cannabis grown…</t>
  </si>
  <si>
    <t>christine_dantz
@RobbinsGroupLLC @steephilllab
Don't tell that to people in the
CBD-only business—I see people
saying it's CBD which would mean
the pre-decarboxylation cannabinoid
acid would be CBDA. _xD83E__xDD2B_But, I'm
seeing many CBD dominant strains
popping up now, so, that could
still change, right?</t>
  </si>
  <si>
    <t>dave_blazin
RT @RobbinsGroupLLC: DID YOU KNOW?
"According to @steephilllab, 'THCA
is the most abundant #cannabinoid
in the majority of #cannabis grown…</t>
  </si>
  <si>
    <t>dvibz
RT @RobbinsGroupLLC: DID YOU KNOW?
"According to @steephilllab, 'THCA
is the most abundant #cannabinoid
in the majority of #cannabis grown…</t>
  </si>
  <si>
    <t>mycannatherapy
RT @RobbinsGroupLLC: DID YOU KNOW?
"According to @steephilllab, 'THCA
is the most abundant #cannabinoid
in the majority of #cannabis grown…</t>
  </si>
  <si>
    <t>burnadanilo
@RobbinsGroupLLC @steephilllab
#dankvapes https://t.co/AZfDYTw1gn</t>
  </si>
  <si>
    <t>slimedy_lfc
RT @RobbinsGroupLLC: DID YOU KNOW?
"According to @steephilllab, 'THCA
is the most abundant #cannabinoid
in the majority of #cannabis grown…</t>
  </si>
  <si>
    <t>mennasesto
RT @RobbinsGroupLLC: DID YOU KNOW?
"According to @steephilllab, 'THCA
is the most abundant #cannabinoid
in the majority of #cannabis grown…</t>
  </si>
  <si>
    <t>vapospy
RT @RobbinsGroupLLC: DID YOU KNOW?
"According to @steephilllab, 'THCA
is the most abundant #cannabinoid
in the majority of #cannabis grown…</t>
  </si>
  <si>
    <t>kevin14070
@RobbinsGroupLLC @vapospy @steephilllab
https://t.co/2oCgMetiwq</t>
  </si>
  <si>
    <t>spitfire0214
RT @RobbinsGroupLLC: DID YOU KNOW?
"According to @steephilllab, 'THCA
is the most abundant #cannabinoid
in the majority of #cannabis grown…</t>
  </si>
  <si>
    <t>teslamarbrand
RT @RobbinsGroupLLC: DID YOU KNOW?
"According to @steephilllab, 'THCA
is the most abundant #cannabinoid
in the majority of #cannabis grown…</t>
  </si>
  <si>
    <t>bleeding4kansas
RT @RobbinsGroupLLC: DID YOU KNOW?
"According to @steephilllab, 'THCA
is the most abundant #cannabinoid
in the majority of #cannabis grown…</t>
  </si>
  <si>
    <t>abvishnubi
RT @RobbinsGroupLLC: DID YOU KNOW?
"According to @steephilllab, 'THCA
is the most abundant #cannabinoid
in the majority of #cannabis grown…</t>
  </si>
  <si>
    <t>boygiuly
RT @RobbinsGroupLLC: DID YOU KNOW?
"According to @steephilllab, 'THCA
is the most abundant #cannabinoid
in the majority of #cannabis grown…</t>
  </si>
  <si>
    <t>hotel25360678
RT @RobbinsGroupLLC: DID YOU KNOW?
"According to @steephilllab, 'THCA
is the most abundant #cannabinoid
in the majority of #cannabis grown…</t>
  </si>
  <si>
    <t>420linksuk
RT @RobbinsGroupLLC: DID YOU KNOW?
"According to @steephilllab, 'THCA
is the most abundant #cannabinoid
in the majority of #cannabis grown…</t>
  </si>
  <si>
    <t>rickoehn
RT @RobbinsGroupLLC: DID YOU KNOW?
"According to @steephilllab, 'THCA
is the most abundant #cannabinoid
in the majority of #cannabis grown…</t>
  </si>
  <si>
    <t>aglsoundprod
RT @RobbinsGroupLLC: DID YOU KNOW?
"According to @steephilllab, 'THCA
is the most abundant #cannabinoid
in the majority of #cannabis grown…</t>
  </si>
  <si>
    <t>gearendo
RT @RobbinsGroupLLC: DID YOU KNOW?
"According to @steephilllab, 'THCA
is the most abundant #cannabinoid
in the majority of #cannabis grown…</t>
  </si>
  <si>
    <t>agold420
@RobbinsGroupLLC @steephilllab
https://t.co/fTMEPDFgMs</t>
  </si>
  <si>
    <t>greengoldfarm1
@RobbinsGroupLLC @steephilllab
Top strains on deck, Dm me now
for order _xD83D__xDCE9__xD83D__xDCE9_</t>
  </si>
  <si>
    <t>necannabiswatch
RT @RobbinsGroupLLC: DID YOU KNOW?
"According to @steephilllab, 'THCA
is the most abundant #cannabinoid
in the majority of #cannabis grown…</t>
  </si>
  <si>
    <t>maven4_michelle
#Repost @steephilllab Made by image.downloader
· · · · To get more information
on cartridge testing, call or email
us, contact info in our bio! .
. #cannabistesting #cleanmeds #cannabislab…
https://t.co/CEtd0Igk8m</t>
  </si>
  <si>
    <t>spucky117
RT @steephilllab: https://t.co/Kxf9FUkP0z</t>
  </si>
  <si>
    <t>cannabisxpose
RT @steephilllab: https://t.co/Kxf9FUkP0z</t>
  </si>
  <si>
    <t>lilolep
RT @steephilllab: https://t.co/Kxf9FUkP0z</t>
  </si>
  <si>
    <t>hidde_plntrm
@vocnederland @Topshelfgrower @Sourcing_Guru
@THCaptainHOOTER @DSutton1986 @DanaLarsen
@edrosenthal @steephilllab @wercshoplabs
@BeardedGreenly I’ve seen this
with Brix+</t>
  </si>
  <si>
    <t>beardedgreenly
@hidde_plntrm @vocnederland @Topshelfgrower
@Sourcing_Guru @THCaptainHOOTER
@DSutton1986 @DanaLarsen @edrosenthal
@steephilllab @wercshoplabs This.</t>
  </si>
  <si>
    <t xml:space="preserve">wercshoplabs
</t>
  </si>
  <si>
    <t xml:space="preserve">edrosenthal
</t>
  </si>
  <si>
    <t xml:space="preserve">danalarsen
</t>
  </si>
  <si>
    <t xml:space="preserve">dsutton1986
</t>
  </si>
  <si>
    <t xml:space="preserve">thcaptainhooter
</t>
  </si>
  <si>
    <t xml:space="preserve">sourcing_guru
</t>
  </si>
  <si>
    <t xml:space="preserve">topshelfgrower
</t>
  </si>
  <si>
    <t>vocnederland
@billgri @Topshelfgrower @Sourcing_Guru
@THCaptainHOOTER @DSutton1986 @DanaLarsen
@edrosenthal @hidde_plntrm @steephilllab
@wercshoplabs @BeardedGreenly Indoor.</t>
  </si>
  <si>
    <t>billgri
@vocnederland @Topshelfgrower @Sourcing_Guru
@THCaptainHOOTER @DSutton1986 @DanaLarsen
@edrosenthal @hidde_plntrm @steephilllab
@wercshoplabs @BeardedGreenly Do
you know if it’s grown indoor or
outdoor?</t>
  </si>
  <si>
    <t>cccc5
@steephilllab super smart Reggie
Gaudino talks #cannabis #genetics
analyticalcannabis conference @
Hilton San Francisco Airport Bayfront
https://t.co/ebXmrSuPqx</t>
  </si>
  <si>
    <t>jasonk_infocast
@steephilllab Thx for the bump!</t>
  </si>
  <si>
    <t>pharma_factory
Mention by Reggie Gaudino from
@steephilllab thanks for recognition
and https://t.co/ZqKDp2dbxj</t>
  </si>
  <si>
    <t>drajbarboza
Vale muito optar por comida orgÃ¢nica
ðŸŒ±ðŸ™‹ðŸ½â€â™€ï¸ https://t.co/CEspQxccY7</t>
  </si>
  <si>
    <t>auntzeldas
@RosinStein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t>
  </si>
  <si>
    <t xml:space="preserve">iriegenetics
</t>
  </si>
  <si>
    <t xml:space="preserve">moganyanick
</t>
  </si>
  <si>
    <t xml:space="preserve">potads_ml
</t>
  </si>
  <si>
    <t xml:space="preserve">norstackk
</t>
  </si>
  <si>
    <t xml:space="preserve">wheretobuyvapes
</t>
  </si>
  <si>
    <t xml:space="preserve">weedinzone
</t>
  </si>
  <si>
    <t xml:space="preserve">fivezerotrees
</t>
  </si>
  <si>
    <t xml:space="preserve">zenhydro_social
</t>
  </si>
  <si>
    <t xml:space="preserve">emeraldzoo
</t>
  </si>
  <si>
    <t xml:space="preserve">iwontoday
</t>
  </si>
  <si>
    <t xml:space="preserve">heathergascon
</t>
  </si>
  <si>
    <t xml:space="preserve">henrycabana
</t>
  </si>
  <si>
    <t xml:space="preserve">migo10433713
</t>
  </si>
  <si>
    <t xml:space="preserve">odandydoo
</t>
  </si>
  <si>
    <t xml:space="preserve">cannabisrael
</t>
  </si>
  <si>
    <t xml:space="preserve">pribblization
</t>
  </si>
  <si>
    <t xml:space="preserve">gfyhpodcast
</t>
  </si>
  <si>
    <t xml:space="preserve">godzmazter
</t>
  </si>
  <si>
    <t xml:space="preserve">rosinstein
</t>
  </si>
  <si>
    <t>adavidreynolds
RT @RobbinsGroupLLC: THCA: Medicinal,
Non-Psychotropic Cannabinoid: https://t.co/a4CB2rOqKa
"According to @steephilllab, “THCA
is the most…</t>
  </si>
  <si>
    <t>monkeymasuda
RT @RobbinsGroupLLC: THCA: Medicinal,
Non-Psychotropic Cannabinoid: https://t.co/a4CB2rOqKa
"According to @steephilllab, “THCA
is the most…</t>
  </si>
  <si>
    <t>thecannachronic
RT @RobbinsGroupLLC: THCA: Medicinal,
Non-Psychotropic Cannabinoid: https://t.co/a4CB2rOqKa
"According to @steephilllab, “THCA
is the most…</t>
  </si>
  <si>
    <t>cannektme
RT @RobbinsGroupLLC: THCA: Medicinal,
Non-Psychotropic Cannabinoid: https://t.co/a4CB2rOqKa
"According to @steephilllab, “THCA
is the most…</t>
  </si>
  <si>
    <t>cannabijesus
RT @RobbinsGroupLLC: CBN: This
Unique Cannabinoid Will Help You
Sleep: https://t.co/rPhYIJnYfs
"According to @steephilllab in
California,…</t>
  </si>
  <si>
    <t>mcannabeing
RT @RobbinsGroupLLC: CBN: This
Unique Cannabinoid Will Help You
Sleep: https://t.co/rPhYIJnYfs
"According to @steephilllab in
California,…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</si>
  <si>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</si>
  <si>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</si>
  <si>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</si>
  <si>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</si>
  <si>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</si>
  <si>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</si>
  <si>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</si>
  <si>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</si>
  <si>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</si>
  <si>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</si>
  <si>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</si>
  <si>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</si>
  <si>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</si>
  <si>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</si>
  <si>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</si>
  <si>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</si>
  <si>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</si>
  <si>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</si>
  <si>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</si>
  <si>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</si>
  <si>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</si>
  <si>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</si>
  <si>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</si>
  <si>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</si>
  <si>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</si>
  <si>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</si>
  <si>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</si>
  <si>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</si>
  <si>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</si>
  <si>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</si>
  <si>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</si>
  <si>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</si>
  <si>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</si>
  <si>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</si>
  <si>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</si>
  <si>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</si>
  <si>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</si>
  <si>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</si>
  <si>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</si>
  <si>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</si>
  <si>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</si>
  <si>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</si>
  <si>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</si>
  <si>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</si>
  <si>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</si>
  <si>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</si>
  <si>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</si>
  <si>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</si>
  <si>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</si>
  <si>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</si>
  <si>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</si>
  <si>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</si>
  <si>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</si>
  <si>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</si>
  <si>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</si>
  <si>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</si>
  <si>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</si>
  <si>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</si>
  <si>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</si>
  <si>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</si>
  <si>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</si>
  <si>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</si>
  <si>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</si>
  <si>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</si>
  <si>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</si>
  <si>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</si>
  <si>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</si>
  <si>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</si>
  <si>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</si>
  <si>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</si>
  <si>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</si>
  <si>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</si>
  <si>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</si>
  <si>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</si>
  <si>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</si>
  <si>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</si>
  <si>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</si>
  <si>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</si>
  <si>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</si>
  <si>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</si>
  <si>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</si>
  <si>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https://cannabisaficionado.com/thca/ https://cannabisaficionado.com/cbn/ https://infocastinc.com/event/cannabis-compliance-west/ https://www.forbes.com/sites/andrebourque/2019/05/30/game-of-genomes-the-battle-for-the-king-of-cannabis-strains-is-just-heating-up/#3ef5859111b1 https://www.cannabisscienceconference.com/program-and-speakers/ https://www.linkedin.com/feed/update/urn:li:activity:6539937011296411650 https://www.instagram.com/p/BvzrnJ-nU3brR15EzVdoC3uImbThQomb8niDfM0/?utm_source=ig_twitter_share&amp;igshid=4o01nc3wapdm https://www.instagram.com/p/Bx0KBDNBYXTAnzpmgx1d7Wjx9qirchn7ehVE0w0/?igshid=3ic0aw31l2wf https://twitter.com/i/web/status/1116145920872263680 https://www.facebook.com/login/?next=https%3A%2F%2Fwww.facebook.com%2Fgroups%2F359576118008076%2F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</si>
  <si>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</si>
  <si>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</si>
  <si>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</si>
  <si>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</si>
  <si>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</si>
  <si>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</si>
  <si>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</si>
  <si>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</si>
  <si>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</si>
  <si>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cannabisaficionado.com infocastinc.com instagram.com twitter.com forbes.com cannabisscienceconference.com linkedin.com facebook.com</t>
  </si>
  <si>
    <t>Top Hashtags in Tweet in Entire Graph</t>
  </si>
  <si>
    <t>cannabis</t>
  </si>
  <si>
    <t>cannabinoid</t>
  </si>
  <si>
    <t>genetics</t>
  </si>
  <si>
    <t>learnandteachothers</t>
  </si>
  <si>
    <t>cannabistesting</t>
  </si>
  <si>
    <t>cleanmeds</t>
  </si>
  <si>
    <t>cannabislab</t>
  </si>
  <si>
    <t>cbn</t>
  </si>
  <si>
    <t>Top Hashtags in Tweet in G1</t>
  </si>
  <si>
    <t>tumor</t>
  </si>
  <si>
    <t>insomnia</t>
  </si>
  <si>
    <t>Top Hashtags in Tweet in G2</t>
  </si>
  <si>
    <t>Top Hashtags in Tweet in G3</t>
  </si>
  <si>
    <t>Top Hashtags in Tweet in G4</t>
  </si>
  <si>
    <t>Top Hashtags in Tweet in G5</t>
  </si>
  <si>
    <t>Top Hashtags in Tweet in G6</t>
  </si>
  <si>
    <t>Top Hashtags in Tweet in G7</t>
  </si>
  <si>
    <t>Top Hashtags in Tweet</t>
  </si>
  <si>
    <t>cannabis cannabinoid learnandteachothers genetics repost cbn tumor insomnia cannabistesting cleanmeds</t>
  </si>
  <si>
    <t>Top Words in Tweet in Entire Graph</t>
  </si>
  <si>
    <t>Words in Sentiment List#1: Positive</t>
  </si>
  <si>
    <t>Words in Sentiment List#2: Negative</t>
  </si>
  <si>
    <t>Words in Sentiment List#3: Angry/Violent</t>
  </si>
  <si>
    <t>Non-categorized Words</t>
  </si>
  <si>
    <t>Total Words</t>
  </si>
  <si>
    <t>according</t>
  </si>
  <si>
    <t>#cannabis</t>
  </si>
  <si>
    <t>grown</t>
  </si>
  <si>
    <t>Top Words in Tweet in G1</t>
  </si>
  <si>
    <t>abundant</t>
  </si>
  <si>
    <t>know</t>
  </si>
  <si>
    <t>'thca</t>
  </si>
  <si>
    <t>#cannabinoid</t>
  </si>
  <si>
    <t>majority</t>
  </si>
  <si>
    <t>Top Words in Tweet in G2</t>
  </si>
  <si>
    <t>Top Words in Tweet in G3</t>
  </si>
  <si>
    <t>Top Words in Tweet in G4</t>
  </si>
  <si>
    <t>Top Words in Tweet in G5</t>
  </si>
  <si>
    <t>Top Words in Tweet in G6</t>
  </si>
  <si>
    <t>Top Words in Tweet in G7</t>
  </si>
  <si>
    <t>ðÿ</t>
  </si>
  <si>
    <t>â</t>
  </si>
  <si>
    <t>Top Words in Tweet</t>
  </si>
  <si>
    <t>steephilllab robbinsgroupllc according #cannabis abundant grown know 'thca #cannabinoid majority</t>
  </si>
  <si>
    <t>topshelfgrower sourcing_guru thcaptainhooter dsutton1986 danalarsen edrosenthal steephilllab wercshoplabs hidde_plntrm beardedgreenly</t>
  </si>
  <si>
    <t>harborside_oak stevedeangelo weedweeknews donnyshell alexhalperin harborside_sj greenflwrmedia arcviewgroup</t>
  </si>
  <si>
    <t>ðÿ â</t>
  </si>
  <si>
    <t>Top Word Pairs in Tweet in Entire Graph</t>
  </si>
  <si>
    <t>according,steephilllab</t>
  </si>
  <si>
    <t>know,according</t>
  </si>
  <si>
    <t>steephilllab,'thca</t>
  </si>
  <si>
    <t>'thca,abundant</t>
  </si>
  <si>
    <t>abundant,#cannabinoid</t>
  </si>
  <si>
    <t>#cannabinoid,majority</t>
  </si>
  <si>
    <t>majority,#cannabis</t>
  </si>
  <si>
    <t>#cannabis,grown</t>
  </si>
  <si>
    <t>robbinsgroupllc,know</t>
  </si>
  <si>
    <t>thca,medicinal</t>
  </si>
  <si>
    <t>Top Word Pairs in Tweet in G1</t>
  </si>
  <si>
    <t>Top Word Pairs in Tweet in G2</t>
  </si>
  <si>
    <t>Top Word Pairs in Tweet in G3</t>
  </si>
  <si>
    <t>topshelfgrower,sourcing_guru</t>
  </si>
  <si>
    <t>sourcing_guru,thcaptainhooter</t>
  </si>
  <si>
    <t>thcaptainhooter,dsutton1986</t>
  </si>
  <si>
    <t>dsutton1986,danalarsen</t>
  </si>
  <si>
    <t>danalarsen,edrosenthal</t>
  </si>
  <si>
    <t>steephilllab,wercshoplabs</t>
  </si>
  <si>
    <t>wercshoplabs,beardedgreenly</t>
  </si>
  <si>
    <t>vocnederland,topshelfgrower</t>
  </si>
  <si>
    <t>edrosenthal,hidde_plntrm</t>
  </si>
  <si>
    <t>hidde_plntrm,steephilllab</t>
  </si>
  <si>
    <t>Top Word Pairs in Tweet in G4</t>
  </si>
  <si>
    <t>harborside_oak,stevedeangelo</t>
  </si>
  <si>
    <t>stevedeangelo,weedweeknews</t>
  </si>
  <si>
    <t>weedweeknews,donnyshell</t>
  </si>
  <si>
    <t>donnyshell,alexhalperin</t>
  </si>
  <si>
    <t>alexhalperin,harborside_sj</t>
  </si>
  <si>
    <t>harborside_sj,greenflwrmedia</t>
  </si>
  <si>
    <t>greenflwrmedia,arcviewgroup</t>
  </si>
  <si>
    <t>Top Word Pairs in Tweet in G5</t>
  </si>
  <si>
    <t>Top Word Pairs in Tweet in G6</t>
  </si>
  <si>
    <t>Top Word Pairs in Tweet in G7</t>
  </si>
  <si>
    <t>Top Word Pairs in Tweet</t>
  </si>
  <si>
    <t>according,steephilllab  know,according  steephilllab,'thca  'thca,abundant  abundant,#cannabinoid  #cannabinoid,majority  majority,#cannabis  #cannabis,grown  robbinsgroupllc,know  thca,medicinal</t>
  </si>
  <si>
    <t>topshelfgrower,sourcing_guru  sourcing_guru,thcaptainhooter  thcaptainhooter,dsutton1986  dsutton1986,danalarsen  danalarsen,edrosenthal  steephilllab,wercshoplabs  wercshoplabs,beardedgreenly  vocnederland,topshelfgrower  edrosenthal,hidde_plntrm  hidde_plntrm,steephilllab</t>
  </si>
  <si>
    <t>harborside_oak,stevedeangelo  stevedeangelo,weedweeknews  weedweeknews,donnyshell  donnyshell,alexhalperin  alexhalperin,harborside_sj  harborside_sj,greenflwrmedia  greenflwrmedia,arcviewgroup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</si>
  <si>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</si>
  <si>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</si>
  <si>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</si>
  <si>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</si>
  <si>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</si>
  <si>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</si>
  <si>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</si>
  <si>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</si>
  <si>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</si>
  <si>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</si>
  <si>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</si>
  <si>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</si>
  <si>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</si>
  <si>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</si>
  <si>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</si>
  <si>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</si>
  <si>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</si>
  <si>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robbinsgroupllc steephilllab</t>
  </si>
  <si>
    <t>vocnederland billgri hidde_plntrm</t>
  </si>
  <si>
    <t>Top Mentioned in Tweet</t>
  </si>
  <si>
    <t>steephilllab robbinsgroupllc cannascicon cccc5 vapospy a2la_</t>
  </si>
  <si>
    <t>godzmazter gfyhpodcast pribblization cannabisrael odandydoo migo10433713 henrycabana heathergascon iwontoday emeraldzoo</t>
  </si>
  <si>
    <t>topshelfgrower sourcing_guru thcaptainhooter dsutton1986 danalarsen edrosenthal steephilllab wercshoplabs beardedgreenly hidde_plntrm</t>
  </si>
  <si>
    <t>stevedeangelo weedweeknews donnyshell alexhalperin harborside_sj greenflwrmedia arcviewgroup steephilllab</t>
  </si>
  <si>
    <t>stephan70943560 steephilllab</t>
  </si>
  <si>
    <t>Top Tweeters in Entire Graph</t>
  </si>
  <si>
    <t>Top Tweeters in G1</t>
  </si>
  <si>
    <t>Top Tweeters in G2</t>
  </si>
  <si>
    <t>Top Tweeters in G3</t>
  </si>
  <si>
    <t>Top Tweeters in G4</t>
  </si>
  <si>
    <t>Top Tweeters in G5</t>
  </si>
  <si>
    <t>Top Tweeters in G6</t>
  </si>
  <si>
    <t>Top Tweeters in G7</t>
  </si>
  <si>
    <t>Top Tweeters</t>
  </si>
  <si>
    <t>boygiuly 420linksuk bleeding4kansas mennasesto monkeymasuda robbinsgroupllc teslamarbrand spitfire0214 christine_dantz ramage_michael</t>
  </si>
  <si>
    <t>potads_ml emeraldzoo norstackk odandydoo pribblization auntzeldas cannabisrael godzmazter wheretobuyvapes iriegenetics</t>
  </si>
  <si>
    <t>vocnederland sourcing_guru dsutton1986 danalarsen edrosenthal topshelfgrower thcaptainhooter beardedgreenly hidde_plntrm wercshoplabs</t>
  </si>
  <si>
    <t>harborside_oak donnyshell alexhalperin greenflwrmedia harborside_sj saysjimi stevedeangelo weedweeknews arcviewgroup davis58g</t>
  </si>
  <si>
    <t>stephan70943560 michael18776057</t>
  </si>
  <si>
    <t>dcbrau natlcannafest</t>
  </si>
  <si>
    <t>Top URLs in Tweet by Count</t>
  </si>
  <si>
    <t>https://www.forbes.com/sites/andrebourque/2019/05/30/game-of-genomes-the-battle-for-the-king-of-cannabis-strains-is-just-heating-up/#3ef5859111b1 https://infocastinc.com/event/cannabis-compliance-west/ https://www.cannabisscienceconference.com/program-and-speakers/</t>
  </si>
  <si>
    <t>https://cannabisaficionado.com/cbn/ https://cannabisaficionado.com/thca/</t>
  </si>
  <si>
    <t>https://www.instagram.com/p/Bx0KBDNBYXTAnzpmgx1d7Wjx9qirchn7ehVE0w0/?igshid=3ic0aw31l2wf https://twitter.com/i/web/status/1116145920872263680</t>
  </si>
  <si>
    <t>Top URLs in Tweet by Salience</t>
  </si>
  <si>
    <t>Top Domains in Tweet by Count</t>
  </si>
  <si>
    <t>forbes.com infocastinc.com cannabisscienceconference.com</t>
  </si>
  <si>
    <t>instagram.com twitter.com</t>
  </si>
  <si>
    <t>Top Domains in Tweet by Salience</t>
  </si>
  <si>
    <t>Top Hashtags in Tweet by Count</t>
  </si>
  <si>
    <t>learnandteachothers cbn cannabinoid cannabis tumor insomnia</t>
  </si>
  <si>
    <t>Top Hashtags in Tweet by Salience</t>
  </si>
  <si>
    <t>cbn cannabinoid cannabis tumor insomnia learnandteachothers</t>
  </si>
  <si>
    <t>cannabistesting cleanmeds cannabislab repost</t>
  </si>
  <si>
    <t>Top Words in Tweet by Count</t>
  </si>
  <si>
    <t>sunday hemp hops dcbrau brewmaster co founder jeff hancock examine</t>
  </si>
  <si>
    <t>decade discovery first cannabis testing lab world 10 years old</t>
  </si>
  <si>
    <t>join cannabis today last day purchase tickets president dr reggie</t>
  </si>
  <si>
    <t>harborside_oak stevedeangelo weedweeknews donnyshell alexhalperin harborside_sj greenflwrmedia arcviewgroup broken down</t>
  </si>
  <si>
    <t>yesterday s cannascicon blast especially great see one accredited customers</t>
  </si>
  <si>
    <t>a2la_ yesterday s cannascicon blast especially great see one accredited</t>
  </si>
  <si>
    <t>guys hi buy quantacann 2 ship south africa</t>
  </si>
  <si>
    <t>robbinsgroupllc know according 'thca abundant #cannabinoid majority #cannabis grown</t>
  </si>
  <si>
    <t>anti cannabinoid according cbn sleep #learnandteachothers thca medicinal abundant grown</t>
  </si>
  <si>
    <t>robbinsgroupllc stephan70943560 laundry list need cannabis</t>
  </si>
  <si>
    <t>cbd people robbinsgroupllc tell business see saying mean pre decarboxylation</t>
  </si>
  <si>
    <t>robbinsgroupllc know according 'thca abundant #cannabinoid majority #cannabis grown beautiful</t>
  </si>
  <si>
    <t>robbinsgroupllc #dankvapes</t>
  </si>
  <si>
    <t>robbinsgroupllc vapospy</t>
  </si>
  <si>
    <t>robbinsgroupllc top strains deck dm now order</t>
  </si>
  <si>
    <t>#repost made image downloader more information call email cartridge testing</t>
  </si>
  <si>
    <t>vocnederland topshelfgrower sourcing_guru thcaptainhooter dsutton1986 danalarsen edrosenthal wercshoplabs beardedgreenly ve</t>
  </si>
  <si>
    <t>hidde_plntrm vocnederland topshelfgrower sourcing_guru thcaptainhooter dsutton1986 danalarsen edrosenthal wercshoplabs</t>
  </si>
  <si>
    <t>billgri topshelfgrower sourcing_guru thcaptainhooter dsutton1986 danalarsen edrosenthal hidde_plntrm wercshoplabs beardedgreenly</t>
  </si>
  <si>
    <t>vocnederland topshelfgrower sourcing_guru thcaptainhooter dsutton1986 danalarsen edrosenthal hidde_plntrm wercshoplabs beardedgreenly</t>
  </si>
  <si>
    <t>super smart reggie gaudino talks #cannabis #genetics analyticalcannabis conference hilton</t>
  </si>
  <si>
    <t>reggie gaudino thx bump join president dr cannawest la click</t>
  </si>
  <si>
    <t>mention reggie gaudino thanks recognition</t>
  </si>
  <si>
    <t>ðÿ â vale muito optar por comida orgã nica ðÿœ</t>
  </si>
  <si>
    <t>rosinstein godzmazter gfyhpodcast pribblization cannabisrael odandydoo migo10433713 henrycabana heathergascon iwontoday</t>
  </si>
  <si>
    <t>thca robbinsgroupllc medicinal non psychotropic cannabinoid according</t>
  </si>
  <si>
    <t>robbinsgroupllc cbn unique cannabinoid help sleep according california</t>
  </si>
  <si>
    <t>Top Words in Tweet by Salience</t>
  </si>
  <si>
    <t>cannabis join today last day purchase tickets president dr reggie</t>
  </si>
  <si>
    <t>cbn sleep thca anti cannabinoid unique help california synergistic cbd</t>
  </si>
  <si>
    <t>know according 'thca abundant #cannabinoid majority #cannabis grown beautiful picture</t>
  </si>
  <si>
    <t>cartridge testing contact info bio #cannabistesting #cleanmeds #cannabislab 510 562</t>
  </si>
  <si>
    <t>thx bump join president dr cannawest la click link event</t>
  </si>
  <si>
    <t>Top Word Pairs in Tweet by Count</t>
  </si>
  <si>
    <t>sunday,hemp  hemp,hops  hops,dcbrau  dcbrau,brewmaster  brewmaster,co  co,founder  founder,jeff  jeff,hancock  hancock,examine  examine,terpenes</t>
  </si>
  <si>
    <t>steephilllab,decade  decade,discovery  discovery,first  first,cannabis  cannabis,testing  testing,lab  lab,world  world,10  10,years  years,old</t>
  </si>
  <si>
    <t>today,last  last,day  day,purchase  purchase,tickets  join,president  president,dr  dr,reggie  reggie,gaudino  gaudino,cannawest  cannawest,la</t>
  </si>
  <si>
    <t>harborside_oak,stevedeangelo  stevedeangelo,weedweeknews  weedweeknews,donnyshell  donnyshell,alexhalperin  alexhalperin,harborside_sj  harborside_sj,greenflwrmedia  greenflwrmedia,arcviewgroup  arcviewgroup,steephilllab  steephilllab,broken  broken,down</t>
  </si>
  <si>
    <t>yesterday,s  s,cannascicon  cannascicon,blast  blast,especially  especially,great  great,see  see,one  one,accredited  accredited,customers  customers,steephilllab</t>
  </si>
  <si>
    <t>a2la_,yesterday  yesterday,s  s,cannascicon  cannascicon,blast  blast,especially  especially,great  great,see  see,one  one,accredited  accredited,customers</t>
  </si>
  <si>
    <t>steephilllab,hi  hi,guys  guys,guys  guys,buy  buy,quantacann  quantacann,2  2,guys  guys,ship  ship,south  south,africa</t>
  </si>
  <si>
    <t>robbinsgroupllc,know  know,according  according,steephilllab  steephilllab,'thca  'thca,abundant  abundant,#cannabinoid  #cannabinoid,majority  majority,#cannabis  #cannabis,grown</t>
  </si>
  <si>
    <t>according,steephilllab  grown,u  u,s  anti,inflammatory  inflammatory,increases  increases,appetite  appetite,anti  cbn,unique  unique,cannabinoid  cannabinoid,help</t>
  </si>
  <si>
    <t>robbinsgroupllc,stephan70943560  stephan70943560,steephilllab  steephilllab,laundry  laundry,list  list,need  need,cannabis</t>
  </si>
  <si>
    <t>robbinsgroupllc,steephilllab  steephilllab,tell  tell,people  people,cbd  cbd,business  business,see  see,people  people,saying  saying,cbd  cbd,mean</t>
  </si>
  <si>
    <t>robbinsgroupllc,know  know,according  according,steephilllab  steephilllab,'thca  'thca,abundant  abundant,#cannabinoid  #cannabinoid,majority  majority,#cannabis  #cannabis,grown  robbinsgroupllc,steephilllab</t>
  </si>
  <si>
    <t>robbinsgroupllc,steephilllab  steephilllab,#dankvapes</t>
  </si>
  <si>
    <t>robbinsgroupllc,vapospy  vapospy,steephilllab</t>
  </si>
  <si>
    <t>robbinsgroupllc,steephilllab</t>
  </si>
  <si>
    <t>robbinsgroupllc,steephilllab  steephilllab,top  top,strains  strains,deck  deck,dm  dm,now  now,order</t>
  </si>
  <si>
    <t>#repost,steephilllab  steephilllab,made  made,image  image,downloader  downloader,more  more,information  information,cartridge  cartridge,testing  testing,call  call,email</t>
  </si>
  <si>
    <t>vocnederland,topshelfgrower  topshelfgrower,sourcing_guru  sourcing_guru,thcaptainhooter  thcaptainhooter,dsutton1986  dsutton1986,danalarsen  danalarsen,edrosenthal  edrosenthal,steephilllab  steephilllab,wercshoplabs  wercshoplabs,beardedgreenly  beardedgreenly,ve</t>
  </si>
  <si>
    <t>hidde_plntrm,vocnederland  vocnederland,topshelfgrower  topshelfgrower,sourcing_guru  sourcing_guru,thcaptainhooter  thcaptainhooter,dsutton1986  dsutton1986,danalarsen  danalarsen,edrosenthal  edrosenthal,steephilllab  steephilllab,wercshoplabs</t>
  </si>
  <si>
    <t>billgri,topshelfgrower  topshelfgrower,sourcing_guru  sourcing_guru,thcaptainhooter  thcaptainhooter,dsutton1986  dsutton1986,danalarsen  danalarsen,edrosenthal  edrosenthal,hidde_plntrm  hidde_plntrm,steephilllab  steephilllab,wercshoplabs  wercshoplabs,beardedgreenly</t>
  </si>
  <si>
    <t>vocnederland,topshelfgrower  topshelfgrower,sourcing_guru  sourcing_guru,thcaptainhooter  thcaptainhooter,dsutton1986  dsutton1986,danalarsen  danalarsen,edrosenthal  edrosenthal,hidde_plntrm  hidde_plntrm,steephilllab  steephilllab,wercshoplabs  wercshoplabs,beardedgreenly</t>
  </si>
  <si>
    <t>steephilllab,super  super,smart  smart,reggie  reggie,gaudino  gaudino,talks  talks,#cannabis  #cannabis,#genetics  #genetics,analyticalcannabis  analyticalcannabis,conference  conference,hilton</t>
  </si>
  <si>
    <t>reggie,gaudino  steephilllab,thx  thx,bump  steephilllab,join  join,president  president,dr  dr,reggie  gaudino,cannawest  cannawest,la  la,click</t>
  </si>
  <si>
    <t>mention,reggie  reggie,gaudino  gaudino,steephilllab  steephilllab,thanks  thanks,recognition</t>
  </si>
  <si>
    <t>vale,muito  muito,optar  optar,por  por,comida  comida,orgã  orgã,nica  nica,ðÿœ  ðÿœ,ðÿ  ðÿ,ðÿ  ðÿ,â</t>
  </si>
  <si>
    <t>rosinstein,godzmazter  godzmazter,gfyhpodcast  gfyhpodcast,pribblization  pribblization,cannabisrael  cannabisrael,odandydoo  odandydoo,migo10433713  migo10433713,henrycabana  henrycabana,heathergascon  heathergascon,iwontoday  iwontoday,emeraldzoo</t>
  </si>
  <si>
    <t>robbinsgroupllc,thca  thca,medicinal  medicinal,non  non,psychotropic  psychotropic,cannabinoid  cannabinoid,according  according,steephilllab  steephilllab,thca</t>
  </si>
  <si>
    <t>robbinsgroupllc,cbn  cbn,unique  unique,cannabinoid  cannabinoid,help  help,sleep  sleep,according  according,steephilllab  steephilllab,california</t>
  </si>
  <si>
    <t>Top Word Pairs in Tweet by Salience</t>
  </si>
  <si>
    <t>cbn,unique  unique,cannabinoid  cannabinoid,help  help,sleep  sleep,according  steephilllab,california  california,cbn  cbn,synergistic  synergistic,cbd  cbd,thc</t>
  </si>
  <si>
    <t>information,cartridge  cartridge,testing  testing,call  call,email  email,contact  contact,info  info,bio  bio,#cannabistesting  #cannabistesting,#cleanmeds  #cleanmeds,#cannabislab</t>
  </si>
  <si>
    <t>steephilllab,thx  thx,bump  steephilllab,join  join,president  president,dr  dr,reggie  gaudino,cannawest  cannawest,la  la,click  click,link</t>
  </si>
  <si>
    <t>Word</t>
  </si>
  <si>
    <t>thca</t>
  </si>
  <si>
    <t>medicinal</t>
  </si>
  <si>
    <t>non</t>
  </si>
  <si>
    <t>psychotropic</t>
  </si>
  <si>
    <t>reggie</t>
  </si>
  <si>
    <t>gaudino</t>
  </si>
  <si>
    <t>s</t>
  </si>
  <si>
    <t>sleep</t>
  </si>
  <si>
    <t>cbd</t>
  </si>
  <si>
    <t>anti</t>
  </si>
  <si>
    <t>unique</t>
  </si>
  <si>
    <t>help</t>
  </si>
  <si>
    <t>california</t>
  </si>
  <si>
    <t>join</t>
  </si>
  <si>
    <t>more</t>
  </si>
  <si>
    <t>testing</t>
  </si>
  <si>
    <t>see</t>
  </si>
  <si>
    <t>guys</t>
  </si>
  <si>
    <t>thc</t>
  </si>
  <si>
    <t>president</t>
  </si>
  <si>
    <t>dr</t>
  </si>
  <si>
    <t>cannawest</t>
  </si>
  <si>
    <t>click</t>
  </si>
  <si>
    <t>link</t>
  </si>
  <si>
    <t>event</t>
  </si>
  <si>
    <t>details</t>
  </si>
  <si>
    <t>super</t>
  </si>
  <si>
    <t>smart</t>
  </si>
  <si>
    <t>talks</t>
  </si>
  <si>
    <t>#genetics</t>
  </si>
  <si>
    <t>analyticalcannabis</t>
  </si>
  <si>
    <t>conference</t>
  </si>
  <si>
    <t>hilton</t>
  </si>
  <si>
    <t>san</t>
  </si>
  <si>
    <t>francisco</t>
  </si>
  <si>
    <t>indoor</t>
  </si>
  <si>
    <t>#repost</t>
  </si>
  <si>
    <t>made</t>
  </si>
  <si>
    <t>image</t>
  </si>
  <si>
    <t>downloader</t>
  </si>
  <si>
    <t>information</t>
  </si>
  <si>
    <t>call</t>
  </si>
  <si>
    <t>email</t>
  </si>
  <si>
    <t>strains</t>
  </si>
  <si>
    <t>now</t>
  </si>
  <si>
    <t>people</t>
  </si>
  <si>
    <t>#learnandteachothers</t>
  </si>
  <si>
    <t>u</t>
  </si>
  <si>
    <t>inflammatory</t>
  </si>
  <si>
    <t>increases</t>
  </si>
  <si>
    <t>appetite</t>
  </si>
  <si>
    <t>combats</t>
  </si>
  <si>
    <t>antispasmodic</t>
  </si>
  <si>
    <t>yesterday</t>
  </si>
  <si>
    <t>blast</t>
  </si>
  <si>
    <t>especially</t>
  </si>
  <si>
    <t>great</t>
  </si>
  <si>
    <t>one</t>
  </si>
  <si>
    <t>accredited</t>
  </si>
  <si>
    <t>customers</t>
  </si>
  <si>
    <t>decade</t>
  </si>
  <si>
    <t>discovery</t>
  </si>
  <si>
    <t>first</t>
  </si>
  <si>
    <t>lab</t>
  </si>
  <si>
    <t>world</t>
  </si>
  <si>
    <t>10</t>
  </si>
  <si>
    <t>years</t>
  </si>
  <si>
    <t>old</t>
  </si>
  <si>
    <t>steep</t>
  </si>
  <si>
    <t>hill</t>
  </si>
  <si>
    <t>provides</t>
  </si>
  <si>
    <t>analytical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</si>
  <si>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</si>
  <si>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</si>
  <si>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</si>
  <si>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</si>
  <si>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</si>
  <si>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</si>
  <si>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</si>
  <si>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</si>
  <si>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</si>
  <si>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</si>
  <si>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</si>
  <si>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</si>
  <si>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</si>
  <si>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</si>
  <si>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</si>
  <si>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</si>
  <si>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</si>
  <si>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</si>
  <si>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</si>
  <si>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</si>
  <si>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</si>
  <si>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</si>
  <si>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</si>
  <si>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</si>
  <si>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</si>
  <si>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</si>
  <si>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</si>
  <si>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</si>
  <si>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</si>
  <si>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</si>
  <si>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</si>
  <si>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</si>
  <si>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Feb</t>
  </si>
  <si>
    <t>25-Feb</t>
  </si>
  <si>
    <t>7 PM</t>
  </si>
  <si>
    <t>Apr</t>
  </si>
  <si>
    <t>3-Apr</t>
  </si>
  <si>
    <t>8 PM</t>
  </si>
  <si>
    <t>5-Apr</t>
  </si>
  <si>
    <t>10-Apr</t>
  </si>
  <si>
    <t>12 AM</t>
  </si>
  <si>
    <t>10 AM</t>
  </si>
  <si>
    <t>3 PM</t>
  </si>
  <si>
    <t>4 PM</t>
  </si>
  <si>
    <t>11-Apr</t>
  </si>
  <si>
    <t>1 AM</t>
  </si>
  <si>
    <t>9 PM</t>
  </si>
  <si>
    <t>16-Apr</t>
  </si>
  <si>
    <t>6 AM</t>
  </si>
  <si>
    <t>May</t>
  </si>
  <si>
    <t>2-May</t>
  </si>
  <si>
    <t>5 PM</t>
  </si>
  <si>
    <t>6 PM</t>
  </si>
  <si>
    <t>11 PM</t>
  </si>
  <si>
    <t>3-May</t>
  </si>
  <si>
    <t>2 AM</t>
  </si>
  <si>
    <t>4 AM</t>
  </si>
  <si>
    <t>5 AM</t>
  </si>
  <si>
    <t>9 AM</t>
  </si>
  <si>
    <t>11 AM</t>
  </si>
  <si>
    <t>12 PM</t>
  </si>
  <si>
    <t>2 PM</t>
  </si>
  <si>
    <t>4-May</t>
  </si>
  <si>
    <t>6-May</t>
  </si>
  <si>
    <t>23-May</t>
  </si>
  <si>
    <t>10 PM</t>
  </si>
  <si>
    <t>24-May</t>
  </si>
  <si>
    <t>27-May</t>
  </si>
  <si>
    <t>28-May</t>
  </si>
  <si>
    <t>29-May</t>
  </si>
  <si>
    <t>30-May</t>
  </si>
  <si>
    <t>Jun</t>
  </si>
  <si>
    <t>4-Jun</t>
  </si>
  <si>
    <t>7-Jun</t>
  </si>
  <si>
    <t>11-Jun</t>
  </si>
  <si>
    <t>12-Jun</t>
  </si>
  <si>
    <t>13-Jun</t>
  </si>
  <si>
    <t>128, 128, 128</t>
  </si>
  <si>
    <t>Red</t>
  </si>
  <si>
    <t>G1: steephilllab robbinsgroupllc according #cannabis abundant grown know 'thca #cannabinoid majority</t>
  </si>
  <si>
    <t>G3: topshelfgrower sourcing_guru thcaptainhooter dsutton1986 danalarsen edrosenthal steephilllab wercshoplabs hidde_plntrm beardedgreenly</t>
  </si>
  <si>
    <t>G4: harborside_oak stevedeangelo weedweeknews donnyshell alexhalperin harborside_sj greenflwrmedia arcviewgroup</t>
  </si>
  <si>
    <t>G7: ðÿ â</t>
  </si>
  <si>
    <t>Autofill Workbook Results</t>
  </si>
  <si>
    <t>Edge Weight▓1▓2▓0▓True▓Gray▓Red▓▓Edge Weight▓1▓2▓0▓3▓10▓False▓Edge Weight▓1▓2▓0▓35▓12▓False▓▓0▓0▓0▓True▓Black▓Black▓▓Followers▓1▓14827▓0▓162▓1000▓False▓▓0▓0▓0▓0▓0▓False▓▓0▓0▓0▓0▓0▓False▓▓0▓0▓0▓0▓0▓False</t>
  </si>
  <si>
    <t>GraphSource░GraphServerTwitterSearch▓GraphTerm░steephilllab▓ImportDescription░The graph represents a network of 89 Twitter users whose tweets in the requested range contained "steephilllab", or who were replied to or mentioned in those tweets.  The network was obtained from the NodeXL Graph Server on Sunday, 16 June 2019 at 05:12 UTC.
The requested start date was Sunday, 16 June 2019 at 00:01 UTC and the maximum number of tweets (going backward in time) was 5,000.
The tweets in the network were tweeted over the 70-day, 23-hour, 3-minute period from Wednesday, 03 April 2019 at 20:54 UTC to Thursday, 13 June 2019 at 19:57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</si>
</sst>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7"/>
      <tableStyleElement type="headerRow" dxfId="446"/>
    </tableStyle>
    <tableStyle name="NodeXL Table" pivot="0" count="1">
      <tableStyleElement type="headerRow" dxfId="4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408306"/>
        <c:axId val="10130435"/>
      </c:barChart>
      <c:catAx>
        <c:axId val="384083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130435"/>
        <c:crosses val="autoZero"/>
        <c:auto val="1"/>
        <c:lblOffset val="100"/>
        <c:noMultiLvlLbl val="0"/>
      </c:catAx>
      <c:valAx>
        <c:axId val="10130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08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49"/>
                <c:pt idx="0">
                  <c:v>7 PM
25-Feb
Feb
2019</c:v>
                </c:pt>
                <c:pt idx="1">
                  <c:v>8 PM
3-Apr
Apr</c:v>
                </c:pt>
                <c:pt idx="2">
                  <c:v>8 PM
5-Apr</c:v>
                </c:pt>
                <c:pt idx="3">
                  <c:v>12 AM
10-Apr</c:v>
                </c:pt>
                <c:pt idx="4">
                  <c:v>10 AM</c:v>
                </c:pt>
                <c:pt idx="5">
                  <c:v>3 PM</c:v>
                </c:pt>
                <c:pt idx="6">
                  <c:v>4 PM</c:v>
                </c:pt>
                <c:pt idx="7">
                  <c:v>1 AM
11-Apr</c:v>
                </c:pt>
                <c:pt idx="8">
                  <c:v>7 PM</c:v>
                </c:pt>
                <c:pt idx="9">
                  <c:v>9 PM</c:v>
                </c:pt>
                <c:pt idx="10">
                  <c:v>6 AM
16-Apr</c:v>
                </c:pt>
                <c:pt idx="11">
                  <c:v>5 PM
2-May
May</c:v>
                </c:pt>
                <c:pt idx="12">
                  <c:v>6 PM</c:v>
                </c:pt>
                <c:pt idx="13">
                  <c:v>7 PM</c:v>
                </c:pt>
                <c:pt idx="14">
                  <c:v>11 PM</c:v>
                </c:pt>
                <c:pt idx="15">
                  <c:v>2 AM
3-May</c:v>
                </c:pt>
                <c:pt idx="16">
                  <c:v>4 AM</c:v>
                </c:pt>
                <c:pt idx="17">
                  <c:v>5 AM</c:v>
                </c:pt>
                <c:pt idx="18">
                  <c:v>9 AM</c:v>
                </c:pt>
                <c:pt idx="19">
                  <c:v>10 AM</c:v>
                </c:pt>
                <c:pt idx="20">
                  <c:v>11 AM</c:v>
                </c:pt>
                <c:pt idx="21">
                  <c:v>12 PM</c:v>
                </c:pt>
                <c:pt idx="22">
                  <c:v>2 PM</c:v>
                </c:pt>
                <c:pt idx="23">
                  <c:v>3 PM</c:v>
                </c:pt>
                <c:pt idx="24">
                  <c:v>4 PM</c:v>
                </c:pt>
                <c:pt idx="25">
                  <c:v>5 PM</c:v>
                </c:pt>
                <c:pt idx="26">
                  <c:v>7 PM</c:v>
                </c:pt>
                <c:pt idx="27">
                  <c:v>1 AM
4-May</c:v>
                </c:pt>
                <c:pt idx="28">
                  <c:v>6 AM</c:v>
                </c:pt>
                <c:pt idx="29">
                  <c:v>12 PM</c:v>
                </c:pt>
                <c:pt idx="30">
                  <c:v>9 PM
6-May</c:v>
                </c:pt>
                <c:pt idx="31">
                  <c:v>6 PM
23-May</c:v>
                </c:pt>
                <c:pt idx="32">
                  <c:v>10 PM</c:v>
                </c:pt>
                <c:pt idx="33">
                  <c:v>5 AM
24-May</c:v>
                </c:pt>
                <c:pt idx="34">
                  <c:v>11 AM
27-May</c:v>
                </c:pt>
                <c:pt idx="35">
                  <c:v>12 PM</c:v>
                </c:pt>
                <c:pt idx="36">
                  <c:v>5 AM
28-May</c:v>
                </c:pt>
                <c:pt idx="37">
                  <c:v>6 AM</c:v>
                </c:pt>
                <c:pt idx="38">
                  <c:v>8 PM</c:v>
                </c:pt>
                <c:pt idx="39">
                  <c:v>10 PM
29-May</c:v>
                </c:pt>
                <c:pt idx="40">
                  <c:v>1 AM
30-May</c:v>
                </c:pt>
                <c:pt idx="41">
                  <c:v>7 PM</c:v>
                </c:pt>
                <c:pt idx="42">
                  <c:v>1 AM
4-Jun
Jun</c:v>
                </c:pt>
                <c:pt idx="43">
                  <c:v>5 PM
7-Jun</c:v>
                </c:pt>
                <c:pt idx="44">
                  <c:v>6 PM
11-Jun</c:v>
                </c:pt>
                <c:pt idx="45">
                  <c:v>7 PM</c:v>
                </c:pt>
                <c:pt idx="46">
                  <c:v>7 PM
12-Jun</c:v>
                </c:pt>
                <c:pt idx="47">
                  <c:v>6 PM
13-Jun</c:v>
                </c:pt>
                <c:pt idx="48">
                  <c:v>7 PM</c:v>
                </c:pt>
              </c:strCache>
            </c:strRef>
          </c:cat>
          <c:val>
            <c:numRef>
              <c:f>'Time Series'!$B$26:$B$101</c:f>
              <c:numCache>
                <c:formatCode>General</c:formatCode>
                <c:ptCount val="49"/>
                <c:pt idx="0">
                  <c:v>1</c:v>
                </c:pt>
                <c:pt idx="1">
                  <c:v>2</c:v>
                </c:pt>
                <c:pt idx="2">
                  <c:v>1</c:v>
                </c:pt>
                <c:pt idx="3">
                  <c:v>1</c:v>
                </c:pt>
                <c:pt idx="4">
                  <c:v>1</c:v>
                </c:pt>
                <c:pt idx="5">
                  <c:v>1</c:v>
                </c:pt>
                <c:pt idx="6">
                  <c:v>1</c:v>
                </c:pt>
                <c:pt idx="7">
                  <c:v>1</c:v>
                </c:pt>
                <c:pt idx="8">
                  <c:v>1</c:v>
                </c:pt>
                <c:pt idx="9">
                  <c:v>1</c:v>
                </c:pt>
                <c:pt idx="10">
                  <c:v>1</c:v>
                </c:pt>
                <c:pt idx="11">
                  <c:v>3</c:v>
                </c:pt>
                <c:pt idx="12">
                  <c:v>1</c:v>
                </c:pt>
                <c:pt idx="13">
                  <c:v>1</c:v>
                </c:pt>
                <c:pt idx="14">
                  <c:v>2</c:v>
                </c:pt>
                <c:pt idx="15">
                  <c:v>2</c:v>
                </c:pt>
                <c:pt idx="16">
                  <c:v>1</c:v>
                </c:pt>
                <c:pt idx="17">
                  <c:v>1</c:v>
                </c:pt>
                <c:pt idx="18">
                  <c:v>1</c:v>
                </c:pt>
                <c:pt idx="19">
                  <c:v>1</c:v>
                </c:pt>
                <c:pt idx="20">
                  <c:v>1</c:v>
                </c:pt>
                <c:pt idx="21">
                  <c:v>2</c:v>
                </c:pt>
                <c:pt idx="22">
                  <c:v>1</c:v>
                </c:pt>
                <c:pt idx="23">
                  <c:v>1</c:v>
                </c:pt>
                <c:pt idx="24">
                  <c:v>3</c:v>
                </c:pt>
                <c:pt idx="25">
                  <c:v>1</c:v>
                </c:pt>
                <c:pt idx="26">
                  <c:v>1</c:v>
                </c:pt>
                <c:pt idx="27">
                  <c:v>1</c:v>
                </c:pt>
                <c:pt idx="28">
                  <c:v>1</c:v>
                </c:pt>
                <c:pt idx="29">
                  <c:v>1</c:v>
                </c:pt>
                <c:pt idx="30">
                  <c:v>1</c:v>
                </c:pt>
                <c:pt idx="31">
                  <c:v>3</c:v>
                </c:pt>
                <c:pt idx="32">
                  <c:v>1</c:v>
                </c:pt>
                <c:pt idx="33">
                  <c:v>1</c:v>
                </c:pt>
                <c:pt idx="34">
                  <c:v>1</c:v>
                </c:pt>
                <c:pt idx="35">
                  <c:v>1</c:v>
                </c:pt>
                <c:pt idx="36">
                  <c:v>1</c:v>
                </c:pt>
                <c:pt idx="37">
                  <c:v>1</c:v>
                </c:pt>
                <c:pt idx="38">
                  <c:v>2</c:v>
                </c:pt>
                <c:pt idx="39">
                  <c:v>1</c:v>
                </c:pt>
                <c:pt idx="40">
                  <c:v>1</c:v>
                </c:pt>
                <c:pt idx="41">
                  <c:v>2</c:v>
                </c:pt>
                <c:pt idx="42">
                  <c:v>1</c:v>
                </c:pt>
                <c:pt idx="43">
                  <c:v>1</c:v>
                </c:pt>
                <c:pt idx="44">
                  <c:v>3</c:v>
                </c:pt>
                <c:pt idx="45">
                  <c:v>1</c:v>
                </c:pt>
                <c:pt idx="46">
                  <c:v>1</c:v>
                </c:pt>
                <c:pt idx="47">
                  <c:v>2</c:v>
                </c:pt>
                <c:pt idx="48">
                  <c:v>1</c:v>
                </c:pt>
              </c:numCache>
            </c:numRef>
          </c:val>
        </c:ser>
        <c:axId val="53727724"/>
        <c:axId val="13787469"/>
      </c:barChart>
      <c:catAx>
        <c:axId val="53727724"/>
        <c:scaling>
          <c:orientation val="minMax"/>
        </c:scaling>
        <c:axPos val="b"/>
        <c:delete val="0"/>
        <c:numFmt formatCode="General" sourceLinked="1"/>
        <c:majorTickMark val="out"/>
        <c:minorTickMark val="none"/>
        <c:tickLblPos val="nextTo"/>
        <c:crossAx val="13787469"/>
        <c:crosses val="autoZero"/>
        <c:auto val="1"/>
        <c:lblOffset val="100"/>
        <c:noMultiLvlLbl val="0"/>
      </c:catAx>
      <c:valAx>
        <c:axId val="13787469"/>
        <c:scaling>
          <c:orientation val="minMax"/>
        </c:scaling>
        <c:axPos val="l"/>
        <c:majorGridlines/>
        <c:delete val="0"/>
        <c:numFmt formatCode="General" sourceLinked="1"/>
        <c:majorTickMark val="out"/>
        <c:minorTickMark val="none"/>
        <c:tickLblPos val="nextTo"/>
        <c:crossAx val="537277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065052"/>
        <c:axId val="15258877"/>
      </c:barChart>
      <c:catAx>
        <c:axId val="240650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58877"/>
        <c:crosses val="autoZero"/>
        <c:auto val="1"/>
        <c:lblOffset val="100"/>
        <c:noMultiLvlLbl val="0"/>
      </c:catAx>
      <c:valAx>
        <c:axId val="15258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65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12166"/>
        <c:axId val="28009495"/>
      </c:barChart>
      <c:catAx>
        <c:axId val="31121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009495"/>
        <c:crosses val="autoZero"/>
        <c:auto val="1"/>
        <c:lblOffset val="100"/>
        <c:noMultiLvlLbl val="0"/>
      </c:catAx>
      <c:valAx>
        <c:axId val="28009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2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758864"/>
        <c:axId val="54176593"/>
      </c:barChart>
      <c:catAx>
        <c:axId val="507588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176593"/>
        <c:crosses val="autoZero"/>
        <c:auto val="1"/>
        <c:lblOffset val="100"/>
        <c:noMultiLvlLbl val="0"/>
      </c:catAx>
      <c:valAx>
        <c:axId val="54176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58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827290"/>
        <c:axId val="26227883"/>
      </c:barChart>
      <c:catAx>
        <c:axId val="178272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227883"/>
        <c:crosses val="autoZero"/>
        <c:auto val="1"/>
        <c:lblOffset val="100"/>
        <c:noMultiLvlLbl val="0"/>
      </c:catAx>
      <c:valAx>
        <c:axId val="26227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27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724356"/>
        <c:axId val="44083749"/>
      </c:barChart>
      <c:catAx>
        <c:axId val="347243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083749"/>
        <c:crosses val="autoZero"/>
        <c:auto val="1"/>
        <c:lblOffset val="100"/>
        <c:noMultiLvlLbl val="0"/>
      </c:catAx>
      <c:valAx>
        <c:axId val="44083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24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209422"/>
        <c:axId val="14013887"/>
      </c:barChart>
      <c:catAx>
        <c:axId val="61209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013887"/>
        <c:crosses val="autoZero"/>
        <c:auto val="1"/>
        <c:lblOffset val="100"/>
        <c:noMultiLvlLbl val="0"/>
      </c:catAx>
      <c:valAx>
        <c:axId val="14013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0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016120"/>
        <c:axId val="61383033"/>
      </c:barChart>
      <c:catAx>
        <c:axId val="590161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383033"/>
        <c:crosses val="autoZero"/>
        <c:auto val="1"/>
        <c:lblOffset val="100"/>
        <c:noMultiLvlLbl val="0"/>
      </c:catAx>
      <c:valAx>
        <c:axId val="61383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6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576386"/>
        <c:axId val="5969747"/>
      </c:barChart>
      <c:catAx>
        <c:axId val="15576386"/>
        <c:scaling>
          <c:orientation val="minMax"/>
        </c:scaling>
        <c:axPos val="b"/>
        <c:delete val="1"/>
        <c:majorTickMark val="out"/>
        <c:minorTickMark val="none"/>
        <c:tickLblPos val="none"/>
        <c:crossAx val="5969747"/>
        <c:crosses val="autoZero"/>
        <c:auto val="1"/>
        <c:lblOffset val="100"/>
        <c:noMultiLvlLbl val="0"/>
      </c:catAx>
      <c:valAx>
        <c:axId val="5969747"/>
        <c:scaling>
          <c:orientation val="minMax"/>
        </c:scaling>
        <c:axPos val="l"/>
        <c:delete val="1"/>
        <c:majorTickMark val="out"/>
        <c:minorTickMark val="none"/>
        <c:tickLblPos val="none"/>
        <c:crossAx val="155763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Smith" refreshedVersion="5">
  <cacheSource type="worksheet">
    <worksheetSource ref="A2:BL6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cannabinoid cannabis"/>
        <s v="dankvapes"/>
        <s v="repost"/>
        <s v="repost cannabistesting cleanmeds cannabislab"/>
        <s v="cannabis genetics"/>
        <s v="cannabinoid cannabis tumor insomnia learnandteachothers"/>
        <s v="cbn learnandteachoth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19-04-10T00:52:02.000"/>
        <d v="2019-04-10T10:24:45.000"/>
        <d v="2019-04-10T15:04:58.000"/>
        <d v="2019-04-10T16:47:06.000"/>
        <d v="2019-04-11T19:57:42.000"/>
        <d v="2019-04-11T21:00:52.000"/>
        <d v="2019-04-16T06:52:19.000"/>
        <d v="2019-05-02T17:42:03.000"/>
        <d v="2019-05-02T17:52:08.000"/>
        <d v="2019-05-02T18:26:53.000"/>
        <d v="2019-05-02T19:19:41.000"/>
        <d v="2019-05-02T23:47:23.000"/>
        <d v="2019-05-02T23:47:31.000"/>
        <d v="2019-05-03T02:35:57.000"/>
        <d v="2019-05-03T02:57:58.000"/>
        <d v="2019-05-03T04:59:19.000"/>
        <d v="2019-05-03T05:48:01.000"/>
        <d v="2019-05-03T09:38:32.000"/>
        <d v="2019-05-03T10:48:39.000"/>
        <d v="2019-05-03T11:34:07.000"/>
        <d v="2019-05-03T12:40:18.000"/>
        <d v="2019-05-03T12:45:37.000"/>
        <d v="2019-05-03T14:20:32.000"/>
        <d v="2019-05-03T15:25:47.000"/>
        <d v="2019-05-03T16:11:00.000"/>
        <d v="2019-05-03T16:24:39.000"/>
        <d v="2019-05-03T16:30:00.000"/>
        <d v="2019-05-03T17:00:17.000"/>
        <d v="2019-05-03T19:46:22.000"/>
        <d v="2019-05-04T01:21:52.000"/>
        <d v="2019-05-04T06:49:23.000"/>
        <d v="2019-05-04T12:49:41.000"/>
        <d v="2019-05-06T21:12:27.000"/>
        <d v="2019-04-11T01:08:19.000"/>
        <d v="2019-05-23T18:22:40.000"/>
        <d v="2019-05-23T18:47:31.000"/>
        <d v="2019-05-23T22:37:21.000"/>
        <d v="2019-05-24T05:46:44.000"/>
        <d v="2019-05-27T11:30:25.000"/>
        <d v="2019-05-27T12:29:59.000"/>
        <d v="2019-05-28T05:14:58.000"/>
        <d v="2019-05-28T06:16:29.000"/>
        <d v="2019-04-03T20:54:13.000"/>
        <d v="2019-04-03T20:59:23.000"/>
        <d v="2019-05-29T22:28:03.000"/>
        <d v="2019-05-30T01:01:57.000"/>
        <d v="2019-05-30T19:15:41.000"/>
        <d v="2019-06-04T01:59:27.000"/>
        <d v="2019-06-07T17:15:23.000"/>
        <d v="2019-06-11T18:45:21.000"/>
        <d v="2019-06-11T18:53:44.000"/>
        <d v="2019-06-11T19:08:31.000"/>
        <d v="2019-06-12T19:03:46.000"/>
        <d v="2019-06-13T18:20:38.000"/>
        <d v="2019-02-25T19:45:22.000"/>
        <d v="2019-04-05T20:00:29.000"/>
        <d v="2019-05-23T18:38:20.000"/>
        <d v="2019-05-28T20:04:53.000"/>
        <d v="2019-05-28T20:08:07.000"/>
        <d v="2019-05-30T19:06:37.000"/>
        <d v="2019-05-02T17:40:05.000"/>
        <d v="2019-06-11T18:40:05.000"/>
        <d v="2019-06-13T18:20:05.000"/>
        <d v="2019-06-13T19:57:23.000"/>
      </sharedItems>
      <fieldGroup par="66" base="22">
        <rangePr groupBy="hours" autoEnd="1" autoStart="1" startDate="2019-02-25T19:45:22.000" endDate="2019-06-13T19:57:23.000"/>
        <groupItems count="26">
          <s v="&lt;2/25/2019"/>
          <s v="12 AM"/>
          <s v="1 AM"/>
          <s v="2 AM"/>
          <s v="3 AM"/>
          <s v="4 AM"/>
          <s v="5 AM"/>
          <s v="6 AM"/>
          <s v="7 AM"/>
          <s v="8 AM"/>
          <s v="9 AM"/>
          <s v="10 AM"/>
          <s v="11 AM"/>
          <s v="12 PM"/>
          <s v="1 PM"/>
          <s v="2 PM"/>
          <s v="3 PM"/>
          <s v="4 PM"/>
          <s v="5 PM"/>
          <s v="6 PM"/>
          <s v="7 PM"/>
          <s v="8 PM"/>
          <s v="9 PM"/>
          <s v="10 PM"/>
          <s v="11 PM"/>
          <s v="&gt;6/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5T19:45:22.000" endDate="2019-06-13T19:57:23.000"/>
        <groupItems count="368">
          <s v="&lt;2/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3/2019"/>
        </groupItems>
      </fieldGroup>
    </cacheField>
    <cacheField name="Months" databaseField="0">
      <sharedItems containsMixedTypes="0" count="0"/>
      <fieldGroup base="22">
        <rangePr groupBy="months" autoEnd="1" autoStart="1" startDate="2019-02-25T19:45:22.000" endDate="2019-06-13T19:57:23.000"/>
        <groupItems count="14">
          <s v="&lt;2/25/2019"/>
          <s v="Jan"/>
          <s v="Feb"/>
          <s v="Mar"/>
          <s v="Apr"/>
          <s v="May"/>
          <s v="Jun"/>
          <s v="Jul"/>
          <s v="Aug"/>
          <s v="Sep"/>
          <s v="Oct"/>
          <s v="Nov"/>
          <s v="Dec"/>
          <s v="&gt;6/13/2019"/>
        </groupItems>
      </fieldGroup>
    </cacheField>
    <cacheField name="Years" databaseField="0">
      <sharedItems containsMixedTypes="0" count="0"/>
      <fieldGroup base="22">
        <rangePr groupBy="years" autoEnd="1" autoStart="1" startDate="2019-02-25T19:45:22.000" endDate="2019-06-13T19:57:23.000"/>
        <groupItems count="3">
          <s v="&lt;2/25/2019"/>
          <s v="2019"/>
          <s v="&gt;6/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natlcannafest"/>
    <s v="dcbrau"/>
    <m/>
    <m/>
    <m/>
    <m/>
    <m/>
    <m/>
    <m/>
    <m/>
    <s v="No"/>
    <n v="3"/>
    <m/>
    <m/>
    <x v="0"/>
    <d v="2019-04-10T00:52:02.000"/>
    <s v="THIS SUNDAY! Hemp and Hops at @dcbrau! _x000a__x000a_Brewmaster &amp;amp; Co-founder Jeff Hancock will examine Terpenes in both 🌲 &amp;amp; 🍻.… https://t.co/6wUgwdFQTP"/>
    <s v="https://twitter.com/i/web/status/1115779436845129728"/>
    <s v="twitter.com"/>
    <x v="0"/>
    <m/>
    <s v="http://pbs.twimg.com/profile_images/1027555025726271488/p98X8m7B_normal.jpg"/>
    <x v="0"/>
    <s v="https://twitter.com/#!/natlcannafest/status/1115779436845129728"/>
    <m/>
    <m/>
    <s v="1115779436845129728"/>
    <m/>
    <b v="0"/>
    <n v="0"/>
    <s v=""/>
    <b v="0"/>
    <s v="en"/>
    <m/>
    <s v=""/>
    <b v="0"/>
    <n v="0"/>
    <s v=""/>
    <s v="Buffer"/>
    <b v="1"/>
    <s v="1115779436845129728"/>
    <s v="Tweet"/>
    <n v="0"/>
    <n v="0"/>
    <m/>
    <m/>
    <m/>
    <m/>
    <m/>
    <m/>
    <m/>
    <m/>
    <n v="1"/>
    <s v="6"/>
    <s v="6"/>
    <n v="0"/>
    <n v="0"/>
    <n v="0"/>
    <n v="0"/>
    <n v="0"/>
    <n v="0"/>
    <n v="19"/>
    <n v="100"/>
    <n v="19"/>
  </r>
  <r>
    <s v="cannabisbull"/>
    <s v="steephilllab"/>
    <m/>
    <m/>
    <m/>
    <m/>
    <m/>
    <m/>
    <m/>
    <m/>
    <s v="No"/>
    <n v="4"/>
    <m/>
    <m/>
    <x v="0"/>
    <d v="2019-04-10T10:24:45.000"/>
    <s v="RT @steephilllab: A Decade of Discovery. The first cannabis testing lab in the world is 10 years old! Steep Hill provides analytical and ge…"/>
    <m/>
    <m/>
    <x v="0"/>
    <m/>
    <s v="http://pbs.twimg.com/profile_images/1121413429326118912/LuCPx8ek_normal.jpg"/>
    <x v="1"/>
    <s v="https://twitter.com/#!/cannabisbull/status/1115923565193437185"/>
    <m/>
    <m/>
    <s v="1115923565193437185"/>
    <m/>
    <b v="0"/>
    <n v="0"/>
    <s v=""/>
    <b v="0"/>
    <s v="en"/>
    <m/>
    <s v=""/>
    <b v="0"/>
    <n v="5"/>
    <s v="1100119582755323904"/>
    <s v="Twitter for iPhone"/>
    <b v="0"/>
    <s v="1100119582755323904"/>
    <s v="Tweet"/>
    <n v="0"/>
    <n v="0"/>
    <m/>
    <m/>
    <m/>
    <m/>
    <m/>
    <m/>
    <m/>
    <m/>
    <n v="1"/>
    <s v="1"/>
    <s v="1"/>
    <n v="0"/>
    <n v="0"/>
    <n v="1"/>
    <n v="4.166666666666667"/>
    <n v="0"/>
    <n v="0"/>
    <n v="23"/>
    <n v="95.83333333333333"/>
    <n v="24"/>
  </r>
  <r>
    <s v="saysjimi"/>
    <s v="arcviewgroup"/>
    <m/>
    <m/>
    <m/>
    <m/>
    <m/>
    <m/>
    <m/>
    <m/>
    <s v="No"/>
    <n v="5"/>
    <m/>
    <m/>
    <x v="0"/>
    <d v="2019-04-10T15:04:58.000"/>
    <s v="@Harborside_Oak @stevedeangelo @WeedWeekNews @donnyshell @alexhalperin @Harborside_SJ @greenflwrmedia @arcviewgroup… https://t.co/jEJ5d5Chsp"/>
    <s v="https://twitter.com/i/web/status/1115994084034871297"/>
    <s v="twitter.com"/>
    <x v="0"/>
    <m/>
    <s v="http://pbs.twimg.com/profile_images/899808191231471622/1nPti07A_normal.jpg"/>
    <x v="2"/>
    <s v="https://twitter.com/#!/saysjimi/status/1115994084034871297"/>
    <m/>
    <m/>
    <s v="1115994084034871297"/>
    <s v="1115992669325484032"/>
    <b v="0"/>
    <n v="0"/>
    <s v="99016810"/>
    <b v="0"/>
    <s v="en"/>
    <m/>
    <s v=""/>
    <b v="0"/>
    <n v="0"/>
    <s v=""/>
    <s v="Twitter for Android"/>
    <b v="1"/>
    <s v="1115992669325484032"/>
    <s v="Tweet"/>
    <n v="0"/>
    <n v="0"/>
    <m/>
    <m/>
    <m/>
    <m/>
    <m/>
    <m/>
    <m/>
    <m/>
    <n v="1"/>
    <s v="4"/>
    <s v="4"/>
    <m/>
    <m/>
    <m/>
    <m/>
    <m/>
    <m/>
    <m/>
    <m/>
    <m/>
  </r>
  <r>
    <s v="davis58g"/>
    <s v="arcviewgroup"/>
    <m/>
    <m/>
    <m/>
    <m/>
    <m/>
    <m/>
    <m/>
    <m/>
    <s v="No"/>
    <n v="13"/>
    <m/>
    <m/>
    <x v="0"/>
    <d v="2019-04-10T16:47:06.000"/>
    <s v="@Harborside_Oak @stevedeangelo @WeedWeekNews @donnyshell @alexhalperin @Harborside_SJ @greenflwrmedia @arcviewgroup @steephilllab Broken down why??? So you can make more money???? What a joke"/>
    <m/>
    <m/>
    <x v="0"/>
    <m/>
    <s v="http://pbs.twimg.com/profile_images/904785489630072832/3bT4GuW9_normal.jpg"/>
    <x v="3"/>
    <s v="https://twitter.com/#!/davis58g/status/1116019788331884544"/>
    <m/>
    <m/>
    <s v="1116019788331884544"/>
    <s v="1115992669325484032"/>
    <b v="0"/>
    <n v="0"/>
    <s v="99016810"/>
    <b v="0"/>
    <s v="en"/>
    <m/>
    <s v=""/>
    <b v="0"/>
    <n v="0"/>
    <s v=""/>
    <s v="Twitter for iPhone"/>
    <b v="0"/>
    <s v="1115992669325484032"/>
    <s v="Tweet"/>
    <n v="0"/>
    <n v="0"/>
    <m/>
    <m/>
    <m/>
    <m/>
    <m/>
    <m/>
    <m/>
    <m/>
    <n v="1"/>
    <s v="4"/>
    <s v="4"/>
    <m/>
    <m/>
    <m/>
    <m/>
    <m/>
    <m/>
    <m/>
    <m/>
    <m/>
  </r>
  <r>
    <s v="a2la_"/>
    <s v="steephilllab"/>
    <m/>
    <m/>
    <m/>
    <m/>
    <m/>
    <m/>
    <m/>
    <m/>
    <s v="No"/>
    <n v="22"/>
    <m/>
    <m/>
    <x v="0"/>
    <d v="2019-04-11T19:57:42.000"/>
    <s v="Yesterday’s @CannaSciCon was a blast! It was especially great to see one of our accredited customers, @steephilllab… https://t.co/fZMTXz2YY0"/>
    <s v="https://twitter.com/i/web/status/1116430141629112323"/>
    <s v="twitter.com"/>
    <x v="0"/>
    <m/>
    <s v="http://pbs.twimg.com/profile_images/892812042792566785/aCAQLhQr_normal.jpg"/>
    <x v="4"/>
    <s v="https://twitter.com/#!/a2la_/status/1116430141629112323"/>
    <m/>
    <m/>
    <s v="1116430141629112323"/>
    <m/>
    <b v="0"/>
    <n v="0"/>
    <s v=""/>
    <b v="0"/>
    <s v="en"/>
    <m/>
    <s v=""/>
    <b v="0"/>
    <n v="0"/>
    <s v=""/>
    <s v="Twitter Web Client"/>
    <b v="1"/>
    <s v="1116430141629112323"/>
    <s v="Tweet"/>
    <n v="0"/>
    <n v="0"/>
    <m/>
    <m/>
    <m/>
    <m/>
    <m/>
    <m/>
    <m/>
    <m/>
    <n v="1"/>
    <s v="1"/>
    <s v="1"/>
    <m/>
    <m/>
    <m/>
    <m/>
    <m/>
    <m/>
    <m/>
    <m/>
    <m/>
  </r>
  <r>
    <s v="cannascicon"/>
    <s v="a2la_"/>
    <m/>
    <m/>
    <m/>
    <m/>
    <m/>
    <m/>
    <m/>
    <m/>
    <s v="Yes"/>
    <n v="24"/>
    <m/>
    <m/>
    <x v="0"/>
    <d v="2019-04-11T21:00:52.000"/>
    <s v="RT @A2LA_: Yesterday’s @CannaSciCon was a blast! It was especially great to see one of our accredited customers, @steephilllab, exhibiting…"/>
    <m/>
    <m/>
    <x v="0"/>
    <m/>
    <s v="http://pbs.twimg.com/profile_images/1043966395921444866/dNKpt2UI_normal.jpg"/>
    <x v="5"/>
    <s v="https://twitter.com/#!/cannascicon/status/1116446037244358657"/>
    <m/>
    <m/>
    <s v="1116446037244358657"/>
    <m/>
    <b v="0"/>
    <n v="0"/>
    <s v=""/>
    <b v="0"/>
    <s v="en"/>
    <m/>
    <s v=""/>
    <b v="0"/>
    <n v="1"/>
    <s v="1116430141629112323"/>
    <s v="Twitter for iPhone"/>
    <b v="0"/>
    <s v="1116430141629112323"/>
    <s v="Tweet"/>
    <n v="0"/>
    <n v="0"/>
    <m/>
    <m/>
    <m/>
    <m/>
    <m/>
    <m/>
    <m/>
    <m/>
    <n v="1"/>
    <s v="1"/>
    <s v="1"/>
    <m/>
    <m/>
    <m/>
    <m/>
    <m/>
    <m/>
    <m/>
    <m/>
    <m/>
  </r>
  <r>
    <s v="thabisokr"/>
    <s v="steephilllab"/>
    <m/>
    <m/>
    <m/>
    <m/>
    <m/>
    <m/>
    <m/>
    <m/>
    <s v="No"/>
    <n v="26"/>
    <m/>
    <m/>
    <x v="1"/>
    <d v="2019-04-16T06:52:19.000"/>
    <s v="@steephilllab Hi guys, do you guys, where can i buy the Quantacann 2? do you guys ship to South Africa?"/>
    <m/>
    <m/>
    <x v="0"/>
    <m/>
    <s v="http://pbs.twimg.com/profile_images/1033678414077669376/4DwEQZIi_normal.jpg"/>
    <x v="6"/>
    <s v="https://twitter.com/#!/thabisokr/status/1118044432648081408"/>
    <m/>
    <m/>
    <s v="1118044432648081408"/>
    <m/>
    <b v="0"/>
    <n v="0"/>
    <s v="129956940"/>
    <b v="0"/>
    <s v="en"/>
    <m/>
    <s v=""/>
    <b v="0"/>
    <n v="0"/>
    <s v=""/>
    <s v="Twitter Web Client"/>
    <b v="0"/>
    <s v="1118044432648081408"/>
    <s v="Tweet"/>
    <n v="0"/>
    <n v="0"/>
    <m/>
    <m/>
    <m/>
    <m/>
    <m/>
    <m/>
    <m/>
    <m/>
    <n v="1"/>
    <s v="1"/>
    <s v="1"/>
    <n v="0"/>
    <n v="0"/>
    <n v="0"/>
    <n v="0"/>
    <n v="0"/>
    <n v="0"/>
    <n v="20"/>
    <n v="100"/>
    <n v="20"/>
  </r>
  <r>
    <s v="ramage_michael"/>
    <s v="steephilllab"/>
    <m/>
    <m/>
    <m/>
    <m/>
    <m/>
    <m/>
    <m/>
    <m/>
    <s v="No"/>
    <n v="27"/>
    <m/>
    <m/>
    <x v="0"/>
    <d v="2019-05-02T17:42:03.000"/>
    <s v="RT @RobbinsGroupLLC: DID YOU KNOW?_x000a__x000a_&quot;According to @steephilllab, 'THCA is the most abundant #cannabinoid in the majority of #cannabis grown…"/>
    <m/>
    <m/>
    <x v="1"/>
    <m/>
    <s v="http://pbs.twimg.com/profile_images/1120737776020918272/aVEDXABc_normal.jpg"/>
    <x v="7"/>
    <s v="https://twitter.com/#!/ramage_michael/status/1124006149668376577"/>
    <m/>
    <m/>
    <s v="1124006149668376577"/>
    <m/>
    <b v="0"/>
    <n v="0"/>
    <s v=""/>
    <b v="0"/>
    <s v="en"/>
    <m/>
    <s v=""/>
    <b v="0"/>
    <n v="22"/>
    <s v="1124005653331226624"/>
    <s v="Twitter for Android"/>
    <b v="0"/>
    <s v="1124005653331226624"/>
    <s v="Tweet"/>
    <n v="0"/>
    <n v="0"/>
    <m/>
    <m/>
    <m/>
    <m/>
    <m/>
    <m/>
    <m/>
    <m/>
    <n v="1"/>
    <s v="1"/>
    <s v="1"/>
    <m/>
    <m/>
    <m/>
    <m/>
    <m/>
    <m/>
    <m/>
    <m/>
    <m/>
  </r>
  <r>
    <s v="michael18776057"/>
    <s v="stephan70943560"/>
    <m/>
    <m/>
    <m/>
    <m/>
    <m/>
    <m/>
    <m/>
    <m/>
    <s v="No"/>
    <n v="29"/>
    <m/>
    <m/>
    <x v="0"/>
    <d v="2019-05-02T17:52:08.000"/>
    <s v="@RobbinsGroupLLC @Stephan70943560 @steephilllab That is a laundry list  of why I need cannabis"/>
    <m/>
    <m/>
    <x v="0"/>
    <m/>
    <s v="http://pbs.twimg.com/profile_images/1136022564503994368/DYkynSy__normal.jpg"/>
    <x v="8"/>
    <s v="https://twitter.com/#!/michael18776057/status/1124008687780225027"/>
    <m/>
    <m/>
    <s v="1124008687780225027"/>
    <s v="1124005653331226624"/>
    <b v="0"/>
    <n v="1"/>
    <s v="2930312581"/>
    <b v="0"/>
    <s v="en"/>
    <m/>
    <s v=""/>
    <b v="0"/>
    <n v="0"/>
    <s v=""/>
    <s v="Twitter Web App"/>
    <b v="0"/>
    <s v="1124005653331226624"/>
    <s v="Tweet"/>
    <n v="0"/>
    <n v="0"/>
    <m/>
    <m/>
    <m/>
    <m/>
    <m/>
    <m/>
    <m/>
    <m/>
    <n v="1"/>
    <s v="5"/>
    <s v="5"/>
    <n v="0"/>
    <n v="0"/>
    <n v="0"/>
    <n v="0"/>
    <n v="0"/>
    <n v="0"/>
    <n v="13"/>
    <n v="100"/>
    <n v="13"/>
  </r>
  <r>
    <s v="sharonaleh"/>
    <s v="steephilllab"/>
    <m/>
    <m/>
    <m/>
    <m/>
    <m/>
    <m/>
    <m/>
    <m/>
    <s v="No"/>
    <n v="32"/>
    <m/>
    <m/>
    <x v="0"/>
    <d v="2019-05-02T18:26:53.000"/>
    <s v="RT @RobbinsGroupLLC: DID YOU KNOW?_x000a__x000a_&quot;According to @steephilllab, 'THCA is the most abundant #cannabinoid in the majority of #cannabis grown…"/>
    <m/>
    <m/>
    <x v="1"/>
    <m/>
    <s v="http://pbs.twimg.com/profile_images/917169295519444992/5Dm1cIiY_normal.jpg"/>
    <x v="9"/>
    <s v="https://twitter.com/#!/sharonaleh/status/1124017432732082179"/>
    <m/>
    <m/>
    <s v="1124017432732082179"/>
    <m/>
    <b v="0"/>
    <n v="0"/>
    <s v=""/>
    <b v="0"/>
    <s v="en"/>
    <m/>
    <s v=""/>
    <b v="0"/>
    <n v="22"/>
    <s v="1124005653331226624"/>
    <s v="Twitter for iPhone"/>
    <b v="0"/>
    <s v="1124005653331226624"/>
    <s v="Tweet"/>
    <n v="0"/>
    <n v="0"/>
    <m/>
    <m/>
    <m/>
    <m/>
    <m/>
    <m/>
    <m/>
    <m/>
    <n v="1"/>
    <s v="1"/>
    <s v="1"/>
    <m/>
    <m/>
    <m/>
    <m/>
    <m/>
    <m/>
    <m/>
    <m/>
    <m/>
  </r>
  <r>
    <s v="christine_dantz"/>
    <s v="steephilllab"/>
    <m/>
    <m/>
    <m/>
    <m/>
    <m/>
    <m/>
    <m/>
    <m/>
    <s v="No"/>
    <n v="34"/>
    <m/>
    <m/>
    <x v="0"/>
    <d v="2019-05-02T19:19:41.000"/>
    <s v="@RobbinsGroupLLC @steephilllab Don't tell that to people in the CBD-only business—I see people saying it's CBD which would mean the pre-decarboxylation cannabinoid acid would be CBDA. 🤫But, I'm seeing many CBD dominant strains popping up now, so, that could still change, right?"/>
    <m/>
    <m/>
    <x v="0"/>
    <m/>
    <s v="http://pbs.twimg.com/profile_images/905149991332831232/kaeIBpUZ_normal.jpg"/>
    <x v="10"/>
    <s v="https://twitter.com/#!/christine_dantz/status/1124030718789726208"/>
    <m/>
    <m/>
    <s v="1124030718789726208"/>
    <s v="1124005653331226624"/>
    <b v="0"/>
    <n v="0"/>
    <s v="2930312581"/>
    <b v="0"/>
    <s v="en"/>
    <m/>
    <s v=""/>
    <b v="0"/>
    <n v="0"/>
    <s v=""/>
    <s v="Twitter Web App"/>
    <b v="0"/>
    <s v="1124005653331226624"/>
    <s v="Tweet"/>
    <n v="0"/>
    <n v="0"/>
    <m/>
    <m/>
    <m/>
    <m/>
    <m/>
    <m/>
    <m/>
    <m/>
    <n v="1"/>
    <s v="1"/>
    <s v="1"/>
    <m/>
    <m/>
    <m/>
    <m/>
    <m/>
    <m/>
    <m/>
    <m/>
    <m/>
  </r>
  <r>
    <s v="dave_blazin"/>
    <s v="steephilllab"/>
    <m/>
    <m/>
    <m/>
    <m/>
    <m/>
    <m/>
    <m/>
    <m/>
    <s v="No"/>
    <n v="36"/>
    <m/>
    <m/>
    <x v="0"/>
    <d v="2019-05-02T23:47:23.000"/>
    <s v="@RobbinsGroupLLC @steephilllab Beautiful picture!  😎☮️"/>
    <m/>
    <m/>
    <x v="0"/>
    <m/>
    <s v="http://pbs.twimg.com/profile_images/1081200909357645825/avAofQXu_normal.jpg"/>
    <x v="11"/>
    <s v="https://twitter.com/#!/dave_blazin/status/1124098087205654530"/>
    <m/>
    <m/>
    <s v="1124098087205654530"/>
    <s v="1124005653331226624"/>
    <b v="0"/>
    <n v="2"/>
    <s v="2930312581"/>
    <b v="0"/>
    <s v="en"/>
    <m/>
    <s v=""/>
    <b v="0"/>
    <n v="0"/>
    <s v=""/>
    <s v="Twitter for iPhone"/>
    <b v="0"/>
    <s v="1124005653331226624"/>
    <s v="Tweet"/>
    <n v="0"/>
    <n v="0"/>
    <m/>
    <m/>
    <m/>
    <m/>
    <m/>
    <m/>
    <m/>
    <m/>
    <n v="2"/>
    <s v="1"/>
    <s v="1"/>
    <m/>
    <m/>
    <m/>
    <m/>
    <m/>
    <m/>
    <m/>
    <m/>
    <m/>
  </r>
  <r>
    <s v="dave_blazin"/>
    <s v="steephilllab"/>
    <m/>
    <m/>
    <m/>
    <m/>
    <m/>
    <m/>
    <m/>
    <m/>
    <s v="No"/>
    <n v="38"/>
    <m/>
    <m/>
    <x v="0"/>
    <d v="2019-05-02T23:47:31.000"/>
    <s v="RT @RobbinsGroupLLC: DID YOU KNOW?_x000a__x000a_&quot;According to @steephilllab, 'THCA is the most abundant #cannabinoid in the majority of #cannabis grown…"/>
    <m/>
    <m/>
    <x v="1"/>
    <m/>
    <s v="http://pbs.twimg.com/profile_images/1081200909357645825/avAofQXu_normal.jpg"/>
    <x v="12"/>
    <s v="https://twitter.com/#!/dave_blazin/status/1124098122865623040"/>
    <m/>
    <m/>
    <s v="1124098122865623040"/>
    <m/>
    <b v="0"/>
    <n v="0"/>
    <s v=""/>
    <b v="0"/>
    <s v="en"/>
    <m/>
    <s v=""/>
    <b v="0"/>
    <n v="22"/>
    <s v="1124005653331226624"/>
    <s v="Twitter for iPhone"/>
    <b v="0"/>
    <s v="1124005653331226624"/>
    <s v="Tweet"/>
    <n v="0"/>
    <n v="0"/>
    <m/>
    <m/>
    <m/>
    <m/>
    <m/>
    <m/>
    <m/>
    <m/>
    <n v="2"/>
    <s v="1"/>
    <s v="1"/>
    <m/>
    <m/>
    <m/>
    <m/>
    <m/>
    <m/>
    <m/>
    <m/>
    <m/>
  </r>
  <r>
    <s v="dvibz"/>
    <s v="steephilllab"/>
    <m/>
    <m/>
    <m/>
    <m/>
    <m/>
    <m/>
    <m/>
    <m/>
    <s v="No"/>
    <n v="40"/>
    <m/>
    <m/>
    <x v="0"/>
    <d v="2019-05-03T02:35:57.000"/>
    <s v="RT @RobbinsGroupLLC: DID YOU KNOW?_x000a__x000a_&quot;According to @steephilllab, 'THCA is the most abundant #cannabinoid in the majority of #cannabis grown…"/>
    <m/>
    <m/>
    <x v="1"/>
    <m/>
    <s v="http://pbs.twimg.com/profile_images/1068289707870547968/AIFytT5S_normal.jpg"/>
    <x v="13"/>
    <s v="https://twitter.com/#!/dvibz/status/1124140509428105217"/>
    <m/>
    <m/>
    <s v="1124140509428105217"/>
    <m/>
    <b v="0"/>
    <n v="0"/>
    <s v=""/>
    <b v="0"/>
    <s v="en"/>
    <m/>
    <s v=""/>
    <b v="0"/>
    <n v="22"/>
    <s v="1124005653331226624"/>
    <s v="Twitter for iPhone"/>
    <b v="0"/>
    <s v="1124005653331226624"/>
    <s v="Tweet"/>
    <n v="0"/>
    <n v="0"/>
    <m/>
    <m/>
    <m/>
    <m/>
    <m/>
    <m/>
    <m/>
    <m/>
    <n v="1"/>
    <s v="1"/>
    <s v="1"/>
    <m/>
    <m/>
    <m/>
    <m/>
    <m/>
    <m/>
    <m/>
    <m/>
    <m/>
  </r>
  <r>
    <s v="mycannatherapy"/>
    <s v="steephilllab"/>
    <m/>
    <m/>
    <m/>
    <m/>
    <m/>
    <m/>
    <m/>
    <m/>
    <s v="No"/>
    <n v="42"/>
    <m/>
    <m/>
    <x v="0"/>
    <d v="2019-05-03T02:57:58.000"/>
    <s v="RT @RobbinsGroupLLC: DID YOU KNOW?_x000a__x000a_&quot;According to @steephilllab, 'THCA is the most abundant #cannabinoid in the majority of #cannabis grown…"/>
    <m/>
    <m/>
    <x v="1"/>
    <m/>
    <s v="http://pbs.twimg.com/profile_images/966096818797871106/4LnjR0Q1_normal.jpg"/>
    <x v="14"/>
    <s v="https://twitter.com/#!/mycannatherapy/status/1124146048417636352"/>
    <m/>
    <m/>
    <s v="1124146048417636352"/>
    <m/>
    <b v="0"/>
    <n v="0"/>
    <s v=""/>
    <b v="0"/>
    <s v="en"/>
    <m/>
    <s v=""/>
    <b v="0"/>
    <n v="22"/>
    <s v="1124005653331226624"/>
    <s v="Twitter for iPhone"/>
    <b v="0"/>
    <s v="1124005653331226624"/>
    <s v="Tweet"/>
    <n v="0"/>
    <n v="0"/>
    <m/>
    <m/>
    <m/>
    <m/>
    <m/>
    <m/>
    <m/>
    <m/>
    <n v="1"/>
    <s v="1"/>
    <s v="1"/>
    <m/>
    <m/>
    <m/>
    <m/>
    <m/>
    <m/>
    <m/>
    <m/>
    <m/>
  </r>
  <r>
    <s v="burnadanilo"/>
    <s v="steephilllab"/>
    <m/>
    <m/>
    <m/>
    <m/>
    <m/>
    <m/>
    <m/>
    <m/>
    <s v="No"/>
    <n v="44"/>
    <m/>
    <m/>
    <x v="0"/>
    <d v="2019-05-03T04:59:19.000"/>
    <s v="@RobbinsGroupLLC @steephilllab #dankvapes https://t.co/AZfDYTw1gn"/>
    <m/>
    <m/>
    <x v="2"/>
    <s v="https://pbs.twimg.com/media/D5ngmSOWsAAiEtd.jpg"/>
    <s v="https://pbs.twimg.com/media/D5ngmSOWsAAiEtd.jpg"/>
    <x v="15"/>
    <s v="https://twitter.com/#!/burnadanilo/status/1124176587405053953"/>
    <m/>
    <m/>
    <s v="1124176587405053953"/>
    <s v="1124005653331226624"/>
    <b v="0"/>
    <n v="0"/>
    <s v="2930312581"/>
    <b v="0"/>
    <s v="und"/>
    <m/>
    <s v=""/>
    <b v="0"/>
    <n v="0"/>
    <s v=""/>
    <s v="Twitter Web Client"/>
    <b v="0"/>
    <s v="1124005653331226624"/>
    <s v="Tweet"/>
    <n v="0"/>
    <n v="0"/>
    <m/>
    <m/>
    <m/>
    <m/>
    <m/>
    <m/>
    <m/>
    <m/>
    <n v="1"/>
    <s v="1"/>
    <s v="1"/>
    <m/>
    <m/>
    <m/>
    <m/>
    <m/>
    <m/>
    <m/>
    <m/>
    <m/>
  </r>
  <r>
    <s v="slimedy_lfc"/>
    <s v="steephilllab"/>
    <m/>
    <m/>
    <m/>
    <m/>
    <m/>
    <m/>
    <m/>
    <m/>
    <s v="No"/>
    <n v="46"/>
    <m/>
    <m/>
    <x v="0"/>
    <d v="2019-05-03T05:48:01.000"/>
    <s v="RT @RobbinsGroupLLC: DID YOU KNOW?_x000a__x000a_&quot;According to @steephilllab, 'THCA is the most abundant #cannabinoid in the majority of #cannabis grown…"/>
    <m/>
    <m/>
    <x v="1"/>
    <m/>
    <s v="http://pbs.twimg.com/profile_images/1015581831641620480/L-k1GXmG_normal.jpg"/>
    <x v="16"/>
    <s v="https://twitter.com/#!/slimedy_lfc/status/1124188842314084352"/>
    <m/>
    <m/>
    <s v="1124188842314084352"/>
    <m/>
    <b v="0"/>
    <n v="0"/>
    <s v=""/>
    <b v="0"/>
    <s v="en"/>
    <m/>
    <s v=""/>
    <b v="0"/>
    <n v="22"/>
    <s v="1124005653331226624"/>
    <s v="Twitter Web Client"/>
    <b v="0"/>
    <s v="1124005653331226624"/>
    <s v="Tweet"/>
    <n v="0"/>
    <n v="0"/>
    <m/>
    <m/>
    <m/>
    <m/>
    <m/>
    <m/>
    <m/>
    <m/>
    <n v="1"/>
    <s v="1"/>
    <s v="1"/>
    <m/>
    <m/>
    <m/>
    <m/>
    <m/>
    <m/>
    <m/>
    <m/>
    <m/>
  </r>
  <r>
    <s v="mennasesto"/>
    <s v="steephilllab"/>
    <m/>
    <m/>
    <m/>
    <m/>
    <m/>
    <m/>
    <m/>
    <m/>
    <s v="No"/>
    <n v="48"/>
    <m/>
    <m/>
    <x v="0"/>
    <d v="2019-05-03T09:38:32.000"/>
    <s v="RT @RobbinsGroupLLC: DID YOU KNOW?_x000a__x000a_&quot;According to @steephilllab, 'THCA is the most abundant #cannabinoid in the majority of #cannabis grown…"/>
    <m/>
    <m/>
    <x v="1"/>
    <m/>
    <s v="http://pbs.twimg.com/profile_images/1825299861/IMG_2180_normal.JPG"/>
    <x v="17"/>
    <s v="https://twitter.com/#!/mennasesto/status/1124246855276273664"/>
    <m/>
    <m/>
    <s v="1124246855276273664"/>
    <m/>
    <b v="0"/>
    <n v="0"/>
    <s v=""/>
    <b v="0"/>
    <s v="en"/>
    <m/>
    <s v=""/>
    <b v="0"/>
    <n v="22"/>
    <s v="1124005653331226624"/>
    <s v="Twitter for Android"/>
    <b v="0"/>
    <s v="1124005653331226624"/>
    <s v="Tweet"/>
    <n v="0"/>
    <n v="0"/>
    <m/>
    <m/>
    <m/>
    <m/>
    <m/>
    <m/>
    <m/>
    <m/>
    <n v="1"/>
    <s v="1"/>
    <s v="1"/>
    <m/>
    <m/>
    <m/>
    <m/>
    <m/>
    <m/>
    <m/>
    <m/>
    <m/>
  </r>
  <r>
    <s v="vapospy"/>
    <s v="steephilllab"/>
    <m/>
    <m/>
    <m/>
    <m/>
    <m/>
    <m/>
    <m/>
    <m/>
    <s v="No"/>
    <n v="50"/>
    <m/>
    <m/>
    <x v="0"/>
    <d v="2019-05-03T10:48:39.000"/>
    <s v="RT @RobbinsGroupLLC: DID YOU KNOW?_x000a__x000a_&quot;According to @steephilllab, 'THCA is the most abundant #cannabinoid in the majority of #cannabis grown…"/>
    <m/>
    <m/>
    <x v="1"/>
    <m/>
    <s v="http://pbs.twimg.com/profile_images/974117977099444224/SlvEOV8-_normal.jpg"/>
    <x v="18"/>
    <s v="https://twitter.com/#!/vapospy/status/1124264500499243008"/>
    <m/>
    <m/>
    <s v="1124264500499243008"/>
    <m/>
    <b v="0"/>
    <n v="0"/>
    <s v=""/>
    <b v="0"/>
    <s v="en"/>
    <m/>
    <s v=""/>
    <b v="0"/>
    <n v="22"/>
    <s v="1124005653331226624"/>
    <s v="Twitter Web Client"/>
    <b v="0"/>
    <s v="1124005653331226624"/>
    <s v="Tweet"/>
    <n v="0"/>
    <n v="0"/>
    <m/>
    <m/>
    <m/>
    <m/>
    <m/>
    <m/>
    <m/>
    <m/>
    <n v="1"/>
    <s v="1"/>
    <s v="1"/>
    <m/>
    <m/>
    <m/>
    <m/>
    <m/>
    <m/>
    <m/>
    <m/>
    <m/>
  </r>
  <r>
    <s v="kevin14070"/>
    <s v="vapospy"/>
    <m/>
    <m/>
    <m/>
    <m/>
    <m/>
    <m/>
    <m/>
    <m/>
    <s v="No"/>
    <n v="52"/>
    <m/>
    <m/>
    <x v="0"/>
    <d v="2019-05-03T11:34:07.000"/>
    <s v="@RobbinsGroupLLC @vapospy @steephilllab https://t.co/2oCgMetiwq"/>
    <m/>
    <m/>
    <x v="0"/>
    <s v="https://pbs.twimg.com/tweet_video_thumb/D5o7AQdXkAIm1tr.jpg"/>
    <s v="https://pbs.twimg.com/tweet_video_thumb/D5o7AQdXkAIm1tr.jpg"/>
    <x v="19"/>
    <s v="https://twitter.com/#!/kevin14070/status/1124275943432966145"/>
    <m/>
    <m/>
    <s v="1124275943432966145"/>
    <s v="1124005653331226624"/>
    <b v="0"/>
    <n v="0"/>
    <s v="2930312581"/>
    <b v="0"/>
    <s v="und"/>
    <m/>
    <s v=""/>
    <b v="0"/>
    <n v="0"/>
    <s v=""/>
    <s v="Twitter for Android"/>
    <b v="0"/>
    <s v="1124005653331226624"/>
    <s v="Tweet"/>
    <n v="0"/>
    <n v="0"/>
    <m/>
    <m/>
    <m/>
    <m/>
    <m/>
    <m/>
    <m/>
    <m/>
    <n v="1"/>
    <s v="1"/>
    <s v="1"/>
    <m/>
    <m/>
    <m/>
    <m/>
    <m/>
    <m/>
    <m/>
    <m/>
    <m/>
  </r>
  <r>
    <s v="spitfire0214"/>
    <s v="steephilllab"/>
    <m/>
    <m/>
    <m/>
    <m/>
    <m/>
    <m/>
    <m/>
    <m/>
    <s v="No"/>
    <n v="55"/>
    <m/>
    <m/>
    <x v="0"/>
    <d v="2019-05-03T12:40:18.000"/>
    <s v="RT @RobbinsGroupLLC: DID YOU KNOW?_x000a__x000a_&quot;According to @steephilllab, 'THCA is the most abundant #cannabinoid in the majority of #cannabis grown…"/>
    <m/>
    <m/>
    <x v="1"/>
    <m/>
    <s v="http://pbs.twimg.com/profile_images/1111212527806005248/3rz2z0nx_normal.jpg"/>
    <x v="20"/>
    <s v="https://twitter.com/#!/spitfire0214/status/1124292599458795520"/>
    <m/>
    <m/>
    <s v="1124292599458795520"/>
    <m/>
    <b v="0"/>
    <n v="0"/>
    <s v=""/>
    <b v="0"/>
    <s v="en"/>
    <m/>
    <s v=""/>
    <b v="0"/>
    <n v="22"/>
    <s v="1124005653331226624"/>
    <s v="Twitter for iPhone"/>
    <b v="0"/>
    <s v="1124005653331226624"/>
    <s v="Tweet"/>
    <n v="0"/>
    <n v="0"/>
    <m/>
    <m/>
    <m/>
    <m/>
    <m/>
    <m/>
    <m/>
    <m/>
    <n v="1"/>
    <s v="1"/>
    <s v="1"/>
    <m/>
    <m/>
    <m/>
    <m/>
    <m/>
    <m/>
    <m/>
    <m/>
    <m/>
  </r>
  <r>
    <s v="teslamarbrand"/>
    <s v="steephilllab"/>
    <m/>
    <m/>
    <m/>
    <m/>
    <m/>
    <m/>
    <m/>
    <m/>
    <s v="No"/>
    <n v="57"/>
    <m/>
    <m/>
    <x v="0"/>
    <d v="2019-05-03T12:45:37.000"/>
    <s v="RT @RobbinsGroupLLC: DID YOU KNOW?_x000a__x000a_&quot;According to @steephilllab, 'THCA is the most abundant #cannabinoid in the majority of #cannabis grown…"/>
    <m/>
    <m/>
    <x v="1"/>
    <m/>
    <s v="http://pbs.twimg.com/profile_images/661974734096039936/9OXx0hfX_normal.jpg"/>
    <x v="21"/>
    <s v="https://twitter.com/#!/teslamarbrand/status/1124293934698639360"/>
    <m/>
    <m/>
    <s v="1124293934698639360"/>
    <m/>
    <b v="0"/>
    <n v="0"/>
    <s v=""/>
    <b v="0"/>
    <s v="en"/>
    <m/>
    <s v=""/>
    <b v="0"/>
    <n v="0"/>
    <s v="1124005653331226624"/>
    <s v="Twitter Web Client"/>
    <b v="0"/>
    <s v="1124005653331226624"/>
    <s v="Tweet"/>
    <n v="0"/>
    <n v="0"/>
    <m/>
    <m/>
    <m/>
    <m/>
    <m/>
    <m/>
    <m/>
    <m/>
    <n v="1"/>
    <s v="1"/>
    <s v="1"/>
    <m/>
    <m/>
    <m/>
    <m/>
    <m/>
    <m/>
    <m/>
    <m/>
    <m/>
  </r>
  <r>
    <s v="bleeding4kansas"/>
    <s v="steephilllab"/>
    <m/>
    <m/>
    <m/>
    <m/>
    <m/>
    <m/>
    <m/>
    <m/>
    <s v="No"/>
    <n v="59"/>
    <m/>
    <m/>
    <x v="0"/>
    <d v="2019-05-03T14:20:32.000"/>
    <s v="RT @RobbinsGroupLLC: DID YOU KNOW?_x000a__x000a_&quot;According to @steephilllab, 'THCA is the most abundant #cannabinoid in the majority of #cannabis grown…"/>
    <m/>
    <m/>
    <x v="1"/>
    <m/>
    <s v="http://pbs.twimg.com/profile_images/1063139971891048448/QSO9BNVr_normal.jpg"/>
    <x v="22"/>
    <s v="https://twitter.com/#!/bleeding4kansas/status/1124317823269068800"/>
    <m/>
    <m/>
    <s v="1124317823269068800"/>
    <m/>
    <b v="0"/>
    <n v="0"/>
    <s v=""/>
    <b v="0"/>
    <s v="en"/>
    <m/>
    <s v=""/>
    <b v="0"/>
    <n v="0"/>
    <s v="1124005653331226624"/>
    <s v="Twitter for Android"/>
    <b v="0"/>
    <s v="1124005653331226624"/>
    <s v="Tweet"/>
    <n v="0"/>
    <n v="0"/>
    <m/>
    <m/>
    <m/>
    <m/>
    <m/>
    <m/>
    <m/>
    <m/>
    <n v="1"/>
    <s v="1"/>
    <s v="1"/>
    <m/>
    <m/>
    <m/>
    <m/>
    <m/>
    <m/>
    <m/>
    <m/>
    <m/>
  </r>
  <r>
    <s v="abvishnubi"/>
    <s v="steephilllab"/>
    <m/>
    <m/>
    <m/>
    <m/>
    <m/>
    <m/>
    <m/>
    <m/>
    <s v="No"/>
    <n v="61"/>
    <m/>
    <m/>
    <x v="0"/>
    <d v="2019-05-03T15:25:47.000"/>
    <s v="RT @RobbinsGroupLLC: DID YOU KNOW?_x000a__x000a_&quot;According to @steephilllab, 'THCA is the most abundant #cannabinoid in the majority of #cannabis grown…"/>
    <m/>
    <m/>
    <x v="1"/>
    <m/>
    <s v="http://pbs.twimg.com/profile_images/1124310264764039168/fx2zeEbq_normal.png"/>
    <x v="23"/>
    <s v="https://twitter.com/#!/abvishnubi/status/1124334244426334209"/>
    <m/>
    <m/>
    <s v="1124334244426334209"/>
    <m/>
    <b v="0"/>
    <n v="0"/>
    <s v=""/>
    <b v="0"/>
    <s v="en"/>
    <m/>
    <s v=""/>
    <b v="0"/>
    <n v="22"/>
    <s v="1124005653331226624"/>
    <s v="Twitter Web Client"/>
    <b v="0"/>
    <s v="1124005653331226624"/>
    <s v="Tweet"/>
    <n v="0"/>
    <n v="0"/>
    <m/>
    <m/>
    <m/>
    <m/>
    <m/>
    <m/>
    <m/>
    <m/>
    <n v="1"/>
    <s v="1"/>
    <s v="1"/>
    <m/>
    <m/>
    <m/>
    <m/>
    <m/>
    <m/>
    <m/>
    <m/>
    <m/>
  </r>
  <r>
    <s v="boygiuly"/>
    <s v="steephilllab"/>
    <m/>
    <m/>
    <m/>
    <m/>
    <m/>
    <m/>
    <m/>
    <m/>
    <s v="No"/>
    <n v="63"/>
    <m/>
    <m/>
    <x v="0"/>
    <d v="2019-05-03T16:11:00.000"/>
    <s v="RT @RobbinsGroupLLC: DID YOU KNOW?_x000a__x000a_&quot;According to @steephilllab, 'THCA is the most abundant #cannabinoid in the majority of #cannabis grown…"/>
    <m/>
    <m/>
    <x v="1"/>
    <m/>
    <s v="http://pbs.twimg.com/profile_images/1065662047021658112/HWuAjtEy_normal.jpg"/>
    <x v="24"/>
    <s v="https://twitter.com/#!/boygiuly/status/1124345622025441280"/>
    <m/>
    <m/>
    <s v="1124345622025441280"/>
    <m/>
    <b v="0"/>
    <n v="0"/>
    <s v=""/>
    <b v="0"/>
    <s v="en"/>
    <m/>
    <s v=""/>
    <b v="0"/>
    <n v="0"/>
    <s v="1124005653331226624"/>
    <s v="Twitter for iPhone"/>
    <b v="0"/>
    <s v="1124005653331226624"/>
    <s v="Tweet"/>
    <n v="0"/>
    <n v="0"/>
    <m/>
    <m/>
    <m/>
    <m/>
    <m/>
    <m/>
    <m/>
    <m/>
    <n v="1"/>
    <s v="1"/>
    <s v="1"/>
    <m/>
    <m/>
    <m/>
    <m/>
    <m/>
    <m/>
    <m/>
    <m/>
    <m/>
  </r>
  <r>
    <s v="hotel25360678"/>
    <s v="steephilllab"/>
    <m/>
    <m/>
    <m/>
    <m/>
    <m/>
    <m/>
    <m/>
    <m/>
    <s v="No"/>
    <n v="65"/>
    <m/>
    <m/>
    <x v="0"/>
    <d v="2019-05-03T16:24:39.000"/>
    <s v="RT @RobbinsGroupLLC: DID YOU KNOW?_x000a__x000a_&quot;According to @steephilllab, 'THCA is the most abundant #cannabinoid in the majority of #cannabis grown…"/>
    <m/>
    <m/>
    <x v="1"/>
    <m/>
    <s v="http://abs.twimg.com/sticky/default_profile_images/default_profile_normal.png"/>
    <x v="25"/>
    <s v="https://twitter.com/#!/hotel25360678/status/1124349057231667200"/>
    <m/>
    <m/>
    <s v="1124349057231667200"/>
    <m/>
    <b v="0"/>
    <n v="0"/>
    <s v=""/>
    <b v="0"/>
    <s v="en"/>
    <m/>
    <s v=""/>
    <b v="0"/>
    <n v="22"/>
    <s v="1124005653331226624"/>
    <s v="Twitter for Android"/>
    <b v="0"/>
    <s v="1124005653331226624"/>
    <s v="Tweet"/>
    <n v="0"/>
    <n v="0"/>
    <m/>
    <m/>
    <m/>
    <m/>
    <m/>
    <m/>
    <m/>
    <m/>
    <n v="1"/>
    <s v="1"/>
    <s v="1"/>
    <m/>
    <m/>
    <m/>
    <m/>
    <m/>
    <m/>
    <m/>
    <m/>
    <m/>
  </r>
  <r>
    <s v="420linksuk"/>
    <s v="steephilllab"/>
    <m/>
    <m/>
    <m/>
    <m/>
    <m/>
    <m/>
    <m/>
    <m/>
    <s v="No"/>
    <n v="67"/>
    <m/>
    <m/>
    <x v="0"/>
    <d v="2019-05-03T16:30:00.000"/>
    <s v="RT @RobbinsGroupLLC: DID YOU KNOW?_x000a__x000a_&quot;According to @steephilllab, 'THCA is the most abundant #cannabinoid in the majority of #cannabis grown…"/>
    <m/>
    <m/>
    <x v="1"/>
    <m/>
    <s v="http://pbs.twimg.com/profile_images/1083828547276468224/QvSQYBj-_normal.jpg"/>
    <x v="26"/>
    <s v="https://twitter.com/#!/420linksuk/status/1124350404706357249"/>
    <m/>
    <m/>
    <s v="1124350404706357249"/>
    <m/>
    <b v="0"/>
    <n v="0"/>
    <s v=""/>
    <b v="0"/>
    <s v="en"/>
    <m/>
    <s v=""/>
    <b v="0"/>
    <n v="22"/>
    <s v="1124005653331226624"/>
    <s v="Twitter Web Client"/>
    <b v="0"/>
    <s v="1124005653331226624"/>
    <s v="Tweet"/>
    <n v="0"/>
    <n v="0"/>
    <m/>
    <m/>
    <m/>
    <m/>
    <m/>
    <m/>
    <m/>
    <m/>
    <n v="1"/>
    <s v="1"/>
    <s v="1"/>
    <m/>
    <m/>
    <m/>
    <m/>
    <m/>
    <m/>
    <m/>
    <m/>
    <m/>
  </r>
  <r>
    <s v="rickoehn"/>
    <s v="steephilllab"/>
    <m/>
    <m/>
    <m/>
    <m/>
    <m/>
    <m/>
    <m/>
    <m/>
    <s v="No"/>
    <n v="69"/>
    <m/>
    <m/>
    <x v="0"/>
    <d v="2019-05-03T17:00:17.000"/>
    <s v="RT @RobbinsGroupLLC: DID YOU KNOW?_x000a__x000a_&quot;According to @steephilllab, 'THCA is the most abundant #cannabinoid in the majority of #cannabis grown…"/>
    <m/>
    <m/>
    <x v="1"/>
    <m/>
    <s v="http://pbs.twimg.com/profile_images/2123487216/Rick._normal.jpeg"/>
    <x v="27"/>
    <s v="https://twitter.com/#!/rickoehn/status/1124358025643548672"/>
    <m/>
    <m/>
    <s v="1124358025643548672"/>
    <m/>
    <b v="0"/>
    <n v="0"/>
    <s v=""/>
    <b v="0"/>
    <s v="en"/>
    <m/>
    <s v=""/>
    <b v="0"/>
    <n v="22"/>
    <s v="1124005653331226624"/>
    <s v="Twitter for Android"/>
    <b v="0"/>
    <s v="1124005653331226624"/>
    <s v="Tweet"/>
    <n v="0"/>
    <n v="0"/>
    <m/>
    <m/>
    <m/>
    <m/>
    <m/>
    <m/>
    <m/>
    <m/>
    <n v="1"/>
    <s v="1"/>
    <s v="1"/>
    <m/>
    <m/>
    <m/>
    <m/>
    <m/>
    <m/>
    <m/>
    <m/>
    <m/>
  </r>
  <r>
    <s v="aglsoundprod"/>
    <s v="steephilllab"/>
    <m/>
    <m/>
    <m/>
    <m/>
    <m/>
    <m/>
    <m/>
    <m/>
    <s v="No"/>
    <n v="71"/>
    <m/>
    <m/>
    <x v="0"/>
    <d v="2019-05-03T19:46:22.000"/>
    <s v="RT @RobbinsGroupLLC: DID YOU KNOW?_x000a__x000a_&quot;According to @steephilllab, 'THCA is the most abundant #cannabinoid in the majority of #cannabis grown…"/>
    <m/>
    <m/>
    <x v="1"/>
    <m/>
    <s v="http://pbs.twimg.com/profile_images/705628134448635904/-rDba4DR_normal.jpg"/>
    <x v="28"/>
    <s v="https://twitter.com/#!/aglsoundprod/status/1124399820326805504"/>
    <m/>
    <m/>
    <s v="1124399820326805504"/>
    <m/>
    <b v="0"/>
    <n v="0"/>
    <s v=""/>
    <b v="0"/>
    <s v="en"/>
    <m/>
    <s v=""/>
    <b v="0"/>
    <n v="0"/>
    <s v="1124005653331226624"/>
    <s v="Twitter for iPhone"/>
    <b v="0"/>
    <s v="1124005653331226624"/>
    <s v="Tweet"/>
    <n v="0"/>
    <n v="0"/>
    <m/>
    <m/>
    <m/>
    <m/>
    <m/>
    <m/>
    <m/>
    <m/>
    <n v="1"/>
    <s v="1"/>
    <s v="1"/>
    <m/>
    <m/>
    <m/>
    <m/>
    <m/>
    <m/>
    <m/>
    <m/>
    <m/>
  </r>
  <r>
    <s v="gearendo"/>
    <s v="steephilllab"/>
    <m/>
    <m/>
    <m/>
    <m/>
    <m/>
    <m/>
    <m/>
    <m/>
    <s v="No"/>
    <n v="73"/>
    <m/>
    <m/>
    <x v="0"/>
    <d v="2019-05-04T01:21:52.000"/>
    <s v="RT @RobbinsGroupLLC: DID YOU KNOW?_x000a__x000a_&quot;According to @steephilllab, 'THCA is the most abundant #cannabinoid in the majority of #cannabis grown…"/>
    <m/>
    <m/>
    <x v="1"/>
    <m/>
    <s v="http://pbs.twimg.com/profile_images/1122271386565611520/3jN5AD-g_normal.png"/>
    <x v="29"/>
    <s v="https://twitter.com/#!/gearendo/status/1124484254434377728"/>
    <m/>
    <m/>
    <s v="1124484254434377728"/>
    <m/>
    <b v="0"/>
    <n v="0"/>
    <s v=""/>
    <b v="0"/>
    <s v="en"/>
    <m/>
    <s v=""/>
    <b v="0"/>
    <n v="0"/>
    <s v="1124005653331226624"/>
    <s v="Twitter Web App"/>
    <b v="0"/>
    <s v="1124005653331226624"/>
    <s v="Tweet"/>
    <n v="0"/>
    <n v="0"/>
    <m/>
    <m/>
    <m/>
    <m/>
    <m/>
    <m/>
    <m/>
    <m/>
    <n v="1"/>
    <s v="1"/>
    <s v="1"/>
    <m/>
    <m/>
    <m/>
    <m/>
    <m/>
    <m/>
    <m/>
    <m/>
    <m/>
  </r>
  <r>
    <s v="agold420"/>
    <s v="steephilllab"/>
    <m/>
    <m/>
    <m/>
    <m/>
    <m/>
    <m/>
    <m/>
    <m/>
    <s v="No"/>
    <n v="75"/>
    <m/>
    <m/>
    <x v="0"/>
    <d v="2019-05-04T06:49:23.000"/>
    <s v="@RobbinsGroupLLC @steephilllab https://t.co/fTMEPDFgMs"/>
    <s v="https://www.facebook.com/login/?next=https%3A%2F%2Fwww.facebook.com%2Fgroups%2F359576118008076%2F"/>
    <s v="facebook.com"/>
    <x v="0"/>
    <m/>
    <s v="http://pbs.twimg.com/profile_images/1121692412013756416/qDPMxLKF_normal.jpg"/>
    <x v="30"/>
    <s v="https://twitter.com/#!/agold420/status/1124566673338454016"/>
    <m/>
    <m/>
    <s v="1124566673338454016"/>
    <s v="1124005653331226624"/>
    <b v="0"/>
    <n v="0"/>
    <s v="2930312581"/>
    <b v="0"/>
    <s v="und"/>
    <m/>
    <s v=""/>
    <b v="0"/>
    <n v="0"/>
    <s v=""/>
    <s v="Twitter for Android"/>
    <b v="0"/>
    <s v="1124005653331226624"/>
    <s v="Tweet"/>
    <n v="0"/>
    <n v="0"/>
    <m/>
    <m/>
    <m/>
    <m/>
    <m/>
    <m/>
    <m/>
    <m/>
    <n v="1"/>
    <s v="1"/>
    <s v="1"/>
    <m/>
    <m/>
    <m/>
    <m/>
    <m/>
    <m/>
    <m/>
    <m/>
    <m/>
  </r>
  <r>
    <s v="greengoldfarm1"/>
    <s v="steephilllab"/>
    <m/>
    <m/>
    <m/>
    <m/>
    <m/>
    <m/>
    <m/>
    <m/>
    <s v="No"/>
    <n v="77"/>
    <m/>
    <m/>
    <x v="0"/>
    <d v="2019-05-04T12:49:41.000"/>
    <s v="@RobbinsGroupLLC @steephilllab Top strains on deck,  Dm me now for order 📩📩"/>
    <m/>
    <m/>
    <x v="0"/>
    <m/>
    <s v="http://pbs.twimg.com/profile_images/1124091972208287744/9gof1gFD_normal.jpg"/>
    <x v="31"/>
    <s v="https://twitter.com/#!/greengoldfarm1/status/1124657349761929217"/>
    <m/>
    <m/>
    <s v="1124657349761929217"/>
    <s v="1124005653331226624"/>
    <b v="0"/>
    <n v="0"/>
    <s v="2930312581"/>
    <b v="0"/>
    <s v="en"/>
    <m/>
    <s v=""/>
    <b v="0"/>
    <n v="0"/>
    <s v=""/>
    <s v="Twitter for Android"/>
    <b v="0"/>
    <s v="1124005653331226624"/>
    <s v="Tweet"/>
    <n v="0"/>
    <n v="0"/>
    <m/>
    <m/>
    <m/>
    <m/>
    <m/>
    <m/>
    <m/>
    <m/>
    <n v="1"/>
    <s v="1"/>
    <s v="1"/>
    <m/>
    <m/>
    <m/>
    <m/>
    <m/>
    <m/>
    <m/>
    <m/>
    <m/>
  </r>
  <r>
    <s v="necannabiswatch"/>
    <s v="steephilllab"/>
    <m/>
    <m/>
    <m/>
    <m/>
    <m/>
    <m/>
    <m/>
    <m/>
    <s v="No"/>
    <n v="79"/>
    <m/>
    <m/>
    <x v="0"/>
    <d v="2019-05-06T21:12:27.000"/>
    <s v="RT @RobbinsGroupLLC: DID YOU KNOW?_x000a__x000a_&quot;According to @steephilllab, 'THCA is the most abundant #cannabinoid in the majority of #cannabis grown…"/>
    <m/>
    <m/>
    <x v="1"/>
    <m/>
    <s v="http://pbs.twimg.com/profile_images/1072311507730472960/HskUvjAQ_normal.jpg"/>
    <x v="32"/>
    <s v="https://twitter.com/#!/necannabiswatch/status/1125508647914758144"/>
    <m/>
    <m/>
    <s v="1125508647914758144"/>
    <m/>
    <b v="0"/>
    <n v="0"/>
    <s v=""/>
    <b v="0"/>
    <s v="en"/>
    <m/>
    <s v=""/>
    <b v="0"/>
    <n v="23"/>
    <s v="1124005653331226624"/>
    <s v="Twitter for Android"/>
    <b v="0"/>
    <s v="1124005653331226624"/>
    <s v="Tweet"/>
    <n v="0"/>
    <n v="0"/>
    <m/>
    <m/>
    <m/>
    <m/>
    <m/>
    <m/>
    <m/>
    <m/>
    <n v="1"/>
    <s v="1"/>
    <s v="1"/>
    <m/>
    <m/>
    <m/>
    <m/>
    <m/>
    <m/>
    <m/>
    <m/>
    <m/>
  </r>
  <r>
    <s v="maven4_michelle"/>
    <s v="steephilllab"/>
    <m/>
    <m/>
    <m/>
    <m/>
    <m/>
    <m/>
    <m/>
    <m/>
    <s v="No"/>
    <n v="81"/>
    <m/>
    <m/>
    <x v="0"/>
    <d v="2019-04-11T01:08:19.000"/>
    <s v="#Repost @steephilllab_x000a_Made by image.downloader_x000a_· · · ·_x000a_For more information, call (510) 562 7400, or email us at in… https://t.co/wRn993tO41"/>
    <s v="https://twitter.com/i/web/status/1116145920872263680"/>
    <s v="twitter.com"/>
    <x v="3"/>
    <m/>
    <s v="http://pbs.twimg.com/profile_images/819465264991502336/8HHJhr4Z_normal.jpg"/>
    <x v="33"/>
    <s v="https://twitter.com/#!/maven4_michelle/status/1116145920872263680"/>
    <m/>
    <m/>
    <s v="1116145920872263680"/>
    <m/>
    <b v="0"/>
    <n v="0"/>
    <s v=""/>
    <b v="0"/>
    <s v="en"/>
    <m/>
    <s v=""/>
    <b v="0"/>
    <n v="0"/>
    <s v=""/>
    <s v="Instagram"/>
    <b v="1"/>
    <s v="1116145920872263680"/>
    <s v="Tweet"/>
    <n v="0"/>
    <n v="0"/>
    <m/>
    <m/>
    <m/>
    <m/>
    <m/>
    <m/>
    <m/>
    <m/>
    <n v="2"/>
    <s v="1"/>
    <s v="1"/>
    <n v="0"/>
    <n v="0"/>
    <n v="0"/>
    <n v="0"/>
    <n v="0"/>
    <n v="0"/>
    <n v="18"/>
    <n v="100"/>
    <n v="18"/>
  </r>
  <r>
    <s v="maven4_michelle"/>
    <s v="steephilllab"/>
    <m/>
    <m/>
    <m/>
    <m/>
    <m/>
    <m/>
    <m/>
    <m/>
    <s v="No"/>
    <n v="82"/>
    <m/>
    <m/>
    <x v="0"/>
    <d v="2019-05-23T18:22:40.000"/>
    <s v="#Repost @steephilllab_x000a_Made by image.downloader_x000a_· · · ·_x000a_To get more information on cartridge testing, call or email us, contact info in our bio! ._x000a_._x000a_#cannabistesting #cleanmeds #cannabislab… https://t.co/CEtd0Igk8m"/>
    <s v="https://www.instagram.com/p/Bx0KBDNBYXTAnzpmgx1d7Wjx9qirchn7ehVE0w0/?igshid=3ic0aw31l2wf"/>
    <s v="instagram.com"/>
    <x v="4"/>
    <m/>
    <s v="http://pbs.twimg.com/profile_images/819465264991502336/8HHJhr4Z_normal.jpg"/>
    <x v="34"/>
    <s v="https://twitter.com/#!/maven4_michelle/status/1131626515882434560"/>
    <m/>
    <m/>
    <s v="1131626515882434560"/>
    <m/>
    <b v="0"/>
    <n v="0"/>
    <s v=""/>
    <b v="0"/>
    <s v="en"/>
    <m/>
    <s v=""/>
    <b v="0"/>
    <n v="0"/>
    <s v=""/>
    <s v="Instagram"/>
    <b v="0"/>
    <s v="1131626515882434560"/>
    <s v="Tweet"/>
    <n v="0"/>
    <n v="0"/>
    <m/>
    <m/>
    <m/>
    <m/>
    <m/>
    <m/>
    <m/>
    <m/>
    <n v="2"/>
    <s v="1"/>
    <s v="1"/>
    <n v="0"/>
    <n v="0"/>
    <n v="0"/>
    <n v="0"/>
    <n v="0"/>
    <n v="0"/>
    <n v="25"/>
    <n v="100"/>
    <n v="25"/>
  </r>
  <r>
    <s v="spucky117"/>
    <s v="steephilllab"/>
    <m/>
    <m/>
    <m/>
    <m/>
    <m/>
    <m/>
    <m/>
    <m/>
    <s v="No"/>
    <n v="83"/>
    <m/>
    <m/>
    <x v="0"/>
    <d v="2019-05-23T18:47:31.000"/>
    <s v="RT @steephilllab: https://t.co/Kxf9FUkP0z"/>
    <m/>
    <m/>
    <x v="0"/>
    <s v="https://pbs.twimg.com/media/D7Rb5dAVUAAWs5w.jpg"/>
    <s v="https://pbs.twimg.com/media/D7Rb5dAVUAAWs5w.jpg"/>
    <x v="35"/>
    <s v="https://twitter.com/#!/spucky117/status/1131632767719100418"/>
    <m/>
    <m/>
    <s v="1131632767719100418"/>
    <m/>
    <b v="0"/>
    <n v="0"/>
    <s v=""/>
    <b v="0"/>
    <s v="und"/>
    <m/>
    <s v=""/>
    <b v="0"/>
    <n v="3"/>
    <s v="1131630456607203329"/>
    <s v="Twitter for iPhone"/>
    <b v="0"/>
    <s v="1131630456607203329"/>
    <s v="Tweet"/>
    <n v="0"/>
    <n v="0"/>
    <m/>
    <m/>
    <m/>
    <m/>
    <m/>
    <m/>
    <m/>
    <m/>
    <n v="1"/>
    <s v="1"/>
    <s v="1"/>
    <n v="0"/>
    <n v="0"/>
    <n v="0"/>
    <n v="0"/>
    <n v="0"/>
    <n v="0"/>
    <n v="2"/>
    <n v="100"/>
    <n v="2"/>
  </r>
  <r>
    <s v="cannabisxpose"/>
    <s v="steephilllab"/>
    <m/>
    <m/>
    <m/>
    <m/>
    <m/>
    <m/>
    <m/>
    <m/>
    <s v="No"/>
    <n v="84"/>
    <m/>
    <m/>
    <x v="0"/>
    <d v="2019-05-23T22:37:21.000"/>
    <s v="RT @steephilllab: https://t.co/Kxf9FUkP0z"/>
    <m/>
    <m/>
    <x v="0"/>
    <s v="https://pbs.twimg.com/media/D7Rb5dAVUAAWs5w.jpg"/>
    <s v="https://pbs.twimg.com/media/D7Rb5dAVUAAWs5w.jpg"/>
    <x v="36"/>
    <s v="https://twitter.com/#!/cannabisxpose/status/1131690607284445185"/>
    <m/>
    <m/>
    <s v="1131690607284445185"/>
    <m/>
    <b v="0"/>
    <n v="0"/>
    <s v=""/>
    <b v="0"/>
    <s v="und"/>
    <m/>
    <s v=""/>
    <b v="0"/>
    <n v="3"/>
    <s v="1131630456607203329"/>
    <s v="Twitter for iPhone"/>
    <b v="0"/>
    <s v="1131630456607203329"/>
    <s v="Tweet"/>
    <n v="0"/>
    <n v="0"/>
    <m/>
    <m/>
    <m/>
    <m/>
    <m/>
    <m/>
    <m/>
    <m/>
    <n v="1"/>
    <s v="1"/>
    <s v="1"/>
    <n v="0"/>
    <n v="0"/>
    <n v="0"/>
    <n v="0"/>
    <n v="0"/>
    <n v="0"/>
    <n v="2"/>
    <n v="100"/>
    <n v="2"/>
  </r>
  <r>
    <s v="lilolep"/>
    <s v="steephilllab"/>
    <m/>
    <m/>
    <m/>
    <m/>
    <m/>
    <m/>
    <m/>
    <m/>
    <s v="No"/>
    <n v="85"/>
    <m/>
    <m/>
    <x v="0"/>
    <d v="2019-05-24T05:46:44.000"/>
    <s v="RT @steephilllab: https://t.co/Kxf9FUkP0z"/>
    <m/>
    <m/>
    <x v="0"/>
    <s v="https://pbs.twimg.com/media/D7Rb5dAVUAAWs5w.jpg"/>
    <s v="https://pbs.twimg.com/media/D7Rb5dAVUAAWs5w.jpg"/>
    <x v="37"/>
    <s v="https://twitter.com/#!/lilolep/status/1131798666287689728"/>
    <m/>
    <m/>
    <s v="1131798666287689728"/>
    <m/>
    <b v="0"/>
    <n v="0"/>
    <s v=""/>
    <b v="0"/>
    <s v="und"/>
    <m/>
    <s v=""/>
    <b v="0"/>
    <n v="3"/>
    <s v="1131630456607203329"/>
    <s v="Twitter for iPhone"/>
    <b v="0"/>
    <s v="1131630456607203329"/>
    <s v="Tweet"/>
    <n v="0"/>
    <n v="0"/>
    <m/>
    <m/>
    <m/>
    <m/>
    <m/>
    <m/>
    <m/>
    <m/>
    <n v="1"/>
    <s v="1"/>
    <s v="1"/>
    <n v="0"/>
    <n v="0"/>
    <n v="0"/>
    <n v="0"/>
    <n v="0"/>
    <n v="0"/>
    <n v="2"/>
    <n v="100"/>
    <n v="2"/>
  </r>
  <r>
    <s v="hidde_plntrm"/>
    <s v="beardedgreenly"/>
    <m/>
    <m/>
    <m/>
    <m/>
    <m/>
    <m/>
    <m/>
    <m/>
    <s v="Yes"/>
    <n v="86"/>
    <m/>
    <m/>
    <x v="0"/>
    <d v="2019-05-27T11:30:25.000"/>
    <s v="@vocnederland @Topshelfgrower @Sourcing_Guru @THCaptainHOOTER @DSutton1986 @DanaLarsen @edrosenthal @steephilllab @wercshoplabs @BeardedGreenly I’ve seen this with Brix+"/>
    <m/>
    <m/>
    <x v="0"/>
    <m/>
    <s v="http://pbs.twimg.com/profile_images/1088486226200592391/UeGPW92G_normal.jpg"/>
    <x v="38"/>
    <s v="https://twitter.com/#!/hidde_plntrm/status/1132972320249847809"/>
    <m/>
    <m/>
    <s v="1132972320249847809"/>
    <s v="1132972161629605888"/>
    <b v="0"/>
    <n v="3"/>
    <s v="58798049"/>
    <b v="0"/>
    <s v="en"/>
    <m/>
    <s v=""/>
    <b v="0"/>
    <n v="0"/>
    <s v=""/>
    <s v="Twitter for iPhone"/>
    <b v="0"/>
    <s v="1132972161629605888"/>
    <s v="Tweet"/>
    <n v="0"/>
    <n v="0"/>
    <m/>
    <m/>
    <m/>
    <m/>
    <m/>
    <m/>
    <m/>
    <m/>
    <n v="1"/>
    <s v="3"/>
    <s v="3"/>
    <m/>
    <m/>
    <m/>
    <m/>
    <m/>
    <m/>
    <m/>
    <m/>
    <m/>
  </r>
  <r>
    <s v="beardedgreenly"/>
    <s v="wercshoplabs"/>
    <m/>
    <m/>
    <m/>
    <m/>
    <m/>
    <m/>
    <m/>
    <m/>
    <s v="No"/>
    <n v="87"/>
    <m/>
    <m/>
    <x v="0"/>
    <d v="2019-05-27T12:29:59.000"/>
    <s v="@hidde_plntrm @vocnederland @Topshelfgrower @Sourcing_Guru @THCaptainHOOTER @DSutton1986 @DanaLarsen @edrosenthal @steephilllab @wercshoplabs This."/>
    <m/>
    <m/>
    <x v="0"/>
    <m/>
    <s v="http://pbs.twimg.com/profile_images/913910602522796032/-jcG1AFM_normal.jpg"/>
    <x v="39"/>
    <s v="https://twitter.com/#!/beardedgreenly/status/1132987309241065472"/>
    <m/>
    <m/>
    <s v="1132987309241065472"/>
    <s v="1132972320249847809"/>
    <b v="0"/>
    <n v="1"/>
    <s v="327445207"/>
    <b v="0"/>
    <s v="en"/>
    <m/>
    <s v=""/>
    <b v="0"/>
    <n v="0"/>
    <s v=""/>
    <s v="Twitter for Android"/>
    <b v="0"/>
    <s v="1132972320249847809"/>
    <s v="Tweet"/>
    <n v="0"/>
    <n v="0"/>
    <m/>
    <m/>
    <m/>
    <m/>
    <m/>
    <m/>
    <m/>
    <m/>
    <n v="1"/>
    <s v="3"/>
    <s v="3"/>
    <m/>
    <m/>
    <m/>
    <m/>
    <m/>
    <m/>
    <m/>
    <m/>
    <m/>
  </r>
  <r>
    <s v="billgri"/>
    <s v="beardedgreenly"/>
    <m/>
    <m/>
    <m/>
    <m/>
    <m/>
    <m/>
    <m/>
    <m/>
    <s v="No"/>
    <n v="97"/>
    <m/>
    <m/>
    <x v="0"/>
    <d v="2019-05-28T05:14:58.000"/>
    <s v="@vocnederland @Topshelfgrower @Sourcing_Guru @THCaptainHOOTER @DSutton1986 @DanaLarsen @edrosenthal @hidde_plntrm @steephilllab @wercshoplabs @BeardedGreenly Do you know if it’s grown indoor or outdoor?"/>
    <m/>
    <m/>
    <x v="0"/>
    <m/>
    <s v="http://pbs.twimg.com/profile_images/1115592899456978944/QB8ZwSXo_normal.jpg"/>
    <x v="40"/>
    <s v="https://twitter.com/#!/billgri/status/1133240222584639489"/>
    <m/>
    <m/>
    <s v="1133240222584639489"/>
    <s v="1132972161629605888"/>
    <b v="0"/>
    <n v="0"/>
    <s v="58798049"/>
    <b v="0"/>
    <s v="en"/>
    <m/>
    <s v=""/>
    <b v="0"/>
    <n v="0"/>
    <s v=""/>
    <s v="Twitter for iPhone"/>
    <b v="0"/>
    <s v="1132972161629605888"/>
    <s v="Tweet"/>
    <n v="0"/>
    <n v="0"/>
    <m/>
    <m/>
    <m/>
    <m/>
    <m/>
    <m/>
    <m/>
    <m/>
    <n v="1"/>
    <s v="3"/>
    <s v="3"/>
    <m/>
    <m/>
    <m/>
    <m/>
    <m/>
    <m/>
    <m/>
    <m/>
    <m/>
  </r>
  <r>
    <s v="vocnederland"/>
    <s v="beardedgreenly"/>
    <m/>
    <m/>
    <m/>
    <m/>
    <m/>
    <m/>
    <m/>
    <m/>
    <s v="Yes"/>
    <n v="98"/>
    <m/>
    <m/>
    <x v="0"/>
    <d v="2019-05-28T06:16:29.000"/>
    <s v="@billgri @Topshelfgrower @Sourcing_Guru @THCaptainHOOTER @DSutton1986 @DanaLarsen @edrosenthal @hidde_plntrm @steephilllab @wercshoplabs @BeardedGreenly Indoor."/>
    <m/>
    <m/>
    <x v="0"/>
    <m/>
    <s v="http://pbs.twimg.com/profile_images/968880480962654209/rwV32z_t_normal.jpg"/>
    <x v="41"/>
    <s v="https://twitter.com/#!/vocnederland/status/1133255702645018624"/>
    <m/>
    <m/>
    <s v="1133255702645018624"/>
    <s v="1133240222584639489"/>
    <b v="0"/>
    <n v="1"/>
    <s v="158674250"/>
    <b v="0"/>
    <s v="nl"/>
    <m/>
    <s v=""/>
    <b v="0"/>
    <n v="0"/>
    <s v=""/>
    <s v="Twitter for iPad"/>
    <b v="0"/>
    <s v="1133240222584639489"/>
    <s v="Tweet"/>
    <n v="0"/>
    <n v="0"/>
    <m/>
    <m/>
    <m/>
    <m/>
    <m/>
    <m/>
    <m/>
    <m/>
    <n v="1"/>
    <s v="3"/>
    <s v="3"/>
    <m/>
    <m/>
    <m/>
    <m/>
    <m/>
    <m/>
    <m/>
    <m/>
    <m/>
  </r>
  <r>
    <s v="cccc5"/>
    <s v="steephilllab"/>
    <m/>
    <m/>
    <m/>
    <m/>
    <m/>
    <m/>
    <m/>
    <m/>
    <s v="No"/>
    <n v="128"/>
    <m/>
    <m/>
    <x v="1"/>
    <d v="2019-04-03T20:54:13.000"/>
    <s v="@steephilllab super smart Reggie Gaudino talks #cannabis #genetics analyticalcannabis conference @ Hilton San Francisco Airport Bayfront https://t.co/ebXmrSuPqx"/>
    <s v="https://www.instagram.com/p/BvzrnJ-nU3brR15EzVdoC3uImbThQomb8niDfM0/?utm_source=ig_twitter_share&amp;igshid=4o01nc3wapdm"/>
    <s v="instagram.com"/>
    <x v="5"/>
    <m/>
    <s v="http://pbs.twimg.com/profile_images/1666851836/CBWBiophoto_normal.jpg"/>
    <x v="42"/>
    <s v="https://twitter.com/#!/cccc5/status/1113545261433753601"/>
    <n v="37.5900105"/>
    <n v="-122.34283766"/>
    <s v="1113545261433753601"/>
    <m/>
    <b v="0"/>
    <n v="2"/>
    <s v="129956940"/>
    <b v="0"/>
    <s v="en"/>
    <m/>
    <s v=""/>
    <b v="0"/>
    <n v="1"/>
    <s v=""/>
    <s v="Instagram"/>
    <b v="0"/>
    <s v="1113545261433753601"/>
    <s v="Tweet"/>
    <n v="0"/>
    <n v="0"/>
    <s v="-122.4039361,37.5681114 _x000a_-122.3308186,37.5681114 _x000a_-122.3308186,37.604114 _x000a_-122.4039361,37.604114"/>
    <s v="United States"/>
    <s v="US"/>
    <s v="Burlingame, CA"/>
    <s v="9cee92fec370baf9"/>
    <s v="Burlingame"/>
    <s v="city"/>
    <s v="https://api.twitter.com/1.1/geo/id/9cee92fec370baf9.json"/>
    <n v="1"/>
    <s v="1"/>
    <s v="1"/>
    <n v="2"/>
    <n v="13.333333333333334"/>
    <n v="0"/>
    <n v="0"/>
    <n v="0"/>
    <n v="0"/>
    <n v="13"/>
    <n v="86.66666666666667"/>
    <n v="15"/>
  </r>
  <r>
    <s v="jasonk_infocast"/>
    <s v="cccc5"/>
    <m/>
    <m/>
    <m/>
    <m/>
    <m/>
    <m/>
    <m/>
    <m/>
    <s v="No"/>
    <n v="129"/>
    <m/>
    <m/>
    <x v="0"/>
    <d v="2019-04-03T20:59:23.000"/>
    <s v="RT @cccc5: @steephilllab super smart Reggie Gaudino talks #cannabis #genetics analyticalcannabis conference @ Hilton San Francisco Airportâ€¦"/>
    <m/>
    <m/>
    <x v="5"/>
    <m/>
    <s v="http://pbs.twimg.com/profile_images/883409171722379264/u8feUWWC_normal.jpg"/>
    <x v="43"/>
    <s v="https://twitter.com/#!/jasonk_infocast/status/1113546560921456640"/>
    <m/>
    <m/>
    <s v="1113546560921456640"/>
    <m/>
    <b v="0"/>
    <n v="0"/>
    <s v=""/>
    <b v="0"/>
    <s v="en"/>
    <m/>
    <s v=""/>
    <b v="0"/>
    <n v="1"/>
    <s v="1113545261433753601"/>
    <s v="Twitter Web Client"/>
    <b v="0"/>
    <s v="1113545261433753601"/>
    <s v="Tweet"/>
    <n v="0"/>
    <n v="0"/>
    <m/>
    <m/>
    <m/>
    <m/>
    <m/>
    <m/>
    <m/>
    <m/>
    <n v="1"/>
    <s v="1"/>
    <s v="1"/>
    <m/>
    <m/>
    <m/>
    <m/>
    <m/>
    <m/>
    <m/>
    <m/>
    <m/>
  </r>
  <r>
    <s v="jasonk_infocast"/>
    <s v="steephilllab"/>
    <m/>
    <m/>
    <m/>
    <m/>
    <m/>
    <m/>
    <m/>
    <m/>
    <s v="No"/>
    <n v="131"/>
    <m/>
    <m/>
    <x v="0"/>
    <d v="2019-05-29T22:28:03.000"/>
    <s v="RT @steephilllab: Join our President, Dr. Reggie Gaudino, at CannaWest in LA. Click link for event details!_x000a__x000a_https://t.co/WPoBvCSMFs https:…"/>
    <s v="https://infocastinc.com/event/cannabis-compliance-west/"/>
    <s v="infocastinc.com"/>
    <x v="0"/>
    <m/>
    <s v="http://pbs.twimg.com/profile_images/883409171722379264/u8feUWWC_normal.jpg"/>
    <x v="44"/>
    <s v="https://twitter.com/#!/jasonk_infocast/status/1133862593544708101"/>
    <m/>
    <m/>
    <s v="1133862593544708101"/>
    <m/>
    <b v="0"/>
    <n v="0"/>
    <s v=""/>
    <b v="0"/>
    <s v="en"/>
    <m/>
    <s v=""/>
    <b v="0"/>
    <n v="1"/>
    <s v="1133464179430453248"/>
    <s v="Twitter for Android"/>
    <b v="0"/>
    <s v="1133464179430453248"/>
    <s v="Tweet"/>
    <n v="0"/>
    <n v="0"/>
    <m/>
    <m/>
    <m/>
    <m/>
    <m/>
    <m/>
    <m/>
    <m/>
    <n v="2"/>
    <s v="1"/>
    <s v="1"/>
    <n v="0"/>
    <n v="0"/>
    <n v="0"/>
    <n v="0"/>
    <n v="0"/>
    <n v="0"/>
    <n v="18"/>
    <n v="100"/>
    <n v="18"/>
  </r>
  <r>
    <s v="jasonk_infocast"/>
    <s v="steephilllab"/>
    <m/>
    <m/>
    <m/>
    <m/>
    <m/>
    <m/>
    <m/>
    <m/>
    <s v="No"/>
    <n v="132"/>
    <m/>
    <m/>
    <x v="1"/>
    <d v="2019-05-30T01:01:57.000"/>
    <s v="@steephilllab Thx for the bump!"/>
    <m/>
    <m/>
    <x v="0"/>
    <m/>
    <s v="http://pbs.twimg.com/profile_images/883409171722379264/u8feUWWC_normal.jpg"/>
    <x v="45"/>
    <s v="https://twitter.com/#!/jasonk_infocast/status/1133901325048008704"/>
    <m/>
    <m/>
    <s v="1133901325048008704"/>
    <s v="1133464179430453248"/>
    <b v="0"/>
    <n v="0"/>
    <s v="129956940"/>
    <b v="0"/>
    <s v="en"/>
    <m/>
    <s v=""/>
    <b v="0"/>
    <n v="0"/>
    <s v=""/>
    <s v="Twitter for Android"/>
    <b v="0"/>
    <s v="1133464179430453248"/>
    <s v="Tweet"/>
    <n v="0"/>
    <n v="0"/>
    <m/>
    <m/>
    <m/>
    <m/>
    <m/>
    <m/>
    <m/>
    <m/>
    <n v="1"/>
    <s v="1"/>
    <s v="1"/>
    <n v="0"/>
    <n v="0"/>
    <n v="1"/>
    <n v="20"/>
    <n v="0"/>
    <n v="0"/>
    <n v="4"/>
    <n v="80"/>
    <n v="5"/>
  </r>
  <r>
    <s v="pharma_factory"/>
    <s v="steephilllab"/>
    <m/>
    <m/>
    <m/>
    <m/>
    <m/>
    <m/>
    <m/>
    <m/>
    <s v="No"/>
    <n v="133"/>
    <m/>
    <m/>
    <x v="0"/>
    <d v="2019-05-30T19:15:41.000"/>
    <s v="Mention by Reggie Gaudino from  @steephilllab thanks for recognition and _x000a_ https://t.co/ZqKDp2dbxj"/>
    <s v="https://www.linkedin.com/feed/update/urn:li:activity:6539937011296411650"/>
    <s v="linkedin.com"/>
    <x v="0"/>
    <m/>
    <s v="http://pbs.twimg.com/profile_images/1103717760612425734/f2LDbPz7_normal.jpg"/>
    <x v="46"/>
    <s v="https://twitter.com/#!/pharma_factory/status/1134176570829135876"/>
    <m/>
    <m/>
    <s v="1134176570829135876"/>
    <m/>
    <b v="0"/>
    <n v="0"/>
    <s v=""/>
    <b v="0"/>
    <s v="en"/>
    <m/>
    <s v=""/>
    <b v="0"/>
    <n v="0"/>
    <s v=""/>
    <s v="Twitter for Android"/>
    <b v="0"/>
    <s v="1134176570829135876"/>
    <s v="Tweet"/>
    <n v="0"/>
    <n v="0"/>
    <m/>
    <m/>
    <m/>
    <m/>
    <m/>
    <m/>
    <m/>
    <m/>
    <n v="1"/>
    <s v="1"/>
    <s v="1"/>
    <n v="0"/>
    <n v="0"/>
    <n v="0"/>
    <n v="0"/>
    <n v="0"/>
    <n v="0"/>
    <n v="10"/>
    <n v="100"/>
    <n v="10"/>
  </r>
  <r>
    <s v="drajbarboza"/>
    <s v="drajbarboza"/>
    <m/>
    <m/>
    <m/>
    <m/>
    <m/>
    <m/>
    <m/>
    <m/>
    <s v="No"/>
    <n v="134"/>
    <m/>
    <m/>
    <x v="2"/>
    <d v="2019-06-04T01:59:27.000"/>
    <s v="Vale muito optar por comida orgÃ¢nica ðŸŒ±ðŸ™‹ðŸ½â€â™€ï¸ https://t.co/CEspQxccY7"/>
    <s v="https://twitter.com/steephilllab/status/1062084485666136064"/>
    <s v="twitter.com"/>
    <x v="0"/>
    <m/>
    <s v="http://pbs.twimg.com/profile_images/812983483618435072/4KlmbygU_normal.jpg"/>
    <x v="47"/>
    <s v="https://twitter.com/#!/drajbarboza/status/1135727735136030723"/>
    <m/>
    <m/>
    <s v="1135727735136030723"/>
    <m/>
    <b v="0"/>
    <n v="0"/>
    <s v=""/>
    <b v="1"/>
    <s v="pt"/>
    <m/>
    <s v="1062084485666136064"/>
    <b v="0"/>
    <n v="0"/>
    <s v=""/>
    <s v="Twitter for iPhone"/>
    <b v="0"/>
    <s v="1135727735136030723"/>
    <s v="Tweet"/>
    <n v="0"/>
    <n v="0"/>
    <m/>
    <m/>
    <m/>
    <m/>
    <m/>
    <m/>
    <m/>
    <m/>
    <n v="1"/>
    <s v="7"/>
    <s v="7"/>
    <n v="0"/>
    <n v="0"/>
    <n v="0"/>
    <n v="0"/>
    <n v="0"/>
    <n v="0"/>
    <n v="13"/>
    <n v="100"/>
    <n v="13"/>
  </r>
  <r>
    <s v="auntzeldas"/>
    <s v="iriegenetics"/>
    <m/>
    <m/>
    <m/>
    <m/>
    <m/>
    <m/>
    <m/>
    <m/>
    <s v="No"/>
    <n v="135"/>
    <m/>
    <m/>
    <x v="0"/>
    <d v="2019-06-07T17:15:23.000"/>
    <s v="@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
    <m/>
    <m/>
    <x v="0"/>
    <m/>
    <s v="http://pbs.twimg.com/profile_images/1133126297939353602/L3Sbbkua_normal.png"/>
    <x v="48"/>
    <s v="https://twitter.com/#!/auntzeldas/status/1137045399909294080"/>
    <m/>
    <m/>
    <s v="1137045399909294080"/>
    <s v="1026599514327732226"/>
    <b v="0"/>
    <n v="2"/>
    <s v="809420593464537089"/>
    <b v="0"/>
    <s v="en"/>
    <m/>
    <s v=""/>
    <b v="0"/>
    <n v="0"/>
    <s v=""/>
    <s v="Twitter for iPhone"/>
    <b v="0"/>
    <s v="1026599514327732226"/>
    <s v="Tweet"/>
    <n v="0"/>
    <n v="0"/>
    <m/>
    <m/>
    <m/>
    <m/>
    <m/>
    <m/>
    <m/>
    <m/>
    <n v="1"/>
    <s v="2"/>
    <s v="2"/>
    <m/>
    <m/>
    <m/>
    <m/>
    <m/>
    <m/>
    <m/>
    <m/>
    <m/>
  </r>
  <r>
    <s v="adavidreynolds"/>
    <s v="steephilllab"/>
    <m/>
    <m/>
    <m/>
    <m/>
    <m/>
    <m/>
    <m/>
    <m/>
    <s v="No"/>
    <n v="155"/>
    <m/>
    <m/>
    <x v="0"/>
    <d v="2019-06-11T18:45:21.000"/>
    <s v="RT @RobbinsGroupLLC: THCA: Medicinal, Non-Psychotropic Cannabinoid: https://t.co/a4CB2rOqKa_x000a__x000a_&quot;According to @steephilllab, “THCA is the most…"/>
    <s v="https://cannabisaficionado.com/thca/"/>
    <s v="cannabisaficionado.com"/>
    <x v="0"/>
    <m/>
    <s v="http://pbs.twimg.com/profile_images/1051912108147847168/TCxECMip_normal.jpg"/>
    <x v="49"/>
    <s v="https://twitter.com/#!/adavidreynolds/status/1138517594439389185"/>
    <m/>
    <m/>
    <s v="1138517594439389185"/>
    <m/>
    <b v="0"/>
    <n v="0"/>
    <s v=""/>
    <b v="0"/>
    <s v="en"/>
    <m/>
    <s v=""/>
    <b v="0"/>
    <n v="6"/>
    <s v="1138516266099122176"/>
    <s v="Twitter Web Client"/>
    <b v="0"/>
    <s v="1138516266099122176"/>
    <s v="Tweet"/>
    <n v="0"/>
    <n v="0"/>
    <m/>
    <m/>
    <m/>
    <m/>
    <m/>
    <m/>
    <m/>
    <m/>
    <n v="1"/>
    <s v="1"/>
    <s v="1"/>
    <m/>
    <m/>
    <m/>
    <m/>
    <m/>
    <m/>
    <m/>
    <m/>
    <m/>
  </r>
  <r>
    <s v="monkeymasuda"/>
    <s v="steephilllab"/>
    <m/>
    <m/>
    <m/>
    <m/>
    <m/>
    <m/>
    <m/>
    <m/>
    <s v="No"/>
    <n v="157"/>
    <m/>
    <m/>
    <x v="0"/>
    <d v="2019-06-11T18:53:44.000"/>
    <s v="RT @RobbinsGroupLLC: THCA: Medicinal, Non-Psychotropic Cannabinoid: https://t.co/a4CB2rOqKa_x000a__x000a_&quot;According to @steephilllab, “THCA is the most…"/>
    <s v="https://cannabisaficionado.com/thca/"/>
    <s v="cannabisaficionado.com"/>
    <x v="0"/>
    <m/>
    <s v="http://pbs.twimg.com/profile_images/378800000714057269/548b3b661318be2561f6407c021dad3d_normal.jpeg"/>
    <x v="50"/>
    <s v="https://twitter.com/#!/monkeymasuda/status/1138519703196803072"/>
    <m/>
    <m/>
    <s v="1138519703196803072"/>
    <m/>
    <b v="0"/>
    <n v="0"/>
    <s v=""/>
    <b v="0"/>
    <s v="en"/>
    <m/>
    <s v=""/>
    <b v="0"/>
    <n v="6"/>
    <s v="1138516266099122176"/>
    <s v="Twitter Web App"/>
    <b v="0"/>
    <s v="1138516266099122176"/>
    <s v="Tweet"/>
    <n v="0"/>
    <n v="0"/>
    <m/>
    <m/>
    <m/>
    <m/>
    <m/>
    <m/>
    <m/>
    <m/>
    <n v="1"/>
    <s v="1"/>
    <s v="1"/>
    <m/>
    <m/>
    <m/>
    <m/>
    <m/>
    <m/>
    <m/>
    <m/>
    <m/>
  </r>
  <r>
    <s v="thecannachronic"/>
    <s v="steephilllab"/>
    <m/>
    <m/>
    <m/>
    <m/>
    <m/>
    <m/>
    <m/>
    <m/>
    <s v="No"/>
    <n v="159"/>
    <m/>
    <m/>
    <x v="0"/>
    <d v="2019-06-11T19:08:31.000"/>
    <s v="RT @RobbinsGroupLLC: THCA: Medicinal, Non-Psychotropic Cannabinoid: https://t.co/a4CB2rOqKa_x000a__x000a_&quot;According to @steephilllab, “THCA is the most…"/>
    <s v="https://cannabisaficionado.com/thca/"/>
    <s v="cannabisaficionado.com"/>
    <x v="0"/>
    <m/>
    <s v="http://pbs.twimg.com/profile_images/1036060996400545792/PGIj8W-j_normal.jpg"/>
    <x v="51"/>
    <s v="https://twitter.com/#!/thecannachronic/status/1138523421422305280"/>
    <m/>
    <m/>
    <s v="1138523421422305280"/>
    <m/>
    <b v="0"/>
    <n v="0"/>
    <s v=""/>
    <b v="0"/>
    <s v="en"/>
    <m/>
    <s v=""/>
    <b v="0"/>
    <n v="6"/>
    <s v="1138516266099122176"/>
    <s v="Twitter for iPhone"/>
    <b v="0"/>
    <s v="1138516266099122176"/>
    <s v="Tweet"/>
    <n v="0"/>
    <n v="0"/>
    <m/>
    <m/>
    <m/>
    <m/>
    <m/>
    <m/>
    <m/>
    <m/>
    <n v="1"/>
    <s v="1"/>
    <s v="1"/>
    <m/>
    <m/>
    <m/>
    <m/>
    <m/>
    <m/>
    <m/>
    <m/>
    <m/>
  </r>
  <r>
    <s v="cannektme"/>
    <s v="steephilllab"/>
    <m/>
    <m/>
    <m/>
    <m/>
    <m/>
    <m/>
    <m/>
    <m/>
    <s v="No"/>
    <n v="161"/>
    <m/>
    <m/>
    <x v="0"/>
    <d v="2019-06-12T19:03:46.000"/>
    <s v="RT @RobbinsGroupLLC: THCA: Medicinal, Non-Psychotropic Cannabinoid: https://t.co/a4CB2rOqKa_x000a__x000a_&quot;According to @steephilllab, “THCA is the most…"/>
    <s v="https://cannabisaficionado.com/thca/"/>
    <s v="cannabisaficionado.com"/>
    <x v="0"/>
    <m/>
    <s v="http://pbs.twimg.com/profile_images/1130497468439810048/gENlEZc7_normal.jpg"/>
    <x v="52"/>
    <s v="https://twitter.com/#!/cannektme/status/1138884617702977536"/>
    <m/>
    <m/>
    <s v="1138884617702977536"/>
    <m/>
    <b v="0"/>
    <n v="0"/>
    <s v=""/>
    <b v="0"/>
    <s v="en"/>
    <m/>
    <s v=""/>
    <b v="0"/>
    <n v="7"/>
    <s v="1138516266099122176"/>
    <s v="Cloohawk"/>
    <b v="0"/>
    <s v="1138516266099122176"/>
    <s v="Tweet"/>
    <n v="0"/>
    <n v="0"/>
    <m/>
    <m/>
    <m/>
    <m/>
    <m/>
    <m/>
    <m/>
    <m/>
    <n v="1"/>
    <s v="1"/>
    <s v="1"/>
    <m/>
    <m/>
    <m/>
    <m/>
    <m/>
    <m/>
    <m/>
    <m/>
    <m/>
  </r>
  <r>
    <s v="cannabijesus"/>
    <s v="steephilllab"/>
    <m/>
    <m/>
    <m/>
    <m/>
    <m/>
    <m/>
    <m/>
    <m/>
    <s v="No"/>
    <n v="163"/>
    <m/>
    <m/>
    <x v="0"/>
    <d v="2019-06-13T18:20:38.000"/>
    <s v="RT @RobbinsGroupLLC: CBN: This Unique Cannabinoid Will Help You Sleep: https://t.co/rPhYIJnYfs_x000a__x000a_&quot;According to @steephilllab in California,…"/>
    <s v="https://cannabisaficionado.com/cbn/"/>
    <s v="cannabisaficionado.com"/>
    <x v="0"/>
    <m/>
    <s v="http://pbs.twimg.com/profile_images/1134986836810588160/3_iFnLPd_normal.jpg"/>
    <x v="53"/>
    <s v="https://twitter.com/#!/cannabijesus/status/1139236149522817026"/>
    <m/>
    <m/>
    <s v="1139236149522817026"/>
    <m/>
    <b v="0"/>
    <n v="0"/>
    <s v=""/>
    <b v="0"/>
    <s v="en"/>
    <m/>
    <s v=""/>
    <b v="0"/>
    <n v="2"/>
    <s v="1139236012213886977"/>
    <s v="Twitter for iPhone"/>
    <b v="0"/>
    <s v="1139236012213886977"/>
    <s v="Tweet"/>
    <n v="0"/>
    <n v="0"/>
    <m/>
    <m/>
    <m/>
    <m/>
    <m/>
    <m/>
    <m/>
    <m/>
    <n v="1"/>
    <s v="1"/>
    <s v="1"/>
    <m/>
    <m/>
    <m/>
    <m/>
    <m/>
    <m/>
    <m/>
    <m/>
    <m/>
  </r>
  <r>
    <s v="steephilllab"/>
    <s v="steephilllab"/>
    <m/>
    <m/>
    <m/>
    <m/>
    <m/>
    <m/>
    <m/>
    <m/>
    <s v="No"/>
    <n v="165"/>
    <m/>
    <m/>
    <x v="2"/>
    <d v="2019-02-25T19:45:22.000"/>
    <s v="A Decade of Discovery. The first cannabis testing lab in the world is 10 years old! Steep Hill provides analytical and genetic services, R&amp;amp;D, Product development and consulting for distributors, producers and cultivators at every level of the cannabis industry. https://t.co/EbqXrVmtTN"/>
    <m/>
    <m/>
    <x v="0"/>
    <s v="https://pbs.twimg.com/media/D0Ro7QmUcAEml4V.jpg"/>
    <s v="https://pbs.twimg.com/media/D0Ro7QmUcAEml4V.jpg"/>
    <x v="54"/>
    <s v="https://twitter.com/#!/steephilllab/status/1100119582755323904"/>
    <m/>
    <m/>
    <s v="1100119582755323904"/>
    <m/>
    <b v="0"/>
    <n v="15"/>
    <s v=""/>
    <b v="0"/>
    <s v="en"/>
    <m/>
    <s v=""/>
    <b v="0"/>
    <n v="5"/>
    <s v=""/>
    <s v="Twitter Web Client"/>
    <b v="0"/>
    <s v="1100119582755323904"/>
    <s v="Retweet"/>
    <n v="0"/>
    <n v="0"/>
    <m/>
    <m/>
    <m/>
    <m/>
    <m/>
    <m/>
    <m/>
    <m/>
    <n v="6"/>
    <s v="1"/>
    <s v="1"/>
    <n v="0"/>
    <n v="0"/>
    <n v="1"/>
    <n v="2.380952380952381"/>
    <n v="0"/>
    <n v="0"/>
    <n v="41"/>
    <n v="97.61904761904762"/>
    <n v="42"/>
  </r>
  <r>
    <s v="steephilllab"/>
    <s v="steephilllab"/>
    <m/>
    <m/>
    <m/>
    <m/>
    <m/>
    <m/>
    <m/>
    <m/>
    <s v="No"/>
    <n v="166"/>
    <m/>
    <m/>
    <x v="2"/>
    <d v="2019-04-05T20:00:29.000"/>
    <s v="JOIN US ON APRIL 9TH!!_x000a__x000a_https://t.co/Uta68Kxwi6"/>
    <s v="https://www.cannabisscienceconference.com/program-and-speakers/"/>
    <s v="cannabisscienceconference.com"/>
    <x v="0"/>
    <m/>
    <s v="http://pbs.twimg.com/profile_images/568893433775812608/8TNg4DQm_normal.png"/>
    <x v="55"/>
    <s v="https://twitter.com/#!/steephilllab/status/1114256515316113409"/>
    <m/>
    <m/>
    <s v="1114256515316113409"/>
    <m/>
    <b v="0"/>
    <n v="1"/>
    <s v=""/>
    <b v="0"/>
    <s v="en"/>
    <m/>
    <s v=""/>
    <b v="0"/>
    <n v="0"/>
    <s v=""/>
    <s v="Twitter Web Client"/>
    <b v="0"/>
    <s v="1114256515316113409"/>
    <s v="Tweet"/>
    <n v="0"/>
    <n v="0"/>
    <m/>
    <m/>
    <m/>
    <m/>
    <m/>
    <m/>
    <m/>
    <m/>
    <n v="6"/>
    <s v="1"/>
    <s v="1"/>
    <n v="0"/>
    <n v="0"/>
    <n v="0"/>
    <n v="0"/>
    <n v="0"/>
    <n v="0"/>
    <n v="5"/>
    <n v="100"/>
    <n v="5"/>
  </r>
  <r>
    <s v="steephilllab"/>
    <s v="steephilllab"/>
    <m/>
    <m/>
    <m/>
    <m/>
    <m/>
    <m/>
    <m/>
    <m/>
    <s v="No"/>
    <n v="167"/>
    <m/>
    <m/>
    <x v="2"/>
    <d v="2019-05-23T18:38:20.000"/>
    <s v="https://t.co/Kxf9FUkP0z"/>
    <m/>
    <m/>
    <x v="0"/>
    <s v="https://pbs.twimg.com/media/D7Rb5dAVUAAWs5w.jpg"/>
    <s v="https://pbs.twimg.com/media/D7Rb5dAVUAAWs5w.jpg"/>
    <x v="56"/>
    <s v="https://twitter.com/#!/steephilllab/status/1131630456607203329"/>
    <m/>
    <m/>
    <s v="1131630456607203329"/>
    <m/>
    <b v="0"/>
    <n v="2"/>
    <s v=""/>
    <b v="0"/>
    <s v="und"/>
    <m/>
    <s v=""/>
    <b v="0"/>
    <n v="3"/>
    <s v=""/>
    <s v="Twitter Web Client"/>
    <b v="0"/>
    <s v="1131630456607203329"/>
    <s v="Tweet"/>
    <n v="0"/>
    <n v="0"/>
    <m/>
    <m/>
    <m/>
    <m/>
    <m/>
    <m/>
    <m/>
    <m/>
    <n v="6"/>
    <s v="1"/>
    <s v="1"/>
    <n v="0"/>
    <n v="0"/>
    <n v="0"/>
    <n v="0"/>
    <n v="0"/>
    <n v="0"/>
    <n v="0"/>
    <n v="0"/>
    <n v="0"/>
  </r>
  <r>
    <s v="steephilllab"/>
    <s v="steephilllab"/>
    <m/>
    <m/>
    <m/>
    <m/>
    <m/>
    <m/>
    <m/>
    <m/>
    <s v="No"/>
    <n v="168"/>
    <m/>
    <m/>
    <x v="2"/>
    <d v="2019-05-28T20:04:53.000"/>
    <s v="Join our President, Dr. Reggie Gaudino, at CannaWest in LA. Click link for event details!_x000a__x000a_https://t.co/WPoBvCSMFs https://t.co/Qvv0vxCeT0"/>
    <s v="https://infocastinc.com/event/cannabis-compliance-west/"/>
    <s v="infocastinc.com"/>
    <x v="0"/>
    <s v="https://pbs.twimg.com/media/D7rfpLQUEAAPrnf.jpg"/>
    <s v="https://pbs.twimg.com/media/D7rfpLQUEAAPrnf.jpg"/>
    <x v="57"/>
    <s v="https://twitter.com/#!/steephilllab/status/1133464179430453248"/>
    <m/>
    <m/>
    <s v="1133464179430453248"/>
    <m/>
    <b v="0"/>
    <n v="2"/>
    <s v=""/>
    <b v="0"/>
    <s v="en"/>
    <m/>
    <s v=""/>
    <b v="0"/>
    <n v="0"/>
    <s v=""/>
    <s v="Twitter Web Client"/>
    <b v="0"/>
    <s v="1133464179430453248"/>
    <s v="Tweet"/>
    <n v="0"/>
    <n v="0"/>
    <m/>
    <m/>
    <m/>
    <m/>
    <m/>
    <m/>
    <m/>
    <m/>
    <n v="6"/>
    <s v="1"/>
    <s v="1"/>
    <n v="0"/>
    <n v="0"/>
    <n v="0"/>
    <n v="0"/>
    <n v="0"/>
    <n v="0"/>
    <n v="15"/>
    <n v="100"/>
    <n v="15"/>
  </r>
  <r>
    <s v="steephilllab"/>
    <s v="steephilllab"/>
    <m/>
    <m/>
    <m/>
    <m/>
    <m/>
    <m/>
    <m/>
    <m/>
    <s v="No"/>
    <n v="169"/>
    <m/>
    <m/>
    <x v="2"/>
    <d v="2019-05-28T20:08:07.000"/>
    <s v="TODAY IS THE LAST DAY TO PURCHASE TICKETS!"/>
    <m/>
    <m/>
    <x v="0"/>
    <m/>
    <s v="http://pbs.twimg.com/profile_images/568893433775812608/8TNg4DQm_normal.png"/>
    <x v="58"/>
    <s v="https://twitter.com/#!/steephilllab/status/1133464991103836160"/>
    <m/>
    <m/>
    <s v="1133464991103836160"/>
    <s v="1133464179430453248"/>
    <b v="0"/>
    <n v="0"/>
    <s v="129956940"/>
    <b v="0"/>
    <s v="en"/>
    <m/>
    <s v=""/>
    <b v="0"/>
    <n v="0"/>
    <s v=""/>
    <s v="Twitter Web Client"/>
    <b v="0"/>
    <s v="1133464179430453248"/>
    <s v="Tweet"/>
    <n v="0"/>
    <n v="0"/>
    <m/>
    <m/>
    <m/>
    <m/>
    <m/>
    <m/>
    <m/>
    <m/>
    <n v="6"/>
    <s v="1"/>
    <s v="1"/>
    <n v="0"/>
    <n v="0"/>
    <n v="0"/>
    <n v="0"/>
    <n v="0"/>
    <n v="0"/>
    <n v="8"/>
    <n v="100"/>
    <n v="8"/>
  </r>
  <r>
    <s v="steephilllab"/>
    <s v="steephilllab"/>
    <m/>
    <m/>
    <m/>
    <m/>
    <m/>
    <m/>
    <m/>
    <m/>
    <s v="No"/>
    <n v="170"/>
    <m/>
    <m/>
    <x v="2"/>
    <d v="2019-05-30T19:06:37.000"/>
    <s v="https://t.co/iVxDAMjb6R"/>
    <s v="https://www.forbes.com/sites/andrebourque/2019/05/30/game-of-genomes-the-battle-for-the-king-of-cannabis-strains-is-just-heating-up/#3ef5859111b1"/>
    <s v="forbes.com"/>
    <x v="0"/>
    <m/>
    <s v="http://pbs.twimg.com/profile_images/568893433775812608/8TNg4DQm_normal.png"/>
    <x v="59"/>
    <s v="https://twitter.com/#!/steephilllab/status/1134174291996467200"/>
    <m/>
    <m/>
    <s v="1134174291996467200"/>
    <m/>
    <b v="0"/>
    <n v="0"/>
    <s v=""/>
    <b v="0"/>
    <s v="und"/>
    <m/>
    <s v=""/>
    <b v="0"/>
    <n v="0"/>
    <s v=""/>
    <s v="Twitter Web Client"/>
    <b v="0"/>
    <s v="1134174291996467200"/>
    <s v="Tweet"/>
    <n v="0"/>
    <n v="0"/>
    <m/>
    <m/>
    <m/>
    <m/>
    <m/>
    <m/>
    <m/>
    <m/>
    <n v="6"/>
    <s v="1"/>
    <s v="1"/>
    <n v="0"/>
    <n v="0"/>
    <n v="0"/>
    <n v="0"/>
    <n v="0"/>
    <n v="0"/>
    <n v="0"/>
    <n v="0"/>
    <n v="0"/>
  </r>
  <r>
    <s v="robbinsgroupllc"/>
    <s v="steephilllab"/>
    <m/>
    <m/>
    <m/>
    <m/>
    <m/>
    <m/>
    <m/>
    <m/>
    <s v="No"/>
    <n v="171"/>
    <m/>
    <m/>
    <x v="0"/>
    <d v="2019-05-02T17:40:05.000"/>
    <s v="DID YOU KNOW?_x000a__x000a_&quot;According to @steephilllab, 'THCA is the most abundant #cannabinoid in the majority of #cannabis grown in the U.S.' This medicinal molecule is anti-inflammatory, increases appetite, is anti-#tumor, combats #insomnia, and is antispasmodic.&quot;_x000a__x000a_#LearnAndTeachOthers https://t.co/MdPssU6dYC"/>
    <m/>
    <m/>
    <x v="6"/>
    <s v="https://pbs.twimg.com/media/D5lFLzTXkAA78pc.jpg"/>
    <s v="https://pbs.twimg.com/media/D5lFLzTXkAA78pc.jpg"/>
    <x v="60"/>
    <s v="https://twitter.com/#!/robbinsgroupllc/status/1124005653331226624"/>
    <m/>
    <m/>
    <s v="1124005653331226624"/>
    <m/>
    <b v="0"/>
    <n v="53"/>
    <s v=""/>
    <b v="0"/>
    <s v="en"/>
    <m/>
    <s v=""/>
    <b v="0"/>
    <n v="22"/>
    <s v=""/>
    <s v="Hootsuite Inc."/>
    <b v="0"/>
    <s v="1124005653331226624"/>
    <s v="Tweet"/>
    <n v="0"/>
    <n v="0"/>
    <m/>
    <m/>
    <m/>
    <m/>
    <m/>
    <m/>
    <m/>
    <m/>
    <n v="3"/>
    <s v="1"/>
    <s v="1"/>
    <n v="1"/>
    <n v="2.5"/>
    <n v="1"/>
    <n v="2.5"/>
    <n v="0"/>
    <n v="0"/>
    <n v="38"/>
    <n v="95"/>
    <n v="40"/>
  </r>
  <r>
    <s v="robbinsgroupllc"/>
    <s v="steephilllab"/>
    <m/>
    <m/>
    <m/>
    <m/>
    <m/>
    <m/>
    <m/>
    <m/>
    <s v="No"/>
    <n v="172"/>
    <m/>
    <m/>
    <x v="0"/>
    <d v="2019-06-11T18:40:05.000"/>
    <s v="THCA: Medicinal, Non-Psychotropic Cannabinoid: https://t.co/a4CB2rOqKa_x000a__x000a_&quot;According to @steephilllab, “THCA is the most abundant cannabinoid in cannabis grown in the U.S.” It is strongly anti-inflammatory, increases appetite, is anti-tumor, combats insomnia, and is antispasmodic.&quot; https://t.co/rehgQMI9oT"/>
    <s v="https://cannabisaficionado.com/thca/"/>
    <s v="cannabisaficionado.com"/>
    <x v="0"/>
    <s v="https://pbs.twimg.com/media/D8zSgiJWsAA8jMv.jpg"/>
    <s v="https://pbs.twimg.com/media/D8zSgiJWsAA8jMv.jpg"/>
    <x v="61"/>
    <s v="https://twitter.com/#!/robbinsgroupllc/status/1138516266099122176"/>
    <m/>
    <m/>
    <s v="1138516266099122176"/>
    <m/>
    <b v="0"/>
    <n v="7"/>
    <s v=""/>
    <b v="0"/>
    <s v="en"/>
    <m/>
    <s v=""/>
    <b v="0"/>
    <n v="6"/>
    <s v=""/>
    <s v="Hootsuite Inc."/>
    <b v="0"/>
    <s v="1138516266099122176"/>
    <s v="Tweet"/>
    <n v="0"/>
    <n v="0"/>
    <m/>
    <m/>
    <m/>
    <m/>
    <m/>
    <m/>
    <m/>
    <m/>
    <n v="3"/>
    <s v="1"/>
    <s v="1"/>
    <n v="1"/>
    <n v="2.7777777777777777"/>
    <n v="1"/>
    <n v="2.7777777777777777"/>
    <n v="0"/>
    <n v="0"/>
    <n v="34"/>
    <n v="94.44444444444444"/>
    <n v="36"/>
  </r>
  <r>
    <s v="robbinsgroupllc"/>
    <s v="steephilllab"/>
    <m/>
    <m/>
    <m/>
    <m/>
    <m/>
    <m/>
    <m/>
    <m/>
    <s v="No"/>
    <n v="173"/>
    <m/>
    <m/>
    <x v="0"/>
    <d v="2019-06-13T18:20:05.000"/>
    <s v="CBN: This Unique Cannabinoid Will Help You Sleep: https://t.co/rPhYIJnYfs_x000a__x000a_&quot;According to @steephilllab in California, “CBN is synergistic with CBD and THC for inducement of sleeping. When mixed in the correct ratios, #CBN becomes an effective sleep aid.” _x000a__x000a_#LearnAndTeachOthers https://t.co/xMqVI7nhYv"/>
    <s v="https://cannabisaficionado.com/cbn/"/>
    <s v="cannabisaficionado.com"/>
    <x v="7"/>
    <s v="https://pbs.twimg.com/media/D89hHXpWsAAUcid.jpg"/>
    <s v="https://pbs.twimg.com/media/D89hHXpWsAAUcid.jpg"/>
    <x v="62"/>
    <s v="https://twitter.com/#!/robbinsgroupllc/status/1139236012213886977"/>
    <m/>
    <m/>
    <s v="1139236012213886977"/>
    <m/>
    <b v="0"/>
    <n v="5"/>
    <s v=""/>
    <b v="0"/>
    <s v="en"/>
    <m/>
    <s v=""/>
    <b v="0"/>
    <n v="2"/>
    <s v=""/>
    <s v="Hootsuite Inc."/>
    <b v="0"/>
    <s v="1139236012213886977"/>
    <s v="Tweet"/>
    <n v="0"/>
    <n v="0"/>
    <m/>
    <m/>
    <m/>
    <m/>
    <m/>
    <m/>
    <m/>
    <m/>
    <n v="3"/>
    <s v="1"/>
    <s v="1"/>
    <n v="2"/>
    <n v="5.405405405405405"/>
    <n v="0"/>
    <n v="0"/>
    <n v="0"/>
    <n v="0"/>
    <n v="35"/>
    <n v="94.5945945945946"/>
    <n v="37"/>
  </r>
  <r>
    <s v="mcannabeing"/>
    <s v="steephilllab"/>
    <m/>
    <m/>
    <m/>
    <m/>
    <m/>
    <m/>
    <m/>
    <m/>
    <s v="No"/>
    <n v="174"/>
    <m/>
    <m/>
    <x v="0"/>
    <d v="2019-06-13T19:57:23.000"/>
    <s v="RT @RobbinsGroupLLC: CBN: This Unique Cannabinoid Will Help You Sleep: https://t.co/rPhYIJnYfs_x000a__x000a_&quot;According to @steephilllab in California,…"/>
    <s v="https://cannabisaficionado.com/cbn/"/>
    <s v="cannabisaficionado.com"/>
    <x v="0"/>
    <m/>
    <s v="http://pbs.twimg.com/profile_images/1121863936708698112/QhwQOMiu_normal.jpg"/>
    <x v="63"/>
    <s v="https://twitter.com/#!/mcannabeing/status/1139260496195018753"/>
    <m/>
    <m/>
    <s v="1139260496195018753"/>
    <m/>
    <b v="0"/>
    <n v="0"/>
    <s v=""/>
    <b v="0"/>
    <s v="en"/>
    <m/>
    <s v=""/>
    <b v="0"/>
    <n v="2"/>
    <s v="1139236012213886977"/>
    <s v="Twitter for iPad"/>
    <b v="0"/>
    <s v="113923601221388697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76">
    <i>
      <x v="1"/>
    </i>
    <i r="1">
      <x v="2"/>
    </i>
    <i r="2">
      <x v="56"/>
    </i>
    <i r="3">
      <x v="20"/>
    </i>
    <i r="1">
      <x v="4"/>
    </i>
    <i r="2">
      <x v="94"/>
    </i>
    <i r="3">
      <x v="21"/>
    </i>
    <i r="2">
      <x v="96"/>
    </i>
    <i r="3">
      <x v="21"/>
    </i>
    <i r="2">
      <x v="101"/>
    </i>
    <i r="3">
      <x v="1"/>
    </i>
    <i r="3">
      <x v="11"/>
    </i>
    <i r="3">
      <x v="16"/>
    </i>
    <i r="3">
      <x v="17"/>
    </i>
    <i r="2">
      <x v="102"/>
    </i>
    <i r="3">
      <x v="2"/>
    </i>
    <i r="3">
      <x v="20"/>
    </i>
    <i r="3">
      <x v="22"/>
    </i>
    <i r="2">
      <x v="107"/>
    </i>
    <i r="3">
      <x v="7"/>
    </i>
    <i r="1">
      <x v="5"/>
    </i>
    <i r="2">
      <x v="123"/>
    </i>
    <i r="3">
      <x v="18"/>
    </i>
    <i r="3">
      <x v="19"/>
    </i>
    <i r="3">
      <x v="20"/>
    </i>
    <i r="3">
      <x v="24"/>
    </i>
    <i r="2">
      <x v="124"/>
    </i>
    <i r="3">
      <x v="3"/>
    </i>
    <i r="3">
      <x v="5"/>
    </i>
    <i r="3">
      <x v="6"/>
    </i>
    <i r="3">
      <x v="10"/>
    </i>
    <i r="3">
      <x v="11"/>
    </i>
    <i r="3">
      <x v="12"/>
    </i>
    <i r="3">
      <x v="13"/>
    </i>
    <i r="3">
      <x v="15"/>
    </i>
    <i r="3">
      <x v="16"/>
    </i>
    <i r="3">
      <x v="17"/>
    </i>
    <i r="3">
      <x v="18"/>
    </i>
    <i r="3">
      <x v="20"/>
    </i>
    <i r="2">
      <x v="125"/>
    </i>
    <i r="3">
      <x v="2"/>
    </i>
    <i r="3">
      <x v="7"/>
    </i>
    <i r="3">
      <x v="13"/>
    </i>
    <i r="2">
      <x v="127"/>
    </i>
    <i r="3">
      <x v="22"/>
    </i>
    <i r="2">
      <x v="144"/>
    </i>
    <i r="3">
      <x v="19"/>
    </i>
    <i r="3">
      <x v="23"/>
    </i>
    <i r="2">
      <x v="145"/>
    </i>
    <i r="3">
      <x v="6"/>
    </i>
    <i r="2">
      <x v="148"/>
    </i>
    <i r="3">
      <x v="12"/>
    </i>
    <i r="3">
      <x v="13"/>
    </i>
    <i r="2">
      <x v="149"/>
    </i>
    <i r="3">
      <x v="6"/>
    </i>
    <i r="3">
      <x v="7"/>
    </i>
    <i r="3">
      <x v="21"/>
    </i>
    <i r="2">
      <x v="150"/>
    </i>
    <i r="3">
      <x v="23"/>
    </i>
    <i r="2">
      <x v="151"/>
    </i>
    <i r="3">
      <x v="2"/>
    </i>
    <i r="3">
      <x v="20"/>
    </i>
    <i r="1">
      <x v="6"/>
    </i>
    <i r="2">
      <x v="156"/>
    </i>
    <i r="3">
      <x v="2"/>
    </i>
    <i r="2">
      <x v="159"/>
    </i>
    <i r="3">
      <x v="18"/>
    </i>
    <i r="2">
      <x v="163"/>
    </i>
    <i r="3">
      <x v="19"/>
    </i>
    <i r="3">
      <x v="20"/>
    </i>
    <i r="2">
      <x v="164"/>
    </i>
    <i r="3">
      <x v="20"/>
    </i>
    <i r="2">
      <x v="165"/>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
        <i x="1" s="1"/>
        <i x="6" s="1"/>
        <i x="5" s="1"/>
        <i x="7" s="1"/>
        <i x="2"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75" totalsRowShown="0" headerRowDxfId="444" dataDxfId="443">
  <autoFilter ref="A2:BL175"/>
  <tableColumns count="64">
    <tableColumn id="1" name="Vertex 1" dataDxfId="442"/>
    <tableColumn id="2" name="Vertex 2" dataDxfId="441"/>
    <tableColumn id="3" name="Color" dataDxfId="440"/>
    <tableColumn id="4" name="Width" dataDxfId="439"/>
    <tableColumn id="11" name="Style" dataDxfId="438"/>
    <tableColumn id="5" name="Opacity" dataDxfId="437"/>
    <tableColumn id="6" name="Visibility" dataDxfId="436"/>
    <tableColumn id="10" name="Label" dataDxfId="435"/>
    <tableColumn id="12" name="Label Text Color" dataDxfId="434"/>
    <tableColumn id="13" name="Label Font Size" dataDxfId="433"/>
    <tableColumn id="14" name="Reciprocated?" dataDxfId="94"/>
    <tableColumn id="7" name="ID" dataDxfId="432"/>
    <tableColumn id="9" name="Dynamic Filter" dataDxfId="431"/>
    <tableColumn id="8" name="Add Your Own Columns Here" dataDxfId="430"/>
    <tableColumn id="15" name="Relationship" dataDxfId="429"/>
    <tableColumn id="16" name="Relationship Date (UTC)" dataDxfId="428"/>
    <tableColumn id="17" name="Tweet" dataDxfId="427"/>
    <tableColumn id="18" name="URLs in Tweet" dataDxfId="426"/>
    <tableColumn id="19" name="Domains in Tweet" dataDxfId="425"/>
    <tableColumn id="20" name="Hashtags in Tweet" dataDxfId="424"/>
    <tableColumn id="21" name="Media in Tweet" dataDxfId="423"/>
    <tableColumn id="22" name="Tweet Image File" dataDxfId="422"/>
    <tableColumn id="23" name="Tweet Date (UTC)" dataDxfId="421"/>
    <tableColumn id="24" name="Twitter Page for Tweet" dataDxfId="420"/>
    <tableColumn id="25" name="Latitude" dataDxfId="419"/>
    <tableColumn id="26" name="Longitude" dataDxfId="418"/>
    <tableColumn id="27" name="Imported ID" dataDxfId="417"/>
    <tableColumn id="28" name="In-Reply-To Tweet ID" dataDxfId="416"/>
    <tableColumn id="29" name="Favorited" dataDxfId="415"/>
    <tableColumn id="30" name="Favorite Count" dataDxfId="414"/>
    <tableColumn id="31" name="In-Reply-To User ID" dataDxfId="413"/>
    <tableColumn id="32" name="Is Quote Status" dataDxfId="412"/>
    <tableColumn id="33" name="Language" dataDxfId="411"/>
    <tableColumn id="34" name="Possibly Sensitive" dataDxfId="410"/>
    <tableColumn id="35" name="Quoted Status ID" dataDxfId="409"/>
    <tableColumn id="36" name="Retweeted" dataDxfId="408"/>
    <tableColumn id="37" name="Retweet Count" dataDxfId="407"/>
    <tableColumn id="38" name="Retweet ID" dataDxfId="406"/>
    <tableColumn id="39" name="Source" dataDxfId="405"/>
    <tableColumn id="40" name="Truncated" dataDxfId="404"/>
    <tableColumn id="41" name="Unified Twitter ID" dataDxfId="403"/>
    <tableColumn id="42" name="Imported Tweet Type" dataDxfId="402"/>
    <tableColumn id="43" name="Added By Extended Analysis" dataDxfId="401"/>
    <tableColumn id="44" name="Corrected By Extended Analysis" dataDxfId="400"/>
    <tableColumn id="45" name="Place Bounding Box" dataDxfId="399"/>
    <tableColumn id="46" name="Place Country" dataDxfId="398"/>
    <tableColumn id="47" name="Place Country Code" dataDxfId="397"/>
    <tableColumn id="48" name="Place Full Name" dataDxfId="396"/>
    <tableColumn id="49" name="Place ID" dataDxfId="395"/>
    <tableColumn id="50" name="Place Name" dataDxfId="394"/>
    <tableColumn id="51" name="Place Type" dataDxfId="393"/>
    <tableColumn id="52" name="Place URL" dataDxfId="392"/>
    <tableColumn id="53" name="Edge Weight"/>
    <tableColumn id="54" name="Vertex 1 Group" dataDxfId="31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314" dataDxfId="313">
  <autoFilter ref="A2:C13"/>
  <tableColumns count="3">
    <tableColumn id="1" name="Group 1" dataDxfId="312"/>
    <tableColumn id="2" name="Group 2" dataDxfId="311"/>
    <tableColumn id="3" name="Edges" dataDxfId="31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307" dataDxfId="306">
  <autoFilter ref="A1:P11"/>
  <tableColumns count="16">
    <tableColumn id="1" name="Top URLs in Tweet in Entire Graph" dataDxfId="305"/>
    <tableColumn id="2" name="Entire Graph Count" dataDxfId="304"/>
    <tableColumn id="3" name="Top URLs in Tweet in G1" dataDxfId="303"/>
    <tableColumn id="4" name="G1 Count" dataDxfId="302"/>
    <tableColumn id="5" name="Top URLs in Tweet in G2" dataDxfId="301"/>
    <tableColumn id="6" name="G2 Count" dataDxfId="300"/>
    <tableColumn id="7" name="Top URLs in Tweet in G3" dataDxfId="299"/>
    <tableColumn id="8" name="G3 Count" dataDxfId="298"/>
    <tableColumn id="9" name="Top URLs in Tweet in G4" dataDxfId="297"/>
    <tableColumn id="10" name="G4 Count" dataDxfId="296"/>
    <tableColumn id="11" name="Top URLs in Tweet in G5" dataDxfId="295"/>
    <tableColumn id="12" name="G5 Count" dataDxfId="294"/>
    <tableColumn id="13" name="Top URLs in Tweet in G6" dataDxfId="293"/>
    <tableColumn id="14" name="G6 Count" dataDxfId="292"/>
    <tableColumn id="15" name="Top URLs in Tweet in G7" dataDxfId="291"/>
    <tableColumn id="16" name="G7 Count" dataDxfId="2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2" totalsRowShown="0" headerRowDxfId="289" dataDxfId="288">
  <autoFilter ref="A14:P22"/>
  <tableColumns count="16">
    <tableColumn id="1" name="Top Domains in Tweet in Entire Graph" dataDxfId="287"/>
    <tableColumn id="2" name="Entire Graph Count" dataDxfId="286"/>
    <tableColumn id="3" name="Top Domains in Tweet in G1" dataDxfId="285"/>
    <tableColumn id="4" name="G1 Count" dataDxfId="284"/>
    <tableColumn id="5" name="Top Domains in Tweet in G2" dataDxfId="283"/>
    <tableColumn id="6" name="G2 Count" dataDxfId="282"/>
    <tableColumn id="7" name="Top Domains in Tweet in G3" dataDxfId="281"/>
    <tableColumn id="8" name="G3 Count" dataDxfId="280"/>
    <tableColumn id="9" name="Top Domains in Tweet in G4" dataDxfId="279"/>
    <tableColumn id="10" name="G4 Count" dataDxfId="278"/>
    <tableColumn id="11" name="Top Domains in Tweet in G5" dataDxfId="277"/>
    <tableColumn id="12" name="G5 Count" dataDxfId="276"/>
    <tableColumn id="13" name="Top Domains in Tweet in G6" dataDxfId="275"/>
    <tableColumn id="14" name="G6 Count" dataDxfId="274"/>
    <tableColumn id="15" name="Top Domains in Tweet in G7" dataDxfId="273"/>
    <tableColumn id="16" name="G7 Count" dataDxfId="27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P35" totalsRowShown="0" headerRowDxfId="271" dataDxfId="270">
  <autoFilter ref="A25:P35"/>
  <tableColumns count="16">
    <tableColumn id="1" name="Top Hashtags in Tweet in Entire Graph" dataDxfId="269"/>
    <tableColumn id="2" name="Entire Graph Count" dataDxfId="268"/>
    <tableColumn id="3" name="Top Hashtags in Tweet in G1" dataDxfId="267"/>
    <tableColumn id="4" name="G1 Count" dataDxfId="266"/>
    <tableColumn id="5" name="Top Hashtags in Tweet in G2" dataDxfId="265"/>
    <tableColumn id="6" name="G2 Count" dataDxfId="264"/>
    <tableColumn id="7" name="Top Hashtags in Tweet in G3" dataDxfId="263"/>
    <tableColumn id="8" name="G3 Count" dataDxfId="262"/>
    <tableColumn id="9" name="Top Hashtags in Tweet in G4" dataDxfId="261"/>
    <tableColumn id="10" name="G4 Count" dataDxfId="260"/>
    <tableColumn id="11" name="Top Hashtags in Tweet in G5" dataDxfId="259"/>
    <tableColumn id="12" name="G5 Count" dataDxfId="258"/>
    <tableColumn id="13" name="Top Hashtags in Tweet in G6" dataDxfId="257"/>
    <tableColumn id="14" name="G6 Count" dataDxfId="256"/>
    <tableColumn id="15" name="Top Hashtags in Tweet in G7" dataDxfId="255"/>
    <tableColumn id="16" name="G7 Count" dataDxfId="25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P48" totalsRowShown="0" headerRowDxfId="252" dataDxfId="251">
  <autoFilter ref="A38:P48"/>
  <tableColumns count="16">
    <tableColumn id="1" name="Top Words in Tweet in Entire Graph" dataDxfId="250"/>
    <tableColumn id="2" name="Entire Graph Count" dataDxfId="249"/>
    <tableColumn id="3" name="Top Words in Tweet in G1" dataDxfId="248"/>
    <tableColumn id="4" name="G1 Count" dataDxfId="247"/>
    <tableColumn id="5" name="Top Words in Tweet in G2" dataDxfId="246"/>
    <tableColumn id="6" name="G2 Count" dataDxfId="245"/>
    <tableColumn id="7" name="Top Words in Tweet in G3" dataDxfId="244"/>
    <tableColumn id="8" name="G3 Count" dataDxfId="243"/>
    <tableColumn id="9" name="Top Words in Tweet in G4" dataDxfId="242"/>
    <tableColumn id="10" name="G4 Count" dataDxfId="241"/>
    <tableColumn id="11" name="Top Words in Tweet in G5" dataDxfId="240"/>
    <tableColumn id="12" name="G5 Count" dataDxfId="239"/>
    <tableColumn id="13" name="Top Words in Tweet in G6" dataDxfId="238"/>
    <tableColumn id="14" name="G6 Count" dataDxfId="237"/>
    <tableColumn id="15" name="Top Words in Tweet in G7" dataDxfId="236"/>
    <tableColumn id="16" name="G7 Count" dataDxfId="23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P61" totalsRowShown="0" headerRowDxfId="233" dataDxfId="232">
  <autoFilter ref="A51:P61"/>
  <tableColumns count="16">
    <tableColumn id="1" name="Top Word Pairs in Tweet in Entire Graph" dataDxfId="231"/>
    <tableColumn id="2" name="Entire Graph Count" dataDxfId="230"/>
    <tableColumn id="3" name="Top Word Pairs in Tweet in G1" dataDxfId="229"/>
    <tableColumn id="4" name="G1 Count" dataDxfId="228"/>
    <tableColumn id="5" name="Top Word Pairs in Tweet in G2" dataDxfId="227"/>
    <tableColumn id="6" name="G2 Count" dataDxfId="226"/>
    <tableColumn id="7" name="Top Word Pairs in Tweet in G3" dataDxfId="225"/>
    <tableColumn id="8" name="G3 Count" dataDxfId="224"/>
    <tableColumn id="9" name="Top Word Pairs in Tweet in G4" dataDxfId="223"/>
    <tableColumn id="10" name="G4 Count" dataDxfId="222"/>
    <tableColumn id="11" name="Top Word Pairs in Tweet in G5" dataDxfId="221"/>
    <tableColumn id="12" name="G5 Count" dataDxfId="220"/>
    <tableColumn id="13" name="Top Word Pairs in Tweet in G6" dataDxfId="219"/>
    <tableColumn id="14" name="G6 Count" dataDxfId="218"/>
    <tableColumn id="15" name="Top Word Pairs in Tweet in G7" dataDxfId="217"/>
    <tableColumn id="16" name="G7 Count" dataDxfId="21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P71" totalsRowShown="0" headerRowDxfId="214" dataDxfId="213">
  <autoFilter ref="A64:P71"/>
  <tableColumns count="16">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P84" totalsRowShown="0" headerRowDxfId="211" dataDxfId="210">
  <autoFilter ref="A74:P84"/>
  <tableColumns count="16">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1"/>
    <tableColumn id="15" name="Top Mentioned in G7" dataDxfId="180"/>
    <tableColumn id="16" name="G7 Count" dataDxfId="17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P97" totalsRowShown="0" headerRowDxfId="176" dataDxfId="175">
  <autoFilter ref="A87:P97"/>
  <tableColumns count="16">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1" totalsRowShown="0" headerRowDxfId="391" dataDxfId="390">
  <autoFilter ref="A2:BS91"/>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18" totalsRowShown="0" headerRowDxfId="147" dataDxfId="146">
  <autoFilter ref="A1:G21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95" totalsRowShown="0" headerRowDxfId="138" dataDxfId="137">
  <autoFilter ref="A1:L19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66" totalsRowShown="0" headerRowDxfId="64" dataDxfId="63">
  <autoFilter ref="A2:BL6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48">
  <autoFilter ref="A2:AO9"/>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53"/>
    <tableColumn id="27" name="Top Hashtags in Tweet" dataDxfId="234"/>
    <tableColumn id="28" name="Top Words in Tweet" dataDxfId="215"/>
    <tableColumn id="29" name="Top Word Pairs in Tweet" dataDxfId="178"/>
    <tableColumn id="30" name="Top Replied-To in Tweet" dataDxfId="17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345" dataDxfId="344">
  <autoFilter ref="A1:C90"/>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09"/>
    <tableColumn id="2" name="Value" dataDxfId="30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Kxf9FUkP0z" TargetMode="External" /><Relationship Id="rId2" Type="http://schemas.openxmlformats.org/officeDocument/2006/relationships/hyperlink" Target="https://t.co/iVxDAMjb6R" TargetMode="External" /><Relationship Id="rId3" Type="http://schemas.openxmlformats.org/officeDocument/2006/relationships/hyperlink" Target="https://twitter.com/i/web/status/1115779436845129728" TargetMode="External" /><Relationship Id="rId4" Type="http://schemas.openxmlformats.org/officeDocument/2006/relationships/hyperlink" Target="https://twitter.com/i/web/status/1115994084034871297" TargetMode="External" /><Relationship Id="rId5" Type="http://schemas.openxmlformats.org/officeDocument/2006/relationships/hyperlink" Target="https://twitter.com/i/web/status/1115994084034871297" TargetMode="External" /><Relationship Id="rId6" Type="http://schemas.openxmlformats.org/officeDocument/2006/relationships/hyperlink" Target="https://twitter.com/i/web/status/1115994084034871297" TargetMode="External" /><Relationship Id="rId7" Type="http://schemas.openxmlformats.org/officeDocument/2006/relationships/hyperlink" Target="https://twitter.com/i/web/status/1115994084034871297" TargetMode="External" /><Relationship Id="rId8" Type="http://schemas.openxmlformats.org/officeDocument/2006/relationships/hyperlink" Target="https://twitter.com/i/web/status/1115994084034871297" TargetMode="External" /><Relationship Id="rId9" Type="http://schemas.openxmlformats.org/officeDocument/2006/relationships/hyperlink" Target="https://twitter.com/i/web/status/1115994084034871297" TargetMode="External" /><Relationship Id="rId10" Type="http://schemas.openxmlformats.org/officeDocument/2006/relationships/hyperlink" Target="https://twitter.com/i/web/status/1115994084034871297" TargetMode="External" /><Relationship Id="rId11" Type="http://schemas.openxmlformats.org/officeDocument/2006/relationships/hyperlink" Target="https://twitter.com/i/web/status/1115994084034871297" TargetMode="External" /><Relationship Id="rId12" Type="http://schemas.openxmlformats.org/officeDocument/2006/relationships/hyperlink" Target="https://twitter.com/i/web/status/1116430141629112323" TargetMode="External" /><Relationship Id="rId13" Type="http://schemas.openxmlformats.org/officeDocument/2006/relationships/hyperlink" Target="https://twitter.com/i/web/status/1116430141629112323" TargetMode="External" /><Relationship Id="rId14" Type="http://schemas.openxmlformats.org/officeDocument/2006/relationships/hyperlink" Target="https://www.facebook.com/login/?next=https%3A%2F%2Fwww.facebook.com%2Fgroups%2F359576118008076%2F" TargetMode="External" /><Relationship Id="rId15" Type="http://schemas.openxmlformats.org/officeDocument/2006/relationships/hyperlink" Target="https://www.facebook.com/login/?next=https%3A%2F%2Fwww.facebook.com%2Fgroups%2F359576118008076%2F" TargetMode="External" /><Relationship Id="rId16" Type="http://schemas.openxmlformats.org/officeDocument/2006/relationships/hyperlink" Target="https://twitter.com/i/web/status/1116145920872263680" TargetMode="External" /><Relationship Id="rId17" Type="http://schemas.openxmlformats.org/officeDocument/2006/relationships/hyperlink" Target="https://www.instagram.com/p/Bx0KBDNBYXTAnzpmgx1d7Wjx9qirchn7ehVE0w0/?igshid=3ic0aw31l2wf" TargetMode="External" /><Relationship Id="rId18" Type="http://schemas.openxmlformats.org/officeDocument/2006/relationships/hyperlink" Target="https://www.instagram.com/p/BvzrnJ-nU3brR15EzVdoC3uImbThQomb8niDfM0/?utm_source=ig_twitter_share&amp;igshid=4o01nc3wapdm" TargetMode="External" /><Relationship Id="rId19" Type="http://schemas.openxmlformats.org/officeDocument/2006/relationships/hyperlink" Target="https://infocastinc.com/event/cannabis-compliance-west/" TargetMode="External" /><Relationship Id="rId20" Type="http://schemas.openxmlformats.org/officeDocument/2006/relationships/hyperlink" Target="https://www.linkedin.com/feed/update/urn:li:activity:6539937011296411650" TargetMode="External" /><Relationship Id="rId21" Type="http://schemas.openxmlformats.org/officeDocument/2006/relationships/hyperlink" Target="https://twitter.com/steephilllab/status/1062084485666136064" TargetMode="External" /><Relationship Id="rId22" Type="http://schemas.openxmlformats.org/officeDocument/2006/relationships/hyperlink" Target="https://cannabisaficionado.com/thca/" TargetMode="External" /><Relationship Id="rId23" Type="http://schemas.openxmlformats.org/officeDocument/2006/relationships/hyperlink" Target="https://cannabisaficionado.com/thca/" TargetMode="External" /><Relationship Id="rId24" Type="http://schemas.openxmlformats.org/officeDocument/2006/relationships/hyperlink" Target="https://cannabisaficionado.com/thca/" TargetMode="External" /><Relationship Id="rId25" Type="http://schemas.openxmlformats.org/officeDocument/2006/relationships/hyperlink" Target="https://cannabisaficionado.com/thca/" TargetMode="External" /><Relationship Id="rId26" Type="http://schemas.openxmlformats.org/officeDocument/2006/relationships/hyperlink" Target="https://cannabisaficionado.com/thca/" TargetMode="External" /><Relationship Id="rId27" Type="http://schemas.openxmlformats.org/officeDocument/2006/relationships/hyperlink" Target="https://cannabisaficionado.com/thca/" TargetMode="External" /><Relationship Id="rId28" Type="http://schemas.openxmlformats.org/officeDocument/2006/relationships/hyperlink" Target="https://cannabisaficionado.com/thca/" TargetMode="External" /><Relationship Id="rId29" Type="http://schemas.openxmlformats.org/officeDocument/2006/relationships/hyperlink" Target="https://cannabisaficionado.com/thca/" TargetMode="External" /><Relationship Id="rId30" Type="http://schemas.openxmlformats.org/officeDocument/2006/relationships/hyperlink" Target="https://cannabisaficionado.com/cbn/" TargetMode="External" /><Relationship Id="rId31" Type="http://schemas.openxmlformats.org/officeDocument/2006/relationships/hyperlink" Target="https://cannabisaficionado.com/cbn/" TargetMode="External" /><Relationship Id="rId32" Type="http://schemas.openxmlformats.org/officeDocument/2006/relationships/hyperlink" Target="https://www.cannabisscienceconference.com/program-and-speakers/" TargetMode="External" /><Relationship Id="rId33" Type="http://schemas.openxmlformats.org/officeDocument/2006/relationships/hyperlink" Target="https://infocastinc.com/event/cannabis-compliance-west/" TargetMode="External" /><Relationship Id="rId34" Type="http://schemas.openxmlformats.org/officeDocument/2006/relationships/hyperlink" Target="https://www.forbes.com/sites/andrebourque/2019/05/30/game-of-genomes-the-battle-for-the-king-of-cannabis-strains-is-just-heating-up/#3ef5859111b1" TargetMode="External" /><Relationship Id="rId35" Type="http://schemas.openxmlformats.org/officeDocument/2006/relationships/hyperlink" Target="https://cannabisaficionado.com/thca/" TargetMode="External" /><Relationship Id="rId36" Type="http://schemas.openxmlformats.org/officeDocument/2006/relationships/hyperlink" Target="https://cannabisaficionado.com/cbn/" TargetMode="External" /><Relationship Id="rId37" Type="http://schemas.openxmlformats.org/officeDocument/2006/relationships/hyperlink" Target="https://cannabisaficionado.com/cbn/" TargetMode="External" /><Relationship Id="rId38" Type="http://schemas.openxmlformats.org/officeDocument/2006/relationships/hyperlink" Target="https://cannabisaficionado.com/cbn/" TargetMode="External" /><Relationship Id="rId39" Type="http://schemas.openxmlformats.org/officeDocument/2006/relationships/hyperlink" Target="https://pbs.twimg.com/media/D5ngmSOWsAAiEtd.jpg" TargetMode="External" /><Relationship Id="rId40" Type="http://schemas.openxmlformats.org/officeDocument/2006/relationships/hyperlink" Target="https://pbs.twimg.com/media/D5ngmSOWsAAiEtd.jpg" TargetMode="External" /><Relationship Id="rId41" Type="http://schemas.openxmlformats.org/officeDocument/2006/relationships/hyperlink" Target="https://pbs.twimg.com/tweet_video_thumb/D5o7AQdXkAIm1tr.jpg" TargetMode="External" /><Relationship Id="rId42" Type="http://schemas.openxmlformats.org/officeDocument/2006/relationships/hyperlink" Target="https://pbs.twimg.com/tweet_video_thumb/D5o7AQdXkAIm1tr.jpg" TargetMode="External" /><Relationship Id="rId43" Type="http://schemas.openxmlformats.org/officeDocument/2006/relationships/hyperlink" Target="https://pbs.twimg.com/tweet_video_thumb/D5o7AQdXkAIm1tr.jpg" TargetMode="External" /><Relationship Id="rId44" Type="http://schemas.openxmlformats.org/officeDocument/2006/relationships/hyperlink" Target="https://pbs.twimg.com/media/D7Rb5dAVUAAWs5w.jpg" TargetMode="External" /><Relationship Id="rId45" Type="http://schemas.openxmlformats.org/officeDocument/2006/relationships/hyperlink" Target="https://pbs.twimg.com/media/D7Rb5dAVUAAWs5w.jpg" TargetMode="External" /><Relationship Id="rId46" Type="http://schemas.openxmlformats.org/officeDocument/2006/relationships/hyperlink" Target="https://pbs.twimg.com/media/D7Rb5dAVUAAWs5w.jpg" TargetMode="External" /><Relationship Id="rId47" Type="http://schemas.openxmlformats.org/officeDocument/2006/relationships/hyperlink" Target="https://pbs.twimg.com/media/D0Ro7QmUcAEml4V.jpg" TargetMode="External" /><Relationship Id="rId48" Type="http://schemas.openxmlformats.org/officeDocument/2006/relationships/hyperlink" Target="https://pbs.twimg.com/media/D7Rb5dAVUAAWs5w.jpg" TargetMode="External" /><Relationship Id="rId49" Type="http://schemas.openxmlformats.org/officeDocument/2006/relationships/hyperlink" Target="https://pbs.twimg.com/media/D7rfpLQUEAAPrnf.jpg" TargetMode="External" /><Relationship Id="rId50" Type="http://schemas.openxmlformats.org/officeDocument/2006/relationships/hyperlink" Target="https://pbs.twimg.com/media/D5lFLzTXkAA78pc.jpg" TargetMode="External" /><Relationship Id="rId51" Type="http://schemas.openxmlformats.org/officeDocument/2006/relationships/hyperlink" Target="https://pbs.twimg.com/media/D8zSgiJWsAA8jMv.jpg" TargetMode="External" /><Relationship Id="rId52" Type="http://schemas.openxmlformats.org/officeDocument/2006/relationships/hyperlink" Target="https://pbs.twimg.com/media/D89hHXpWsAAUcid.jpg" TargetMode="External" /><Relationship Id="rId53" Type="http://schemas.openxmlformats.org/officeDocument/2006/relationships/hyperlink" Target="http://pbs.twimg.com/profile_images/1027555025726271488/p98X8m7B_normal.jpg" TargetMode="External" /><Relationship Id="rId54" Type="http://schemas.openxmlformats.org/officeDocument/2006/relationships/hyperlink" Target="http://pbs.twimg.com/profile_images/1121413429326118912/LuCPx8ek_normal.jpg" TargetMode="External" /><Relationship Id="rId55" Type="http://schemas.openxmlformats.org/officeDocument/2006/relationships/hyperlink" Target="http://pbs.twimg.com/profile_images/899808191231471622/1nPti07A_normal.jpg" TargetMode="External" /><Relationship Id="rId56" Type="http://schemas.openxmlformats.org/officeDocument/2006/relationships/hyperlink" Target="http://pbs.twimg.com/profile_images/899808191231471622/1nPti07A_normal.jpg" TargetMode="External" /><Relationship Id="rId57" Type="http://schemas.openxmlformats.org/officeDocument/2006/relationships/hyperlink" Target="http://pbs.twimg.com/profile_images/899808191231471622/1nPti07A_normal.jpg" TargetMode="External" /><Relationship Id="rId58" Type="http://schemas.openxmlformats.org/officeDocument/2006/relationships/hyperlink" Target="http://pbs.twimg.com/profile_images/899808191231471622/1nPti07A_normal.jpg" TargetMode="External" /><Relationship Id="rId59" Type="http://schemas.openxmlformats.org/officeDocument/2006/relationships/hyperlink" Target="http://pbs.twimg.com/profile_images/899808191231471622/1nPti07A_normal.jpg" TargetMode="External" /><Relationship Id="rId60" Type="http://schemas.openxmlformats.org/officeDocument/2006/relationships/hyperlink" Target="http://pbs.twimg.com/profile_images/899808191231471622/1nPti07A_normal.jpg" TargetMode="External" /><Relationship Id="rId61" Type="http://schemas.openxmlformats.org/officeDocument/2006/relationships/hyperlink" Target="http://pbs.twimg.com/profile_images/899808191231471622/1nPti07A_normal.jpg" TargetMode="External" /><Relationship Id="rId62" Type="http://schemas.openxmlformats.org/officeDocument/2006/relationships/hyperlink" Target="http://pbs.twimg.com/profile_images/899808191231471622/1nPti07A_normal.jpg" TargetMode="External" /><Relationship Id="rId63" Type="http://schemas.openxmlformats.org/officeDocument/2006/relationships/hyperlink" Target="http://pbs.twimg.com/profile_images/904785489630072832/3bT4GuW9_normal.jpg" TargetMode="External" /><Relationship Id="rId64" Type="http://schemas.openxmlformats.org/officeDocument/2006/relationships/hyperlink" Target="http://pbs.twimg.com/profile_images/904785489630072832/3bT4GuW9_normal.jpg" TargetMode="External" /><Relationship Id="rId65" Type="http://schemas.openxmlformats.org/officeDocument/2006/relationships/hyperlink" Target="http://pbs.twimg.com/profile_images/904785489630072832/3bT4GuW9_normal.jpg" TargetMode="External" /><Relationship Id="rId66" Type="http://schemas.openxmlformats.org/officeDocument/2006/relationships/hyperlink" Target="http://pbs.twimg.com/profile_images/904785489630072832/3bT4GuW9_normal.jpg" TargetMode="External" /><Relationship Id="rId67" Type="http://schemas.openxmlformats.org/officeDocument/2006/relationships/hyperlink" Target="http://pbs.twimg.com/profile_images/904785489630072832/3bT4GuW9_normal.jpg" TargetMode="External" /><Relationship Id="rId68" Type="http://schemas.openxmlformats.org/officeDocument/2006/relationships/hyperlink" Target="http://pbs.twimg.com/profile_images/904785489630072832/3bT4GuW9_normal.jpg" TargetMode="External" /><Relationship Id="rId69" Type="http://schemas.openxmlformats.org/officeDocument/2006/relationships/hyperlink" Target="http://pbs.twimg.com/profile_images/904785489630072832/3bT4GuW9_normal.jpg" TargetMode="External" /><Relationship Id="rId70" Type="http://schemas.openxmlformats.org/officeDocument/2006/relationships/hyperlink" Target="http://pbs.twimg.com/profile_images/904785489630072832/3bT4GuW9_normal.jpg" TargetMode="External" /><Relationship Id="rId71" Type="http://schemas.openxmlformats.org/officeDocument/2006/relationships/hyperlink" Target="http://pbs.twimg.com/profile_images/904785489630072832/3bT4GuW9_normal.jpg" TargetMode="External" /><Relationship Id="rId72" Type="http://schemas.openxmlformats.org/officeDocument/2006/relationships/hyperlink" Target="http://pbs.twimg.com/profile_images/892812042792566785/aCAQLhQr_normal.jpg" TargetMode="External" /><Relationship Id="rId73" Type="http://schemas.openxmlformats.org/officeDocument/2006/relationships/hyperlink" Target="http://pbs.twimg.com/profile_images/892812042792566785/aCAQLhQr_normal.jpg" TargetMode="External" /><Relationship Id="rId74" Type="http://schemas.openxmlformats.org/officeDocument/2006/relationships/hyperlink" Target="http://pbs.twimg.com/profile_images/1043966395921444866/dNKpt2UI_normal.jpg" TargetMode="External" /><Relationship Id="rId75" Type="http://schemas.openxmlformats.org/officeDocument/2006/relationships/hyperlink" Target="http://pbs.twimg.com/profile_images/1043966395921444866/dNKpt2UI_normal.jpg" TargetMode="External" /><Relationship Id="rId76" Type="http://schemas.openxmlformats.org/officeDocument/2006/relationships/hyperlink" Target="http://pbs.twimg.com/profile_images/1033678414077669376/4DwEQZIi_normal.jpg" TargetMode="External" /><Relationship Id="rId77" Type="http://schemas.openxmlformats.org/officeDocument/2006/relationships/hyperlink" Target="http://pbs.twimg.com/profile_images/1120737776020918272/aVEDXABc_normal.jpg" TargetMode="External" /><Relationship Id="rId78" Type="http://schemas.openxmlformats.org/officeDocument/2006/relationships/hyperlink" Target="http://pbs.twimg.com/profile_images/1120737776020918272/aVEDXABc_normal.jpg" TargetMode="External" /><Relationship Id="rId79" Type="http://schemas.openxmlformats.org/officeDocument/2006/relationships/hyperlink" Target="http://pbs.twimg.com/profile_images/1136022564503994368/DYkynSy__normal.jpg" TargetMode="External" /><Relationship Id="rId80" Type="http://schemas.openxmlformats.org/officeDocument/2006/relationships/hyperlink" Target="http://pbs.twimg.com/profile_images/1136022564503994368/DYkynSy__normal.jpg" TargetMode="External" /><Relationship Id="rId81" Type="http://schemas.openxmlformats.org/officeDocument/2006/relationships/hyperlink" Target="http://pbs.twimg.com/profile_images/1136022564503994368/DYkynSy__normal.jpg" TargetMode="External" /><Relationship Id="rId82" Type="http://schemas.openxmlformats.org/officeDocument/2006/relationships/hyperlink" Target="http://pbs.twimg.com/profile_images/917169295519444992/5Dm1cIiY_normal.jpg" TargetMode="External" /><Relationship Id="rId83" Type="http://schemas.openxmlformats.org/officeDocument/2006/relationships/hyperlink" Target="http://pbs.twimg.com/profile_images/917169295519444992/5Dm1cIiY_normal.jpg" TargetMode="External" /><Relationship Id="rId84" Type="http://schemas.openxmlformats.org/officeDocument/2006/relationships/hyperlink" Target="http://pbs.twimg.com/profile_images/905149991332831232/kaeIBpUZ_normal.jpg" TargetMode="External" /><Relationship Id="rId85" Type="http://schemas.openxmlformats.org/officeDocument/2006/relationships/hyperlink" Target="http://pbs.twimg.com/profile_images/905149991332831232/kaeIBpUZ_normal.jpg" TargetMode="External" /><Relationship Id="rId86" Type="http://schemas.openxmlformats.org/officeDocument/2006/relationships/hyperlink" Target="http://pbs.twimg.com/profile_images/1081200909357645825/avAofQXu_normal.jpg" TargetMode="External" /><Relationship Id="rId87" Type="http://schemas.openxmlformats.org/officeDocument/2006/relationships/hyperlink" Target="http://pbs.twimg.com/profile_images/1081200909357645825/avAofQXu_normal.jpg" TargetMode="External" /><Relationship Id="rId88" Type="http://schemas.openxmlformats.org/officeDocument/2006/relationships/hyperlink" Target="http://pbs.twimg.com/profile_images/1081200909357645825/avAofQXu_normal.jpg" TargetMode="External" /><Relationship Id="rId89" Type="http://schemas.openxmlformats.org/officeDocument/2006/relationships/hyperlink" Target="http://pbs.twimg.com/profile_images/1081200909357645825/avAofQXu_normal.jpg" TargetMode="External" /><Relationship Id="rId90" Type="http://schemas.openxmlformats.org/officeDocument/2006/relationships/hyperlink" Target="http://pbs.twimg.com/profile_images/1068289707870547968/AIFytT5S_normal.jpg" TargetMode="External" /><Relationship Id="rId91" Type="http://schemas.openxmlformats.org/officeDocument/2006/relationships/hyperlink" Target="http://pbs.twimg.com/profile_images/1068289707870547968/AIFytT5S_normal.jpg" TargetMode="External" /><Relationship Id="rId92" Type="http://schemas.openxmlformats.org/officeDocument/2006/relationships/hyperlink" Target="http://pbs.twimg.com/profile_images/966096818797871106/4LnjR0Q1_normal.jpg" TargetMode="External" /><Relationship Id="rId93" Type="http://schemas.openxmlformats.org/officeDocument/2006/relationships/hyperlink" Target="http://pbs.twimg.com/profile_images/966096818797871106/4LnjR0Q1_normal.jpg" TargetMode="External" /><Relationship Id="rId94" Type="http://schemas.openxmlformats.org/officeDocument/2006/relationships/hyperlink" Target="https://pbs.twimg.com/media/D5ngmSOWsAAiEtd.jpg" TargetMode="External" /><Relationship Id="rId95" Type="http://schemas.openxmlformats.org/officeDocument/2006/relationships/hyperlink" Target="https://pbs.twimg.com/media/D5ngmSOWsAAiEtd.jpg" TargetMode="External" /><Relationship Id="rId96" Type="http://schemas.openxmlformats.org/officeDocument/2006/relationships/hyperlink" Target="http://pbs.twimg.com/profile_images/1015581831641620480/L-k1GXmG_normal.jpg" TargetMode="External" /><Relationship Id="rId97" Type="http://schemas.openxmlformats.org/officeDocument/2006/relationships/hyperlink" Target="http://pbs.twimg.com/profile_images/1015581831641620480/L-k1GXmG_normal.jpg" TargetMode="External" /><Relationship Id="rId98" Type="http://schemas.openxmlformats.org/officeDocument/2006/relationships/hyperlink" Target="http://pbs.twimg.com/profile_images/1825299861/IMG_2180_normal.JPG" TargetMode="External" /><Relationship Id="rId99" Type="http://schemas.openxmlformats.org/officeDocument/2006/relationships/hyperlink" Target="http://pbs.twimg.com/profile_images/1825299861/IMG_2180_normal.JPG" TargetMode="External" /><Relationship Id="rId100" Type="http://schemas.openxmlformats.org/officeDocument/2006/relationships/hyperlink" Target="http://pbs.twimg.com/profile_images/974117977099444224/SlvEOV8-_normal.jpg" TargetMode="External" /><Relationship Id="rId101" Type="http://schemas.openxmlformats.org/officeDocument/2006/relationships/hyperlink" Target="http://pbs.twimg.com/profile_images/974117977099444224/SlvEOV8-_normal.jpg" TargetMode="External" /><Relationship Id="rId102" Type="http://schemas.openxmlformats.org/officeDocument/2006/relationships/hyperlink" Target="https://pbs.twimg.com/tweet_video_thumb/D5o7AQdXkAIm1tr.jpg" TargetMode="External" /><Relationship Id="rId103" Type="http://schemas.openxmlformats.org/officeDocument/2006/relationships/hyperlink" Target="https://pbs.twimg.com/tweet_video_thumb/D5o7AQdXkAIm1tr.jpg" TargetMode="External" /><Relationship Id="rId104" Type="http://schemas.openxmlformats.org/officeDocument/2006/relationships/hyperlink" Target="https://pbs.twimg.com/tweet_video_thumb/D5o7AQdXkAIm1tr.jpg" TargetMode="External" /><Relationship Id="rId105" Type="http://schemas.openxmlformats.org/officeDocument/2006/relationships/hyperlink" Target="http://pbs.twimg.com/profile_images/1111212527806005248/3rz2z0nx_normal.jpg" TargetMode="External" /><Relationship Id="rId106" Type="http://schemas.openxmlformats.org/officeDocument/2006/relationships/hyperlink" Target="http://pbs.twimg.com/profile_images/1111212527806005248/3rz2z0nx_normal.jpg" TargetMode="External" /><Relationship Id="rId107" Type="http://schemas.openxmlformats.org/officeDocument/2006/relationships/hyperlink" Target="http://pbs.twimg.com/profile_images/661974734096039936/9OXx0hfX_normal.jpg" TargetMode="External" /><Relationship Id="rId108" Type="http://schemas.openxmlformats.org/officeDocument/2006/relationships/hyperlink" Target="http://pbs.twimg.com/profile_images/661974734096039936/9OXx0hfX_normal.jpg" TargetMode="External" /><Relationship Id="rId109" Type="http://schemas.openxmlformats.org/officeDocument/2006/relationships/hyperlink" Target="http://pbs.twimg.com/profile_images/1063139971891048448/QSO9BNVr_normal.jpg" TargetMode="External" /><Relationship Id="rId110" Type="http://schemas.openxmlformats.org/officeDocument/2006/relationships/hyperlink" Target="http://pbs.twimg.com/profile_images/1063139971891048448/QSO9BNVr_normal.jpg" TargetMode="External" /><Relationship Id="rId111" Type="http://schemas.openxmlformats.org/officeDocument/2006/relationships/hyperlink" Target="http://pbs.twimg.com/profile_images/1124310264764039168/fx2zeEbq_normal.png" TargetMode="External" /><Relationship Id="rId112" Type="http://schemas.openxmlformats.org/officeDocument/2006/relationships/hyperlink" Target="http://pbs.twimg.com/profile_images/1124310264764039168/fx2zeEbq_normal.png" TargetMode="External" /><Relationship Id="rId113" Type="http://schemas.openxmlformats.org/officeDocument/2006/relationships/hyperlink" Target="http://pbs.twimg.com/profile_images/1065662047021658112/HWuAjtEy_normal.jpg" TargetMode="External" /><Relationship Id="rId114" Type="http://schemas.openxmlformats.org/officeDocument/2006/relationships/hyperlink" Target="http://pbs.twimg.com/profile_images/1065662047021658112/HWuAjtEy_normal.jp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pbs.twimg.com/profile_images/1083828547276468224/QvSQYBj-_normal.jpg" TargetMode="External" /><Relationship Id="rId118" Type="http://schemas.openxmlformats.org/officeDocument/2006/relationships/hyperlink" Target="http://pbs.twimg.com/profile_images/1083828547276468224/QvSQYBj-_normal.jpg" TargetMode="External" /><Relationship Id="rId119" Type="http://schemas.openxmlformats.org/officeDocument/2006/relationships/hyperlink" Target="http://pbs.twimg.com/profile_images/2123487216/Rick._normal.jpeg" TargetMode="External" /><Relationship Id="rId120" Type="http://schemas.openxmlformats.org/officeDocument/2006/relationships/hyperlink" Target="http://pbs.twimg.com/profile_images/2123487216/Rick._normal.jpeg" TargetMode="External" /><Relationship Id="rId121" Type="http://schemas.openxmlformats.org/officeDocument/2006/relationships/hyperlink" Target="http://pbs.twimg.com/profile_images/705628134448635904/-rDba4DR_normal.jpg" TargetMode="External" /><Relationship Id="rId122" Type="http://schemas.openxmlformats.org/officeDocument/2006/relationships/hyperlink" Target="http://pbs.twimg.com/profile_images/705628134448635904/-rDba4DR_normal.jpg" TargetMode="External" /><Relationship Id="rId123" Type="http://schemas.openxmlformats.org/officeDocument/2006/relationships/hyperlink" Target="http://pbs.twimg.com/profile_images/1122271386565611520/3jN5AD-g_normal.png" TargetMode="External" /><Relationship Id="rId124" Type="http://schemas.openxmlformats.org/officeDocument/2006/relationships/hyperlink" Target="http://pbs.twimg.com/profile_images/1122271386565611520/3jN5AD-g_normal.png" TargetMode="External" /><Relationship Id="rId125" Type="http://schemas.openxmlformats.org/officeDocument/2006/relationships/hyperlink" Target="http://pbs.twimg.com/profile_images/1121692412013756416/qDPMxLKF_normal.jpg" TargetMode="External" /><Relationship Id="rId126" Type="http://schemas.openxmlformats.org/officeDocument/2006/relationships/hyperlink" Target="http://pbs.twimg.com/profile_images/1121692412013756416/qDPMxLKF_normal.jpg" TargetMode="External" /><Relationship Id="rId127" Type="http://schemas.openxmlformats.org/officeDocument/2006/relationships/hyperlink" Target="http://pbs.twimg.com/profile_images/1124091972208287744/9gof1gFD_normal.jpg" TargetMode="External" /><Relationship Id="rId128" Type="http://schemas.openxmlformats.org/officeDocument/2006/relationships/hyperlink" Target="http://pbs.twimg.com/profile_images/1124091972208287744/9gof1gFD_normal.jpg" TargetMode="External" /><Relationship Id="rId129" Type="http://schemas.openxmlformats.org/officeDocument/2006/relationships/hyperlink" Target="http://pbs.twimg.com/profile_images/1072311507730472960/HskUvjAQ_normal.jpg" TargetMode="External" /><Relationship Id="rId130" Type="http://schemas.openxmlformats.org/officeDocument/2006/relationships/hyperlink" Target="http://pbs.twimg.com/profile_images/1072311507730472960/HskUvjAQ_normal.jpg" TargetMode="External" /><Relationship Id="rId131" Type="http://schemas.openxmlformats.org/officeDocument/2006/relationships/hyperlink" Target="http://pbs.twimg.com/profile_images/819465264991502336/8HHJhr4Z_normal.jpg" TargetMode="External" /><Relationship Id="rId132" Type="http://schemas.openxmlformats.org/officeDocument/2006/relationships/hyperlink" Target="http://pbs.twimg.com/profile_images/819465264991502336/8HHJhr4Z_normal.jpg" TargetMode="External" /><Relationship Id="rId133" Type="http://schemas.openxmlformats.org/officeDocument/2006/relationships/hyperlink" Target="https://pbs.twimg.com/media/D7Rb5dAVUAAWs5w.jpg" TargetMode="External" /><Relationship Id="rId134" Type="http://schemas.openxmlformats.org/officeDocument/2006/relationships/hyperlink" Target="https://pbs.twimg.com/media/D7Rb5dAVUAAWs5w.jpg" TargetMode="External" /><Relationship Id="rId135" Type="http://schemas.openxmlformats.org/officeDocument/2006/relationships/hyperlink" Target="https://pbs.twimg.com/media/D7Rb5dAVUAAWs5w.jpg" TargetMode="External" /><Relationship Id="rId136" Type="http://schemas.openxmlformats.org/officeDocument/2006/relationships/hyperlink" Target="http://pbs.twimg.com/profile_images/1088486226200592391/UeGPW92G_normal.jpg" TargetMode="External" /><Relationship Id="rId137" Type="http://schemas.openxmlformats.org/officeDocument/2006/relationships/hyperlink" Target="http://pbs.twimg.com/profile_images/913910602522796032/-jcG1AFM_normal.jpg" TargetMode="External" /><Relationship Id="rId138" Type="http://schemas.openxmlformats.org/officeDocument/2006/relationships/hyperlink" Target="http://pbs.twimg.com/profile_images/913910602522796032/-jcG1AFM_normal.jpg" TargetMode="External" /><Relationship Id="rId139" Type="http://schemas.openxmlformats.org/officeDocument/2006/relationships/hyperlink" Target="http://pbs.twimg.com/profile_images/913910602522796032/-jcG1AFM_normal.jpg" TargetMode="External" /><Relationship Id="rId140" Type="http://schemas.openxmlformats.org/officeDocument/2006/relationships/hyperlink" Target="http://pbs.twimg.com/profile_images/913910602522796032/-jcG1AFM_normal.jpg" TargetMode="External" /><Relationship Id="rId141" Type="http://schemas.openxmlformats.org/officeDocument/2006/relationships/hyperlink" Target="http://pbs.twimg.com/profile_images/913910602522796032/-jcG1AFM_normal.jpg" TargetMode="External" /><Relationship Id="rId142" Type="http://schemas.openxmlformats.org/officeDocument/2006/relationships/hyperlink" Target="http://pbs.twimg.com/profile_images/913910602522796032/-jcG1AFM_normal.jpg" TargetMode="External" /><Relationship Id="rId143" Type="http://schemas.openxmlformats.org/officeDocument/2006/relationships/hyperlink" Target="http://pbs.twimg.com/profile_images/913910602522796032/-jcG1AFM_normal.jpg" TargetMode="External" /><Relationship Id="rId144" Type="http://schemas.openxmlformats.org/officeDocument/2006/relationships/hyperlink" Target="http://pbs.twimg.com/profile_images/913910602522796032/-jcG1AFM_normal.jpg" TargetMode="External" /><Relationship Id="rId145" Type="http://schemas.openxmlformats.org/officeDocument/2006/relationships/hyperlink" Target="http://pbs.twimg.com/profile_images/913910602522796032/-jcG1AFM_normal.jpg" TargetMode="External" /><Relationship Id="rId146" Type="http://schemas.openxmlformats.org/officeDocument/2006/relationships/hyperlink" Target="http://pbs.twimg.com/profile_images/913910602522796032/-jcG1AFM_normal.jpg" TargetMode="External" /><Relationship Id="rId147" Type="http://schemas.openxmlformats.org/officeDocument/2006/relationships/hyperlink" Target="http://pbs.twimg.com/profile_images/1115592899456978944/QB8ZwSXo_normal.jpg" TargetMode="External" /><Relationship Id="rId148" Type="http://schemas.openxmlformats.org/officeDocument/2006/relationships/hyperlink" Target="http://pbs.twimg.com/profile_images/968880480962654209/rwV32z_t_normal.jpg" TargetMode="External" /><Relationship Id="rId149" Type="http://schemas.openxmlformats.org/officeDocument/2006/relationships/hyperlink" Target="http://pbs.twimg.com/profile_images/1088486226200592391/UeGPW92G_normal.jpg" TargetMode="External" /><Relationship Id="rId150" Type="http://schemas.openxmlformats.org/officeDocument/2006/relationships/hyperlink" Target="http://pbs.twimg.com/profile_images/1115592899456978944/QB8ZwSXo_normal.jpg" TargetMode="External" /><Relationship Id="rId151" Type="http://schemas.openxmlformats.org/officeDocument/2006/relationships/hyperlink" Target="http://pbs.twimg.com/profile_images/968880480962654209/rwV32z_t_normal.jpg" TargetMode="External" /><Relationship Id="rId152" Type="http://schemas.openxmlformats.org/officeDocument/2006/relationships/hyperlink" Target="http://pbs.twimg.com/profile_images/1088486226200592391/UeGPW92G_normal.jpg" TargetMode="External" /><Relationship Id="rId153" Type="http://schemas.openxmlformats.org/officeDocument/2006/relationships/hyperlink" Target="http://pbs.twimg.com/profile_images/1088486226200592391/UeGPW92G_normal.jpg" TargetMode="External" /><Relationship Id="rId154" Type="http://schemas.openxmlformats.org/officeDocument/2006/relationships/hyperlink" Target="http://pbs.twimg.com/profile_images/1088486226200592391/UeGPW92G_normal.jpg" TargetMode="External" /><Relationship Id="rId155" Type="http://schemas.openxmlformats.org/officeDocument/2006/relationships/hyperlink" Target="http://pbs.twimg.com/profile_images/1088486226200592391/UeGPW92G_normal.jpg" TargetMode="External" /><Relationship Id="rId156" Type="http://schemas.openxmlformats.org/officeDocument/2006/relationships/hyperlink" Target="http://pbs.twimg.com/profile_images/1088486226200592391/UeGPW92G_normal.jpg" TargetMode="External" /><Relationship Id="rId157" Type="http://schemas.openxmlformats.org/officeDocument/2006/relationships/hyperlink" Target="http://pbs.twimg.com/profile_images/1088486226200592391/UeGPW92G_normal.jpg" TargetMode="External" /><Relationship Id="rId158" Type="http://schemas.openxmlformats.org/officeDocument/2006/relationships/hyperlink" Target="http://pbs.twimg.com/profile_images/1088486226200592391/UeGPW92G_normal.jpg" TargetMode="External" /><Relationship Id="rId159" Type="http://schemas.openxmlformats.org/officeDocument/2006/relationships/hyperlink" Target="http://pbs.twimg.com/profile_images/1088486226200592391/UeGPW92G_normal.jpg" TargetMode="External" /><Relationship Id="rId160" Type="http://schemas.openxmlformats.org/officeDocument/2006/relationships/hyperlink" Target="http://pbs.twimg.com/profile_images/1115592899456978944/QB8ZwSXo_normal.jpg" TargetMode="External" /><Relationship Id="rId161" Type="http://schemas.openxmlformats.org/officeDocument/2006/relationships/hyperlink" Target="http://pbs.twimg.com/profile_images/968880480962654209/rwV32z_t_normal.jpg" TargetMode="External" /><Relationship Id="rId162" Type="http://schemas.openxmlformats.org/officeDocument/2006/relationships/hyperlink" Target="http://pbs.twimg.com/profile_images/1115592899456978944/QB8ZwSXo_normal.jpg" TargetMode="External" /><Relationship Id="rId163" Type="http://schemas.openxmlformats.org/officeDocument/2006/relationships/hyperlink" Target="http://pbs.twimg.com/profile_images/968880480962654209/rwV32z_t_normal.jpg" TargetMode="External" /><Relationship Id="rId164" Type="http://schemas.openxmlformats.org/officeDocument/2006/relationships/hyperlink" Target="http://pbs.twimg.com/profile_images/1115592899456978944/QB8ZwSXo_normal.jpg" TargetMode="External" /><Relationship Id="rId165" Type="http://schemas.openxmlformats.org/officeDocument/2006/relationships/hyperlink" Target="http://pbs.twimg.com/profile_images/968880480962654209/rwV32z_t_normal.jpg" TargetMode="External" /><Relationship Id="rId166" Type="http://schemas.openxmlformats.org/officeDocument/2006/relationships/hyperlink" Target="http://pbs.twimg.com/profile_images/1115592899456978944/QB8ZwSXo_normal.jpg" TargetMode="External" /><Relationship Id="rId167" Type="http://schemas.openxmlformats.org/officeDocument/2006/relationships/hyperlink" Target="http://pbs.twimg.com/profile_images/968880480962654209/rwV32z_t_normal.jpg" TargetMode="External" /><Relationship Id="rId168" Type="http://schemas.openxmlformats.org/officeDocument/2006/relationships/hyperlink" Target="http://pbs.twimg.com/profile_images/1115592899456978944/QB8ZwSXo_normal.jpg" TargetMode="External" /><Relationship Id="rId169" Type="http://schemas.openxmlformats.org/officeDocument/2006/relationships/hyperlink" Target="http://pbs.twimg.com/profile_images/968880480962654209/rwV32z_t_normal.jpg" TargetMode="External" /><Relationship Id="rId170" Type="http://schemas.openxmlformats.org/officeDocument/2006/relationships/hyperlink" Target="http://pbs.twimg.com/profile_images/1115592899456978944/QB8ZwSXo_normal.jpg" TargetMode="External" /><Relationship Id="rId171" Type="http://schemas.openxmlformats.org/officeDocument/2006/relationships/hyperlink" Target="http://pbs.twimg.com/profile_images/968880480962654209/rwV32z_t_normal.jpg" TargetMode="External" /><Relationship Id="rId172" Type="http://schemas.openxmlformats.org/officeDocument/2006/relationships/hyperlink" Target="http://pbs.twimg.com/profile_images/1115592899456978944/QB8ZwSXo_normal.jpg" TargetMode="External" /><Relationship Id="rId173" Type="http://schemas.openxmlformats.org/officeDocument/2006/relationships/hyperlink" Target="http://pbs.twimg.com/profile_images/968880480962654209/rwV32z_t_normal.jpg" TargetMode="External" /><Relationship Id="rId174" Type="http://schemas.openxmlformats.org/officeDocument/2006/relationships/hyperlink" Target="http://pbs.twimg.com/profile_images/1115592899456978944/QB8ZwSXo_normal.jpg" TargetMode="External" /><Relationship Id="rId175" Type="http://schemas.openxmlformats.org/officeDocument/2006/relationships/hyperlink" Target="http://pbs.twimg.com/profile_images/1115592899456978944/QB8ZwSXo_normal.jpg" TargetMode="External" /><Relationship Id="rId176" Type="http://schemas.openxmlformats.org/officeDocument/2006/relationships/hyperlink" Target="http://pbs.twimg.com/profile_images/968880480962654209/rwV32z_t_normal.jpg" TargetMode="External" /><Relationship Id="rId177" Type="http://schemas.openxmlformats.org/officeDocument/2006/relationships/hyperlink" Target="http://pbs.twimg.com/profile_images/968880480962654209/rwV32z_t_normal.jpg" TargetMode="External" /><Relationship Id="rId178" Type="http://schemas.openxmlformats.org/officeDocument/2006/relationships/hyperlink" Target="http://pbs.twimg.com/profile_images/1666851836/CBWBiophoto_normal.jpg" TargetMode="External" /><Relationship Id="rId179" Type="http://schemas.openxmlformats.org/officeDocument/2006/relationships/hyperlink" Target="http://pbs.twimg.com/profile_images/883409171722379264/u8feUWWC_normal.jpg" TargetMode="External" /><Relationship Id="rId180" Type="http://schemas.openxmlformats.org/officeDocument/2006/relationships/hyperlink" Target="http://pbs.twimg.com/profile_images/883409171722379264/u8feUWWC_normal.jpg" TargetMode="External" /><Relationship Id="rId181" Type="http://schemas.openxmlformats.org/officeDocument/2006/relationships/hyperlink" Target="http://pbs.twimg.com/profile_images/883409171722379264/u8feUWWC_normal.jpg" TargetMode="External" /><Relationship Id="rId182" Type="http://schemas.openxmlformats.org/officeDocument/2006/relationships/hyperlink" Target="http://pbs.twimg.com/profile_images/883409171722379264/u8feUWWC_normal.jpg" TargetMode="External" /><Relationship Id="rId183" Type="http://schemas.openxmlformats.org/officeDocument/2006/relationships/hyperlink" Target="http://pbs.twimg.com/profile_images/1103717760612425734/f2LDbPz7_normal.jpg" TargetMode="External" /><Relationship Id="rId184" Type="http://schemas.openxmlformats.org/officeDocument/2006/relationships/hyperlink" Target="http://pbs.twimg.com/profile_images/812983483618435072/4KlmbygU_normal.jpg" TargetMode="External" /><Relationship Id="rId185" Type="http://schemas.openxmlformats.org/officeDocument/2006/relationships/hyperlink" Target="http://pbs.twimg.com/profile_images/1133126297939353602/L3Sbbkua_normal.png" TargetMode="External" /><Relationship Id="rId186" Type="http://schemas.openxmlformats.org/officeDocument/2006/relationships/hyperlink" Target="http://pbs.twimg.com/profile_images/1133126297939353602/L3Sbbkua_normal.png" TargetMode="External" /><Relationship Id="rId187" Type="http://schemas.openxmlformats.org/officeDocument/2006/relationships/hyperlink" Target="http://pbs.twimg.com/profile_images/1133126297939353602/L3Sbbkua_normal.png" TargetMode="External" /><Relationship Id="rId188" Type="http://schemas.openxmlformats.org/officeDocument/2006/relationships/hyperlink" Target="http://pbs.twimg.com/profile_images/1133126297939353602/L3Sbbkua_normal.png" TargetMode="External" /><Relationship Id="rId189" Type="http://schemas.openxmlformats.org/officeDocument/2006/relationships/hyperlink" Target="http://pbs.twimg.com/profile_images/1133126297939353602/L3Sbbkua_normal.png" TargetMode="External" /><Relationship Id="rId190" Type="http://schemas.openxmlformats.org/officeDocument/2006/relationships/hyperlink" Target="http://pbs.twimg.com/profile_images/1133126297939353602/L3Sbbkua_normal.png" TargetMode="External" /><Relationship Id="rId191" Type="http://schemas.openxmlformats.org/officeDocument/2006/relationships/hyperlink" Target="http://pbs.twimg.com/profile_images/1133126297939353602/L3Sbbkua_normal.png" TargetMode="External" /><Relationship Id="rId192" Type="http://schemas.openxmlformats.org/officeDocument/2006/relationships/hyperlink" Target="http://pbs.twimg.com/profile_images/1133126297939353602/L3Sbbkua_normal.png" TargetMode="External" /><Relationship Id="rId193" Type="http://schemas.openxmlformats.org/officeDocument/2006/relationships/hyperlink" Target="http://pbs.twimg.com/profile_images/1133126297939353602/L3Sbbkua_normal.png" TargetMode="External" /><Relationship Id="rId194" Type="http://schemas.openxmlformats.org/officeDocument/2006/relationships/hyperlink" Target="http://pbs.twimg.com/profile_images/1133126297939353602/L3Sbbkua_normal.png" TargetMode="External" /><Relationship Id="rId195" Type="http://schemas.openxmlformats.org/officeDocument/2006/relationships/hyperlink" Target="http://pbs.twimg.com/profile_images/1133126297939353602/L3Sbbkua_normal.png" TargetMode="External" /><Relationship Id="rId196" Type="http://schemas.openxmlformats.org/officeDocument/2006/relationships/hyperlink" Target="http://pbs.twimg.com/profile_images/1133126297939353602/L3Sbbkua_normal.png" TargetMode="External" /><Relationship Id="rId197" Type="http://schemas.openxmlformats.org/officeDocument/2006/relationships/hyperlink" Target="http://pbs.twimg.com/profile_images/1133126297939353602/L3Sbbkua_normal.png" TargetMode="External" /><Relationship Id="rId198" Type="http://schemas.openxmlformats.org/officeDocument/2006/relationships/hyperlink" Target="http://pbs.twimg.com/profile_images/1133126297939353602/L3Sbbkua_normal.png" TargetMode="External" /><Relationship Id="rId199" Type="http://schemas.openxmlformats.org/officeDocument/2006/relationships/hyperlink" Target="http://pbs.twimg.com/profile_images/1133126297939353602/L3Sbbkua_normal.png" TargetMode="External" /><Relationship Id="rId200" Type="http://schemas.openxmlformats.org/officeDocument/2006/relationships/hyperlink" Target="http://pbs.twimg.com/profile_images/1133126297939353602/L3Sbbkua_normal.png" TargetMode="External" /><Relationship Id="rId201" Type="http://schemas.openxmlformats.org/officeDocument/2006/relationships/hyperlink" Target="http://pbs.twimg.com/profile_images/1133126297939353602/L3Sbbkua_normal.png" TargetMode="External" /><Relationship Id="rId202" Type="http://schemas.openxmlformats.org/officeDocument/2006/relationships/hyperlink" Target="http://pbs.twimg.com/profile_images/1133126297939353602/L3Sbbkua_normal.png" TargetMode="External" /><Relationship Id="rId203" Type="http://schemas.openxmlformats.org/officeDocument/2006/relationships/hyperlink" Target="http://pbs.twimg.com/profile_images/1133126297939353602/L3Sbbkua_normal.png" TargetMode="External" /><Relationship Id="rId204" Type="http://schemas.openxmlformats.org/officeDocument/2006/relationships/hyperlink" Target="http://pbs.twimg.com/profile_images/1133126297939353602/L3Sbbkua_normal.png" TargetMode="External" /><Relationship Id="rId205" Type="http://schemas.openxmlformats.org/officeDocument/2006/relationships/hyperlink" Target="http://pbs.twimg.com/profile_images/1051912108147847168/TCxECMip_normal.jpg" TargetMode="External" /><Relationship Id="rId206" Type="http://schemas.openxmlformats.org/officeDocument/2006/relationships/hyperlink" Target="http://pbs.twimg.com/profile_images/1051912108147847168/TCxECMip_normal.jpg" TargetMode="External" /><Relationship Id="rId207" Type="http://schemas.openxmlformats.org/officeDocument/2006/relationships/hyperlink" Target="http://pbs.twimg.com/profile_images/378800000714057269/548b3b661318be2561f6407c021dad3d_normal.jpeg" TargetMode="External" /><Relationship Id="rId208" Type="http://schemas.openxmlformats.org/officeDocument/2006/relationships/hyperlink" Target="http://pbs.twimg.com/profile_images/378800000714057269/548b3b661318be2561f6407c021dad3d_normal.jpeg" TargetMode="External" /><Relationship Id="rId209" Type="http://schemas.openxmlformats.org/officeDocument/2006/relationships/hyperlink" Target="http://pbs.twimg.com/profile_images/1036060996400545792/PGIj8W-j_normal.jpg" TargetMode="External" /><Relationship Id="rId210" Type="http://schemas.openxmlformats.org/officeDocument/2006/relationships/hyperlink" Target="http://pbs.twimg.com/profile_images/1036060996400545792/PGIj8W-j_normal.jpg" TargetMode="External" /><Relationship Id="rId211" Type="http://schemas.openxmlformats.org/officeDocument/2006/relationships/hyperlink" Target="http://pbs.twimg.com/profile_images/1130497468439810048/gENlEZc7_normal.jpg" TargetMode="External" /><Relationship Id="rId212" Type="http://schemas.openxmlformats.org/officeDocument/2006/relationships/hyperlink" Target="http://pbs.twimg.com/profile_images/1130497468439810048/gENlEZc7_normal.jpg" TargetMode="External" /><Relationship Id="rId213" Type="http://schemas.openxmlformats.org/officeDocument/2006/relationships/hyperlink" Target="http://pbs.twimg.com/profile_images/1134986836810588160/3_iFnLPd_normal.jpg" TargetMode="External" /><Relationship Id="rId214" Type="http://schemas.openxmlformats.org/officeDocument/2006/relationships/hyperlink" Target="http://pbs.twimg.com/profile_images/1134986836810588160/3_iFnLPd_normal.jpg" TargetMode="External" /><Relationship Id="rId215" Type="http://schemas.openxmlformats.org/officeDocument/2006/relationships/hyperlink" Target="https://pbs.twimg.com/media/D0Ro7QmUcAEml4V.jpg" TargetMode="External" /><Relationship Id="rId216" Type="http://schemas.openxmlformats.org/officeDocument/2006/relationships/hyperlink" Target="http://pbs.twimg.com/profile_images/568893433775812608/8TNg4DQm_normal.png" TargetMode="External" /><Relationship Id="rId217" Type="http://schemas.openxmlformats.org/officeDocument/2006/relationships/hyperlink" Target="https://pbs.twimg.com/media/D7Rb5dAVUAAWs5w.jpg" TargetMode="External" /><Relationship Id="rId218" Type="http://schemas.openxmlformats.org/officeDocument/2006/relationships/hyperlink" Target="https://pbs.twimg.com/media/D7rfpLQUEAAPrnf.jpg" TargetMode="External" /><Relationship Id="rId219" Type="http://schemas.openxmlformats.org/officeDocument/2006/relationships/hyperlink" Target="http://pbs.twimg.com/profile_images/568893433775812608/8TNg4DQm_normal.png" TargetMode="External" /><Relationship Id="rId220" Type="http://schemas.openxmlformats.org/officeDocument/2006/relationships/hyperlink" Target="http://pbs.twimg.com/profile_images/568893433775812608/8TNg4DQm_normal.png" TargetMode="External" /><Relationship Id="rId221" Type="http://schemas.openxmlformats.org/officeDocument/2006/relationships/hyperlink" Target="https://pbs.twimg.com/media/D5lFLzTXkAA78pc.jpg" TargetMode="External" /><Relationship Id="rId222" Type="http://schemas.openxmlformats.org/officeDocument/2006/relationships/hyperlink" Target="https://pbs.twimg.com/media/D8zSgiJWsAA8jMv.jpg" TargetMode="External" /><Relationship Id="rId223" Type="http://schemas.openxmlformats.org/officeDocument/2006/relationships/hyperlink" Target="https://pbs.twimg.com/media/D89hHXpWsAAUcid.jpg" TargetMode="External" /><Relationship Id="rId224" Type="http://schemas.openxmlformats.org/officeDocument/2006/relationships/hyperlink" Target="http://pbs.twimg.com/profile_images/1121863936708698112/QhwQOMiu_normal.jpg" TargetMode="External" /><Relationship Id="rId225" Type="http://schemas.openxmlformats.org/officeDocument/2006/relationships/hyperlink" Target="http://pbs.twimg.com/profile_images/1121863936708698112/QhwQOMiu_normal.jpg" TargetMode="External" /><Relationship Id="rId226" Type="http://schemas.openxmlformats.org/officeDocument/2006/relationships/hyperlink" Target="https://twitter.com/#!/natlcannafest/status/1115779436845129728" TargetMode="External" /><Relationship Id="rId227" Type="http://schemas.openxmlformats.org/officeDocument/2006/relationships/hyperlink" Target="https://twitter.com/#!/cannabisbull/status/1115923565193437185" TargetMode="External" /><Relationship Id="rId228" Type="http://schemas.openxmlformats.org/officeDocument/2006/relationships/hyperlink" Target="https://twitter.com/#!/saysjimi/status/1115994084034871297" TargetMode="External" /><Relationship Id="rId229" Type="http://schemas.openxmlformats.org/officeDocument/2006/relationships/hyperlink" Target="https://twitter.com/#!/saysjimi/status/1115994084034871297" TargetMode="External" /><Relationship Id="rId230" Type="http://schemas.openxmlformats.org/officeDocument/2006/relationships/hyperlink" Target="https://twitter.com/#!/saysjimi/status/1115994084034871297" TargetMode="External" /><Relationship Id="rId231" Type="http://schemas.openxmlformats.org/officeDocument/2006/relationships/hyperlink" Target="https://twitter.com/#!/saysjimi/status/1115994084034871297" TargetMode="External" /><Relationship Id="rId232" Type="http://schemas.openxmlformats.org/officeDocument/2006/relationships/hyperlink" Target="https://twitter.com/#!/saysjimi/status/1115994084034871297" TargetMode="External" /><Relationship Id="rId233" Type="http://schemas.openxmlformats.org/officeDocument/2006/relationships/hyperlink" Target="https://twitter.com/#!/saysjimi/status/1115994084034871297" TargetMode="External" /><Relationship Id="rId234" Type="http://schemas.openxmlformats.org/officeDocument/2006/relationships/hyperlink" Target="https://twitter.com/#!/saysjimi/status/1115994084034871297" TargetMode="External" /><Relationship Id="rId235" Type="http://schemas.openxmlformats.org/officeDocument/2006/relationships/hyperlink" Target="https://twitter.com/#!/saysjimi/status/1115994084034871297" TargetMode="External" /><Relationship Id="rId236" Type="http://schemas.openxmlformats.org/officeDocument/2006/relationships/hyperlink" Target="https://twitter.com/#!/davis58g/status/1116019788331884544" TargetMode="External" /><Relationship Id="rId237" Type="http://schemas.openxmlformats.org/officeDocument/2006/relationships/hyperlink" Target="https://twitter.com/#!/davis58g/status/1116019788331884544" TargetMode="External" /><Relationship Id="rId238" Type="http://schemas.openxmlformats.org/officeDocument/2006/relationships/hyperlink" Target="https://twitter.com/#!/davis58g/status/1116019788331884544" TargetMode="External" /><Relationship Id="rId239" Type="http://schemas.openxmlformats.org/officeDocument/2006/relationships/hyperlink" Target="https://twitter.com/#!/davis58g/status/1116019788331884544" TargetMode="External" /><Relationship Id="rId240" Type="http://schemas.openxmlformats.org/officeDocument/2006/relationships/hyperlink" Target="https://twitter.com/#!/davis58g/status/1116019788331884544" TargetMode="External" /><Relationship Id="rId241" Type="http://schemas.openxmlformats.org/officeDocument/2006/relationships/hyperlink" Target="https://twitter.com/#!/davis58g/status/1116019788331884544" TargetMode="External" /><Relationship Id="rId242" Type="http://schemas.openxmlformats.org/officeDocument/2006/relationships/hyperlink" Target="https://twitter.com/#!/davis58g/status/1116019788331884544" TargetMode="External" /><Relationship Id="rId243" Type="http://schemas.openxmlformats.org/officeDocument/2006/relationships/hyperlink" Target="https://twitter.com/#!/davis58g/status/1116019788331884544" TargetMode="External" /><Relationship Id="rId244" Type="http://schemas.openxmlformats.org/officeDocument/2006/relationships/hyperlink" Target="https://twitter.com/#!/davis58g/status/1116019788331884544" TargetMode="External" /><Relationship Id="rId245" Type="http://schemas.openxmlformats.org/officeDocument/2006/relationships/hyperlink" Target="https://twitter.com/#!/a2la_/status/1116430141629112323" TargetMode="External" /><Relationship Id="rId246" Type="http://schemas.openxmlformats.org/officeDocument/2006/relationships/hyperlink" Target="https://twitter.com/#!/a2la_/status/1116430141629112323" TargetMode="External" /><Relationship Id="rId247" Type="http://schemas.openxmlformats.org/officeDocument/2006/relationships/hyperlink" Target="https://twitter.com/#!/cannascicon/status/1116446037244358657" TargetMode="External" /><Relationship Id="rId248" Type="http://schemas.openxmlformats.org/officeDocument/2006/relationships/hyperlink" Target="https://twitter.com/#!/cannascicon/status/1116446037244358657" TargetMode="External" /><Relationship Id="rId249" Type="http://schemas.openxmlformats.org/officeDocument/2006/relationships/hyperlink" Target="https://twitter.com/#!/thabisokr/status/1118044432648081408" TargetMode="External" /><Relationship Id="rId250" Type="http://schemas.openxmlformats.org/officeDocument/2006/relationships/hyperlink" Target="https://twitter.com/#!/ramage_michael/status/1124006149668376577" TargetMode="External" /><Relationship Id="rId251" Type="http://schemas.openxmlformats.org/officeDocument/2006/relationships/hyperlink" Target="https://twitter.com/#!/ramage_michael/status/1124006149668376577" TargetMode="External" /><Relationship Id="rId252" Type="http://schemas.openxmlformats.org/officeDocument/2006/relationships/hyperlink" Target="https://twitter.com/#!/michael18776057/status/1124008687780225027" TargetMode="External" /><Relationship Id="rId253" Type="http://schemas.openxmlformats.org/officeDocument/2006/relationships/hyperlink" Target="https://twitter.com/#!/michael18776057/status/1124008687780225027" TargetMode="External" /><Relationship Id="rId254" Type="http://schemas.openxmlformats.org/officeDocument/2006/relationships/hyperlink" Target="https://twitter.com/#!/michael18776057/status/1124008687780225027" TargetMode="External" /><Relationship Id="rId255" Type="http://schemas.openxmlformats.org/officeDocument/2006/relationships/hyperlink" Target="https://twitter.com/#!/sharonaleh/status/1124017432732082179" TargetMode="External" /><Relationship Id="rId256" Type="http://schemas.openxmlformats.org/officeDocument/2006/relationships/hyperlink" Target="https://twitter.com/#!/sharonaleh/status/1124017432732082179" TargetMode="External" /><Relationship Id="rId257" Type="http://schemas.openxmlformats.org/officeDocument/2006/relationships/hyperlink" Target="https://twitter.com/#!/christine_dantz/status/1124030718789726208" TargetMode="External" /><Relationship Id="rId258" Type="http://schemas.openxmlformats.org/officeDocument/2006/relationships/hyperlink" Target="https://twitter.com/#!/christine_dantz/status/1124030718789726208" TargetMode="External" /><Relationship Id="rId259" Type="http://schemas.openxmlformats.org/officeDocument/2006/relationships/hyperlink" Target="https://twitter.com/#!/dave_blazin/status/1124098087205654530" TargetMode="External" /><Relationship Id="rId260" Type="http://schemas.openxmlformats.org/officeDocument/2006/relationships/hyperlink" Target="https://twitter.com/#!/dave_blazin/status/1124098087205654530" TargetMode="External" /><Relationship Id="rId261" Type="http://schemas.openxmlformats.org/officeDocument/2006/relationships/hyperlink" Target="https://twitter.com/#!/dave_blazin/status/1124098122865623040" TargetMode="External" /><Relationship Id="rId262" Type="http://schemas.openxmlformats.org/officeDocument/2006/relationships/hyperlink" Target="https://twitter.com/#!/dave_blazin/status/1124098122865623040" TargetMode="External" /><Relationship Id="rId263" Type="http://schemas.openxmlformats.org/officeDocument/2006/relationships/hyperlink" Target="https://twitter.com/#!/dvibz/status/1124140509428105217" TargetMode="External" /><Relationship Id="rId264" Type="http://schemas.openxmlformats.org/officeDocument/2006/relationships/hyperlink" Target="https://twitter.com/#!/dvibz/status/1124140509428105217" TargetMode="External" /><Relationship Id="rId265" Type="http://schemas.openxmlformats.org/officeDocument/2006/relationships/hyperlink" Target="https://twitter.com/#!/mycannatherapy/status/1124146048417636352" TargetMode="External" /><Relationship Id="rId266" Type="http://schemas.openxmlformats.org/officeDocument/2006/relationships/hyperlink" Target="https://twitter.com/#!/mycannatherapy/status/1124146048417636352" TargetMode="External" /><Relationship Id="rId267" Type="http://schemas.openxmlformats.org/officeDocument/2006/relationships/hyperlink" Target="https://twitter.com/#!/burnadanilo/status/1124176587405053953" TargetMode="External" /><Relationship Id="rId268" Type="http://schemas.openxmlformats.org/officeDocument/2006/relationships/hyperlink" Target="https://twitter.com/#!/burnadanilo/status/1124176587405053953" TargetMode="External" /><Relationship Id="rId269" Type="http://schemas.openxmlformats.org/officeDocument/2006/relationships/hyperlink" Target="https://twitter.com/#!/slimedy_lfc/status/1124188842314084352" TargetMode="External" /><Relationship Id="rId270" Type="http://schemas.openxmlformats.org/officeDocument/2006/relationships/hyperlink" Target="https://twitter.com/#!/slimedy_lfc/status/1124188842314084352" TargetMode="External" /><Relationship Id="rId271" Type="http://schemas.openxmlformats.org/officeDocument/2006/relationships/hyperlink" Target="https://twitter.com/#!/mennasesto/status/1124246855276273664" TargetMode="External" /><Relationship Id="rId272" Type="http://schemas.openxmlformats.org/officeDocument/2006/relationships/hyperlink" Target="https://twitter.com/#!/mennasesto/status/1124246855276273664" TargetMode="External" /><Relationship Id="rId273" Type="http://schemas.openxmlformats.org/officeDocument/2006/relationships/hyperlink" Target="https://twitter.com/#!/vapospy/status/1124264500499243008" TargetMode="External" /><Relationship Id="rId274" Type="http://schemas.openxmlformats.org/officeDocument/2006/relationships/hyperlink" Target="https://twitter.com/#!/vapospy/status/1124264500499243008" TargetMode="External" /><Relationship Id="rId275" Type="http://schemas.openxmlformats.org/officeDocument/2006/relationships/hyperlink" Target="https://twitter.com/#!/kevin14070/status/1124275943432966145" TargetMode="External" /><Relationship Id="rId276" Type="http://schemas.openxmlformats.org/officeDocument/2006/relationships/hyperlink" Target="https://twitter.com/#!/kevin14070/status/1124275943432966145" TargetMode="External" /><Relationship Id="rId277" Type="http://schemas.openxmlformats.org/officeDocument/2006/relationships/hyperlink" Target="https://twitter.com/#!/kevin14070/status/1124275943432966145" TargetMode="External" /><Relationship Id="rId278" Type="http://schemas.openxmlformats.org/officeDocument/2006/relationships/hyperlink" Target="https://twitter.com/#!/spitfire0214/status/1124292599458795520" TargetMode="External" /><Relationship Id="rId279" Type="http://schemas.openxmlformats.org/officeDocument/2006/relationships/hyperlink" Target="https://twitter.com/#!/spitfire0214/status/1124292599458795520" TargetMode="External" /><Relationship Id="rId280" Type="http://schemas.openxmlformats.org/officeDocument/2006/relationships/hyperlink" Target="https://twitter.com/#!/teslamarbrand/status/1124293934698639360" TargetMode="External" /><Relationship Id="rId281" Type="http://schemas.openxmlformats.org/officeDocument/2006/relationships/hyperlink" Target="https://twitter.com/#!/teslamarbrand/status/1124293934698639360" TargetMode="External" /><Relationship Id="rId282" Type="http://schemas.openxmlformats.org/officeDocument/2006/relationships/hyperlink" Target="https://twitter.com/#!/bleeding4kansas/status/1124317823269068800" TargetMode="External" /><Relationship Id="rId283" Type="http://schemas.openxmlformats.org/officeDocument/2006/relationships/hyperlink" Target="https://twitter.com/#!/bleeding4kansas/status/1124317823269068800" TargetMode="External" /><Relationship Id="rId284" Type="http://schemas.openxmlformats.org/officeDocument/2006/relationships/hyperlink" Target="https://twitter.com/#!/abvishnubi/status/1124334244426334209" TargetMode="External" /><Relationship Id="rId285" Type="http://schemas.openxmlformats.org/officeDocument/2006/relationships/hyperlink" Target="https://twitter.com/#!/abvishnubi/status/1124334244426334209" TargetMode="External" /><Relationship Id="rId286" Type="http://schemas.openxmlformats.org/officeDocument/2006/relationships/hyperlink" Target="https://twitter.com/#!/boygiuly/status/1124345622025441280" TargetMode="External" /><Relationship Id="rId287" Type="http://schemas.openxmlformats.org/officeDocument/2006/relationships/hyperlink" Target="https://twitter.com/#!/boygiuly/status/1124345622025441280" TargetMode="External" /><Relationship Id="rId288" Type="http://schemas.openxmlformats.org/officeDocument/2006/relationships/hyperlink" Target="https://twitter.com/#!/hotel25360678/status/1124349057231667200" TargetMode="External" /><Relationship Id="rId289" Type="http://schemas.openxmlformats.org/officeDocument/2006/relationships/hyperlink" Target="https://twitter.com/#!/hotel25360678/status/1124349057231667200" TargetMode="External" /><Relationship Id="rId290" Type="http://schemas.openxmlformats.org/officeDocument/2006/relationships/hyperlink" Target="https://twitter.com/#!/420linksuk/status/1124350404706357249" TargetMode="External" /><Relationship Id="rId291" Type="http://schemas.openxmlformats.org/officeDocument/2006/relationships/hyperlink" Target="https://twitter.com/#!/420linksuk/status/1124350404706357249" TargetMode="External" /><Relationship Id="rId292" Type="http://schemas.openxmlformats.org/officeDocument/2006/relationships/hyperlink" Target="https://twitter.com/#!/rickoehn/status/1124358025643548672" TargetMode="External" /><Relationship Id="rId293" Type="http://schemas.openxmlformats.org/officeDocument/2006/relationships/hyperlink" Target="https://twitter.com/#!/rickoehn/status/1124358025643548672" TargetMode="External" /><Relationship Id="rId294" Type="http://schemas.openxmlformats.org/officeDocument/2006/relationships/hyperlink" Target="https://twitter.com/#!/aglsoundprod/status/1124399820326805504" TargetMode="External" /><Relationship Id="rId295" Type="http://schemas.openxmlformats.org/officeDocument/2006/relationships/hyperlink" Target="https://twitter.com/#!/aglsoundprod/status/1124399820326805504" TargetMode="External" /><Relationship Id="rId296" Type="http://schemas.openxmlformats.org/officeDocument/2006/relationships/hyperlink" Target="https://twitter.com/#!/gearendo/status/1124484254434377728" TargetMode="External" /><Relationship Id="rId297" Type="http://schemas.openxmlformats.org/officeDocument/2006/relationships/hyperlink" Target="https://twitter.com/#!/gearendo/status/1124484254434377728" TargetMode="External" /><Relationship Id="rId298" Type="http://schemas.openxmlformats.org/officeDocument/2006/relationships/hyperlink" Target="https://twitter.com/#!/agold420/status/1124566673338454016" TargetMode="External" /><Relationship Id="rId299" Type="http://schemas.openxmlformats.org/officeDocument/2006/relationships/hyperlink" Target="https://twitter.com/#!/agold420/status/1124566673338454016" TargetMode="External" /><Relationship Id="rId300" Type="http://schemas.openxmlformats.org/officeDocument/2006/relationships/hyperlink" Target="https://twitter.com/#!/greengoldfarm1/status/1124657349761929217" TargetMode="External" /><Relationship Id="rId301" Type="http://schemas.openxmlformats.org/officeDocument/2006/relationships/hyperlink" Target="https://twitter.com/#!/greengoldfarm1/status/1124657349761929217" TargetMode="External" /><Relationship Id="rId302" Type="http://schemas.openxmlformats.org/officeDocument/2006/relationships/hyperlink" Target="https://twitter.com/#!/necannabiswatch/status/1125508647914758144" TargetMode="External" /><Relationship Id="rId303" Type="http://schemas.openxmlformats.org/officeDocument/2006/relationships/hyperlink" Target="https://twitter.com/#!/necannabiswatch/status/1125508647914758144" TargetMode="External" /><Relationship Id="rId304" Type="http://schemas.openxmlformats.org/officeDocument/2006/relationships/hyperlink" Target="https://twitter.com/#!/maven4_michelle/status/1116145920872263680" TargetMode="External" /><Relationship Id="rId305" Type="http://schemas.openxmlformats.org/officeDocument/2006/relationships/hyperlink" Target="https://twitter.com/#!/maven4_michelle/status/1131626515882434560" TargetMode="External" /><Relationship Id="rId306" Type="http://schemas.openxmlformats.org/officeDocument/2006/relationships/hyperlink" Target="https://twitter.com/#!/spucky117/status/1131632767719100418" TargetMode="External" /><Relationship Id="rId307" Type="http://schemas.openxmlformats.org/officeDocument/2006/relationships/hyperlink" Target="https://twitter.com/#!/cannabisxpose/status/1131690607284445185" TargetMode="External" /><Relationship Id="rId308" Type="http://schemas.openxmlformats.org/officeDocument/2006/relationships/hyperlink" Target="https://twitter.com/#!/lilolep/status/1131798666287689728" TargetMode="External" /><Relationship Id="rId309" Type="http://schemas.openxmlformats.org/officeDocument/2006/relationships/hyperlink" Target="https://twitter.com/#!/hidde_plntrm/status/1132972320249847809" TargetMode="External" /><Relationship Id="rId310" Type="http://schemas.openxmlformats.org/officeDocument/2006/relationships/hyperlink" Target="https://twitter.com/#!/beardedgreenly/status/1132987309241065472" TargetMode="External" /><Relationship Id="rId311" Type="http://schemas.openxmlformats.org/officeDocument/2006/relationships/hyperlink" Target="https://twitter.com/#!/beardedgreenly/status/1132987309241065472" TargetMode="External" /><Relationship Id="rId312" Type="http://schemas.openxmlformats.org/officeDocument/2006/relationships/hyperlink" Target="https://twitter.com/#!/beardedgreenly/status/1132987309241065472" TargetMode="External" /><Relationship Id="rId313" Type="http://schemas.openxmlformats.org/officeDocument/2006/relationships/hyperlink" Target="https://twitter.com/#!/beardedgreenly/status/1132987309241065472" TargetMode="External" /><Relationship Id="rId314" Type="http://schemas.openxmlformats.org/officeDocument/2006/relationships/hyperlink" Target="https://twitter.com/#!/beardedgreenly/status/1132987309241065472" TargetMode="External" /><Relationship Id="rId315" Type="http://schemas.openxmlformats.org/officeDocument/2006/relationships/hyperlink" Target="https://twitter.com/#!/beardedgreenly/status/1132987309241065472" TargetMode="External" /><Relationship Id="rId316" Type="http://schemas.openxmlformats.org/officeDocument/2006/relationships/hyperlink" Target="https://twitter.com/#!/beardedgreenly/status/1132987309241065472" TargetMode="External" /><Relationship Id="rId317" Type="http://schemas.openxmlformats.org/officeDocument/2006/relationships/hyperlink" Target="https://twitter.com/#!/beardedgreenly/status/1132987309241065472" TargetMode="External" /><Relationship Id="rId318" Type="http://schemas.openxmlformats.org/officeDocument/2006/relationships/hyperlink" Target="https://twitter.com/#!/beardedgreenly/status/1132987309241065472" TargetMode="External" /><Relationship Id="rId319" Type="http://schemas.openxmlformats.org/officeDocument/2006/relationships/hyperlink" Target="https://twitter.com/#!/beardedgreenly/status/1132987309241065472" TargetMode="External" /><Relationship Id="rId320" Type="http://schemas.openxmlformats.org/officeDocument/2006/relationships/hyperlink" Target="https://twitter.com/#!/billgri/status/1133240222584639489" TargetMode="External" /><Relationship Id="rId321" Type="http://schemas.openxmlformats.org/officeDocument/2006/relationships/hyperlink" Target="https://twitter.com/#!/vocnederland/status/1133255702645018624" TargetMode="External" /><Relationship Id="rId322" Type="http://schemas.openxmlformats.org/officeDocument/2006/relationships/hyperlink" Target="https://twitter.com/#!/hidde_plntrm/status/1132972320249847809" TargetMode="External" /><Relationship Id="rId323" Type="http://schemas.openxmlformats.org/officeDocument/2006/relationships/hyperlink" Target="https://twitter.com/#!/billgri/status/1133240222584639489" TargetMode="External" /><Relationship Id="rId324" Type="http://schemas.openxmlformats.org/officeDocument/2006/relationships/hyperlink" Target="https://twitter.com/#!/vocnederland/status/1133255702645018624" TargetMode="External" /><Relationship Id="rId325" Type="http://schemas.openxmlformats.org/officeDocument/2006/relationships/hyperlink" Target="https://twitter.com/#!/hidde_plntrm/status/1132972320249847809" TargetMode="External" /><Relationship Id="rId326" Type="http://schemas.openxmlformats.org/officeDocument/2006/relationships/hyperlink" Target="https://twitter.com/#!/hidde_plntrm/status/1132972320249847809" TargetMode="External" /><Relationship Id="rId327" Type="http://schemas.openxmlformats.org/officeDocument/2006/relationships/hyperlink" Target="https://twitter.com/#!/hidde_plntrm/status/1132972320249847809" TargetMode="External" /><Relationship Id="rId328" Type="http://schemas.openxmlformats.org/officeDocument/2006/relationships/hyperlink" Target="https://twitter.com/#!/hidde_plntrm/status/1132972320249847809" TargetMode="External" /><Relationship Id="rId329" Type="http://schemas.openxmlformats.org/officeDocument/2006/relationships/hyperlink" Target="https://twitter.com/#!/hidde_plntrm/status/1132972320249847809" TargetMode="External" /><Relationship Id="rId330" Type="http://schemas.openxmlformats.org/officeDocument/2006/relationships/hyperlink" Target="https://twitter.com/#!/hidde_plntrm/status/1132972320249847809" TargetMode="External" /><Relationship Id="rId331" Type="http://schemas.openxmlformats.org/officeDocument/2006/relationships/hyperlink" Target="https://twitter.com/#!/hidde_plntrm/status/1132972320249847809" TargetMode="External" /><Relationship Id="rId332" Type="http://schemas.openxmlformats.org/officeDocument/2006/relationships/hyperlink" Target="https://twitter.com/#!/hidde_plntrm/status/1132972320249847809" TargetMode="External" /><Relationship Id="rId333" Type="http://schemas.openxmlformats.org/officeDocument/2006/relationships/hyperlink" Target="https://twitter.com/#!/billgri/status/1133240222584639489" TargetMode="External" /><Relationship Id="rId334" Type="http://schemas.openxmlformats.org/officeDocument/2006/relationships/hyperlink" Target="https://twitter.com/#!/vocnederland/status/1133255702645018624" TargetMode="External" /><Relationship Id="rId335" Type="http://schemas.openxmlformats.org/officeDocument/2006/relationships/hyperlink" Target="https://twitter.com/#!/billgri/status/1133240222584639489" TargetMode="External" /><Relationship Id="rId336" Type="http://schemas.openxmlformats.org/officeDocument/2006/relationships/hyperlink" Target="https://twitter.com/#!/vocnederland/status/1133255702645018624" TargetMode="External" /><Relationship Id="rId337" Type="http://schemas.openxmlformats.org/officeDocument/2006/relationships/hyperlink" Target="https://twitter.com/#!/billgri/status/1133240222584639489" TargetMode="External" /><Relationship Id="rId338" Type="http://schemas.openxmlformats.org/officeDocument/2006/relationships/hyperlink" Target="https://twitter.com/#!/vocnederland/status/1133255702645018624" TargetMode="External" /><Relationship Id="rId339" Type="http://schemas.openxmlformats.org/officeDocument/2006/relationships/hyperlink" Target="https://twitter.com/#!/billgri/status/1133240222584639489" TargetMode="External" /><Relationship Id="rId340" Type="http://schemas.openxmlformats.org/officeDocument/2006/relationships/hyperlink" Target="https://twitter.com/#!/vocnederland/status/1133255702645018624" TargetMode="External" /><Relationship Id="rId341" Type="http://schemas.openxmlformats.org/officeDocument/2006/relationships/hyperlink" Target="https://twitter.com/#!/billgri/status/1133240222584639489" TargetMode="External" /><Relationship Id="rId342" Type="http://schemas.openxmlformats.org/officeDocument/2006/relationships/hyperlink" Target="https://twitter.com/#!/vocnederland/status/1133255702645018624" TargetMode="External" /><Relationship Id="rId343" Type="http://schemas.openxmlformats.org/officeDocument/2006/relationships/hyperlink" Target="https://twitter.com/#!/billgri/status/1133240222584639489" TargetMode="External" /><Relationship Id="rId344" Type="http://schemas.openxmlformats.org/officeDocument/2006/relationships/hyperlink" Target="https://twitter.com/#!/vocnederland/status/1133255702645018624" TargetMode="External" /><Relationship Id="rId345" Type="http://schemas.openxmlformats.org/officeDocument/2006/relationships/hyperlink" Target="https://twitter.com/#!/billgri/status/1133240222584639489" TargetMode="External" /><Relationship Id="rId346" Type="http://schemas.openxmlformats.org/officeDocument/2006/relationships/hyperlink" Target="https://twitter.com/#!/vocnederland/status/1133255702645018624" TargetMode="External" /><Relationship Id="rId347" Type="http://schemas.openxmlformats.org/officeDocument/2006/relationships/hyperlink" Target="https://twitter.com/#!/billgri/status/1133240222584639489" TargetMode="External" /><Relationship Id="rId348" Type="http://schemas.openxmlformats.org/officeDocument/2006/relationships/hyperlink" Target="https://twitter.com/#!/billgri/status/1133240222584639489" TargetMode="External" /><Relationship Id="rId349" Type="http://schemas.openxmlformats.org/officeDocument/2006/relationships/hyperlink" Target="https://twitter.com/#!/vocnederland/status/1133255702645018624" TargetMode="External" /><Relationship Id="rId350" Type="http://schemas.openxmlformats.org/officeDocument/2006/relationships/hyperlink" Target="https://twitter.com/#!/vocnederland/status/1133255702645018624" TargetMode="External" /><Relationship Id="rId351" Type="http://schemas.openxmlformats.org/officeDocument/2006/relationships/hyperlink" Target="https://twitter.com/#!/cccc5/status/1113545261433753601" TargetMode="External" /><Relationship Id="rId352" Type="http://schemas.openxmlformats.org/officeDocument/2006/relationships/hyperlink" Target="https://twitter.com/#!/jasonk_infocast/status/1113546560921456640" TargetMode="External" /><Relationship Id="rId353" Type="http://schemas.openxmlformats.org/officeDocument/2006/relationships/hyperlink" Target="https://twitter.com/#!/jasonk_infocast/status/1113546560921456640" TargetMode="External" /><Relationship Id="rId354" Type="http://schemas.openxmlformats.org/officeDocument/2006/relationships/hyperlink" Target="https://twitter.com/#!/jasonk_infocast/status/1133862593544708101" TargetMode="External" /><Relationship Id="rId355" Type="http://schemas.openxmlformats.org/officeDocument/2006/relationships/hyperlink" Target="https://twitter.com/#!/jasonk_infocast/status/1133901325048008704" TargetMode="External" /><Relationship Id="rId356" Type="http://schemas.openxmlformats.org/officeDocument/2006/relationships/hyperlink" Target="https://twitter.com/#!/pharma_factory/status/1134176570829135876" TargetMode="External" /><Relationship Id="rId357" Type="http://schemas.openxmlformats.org/officeDocument/2006/relationships/hyperlink" Target="https://twitter.com/#!/drajbarboza/status/1135727735136030723" TargetMode="External" /><Relationship Id="rId358" Type="http://schemas.openxmlformats.org/officeDocument/2006/relationships/hyperlink" Target="https://twitter.com/#!/auntzeldas/status/1137045399909294080" TargetMode="External" /><Relationship Id="rId359" Type="http://schemas.openxmlformats.org/officeDocument/2006/relationships/hyperlink" Target="https://twitter.com/#!/auntzeldas/status/1137045399909294080" TargetMode="External" /><Relationship Id="rId360" Type="http://schemas.openxmlformats.org/officeDocument/2006/relationships/hyperlink" Target="https://twitter.com/#!/auntzeldas/status/1137045399909294080" TargetMode="External" /><Relationship Id="rId361" Type="http://schemas.openxmlformats.org/officeDocument/2006/relationships/hyperlink" Target="https://twitter.com/#!/auntzeldas/status/1137045399909294080" TargetMode="External" /><Relationship Id="rId362" Type="http://schemas.openxmlformats.org/officeDocument/2006/relationships/hyperlink" Target="https://twitter.com/#!/auntzeldas/status/1137045399909294080" TargetMode="External" /><Relationship Id="rId363" Type="http://schemas.openxmlformats.org/officeDocument/2006/relationships/hyperlink" Target="https://twitter.com/#!/auntzeldas/status/1137045399909294080" TargetMode="External" /><Relationship Id="rId364" Type="http://schemas.openxmlformats.org/officeDocument/2006/relationships/hyperlink" Target="https://twitter.com/#!/auntzeldas/status/1137045399909294080" TargetMode="External" /><Relationship Id="rId365" Type="http://schemas.openxmlformats.org/officeDocument/2006/relationships/hyperlink" Target="https://twitter.com/#!/auntzeldas/status/1137045399909294080" TargetMode="External" /><Relationship Id="rId366" Type="http://schemas.openxmlformats.org/officeDocument/2006/relationships/hyperlink" Target="https://twitter.com/#!/auntzeldas/status/1137045399909294080" TargetMode="External" /><Relationship Id="rId367" Type="http://schemas.openxmlformats.org/officeDocument/2006/relationships/hyperlink" Target="https://twitter.com/#!/auntzeldas/status/1137045399909294080" TargetMode="External" /><Relationship Id="rId368" Type="http://schemas.openxmlformats.org/officeDocument/2006/relationships/hyperlink" Target="https://twitter.com/#!/auntzeldas/status/1137045399909294080" TargetMode="External" /><Relationship Id="rId369" Type="http://schemas.openxmlformats.org/officeDocument/2006/relationships/hyperlink" Target="https://twitter.com/#!/auntzeldas/status/1137045399909294080" TargetMode="External" /><Relationship Id="rId370" Type="http://schemas.openxmlformats.org/officeDocument/2006/relationships/hyperlink" Target="https://twitter.com/#!/auntzeldas/status/1137045399909294080" TargetMode="External" /><Relationship Id="rId371" Type="http://schemas.openxmlformats.org/officeDocument/2006/relationships/hyperlink" Target="https://twitter.com/#!/auntzeldas/status/1137045399909294080" TargetMode="External" /><Relationship Id="rId372" Type="http://schemas.openxmlformats.org/officeDocument/2006/relationships/hyperlink" Target="https://twitter.com/#!/auntzeldas/status/1137045399909294080" TargetMode="External" /><Relationship Id="rId373" Type="http://schemas.openxmlformats.org/officeDocument/2006/relationships/hyperlink" Target="https://twitter.com/#!/auntzeldas/status/1137045399909294080" TargetMode="External" /><Relationship Id="rId374" Type="http://schemas.openxmlformats.org/officeDocument/2006/relationships/hyperlink" Target="https://twitter.com/#!/auntzeldas/status/1137045399909294080" TargetMode="External" /><Relationship Id="rId375" Type="http://schemas.openxmlformats.org/officeDocument/2006/relationships/hyperlink" Target="https://twitter.com/#!/auntzeldas/status/1137045399909294080" TargetMode="External" /><Relationship Id="rId376" Type="http://schemas.openxmlformats.org/officeDocument/2006/relationships/hyperlink" Target="https://twitter.com/#!/auntzeldas/status/1137045399909294080" TargetMode="External" /><Relationship Id="rId377" Type="http://schemas.openxmlformats.org/officeDocument/2006/relationships/hyperlink" Target="https://twitter.com/#!/auntzeldas/status/1137045399909294080" TargetMode="External" /><Relationship Id="rId378" Type="http://schemas.openxmlformats.org/officeDocument/2006/relationships/hyperlink" Target="https://twitter.com/#!/adavidreynolds/status/1138517594439389185" TargetMode="External" /><Relationship Id="rId379" Type="http://schemas.openxmlformats.org/officeDocument/2006/relationships/hyperlink" Target="https://twitter.com/#!/adavidreynolds/status/1138517594439389185" TargetMode="External" /><Relationship Id="rId380" Type="http://schemas.openxmlformats.org/officeDocument/2006/relationships/hyperlink" Target="https://twitter.com/#!/monkeymasuda/status/1138519703196803072" TargetMode="External" /><Relationship Id="rId381" Type="http://schemas.openxmlformats.org/officeDocument/2006/relationships/hyperlink" Target="https://twitter.com/#!/monkeymasuda/status/1138519703196803072" TargetMode="External" /><Relationship Id="rId382" Type="http://schemas.openxmlformats.org/officeDocument/2006/relationships/hyperlink" Target="https://twitter.com/#!/thecannachronic/status/1138523421422305280" TargetMode="External" /><Relationship Id="rId383" Type="http://schemas.openxmlformats.org/officeDocument/2006/relationships/hyperlink" Target="https://twitter.com/#!/thecannachronic/status/1138523421422305280" TargetMode="External" /><Relationship Id="rId384" Type="http://schemas.openxmlformats.org/officeDocument/2006/relationships/hyperlink" Target="https://twitter.com/#!/cannektme/status/1138884617702977536" TargetMode="External" /><Relationship Id="rId385" Type="http://schemas.openxmlformats.org/officeDocument/2006/relationships/hyperlink" Target="https://twitter.com/#!/cannektme/status/1138884617702977536" TargetMode="External" /><Relationship Id="rId386" Type="http://schemas.openxmlformats.org/officeDocument/2006/relationships/hyperlink" Target="https://twitter.com/#!/cannabijesus/status/1139236149522817026" TargetMode="External" /><Relationship Id="rId387" Type="http://schemas.openxmlformats.org/officeDocument/2006/relationships/hyperlink" Target="https://twitter.com/#!/cannabijesus/status/1139236149522817026" TargetMode="External" /><Relationship Id="rId388" Type="http://schemas.openxmlformats.org/officeDocument/2006/relationships/hyperlink" Target="https://twitter.com/#!/steephilllab/status/1100119582755323904" TargetMode="External" /><Relationship Id="rId389" Type="http://schemas.openxmlformats.org/officeDocument/2006/relationships/hyperlink" Target="https://twitter.com/#!/steephilllab/status/1114256515316113409" TargetMode="External" /><Relationship Id="rId390" Type="http://schemas.openxmlformats.org/officeDocument/2006/relationships/hyperlink" Target="https://twitter.com/#!/steephilllab/status/1131630456607203329" TargetMode="External" /><Relationship Id="rId391" Type="http://schemas.openxmlformats.org/officeDocument/2006/relationships/hyperlink" Target="https://twitter.com/#!/steephilllab/status/1133464179430453248" TargetMode="External" /><Relationship Id="rId392" Type="http://schemas.openxmlformats.org/officeDocument/2006/relationships/hyperlink" Target="https://twitter.com/#!/steephilllab/status/1133464991103836160" TargetMode="External" /><Relationship Id="rId393" Type="http://schemas.openxmlformats.org/officeDocument/2006/relationships/hyperlink" Target="https://twitter.com/#!/steephilllab/status/1134174291996467200" TargetMode="External" /><Relationship Id="rId394" Type="http://schemas.openxmlformats.org/officeDocument/2006/relationships/hyperlink" Target="https://twitter.com/#!/robbinsgroupllc/status/1124005653331226624" TargetMode="External" /><Relationship Id="rId395" Type="http://schemas.openxmlformats.org/officeDocument/2006/relationships/hyperlink" Target="https://twitter.com/#!/robbinsgroupllc/status/1138516266099122176" TargetMode="External" /><Relationship Id="rId396" Type="http://schemas.openxmlformats.org/officeDocument/2006/relationships/hyperlink" Target="https://twitter.com/#!/robbinsgroupllc/status/1139236012213886977" TargetMode="External" /><Relationship Id="rId397" Type="http://schemas.openxmlformats.org/officeDocument/2006/relationships/hyperlink" Target="https://twitter.com/#!/mcannabeing/status/1139260496195018753" TargetMode="External" /><Relationship Id="rId398" Type="http://schemas.openxmlformats.org/officeDocument/2006/relationships/hyperlink" Target="https://twitter.com/#!/mcannabeing/status/1139260496195018753" TargetMode="External" /><Relationship Id="rId399" Type="http://schemas.openxmlformats.org/officeDocument/2006/relationships/hyperlink" Target="https://api.twitter.com/1.1/geo/id/9cee92fec370baf9.json" TargetMode="External" /><Relationship Id="rId400" Type="http://schemas.openxmlformats.org/officeDocument/2006/relationships/comments" Target="../comments1.xml" /><Relationship Id="rId401" Type="http://schemas.openxmlformats.org/officeDocument/2006/relationships/vmlDrawing" Target="../drawings/vmlDrawing1.vml" /><Relationship Id="rId402" Type="http://schemas.openxmlformats.org/officeDocument/2006/relationships/table" Target="../tables/table1.xml" /><Relationship Id="rId40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Kxf9FUkP0z" TargetMode="External" /><Relationship Id="rId2" Type="http://schemas.openxmlformats.org/officeDocument/2006/relationships/hyperlink" Target="https://t.co/iVxDAMjb6R" TargetMode="External" /><Relationship Id="rId3" Type="http://schemas.openxmlformats.org/officeDocument/2006/relationships/hyperlink" Target="https://twitter.com/i/web/status/1115779436845129728" TargetMode="External" /><Relationship Id="rId4" Type="http://schemas.openxmlformats.org/officeDocument/2006/relationships/hyperlink" Target="https://twitter.com/i/web/status/1115994084034871297" TargetMode="External" /><Relationship Id="rId5" Type="http://schemas.openxmlformats.org/officeDocument/2006/relationships/hyperlink" Target="https://twitter.com/i/web/status/1116430141629112323" TargetMode="External" /><Relationship Id="rId6" Type="http://schemas.openxmlformats.org/officeDocument/2006/relationships/hyperlink" Target="https://www.facebook.com/login/?next=https%3A%2F%2Fwww.facebook.com%2Fgroups%2F359576118008076%2F" TargetMode="External" /><Relationship Id="rId7" Type="http://schemas.openxmlformats.org/officeDocument/2006/relationships/hyperlink" Target="https://twitter.com/i/web/status/1116145920872263680" TargetMode="External" /><Relationship Id="rId8" Type="http://schemas.openxmlformats.org/officeDocument/2006/relationships/hyperlink" Target="https://www.instagram.com/p/Bx0KBDNBYXTAnzpmgx1d7Wjx9qirchn7ehVE0w0/?igshid=3ic0aw31l2wf" TargetMode="External" /><Relationship Id="rId9" Type="http://schemas.openxmlformats.org/officeDocument/2006/relationships/hyperlink" Target="https://www.instagram.com/p/BvzrnJ-nU3brR15EzVdoC3uImbThQomb8niDfM0/?utm_source=ig_twitter_share&amp;igshid=4o01nc3wapdm" TargetMode="External" /><Relationship Id="rId10" Type="http://schemas.openxmlformats.org/officeDocument/2006/relationships/hyperlink" Target="https://infocastinc.com/event/cannabis-compliance-west/" TargetMode="External" /><Relationship Id="rId11" Type="http://schemas.openxmlformats.org/officeDocument/2006/relationships/hyperlink" Target="https://www.linkedin.com/feed/update/urn:li:activity:6539937011296411650" TargetMode="External" /><Relationship Id="rId12" Type="http://schemas.openxmlformats.org/officeDocument/2006/relationships/hyperlink" Target="https://twitter.com/steephilllab/status/1062084485666136064" TargetMode="External" /><Relationship Id="rId13" Type="http://schemas.openxmlformats.org/officeDocument/2006/relationships/hyperlink" Target="https://cannabisaficionado.com/thca/" TargetMode="External" /><Relationship Id="rId14" Type="http://schemas.openxmlformats.org/officeDocument/2006/relationships/hyperlink" Target="https://cannabisaficionado.com/thca/" TargetMode="External" /><Relationship Id="rId15" Type="http://schemas.openxmlformats.org/officeDocument/2006/relationships/hyperlink" Target="https://cannabisaficionado.com/thca/" TargetMode="External" /><Relationship Id="rId16" Type="http://schemas.openxmlformats.org/officeDocument/2006/relationships/hyperlink" Target="https://cannabisaficionado.com/thca/" TargetMode="External" /><Relationship Id="rId17" Type="http://schemas.openxmlformats.org/officeDocument/2006/relationships/hyperlink" Target="https://cannabisaficionado.com/cbn/" TargetMode="External" /><Relationship Id="rId18" Type="http://schemas.openxmlformats.org/officeDocument/2006/relationships/hyperlink" Target="https://www.cannabisscienceconference.com/program-and-speakers/" TargetMode="External" /><Relationship Id="rId19" Type="http://schemas.openxmlformats.org/officeDocument/2006/relationships/hyperlink" Target="https://infocastinc.com/event/cannabis-compliance-west/" TargetMode="External" /><Relationship Id="rId20" Type="http://schemas.openxmlformats.org/officeDocument/2006/relationships/hyperlink" Target="https://www.forbes.com/sites/andrebourque/2019/05/30/game-of-genomes-the-battle-for-the-king-of-cannabis-strains-is-just-heating-up/#3ef5859111b1" TargetMode="External" /><Relationship Id="rId21" Type="http://schemas.openxmlformats.org/officeDocument/2006/relationships/hyperlink" Target="https://cannabisaficionado.com/thca/" TargetMode="External" /><Relationship Id="rId22" Type="http://schemas.openxmlformats.org/officeDocument/2006/relationships/hyperlink" Target="https://cannabisaficionado.com/cbn/" TargetMode="External" /><Relationship Id="rId23" Type="http://schemas.openxmlformats.org/officeDocument/2006/relationships/hyperlink" Target="https://cannabisaficionado.com/cbn/" TargetMode="External" /><Relationship Id="rId24" Type="http://schemas.openxmlformats.org/officeDocument/2006/relationships/hyperlink" Target="https://pbs.twimg.com/media/D5ngmSOWsAAiEtd.jpg" TargetMode="External" /><Relationship Id="rId25" Type="http://schemas.openxmlformats.org/officeDocument/2006/relationships/hyperlink" Target="https://pbs.twimg.com/tweet_video_thumb/D5o7AQdXkAIm1tr.jpg" TargetMode="External" /><Relationship Id="rId26" Type="http://schemas.openxmlformats.org/officeDocument/2006/relationships/hyperlink" Target="https://pbs.twimg.com/media/D7Rb5dAVUAAWs5w.jpg" TargetMode="External" /><Relationship Id="rId27" Type="http://schemas.openxmlformats.org/officeDocument/2006/relationships/hyperlink" Target="https://pbs.twimg.com/media/D7Rb5dAVUAAWs5w.jpg" TargetMode="External" /><Relationship Id="rId28" Type="http://schemas.openxmlformats.org/officeDocument/2006/relationships/hyperlink" Target="https://pbs.twimg.com/media/D7Rb5dAVUAAWs5w.jpg" TargetMode="External" /><Relationship Id="rId29" Type="http://schemas.openxmlformats.org/officeDocument/2006/relationships/hyperlink" Target="https://pbs.twimg.com/media/D0Ro7QmUcAEml4V.jpg" TargetMode="External" /><Relationship Id="rId30" Type="http://schemas.openxmlformats.org/officeDocument/2006/relationships/hyperlink" Target="https://pbs.twimg.com/media/D7Rb5dAVUAAWs5w.jpg" TargetMode="External" /><Relationship Id="rId31" Type="http://schemas.openxmlformats.org/officeDocument/2006/relationships/hyperlink" Target="https://pbs.twimg.com/media/D7rfpLQUEAAPrnf.jpg" TargetMode="External" /><Relationship Id="rId32" Type="http://schemas.openxmlformats.org/officeDocument/2006/relationships/hyperlink" Target="https://pbs.twimg.com/media/D5lFLzTXkAA78pc.jpg" TargetMode="External" /><Relationship Id="rId33" Type="http://schemas.openxmlformats.org/officeDocument/2006/relationships/hyperlink" Target="https://pbs.twimg.com/media/D8zSgiJWsAA8jMv.jpg" TargetMode="External" /><Relationship Id="rId34" Type="http://schemas.openxmlformats.org/officeDocument/2006/relationships/hyperlink" Target="https://pbs.twimg.com/media/D89hHXpWsAAUcid.jpg" TargetMode="External" /><Relationship Id="rId35" Type="http://schemas.openxmlformats.org/officeDocument/2006/relationships/hyperlink" Target="http://pbs.twimg.com/profile_images/1027555025726271488/p98X8m7B_normal.jpg" TargetMode="External" /><Relationship Id="rId36" Type="http://schemas.openxmlformats.org/officeDocument/2006/relationships/hyperlink" Target="http://pbs.twimg.com/profile_images/1121413429326118912/LuCPx8ek_normal.jpg" TargetMode="External" /><Relationship Id="rId37" Type="http://schemas.openxmlformats.org/officeDocument/2006/relationships/hyperlink" Target="http://pbs.twimg.com/profile_images/899808191231471622/1nPti07A_normal.jpg" TargetMode="External" /><Relationship Id="rId38" Type="http://schemas.openxmlformats.org/officeDocument/2006/relationships/hyperlink" Target="http://pbs.twimg.com/profile_images/904785489630072832/3bT4GuW9_normal.jpg" TargetMode="External" /><Relationship Id="rId39" Type="http://schemas.openxmlformats.org/officeDocument/2006/relationships/hyperlink" Target="http://pbs.twimg.com/profile_images/892812042792566785/aCAQLhQr_normal.jpg" TargetMode="External" /><Relationship Id="rId40" Type="http://schemas.openxmlformats.org/officeDocument/2006/relationships/hyperlink" Target="http://pbs.twimg.com/profile_images/1043966395921444866/dNKpt2UI_normal.jpg" TargetMode="External" /><Relationship Id="rId41" Type="http://schemas.openxmlformats.org/officeDocument/2006/relationships/hyperlink" Target="http://pbs.twimg.com/profile_images/1033678414077669376/4DwEQZIi_normal.jpg" TargetMode="External" /><Relationship Id="rId42" Type="http://schemas.openxmlformats.org/officeDocument/2006/relationships/hyperlink" Target="http://pbs.twimg.com/profile_images/1120737776020918272/aVEDXABc_normal.jpg" TargetMode="External" /><Relationship Id="rId43" Type="http://schemas.openxmlformats.org/officeDocument/2006/relationships/hyperlink" Target="http://pbs.twimg.com/profile_images/1136022564503994368/DYkynSy__normal.jpg" TargetMode="External" /><Relationship Id="rId44" Type="http://schemas.openxmlformats.org/officeDocument/2006/relationships/hyperlink" Target="http://pbs.twimg.com/profile_images/917169295519444992/5Dm1cIiY_normal.jpg" TargetMode="External" /><Relationship Id="rId45" Type="http://schemas.openxmlformats.org/officeDocument/2006/relationships/hyperlink" Target="http://pbs.twimg.com/profile_images/905149991332831232/kaeIBpUZ_normal.jpg" TargetMode="External" /><Relationship Id="rId46" Type="http://schemas.openxmlformats.org/officeDocument/2006/relationships/hyperlink" Target="http://pbs.twimg.com/profile_images/1081200909357645825/avAofQXu_normal.jpg" TargetMode="External" /><Relationship Id="rId47" Type="http://schemas.openxmlformats.org/officeDocument/2006/relationships/hyperlink" Target="http://pbs.twimg.com/profile_images/1081200909357645825/avAofQXu_normal.jpg" TargetMode="External" /><Relationship Id="rId48" Type="http://schemas.openxmlformats.org/officeDocument/2006/relationships/hyperlink" Target="http://pbs.twimg.com/profile_images/1068289707870547968/AIFytT5S_normal.jpg" TargetMode="External" /><Relationship Id="rId49" Type="http://schemas.openxmlformats.org/officeDocument/2006/relationships/hyperlink" Target="http://pbs.twimg.com/profile_images/966096818797871106/4LnjR0Q1_normal.jpg" TargetMode="External" /><Relationship Id="rId50" Type="http://schemas.openxmlformats.org/officeDocument/2006/relationships/hyperlink" Target="https://pbs.twimg.com/media/D5ngmSOWsAAiEtd.jpg" TargetMode="External" /><Relationship Id="rId51" Type="http://schemas.openxmlformats.org/officeDocument/2006/relationships/hyperlink" Target="http://pbs.twimg.com/profile_images/1015581831641620480/L-k1GXmG_normal.jpg" TargetMode="External" /><Relationship Id="rId52" Type="http://schemas.openxmlformats.org/officeDocument/2006/relationships/hyperlink" Target="http://pbs.twimg.com/profile_images/1825299861/IMG_2180_normal.JPG" TargetMode="External" /><Relationship Id="rId53" Type="http://schemas.openxmlformats.org/officeDocument/2006/relationships/hyperlink" Target="http://pbs.twimg.com/profile_images/974117977099444224/SlvEOV8-_normal.jpg" TargetMode="External" /><Relationship Id="rId54" Type="http://schemas.openxmlformats.org/officeDocument/2006/relationships/hyperlink" Target="https://pbs.twimg.com/tweet_video_thumb/D5o7AQdXkAIm1tr.jpg" TargetMode="External" /><Relationship Id="rId55" Type="http://schemas.openxmlformats.org/officeDocument/2006/relationships/hyperlink" Target="http://pbs.twimg.com/profile_images/1111212527806005248/3rz2z0nx_normal.jpg" TargetMode="External" /><Relationship Id="rId56" Type="http://schemas.openxmlformats.org/officeDocument/2006/relationships/hyperlink" Target="http://pbs.twimg.com/profile_images/661974734096039936/9OXx0hfX_normal.jpg" TargetMode="External" /><Relationship Id="rId57" Type="http://schemas.openxmlformats.org/officeDocument/2006/relationships/hyperlink" Target="http://pbs.twimg.com/profile_images/1063139971891048448/QSO9BNVr_normal.jpg" TargetMode="External" /><Relationship Id="rId58" Type="http://schemas.openxmlformats.org/officeDocument/2006/relationships/hyperlink" Target="http://pbs.twimg.com/profile_images/1124310264764039168/fx2zeEbq_normal.png" TargetMode="External" /><Relationship Id="rId59" Type="http://schemas.openxmlformats.org/officeDocument/2006/relationships/hyperlink" Target="http://pbs.twimg.com/profile_images/1065662047021658112/HWuAjtEy_normal.jp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pbs.twimg.com/profile_images/1083828547276468224/QvSQYBj-_normal.jpg" TargetMode="External" /><Relationship Id="rId62" Type="http://schemas.openxmlformats.org/officeDocument/2006/relationships/hyperlink" Target="http://pbs.twimg.com/profile_images/2123487216/Rick._normal.jpeg" TargetMode="External" /><Relationship Id="rId63" Type="http://schemas.openxmlformats.org/officeDocument/2006/relationships/hyperlink" Target="http://pbs.twimg.com/profile_images/705628134448635904/-rDba4DR_normal.jpg" TargetMode="External" /><Relationship Id="rId64" Type="http://schemas.openxmlformats.org/officeDocument/2006/relationships/hyperlink" Target="http://pbs.twimg.com/profile_images/1122271386565611520/3jN5AD-g_normal.png" TargetMode="External" /><Relationship Id="rId65" Type="http://schemas.openxmlformats.org/officeDocument/2006/relationships/hyperlink" Target="http://pbs.twimg.com/profile_images/1121692412013756416/qDPMxLKF_normal.jpg" TargetMode="External" /><Relationship Id="rId66" Type="http://schemas.openxmlformats.org/officeDocument/2006/relationships/hyperlink" Target="http://pbs.twimg.com/profile_images/1124091972208287744/9gof1gFD_normal.jpg" TargetMode="External" /><Relationship Id="rId67" Type="http://schemas.openxmlformats.org/officeDocument/2006/relationships/hyperlink" Target="http://pbs.twimg.com/profile_images/1072311507730472960/HskUvjAQ_normal.jpg" TargetMode="External" /><Relationship Id="rId68" Type="http://schemas.openxmlformats.org/officeDocument/2006/relationships/hyperlink" Target="http://pbs.twimg.com/profile_images/819465264991502336/8HHJhr4Z_normal.jpg" TargetMode="External" /><Relationship Id="rId69" Type="http://schemas.openxmlformats.org/officeDocument/2006/relationships/hyperlink" Target="http://pbs.twimg.com/profile_images/819465264991502336/8HHJhr4Z_normal.jpg" TargetMode="External" /><Relationship Id="rId70" Type="http://schemas.openxmlformats.org/officeDocument/2006/relationships/hyperlink" Target="https://pbs.twimg.com/media/D7Rb5dAVUAAWs5w.jpg" TargetMode="External" /><Relationship Id="rId71" Type="http://schemas.openxmlformats.org/officeDocument/2006/relationships/hyperlink" Target="https://pbs.twimg.com/media/D7Rb5dAVUAAWs5w.jpg" TargetMode="External" /><Relationship Id="rId72" Type="http://schemas.openxmlformats.org/officeDocument/2006/relationships/hyperlink" Target="https://pbs.twimg.com/media/D7Rb5dAVUAAWs5w.jpg" TargetMode="External" /><Relationship Id="rId73" Type="http://schemas.openxmlformats.org/officeDocument/2006/relationships/hyperlink" Target="http://pbs.twimg.com/profile_images/1088486226200592391/UeGPW92G_normal.jpg" TargetMode="External" /><Relationship Id="rId74" Type="http://schemas.openxmlformats.org/officeDocument/2006/relationships/hyperlink" Target="http://pbs.twimg.com/profile_images/913910602522796032/-jcG1AFM_normal.jpg" TargetMode="External" /><Relationship Id="rId75" Type="http://schemas.openxmlformats.org/officeDocument/2006/relationships/hyperlink" Target="http://pbs.twimg.com/profile_images/1115592899456978944/QB8ZwSXo_normal.jpg" TargetMode="External" /><Relationship Id="rId76" Type="http://schemas.openxmlformats.org/officeDocument/2006/relationships/hyperlink" Target="http://pbs.twimg.com/profile_images/968880480962654209/rwV32z_t_normal.jpg" TargetMode="External" /><Relationship Id="rId77" Type="http://schemas.openxmlformats.org/officeDocument/2006/relationships/hyperlink" Target="http://pbs.twimg.com/profile_images/1666851836/CBWBiophoto_normal.jpg" TargetMode="External" /><Relationship Id="rId78" Type="http://schemas.openxmlformats.org/officeDocument/2006/relationships/hyperlink" Target="http://pbs.twimg.com/profile_images/883409171722379264/u8feUWWC_normal.jpg" TargetMode="External" /><Relationship Id="rId79" Type="http://schemas.openxmlformats.org/officeDocument/2006/relationships/hyperlink" Target="http://pbs.twimg.com/profile_images/883409171722379264/u8feUWWC_normal.jpg" TargetMode="External" /><Relationship Id="rId80" Type="http://schemas.openxmlformats.org/officeDocument/2006/relationships/hyperlink" Target="http://pbs.twimg.com/profile_images/883409171722379264/u8feUWWC_normal.jpg" TargetMode="External" /><Relationship Id="rId81" Type="http://schemas.openxmlformats.org/officeDocument/2006/relationships/hyperlink" Target="http://pbs.twimg.com/profile_images/1103717760612425734/f2LDbPz7_normal.jpg" TargetMode="External" /><Relationship Id="rId82" Type="http://schemas.openxmlformats.org/officeDocument/2006/relationships/hyperlink" Target="http://pbs.twimg.com/profile_images/812983483618435072/4KlmbygU_normal.jpg" TargetMode="External" /><Relationship Id="rId83" Type="http://schemas.openxmlformats.org/officeDocument/2006/relationships/hyperlink" Target="http://pbs.twimg.com/profile_images/1133126297939353602/L3Sbbkua_normal.png" TargetMode="External" /><Relationship Id="rId84" Type="http://schemas.openxmlformats.org/officeDocument/2006/relationships/hyperlink" Target="http://pbs.twimg.com/profile_images/1051912108147847168/TCxECMip_normal.jpg" TargetMode="External" /><Relationship Id="rId85" Type="http://schemas.openxmlformats.org/officeDocument/2006/relationships/hyperlink" Target="http://pbs.twimg.com/profile_images/378800000714057269/548b3b661318be2561f6407c021dad3d_normal.jpeg" TargetMode="External" /><Relationship Id="rId86" Type="http://schemas.openxmlformats.org/officeDocument/2006/relationships/hyperlink" Target="http://pbs.twimg.com/profile_images/1036060996400545792/PGIj8W-j_normal.jpg" TargetMode="External" /><Relationship Id="rId87" Type="http://schemas.openxmlformats.org/officeDocument/2006/relationships/hyperlink" Target="http://pbs.twimg.com/profile_images/1130497468439810048/gENlEZc7_normal.jpg" TargetMode="External" /><Relationship Id="rId88" Type="http://schemas.openxmlformats.org/officeDocument/2006/relationships/hyperlink" Target="http://pbs.twimg.com/profile_images/1134986836810588160/3_iFnLPd_normal.jpg" TargetMode="External" /><Relationship Id="rId89" Type="http://schemas.openxmlformats.org/officeDocument/2006/relationships/hyperlink" Target="https://pbs.twimg.com/media/D0Ro7QmUcAEml4V.jpg" TargetMode="External" /><Relationship Id="rId90" Type="http://schemas.openxmlformats.org/officeDocument/2006/relationships/hyperlink" Target="http://pbs.twimg.com/profile_images/568893433775812608/8TNg4DQm_normal.png" TargetMode="External" /><Relationship Id="rId91" Type="http://schemas.openxmlformats.org/officeDocument/2006/relationships/hyperlink" Target="https://pbs.twimg.com/media/D7Rb5dAVUAAWs5w.jpg" TargetMode="External" /><Relationship Id="rId92" Type="http://schemas.openxmlformats.org/officeDocument/2006/relationships/hyperlink" Target="https://pbs.twimg.com/media/D7rfpLQUEAAPrnf.jpg" TargetMode="External" /><Relationship Id="rId93" Type="http://schemas.openxmlformats.org/officeDocument/2006/relationships/hyperlink" Target="http://pbs.twimg.com/profile_images/568893433775812608/8TNg4DQm_normal.png" TargetMode="External" /><Relationship Id="rId94" Type="http://schemas.openxmlformats.org/officeDocument/2006/relationships/hyperlink" Target="http://pbs.twimg.com/profile_images/568893433775812608/8TNg4DQm_normal.png" TargetMode="External" /><Relationship Id="rId95" Type="http://schemas.openxmlformats.org/officeDocument/2006/relationships/hyperlink" Target="https://pbs.twimg.com/media/D5lFLzTXkAA78pc.jpg" TargetMode="External" /><Relationship Id="rId96" Type="http://schemas.openxmlformats.org/officeDocument/2006/relationships/hyperlink" Target="https://pbs.twimg.com/media/D8zSgiJWsAA8jMv.jpg" TargetMode="External" /><Relationship Id="rId97" Type="http://schemas.openxmlformats.org/officeDocument/2006/relationships/hyperlink" Target="https://pbs.twimg.com/media/D89hHXpWsAAUcid.jpg" TargetMode="External" /><Relationship Id="rId98" Type="http://schemas.openxmlformats.org/officeDocument/2006/relationships/hyperlink" Target="http://pbs.twimg.com/profile_images/1121863936708698112/QhwQOMiu_normal.jpg" TargetMode="External" /><Relationship Id="rId99" Type="http://schemas.openxmlformats.org/officeDocument/2006/relationships/hyperlink" Target="https://twitter.com/#!/natlcannafest/status/1115779436845129728" TargetMode="External" /><Relationship Id="rId100" Type="http://schemas.openxmlformats.org/officeDocument/2006/relationships/hyperlink" Target="https://twitter.com/#!/cannabisbull/status/1115923565193437185" TargetMode="External" /><Relationship Id="rId101" Type="http://schemas.openxmlformats.org/officeDocument/2006/relationships/hyperlink" Target="https://twitter.com/#!/saysjimi/status/1115994084034871297" TargetMode="External" /><Relationship Id="rId102" Type="http://schemas.openxmlformats.org/officeDocument/2006/relationships/hyperlink" Target="https://twitter.com/#!/davis58g/status/1116019788331884544" TargetMode="External" /><Relationship Id="rId103" Type="http://schemas.openxmlformats.org/officeDocument/2006/relationships/hyperlink" Target="https://twitter.com/#!/a2la_/status/1116430141629112323" TargetMode="External" /><Relationship Id="rId104" Type="http://schemas.openxmlformats.org/officeDocument/2006/relationships/hyperlink" Target="https://twitter.com/#!/cannascicon/status/1116446037244358657" TargetMode="External" /><Relationship Id="rId105" Type="http://schemas.openxmlformats.org/officeDocument/2006/relationships/hyperlink" Target="https://twitter.com/#!/thabisokr/status/1118044432648081408" TargetMode="External" /><Relationship Id="rId106" Type="http://schemas.openxmlformats.org/officeDocument/2006/relationships/hyperlink" Target="https://twitter.com/#!/ramage_michael/status/1124006149668376577" TargetMode="External" /><Relationship Id="rId107" Type="http://schemas.openxmlformats.org/officeDocument/2006/relationships/hyperlink" Target="https://twitter.com/#!/michael18776057/status/1124008687780225027" TargetMode="External" /><Relationship Id="rId108" Type="http://schemas.openxmlformats.org/officeDocument/2006/relationships/hyperlink" Target="https://twitter.com/#!/sharonaleh/status/1124017432732082179" TargetMode="External" /><Relationship Id="rId109" Type="http://schemas.openxmlformats.org/officeDocument/2006/relationships/hyperlink" Target="https://twitter.com/#!/christine_dantz/status/1124030718789726208" TargetMode="External" /><Relationship Id="rId110" Type="http://schemas.openxmlformats.org/officeDocument/2006/relationships/hyperlink" Target="https://twitter.com/#!/dave_blazin/status/1124098087205654530" TargetMode="External" /><Relationship Id="rId111" Type="http://schemas.openxmlformats.org/officeDocument/2006/relationships/hyperlink" Target="https://twitter.com/#!/dave_blazin/status/1124098122865623040" TargetMode="External" /><Relationship Id="rId112" Type="http://schemas.openxmlformats.org/officeDocument/2006/relationships/hyperlink" Target="https://twitter.com/#!/dvibz/status/1124140509428105217" TargetMode="External" /><Relationship Id="rId113" Type="http://schemas.openxmlformats.org/officeDocument/2006/relationships/hyperlink" Target="https://twitter.com/#!/mycannatherapy/status/1124146048417636352" TargetMode="External" /><Relationship Id="rId114" Type="http://schemas.openxmlformats.org/officeDocument/2006/relationships/hyperlink" Target="https://twitter.com/#!/burnadanilo/status/1124176587405053953" TargetMode="External" /><Relationship Id="rId115" Type="http://schemas.openxmlformats.org/officeDocument/2006/relationships/hyperlink" Target="https://twitter.com/#!/slimedy_lfc/status/1124188842314084352" TargetMode="External" /><Relationship Id="rId116" Type="http://schemas.openxmlformats.org/officeDocument/2006/relationships/hyperlink" Target="https://twitter.com/#!/mennasesto/status/1124246855276273664" TargetMode="External" /><Relationship Id="rId117" Type="http://schemas.openxmlformats.org/officeDocument/2006/relationships/hyperlink" Target="https://twitter.com/#!/vapospy/status/1124264500499243008" TargetMode="External" /><Relationship Id="rId118" Type="http://schemas.openxmlformats.org/officeDocument/2006/relationships/hyperlink" Target="https://twitter.com/#!/kevin14070/status/1124275943432966145" TargetMode="External" /><Relationship Id="rId119" Type="http://schemas.openxmlformats.org/officeDocument/2006/relationships/hyperlink" Target="https://twitter.com/#!/spitfire0214/status/1124292599458795520" TargetMode="External" /><Relationship Id="rId120" Type="http://schemas.openxmlformats.org/officeDocument/2006/relationships/hyperlink" Target="https://twitter.com/#!/teslamarbrand/status/1124293934698639360" TargetMode="External" /><Relationship Id="rId121" Type="http://schemas.openxmlformats.org/officeDocument/2006/relationships/hyperlink" Target="https://twitter.com/#!/bleeding4kansas/status/1124317823269068800" TargetMode="External" /><Relationship Id="rId122" Type="http://schemas.openxmlformats.org/officeDocument/2006/relationships/hyperlink" Target="https://twitter.com/#!/abvishnubi/status/1124334244426334209" TargetMode="External" /><Relationship Id="rId123" Type="http://schemas.openxmlformats.org/officeDocument/2006/relationships/hyperlink" Target="https://twitter.com/#!/boygiuly/status/1124345622025441280" TargetMode="External" /><Relationship Id="rId124" Type="http://schemas.openxmlformats.org/officeDocument/2006/relationships/hyperlink" Target="https://twitter.com/#!/hotel25360678/status/1124349057231667200" TargetMode="External" /><Relationship Id="rId125" Type="http://schemas.openxmlformats.org/officeDocument/2006/relationships/hyperlink" Target="https://twitter.com/#!/420linksuk/status/1124350404706357249" TargetMode="External" /><Relationship Id="rId126" Type="http://schemas.openxmlformats.org/officeDocument/2006/relationships/hyperlink" Target="https://twitter.com/#!/rickoehn/status/1124358025643548672" TargetMode="External" /><Relationship Id="rId127" Type="http://schemas.openxmlformats.org/officeDocument/2006/relationships/hyperlink" Target="https://twitter.com/#!/aglsoundprod/status/1124399820326805504" TargetMode="External" /><Relationship Id="rId128" Type="http://schemas.openxmlformats.org/officeDocument/2006/relationships/hyperlink" Target="https://twitter.com/#!/gearendo/status/1124484254434377728" TargetMode="External" /><Relationship Id="rId129" Type="http://schemas.openxmlformats.org/officeDocument/2006/relationships/hyperlink" Target="https://twitter.com/#!/agold420/status/1124566673338454016" TargetMode="External" /><Relationship Id="rId130" Type="http://schemas.openxmlformats.org/officeDocument/2006/relationships/hyperlink" Target="https://twitter.com/#!/greengoldfarm1/status/1124657349761929217" TargetMode="External" /><Relationship Id="rId131" Type="http://schemas.openxmlformats.org/officeDocument/2006/relationships/hyperlink" Target="https://twitter.com/#!/necannabiswatch/status/1125508647914758144" TargetMode="External" /><Relationship Id="rId132" Type="http://schemas.openxmlformats.org/officeDocument/2006/relationships/hyperlink" Target="https://twitter.com/#!/maven4_michelle/status/1116145920872263680" TargetMode="External" /><Relationship Id="rId133" Type="http://schemas.openxmlformats.org/officeDocument/2006/relationships/hyperlink" Target="https://twitter.com/#!/maven4_michelle/status/1131626515882434560" TargetMode="External" /><Relationship Id="rId134" Type="http://schemas.openxmlformats.org/officeDocument/2006/relationships/hyperlink" Target="https://twitter.com/#!/spucky117/status/1131632767719100418" TargetMode="External" /><Relationship Id="rId135" Type="http://schemas.openxmlformats.org/officeDocument/2006/relationships/hyperlink" Target="https://twitter.com/#!/cannabisxpose/status/1131690607284445185" TargetMode="External" /><Relationship Id="rId136" Type="http://schemas.openxmlformats.org/officeDocument/2006/relationships/hyperlink" Target="https://twitter.com/#!/lilolep/status/1131798666287689728" TargetMode="External" /><Relationship Id="rId137" Type="http://schemas.openxmlformats.org/officeDocument/2006/relationships/hyperlink" Target="https://twitter.com/#!/hidde_plntrm/status/1132972320249847809" TargetMode="External" /><Relationship Id="rId138" Type="http://schemas.openxmlformats.org/officeDocument/2006/relationships/hyperlink" Target="https://twitter.com/#!/beardedgreenly/status/1132987309241065472" TargetMode="External" /><Relationship Id="rId139" Type="http://schemas.openxmlformats.org/officeDocument/2006/relationships/hyperlink" Target="https://twitter.com/#!/billgri/status/1133240222584639489" TargetMode="External" /><Relationship Id="rId140" Type="http://schemas.openxmlformats.org/officeDocument/2006/relationships/hyperlink" Target="https://twitter.com/#!/vocnederland/status/1133255702645018624" TargetMode="External" /><Relationship Id="rId141" Type="http://schemas.openxmlformats.org/officeDocument/2006/relationships/hyperlink" Target="https://twitter.com/#!/cccc5/status/1113545261433753601" TargetMode="External" /><Relationship Id="rId142" Type="http://schemas.openxmlformats.org/officeDocument/2006/relationships/hyperlink" Target="https://twitter.com/#!/jasonk_infocast/status/1113546560921456640" TargetMode="External" /><Relationship Id="rId143" Type="http://schemas.openxmlformats.org/officeDocument/2006/relationships/hyperlink" Target="https://twitter.com/#!/jasonk_infocast/status/1133862593544708101" TargetMode="External" /><Relationship Id="rId144" Type="http://schemas.openxmlformats.org/officeDocument/2006/relationships/hyperlink" Target="https://twitter.com/#!/jasonk_infocast/status/1133901325048008704" TargetMode="External" /><Relationship Id="rId145" Type="http://schemas.openxmlformats.org/officeDocument/2006/relationships/hyperlink" Target="https://twitter.com/#!/pharma_factory/status/1134176570829135876" TargetMode="External" /><Relationship Id="rId146" Type="http://schemas.openxmlformats.org/officeDocument/2006/relationships/hyperlink" Target="https://twitter.com/#!/drajbarboza/status/1135727735136030723" TargetMode="External" /><Relationship Id="rId147" Type="http://schemas.openxmlformats.org/officeDocument/2006/relationships/hyperlink" Target="https://twitter.com/#!/auntzeldas/status/1137045399909294080" TargetMode="External" /><Relationship Id="rId148" Type="http://schemas.openxmlformats.org/officeDocument/2006/relationships/hyperlink" Target="https://twitter.com/#!/adavidreynolds/status/1138517594439389185" TargetMode="External" /><Relationship Id="rId149" Type="http://schemas.openxmlformats.org/officeDocument/2006/relationships/hyperlink" Target="https://twitter.com/#!/monkeymasuda/status/1138519703196803072" TargetMode="External" /><Relationship Id="rId150" Type="http://schemas.openxmlformats.org/officeDocument/2006/relationships/hyperlink" Target="https://twitter.com/#!/thecannachronic/status/1138523421422305280" TargetMode="External" /><Relationship Id="rId151" Type="http://schemas.openxmlformats.org/officeDocument/2006/relationships/hyperlink" Target="https://twitter.com/#!/cannektme/status/1138884617702977536" TargetMode="External" /><Relationship Id="rId152" Type="http://schemas.openxmlformats.org/officeDocument/2006/relationships/hyperlink" Target="https://twitter.com/#!/cannabijesus/status/1139236149522817026" TargetMode="External" /><Relationship Id="rId153" Type="http://schemas.openxmlformats.org/officeDocument/2006/relationships/hyperlink" Target="https://twitter.com/#!/steephilllab/status/1100119582755323904" TargetMode="External" /><Relationship Id="rId154" Type="http://schemas.openxmlformats.org/officeDocument/2006/relationships/hyperlink" Target="https://twitter.com/#!/steephilllab/status/1114256515316113409" TargetMode="External" /><Relationship Id="rId155" Type="http://schemas.openxmlformats.org/officeDocument/2006/relationships/hyperlink" Target="https://twitter.com/#!/steephilllab/status/1131630456607203329" TargetMode="External" /><Relationship Id="rId156" Type="http://schemas.openxmlformats.org/officeDocument/2006/relationships/hyperlink" Target="https://twitter.com/#!/steephilllab/status/1133464179430453248" TargetMode="External" /><Relationship Id="rId157" Type="http://schemas.openxmlformats.org/officeDocument/2006/relationships/hyperlink" Target="https://twitter.com/#!/steephilllab/status/1133464991103836160" TargetMode="External" /><Relationship Id="rId158" Type="http://schemas.openxmlformats.org/officeDocument/2006/relationships/hyperlink" Target="https://twitter.com/#!/steephilllab/status/1134174291996467200" TargetMode="External" /><Relationship Id="rId159" Type="http://schemas.openxmlformats.org/officeDocument/2006/relationships/hyperlink" Target="https://twitter.com/#!/robbinsgroupllc/status/1124005653331226624" TargetMode="External" /><Relationship Id="rId160" Type="http://schemas.openxmlformats.org/officeDocument/2006/relationships/hyperlink" Target="https://twitter.com/#!/robbinsgroupllc/status/1138516266099122176" TargetMode="External" /><Relationship Id="rId161" Type="http://schemas.openxmlformats.org/officeDocument/2006/relationships/hyperlink" Target="https://twitter.com/#!/robbinsgroupllc/status/1139236012213886977" TargetMode="External" /><Relationship Id="rId162" Type="http://schemas.openxmlformats.org/officeDocument/2006/relationships/hyperlink" Target="https://twitter.com/#!/mcannabeing/status/1139260496195018753" TargetMode="External" /><Relationship Id="rId163" Type="http://schemas.openxmlformats.org/officeDocument/2006/relationships/hyperlink" Target="https://api.twitter.com/1.1/geo/id/9cee92fec370baf9.json" TargetMode="External" /><Relationship Id="rId164" Type="http://schemas.openxmlformats.org/officeDocument/2006/relationships/comments" Target="../comments12.xml" /><Relationship Id="rId165" Type="http://schemas.openxmlformats.org/officeDocument/2006/relationships/vmlDrawing" Target="../drawings/vmlDrawing6.vml" /><Relationship Id="rId166" Type="http://schemas.openxmlformats.org/officeDocument/2006/relationships/table" Target="../tables/table22.xml" /><Relationship Id="rId16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nationalcannabisfestival.com/" TargetMode="External" /><Relationship Id="rId2" Type="http://schemas.openxmlformats.org/officeDocument/2006/relationships/hyperlink" Target="http://t.co/bKBSpUrB0V" TargetMode="External" /><Relationship Id="rId3" Type="http://schemas.openxmlformats.org/officeDocument/2006/relationships/hyperlink" Target="http://t.co/KNxm74R3DB" TargetMode="External" /><Relationship Id="rId4" Type="http://schemas.openxmlformats.org/officeDocument/2006/relationships/hyperlink" Target="https://t.co/p2px5hhKj9" TargetMode="External" /><Relationship Id="rId5" Type="http://schemas.openxmlformats.org/officeDocument/2006/relationships/hyperlink" Target="https://www.green-flower.com/" TargetMode="External" /><Relationship Id="rId6" Type="http://schemas.openxmlformats.org/officeDocument/2006/relationships/hyperlink" Target="http://www.shopharborside.com/" TargetMode="External" /><Relationship Id="rId7" Type="http://schemas.openxmlformats.org/officeDocument/2006/relationships/hyperlink" Target="https://t.co/1PAcgqQJ8w" TargetMode="External" /><Relationship Id="rId8" Type="http://schemas.openxmlformats.org/officeDocument/2006/relationships/hyperlink" Target="https://t.co/tO2yWUjNn7" TargetMode="External" /><Relationship Id="rId9" Type="http://schemas.openxmlformats.org/officeDocument/2006/relationships/hyperlink" Target="https://t.co/uJUR1kOz8f" TargetMode="External" /><Relationship Id="rId10" Type="http://schemas.openxmlformats.org/officeDocument/2006/relationships/hyperlink" Target="https://t.co/N0R4gTm5BI" TargetMode="External" /><Relationship Id="rId11" Type="http://schemas.openxmlformats.org/officeDocument/2006/relationships/hyperlink" Target="http://instagram.com/harborside_stores" TargetMode="External" /><Relationship Id="rId12" Type="http://schemas.openxmlformats.org/officeDocument/2006/relationships/hyperlink" Target="http://t.co/dm7dYMhImL" TargetMode="External" /><Relationship Id="rId13" Type="http://schemas.openxmlformats.org/officeDocument/2006/relationships/hyperlink" Target="http://www.cannabisscienceconference.com/" TargetMode="External" /><Relationship Id="rId14" Type="http://schemas.openxmlformats.org/officeDocument/2006/relationships/hyperlink" Target="https://t.co/9n7YImP0nV" TargetMode="External" /><Relationship Id="rId15" Type="http://schemas.openxmlformats.org/officeDocument/2006/relationships/hyperlink" Target="https://t.co/wfzAveAGdU" TargetMode="External" /><Relationship Id="rId16" Type="http://schemas.openxmlformats.org/officeDocument/2006/relationships/hyperlink" Target="http://www.cannatherapy.ca/" TargetMode="External" /><Relationship Id="rId17" Type="http://schemas.openxmlformats.org/officeDocument/2006/relationships/hyperlink" Target="https://t.co/a8DFuRpD0k" TargetMode="External" /><Relationship Id="rId18" Type="http://schemas.openxmlformats.org/officeDocument/2006/relationships/hyperlink" Target="https://t.co/7HNHgKEauA" TargetMode="External" /><Relationship Id="rId19" Type="http://schemas.openxmlformats.org/officeDocument/2006/relationships/hyperlink" Target="https://www.vapospy.com/" TargetMode="External" /><Relationship Id="rId20" Type="http://schemas.openxmlformats.org/officeDocument/2006/relationships/hyperlink" Target="http://paper.li/gcdoc362/1344976286" TargetMode="External" /><Relationship Id="rId21" Type="http://schemas.openxmlformats.org/officeDocument/2006/relationships/hyperlink" Target="https://t.co/2HILw0neXQ" TargetMode="External" /><Relationship Id="rId22" Type="http://schemas.openxmlformats.org/officeDocument/2006/relationships/hyperlink" Target="http://420links.co.uk/" TargetMode="External" /><Relationship Id="rId23" Type="http://schemas.openxmlformats.org/officeDocument/2006/relationships/hyperlink" Target="https://www.facebook.com/groups/359576118008076/" TargetMode="External" /><Relationship Id="rId24" Type="http://schemas.openxmlformats.org/officeDocument/2006/relationships/hyperlink" Target="https://t.co/QdQocYKAtD" TargetMode="External" /><Relationship Id="rId25" Type="http://schemas.openxmlformats.org/officeDocument/2006/relationships/hyperlink" Target="https://t.co/GHSyHP1YvR" TargetMode="External" /><Relationship Id="rId26" Type="http://schemas.openxmlformats.org/officeDocument/2006/relationships/hyperlink" Target="https://t.co/KmfSeChuIT" TargetMode="External" /><Relationship Id="rId27" Type="http://schemas.openxmlformats.org/officeDocument/2006/relationships/hyperlink" Target="https://www.edrosenthal.com/edrosenthalstore/marijuana-garden-saver" TargetMode="External" /><Relationship Id="rId28" Type="http://schemas.openxmlformats.org/officeDocument/2006/relationships/hyperlink" Target="https://t.co/8M5FIafwJ0" TargetMode="External" /><Relationship Id="rId29" Type="http://schemas.openxmlformats.org/officeDocument/2006/relationships/hyperlink" Target="https://t.co/581XpOQt9d" TargetMode="External" /><Relationship Id="rId30" Type="http://schemas.openxmlformats.org/officeDocument/2006/relationships/hyperlink" Target="https://www.youtube.com/channel/UCDnHaLfNn0pJMI___y6iuqg" TargetMode="External" /><Relationship Id="rId31" Type="http://schemas.openxmlformats.org/officeDocument/2006/relationships/hyperlink" Target="https://t.co/LTEUTMkEql" TargetMode="External" /><Relationship Id="rId32" Type="http://schemas.openxmlformats.org/officeDocument/2006/relationships/hyperlink" Target="https://t.co/9gsq7WelKF" TargetMode="External" /><Relationship Id="rId33" Type="http://schemas.openxmlformats.org/officeDocument/2006/relationships/hyperlink" Target="http://cbwgroup.net/" TargetMode="External" /><Relationship Id="rId34" Type="http://schemas.openxmlformats.org/officeDocument/2006/relationships/hyperlink" Target="https://t.co/9B21nC0U6S" TargetMode="External" /><Relationship Id="rId35" Type="http://schemas.openxmlformats.org/officeDocument/2006/relationships/hyperlink" Target="https://t.co/0E8z8pWzTo" TargetMode="External" /><Relationship Id="rId36" Type="http://schemas.openxmlformats.org/officeDocument/2006/relationships/hyperlink" Target="https://t.co/m0mn5Qlj4b" TargetMode="External" /><Relationship Id="rId37" Type="http://schemas.openxmlformats.org/officeDocument/2006/relationships/hyperlink" Target="https://t.co/kWJ7TbjoS7" TargetMode="External" /><Relationship Id="rId38" Type="http://schemas.openxmlformats.org/officeDocument/2006/relationships/hyperlink" Target="http://kushorchard.com/" TargetMode="External" /><Relationship Id="rId39" Type="http://schemas.openxmlformats.org/officeDocument/2006/relationships/hyperlink" Target="https://potads.ml/" TargetMode="External" /><Relationship Id="rId40" Type="http://schemas.openxmlformats.org/officeDocument/2006/relationships/hyperlink" Target="http://fivezerotrees.com/" TargetMode="External" /><Relationship Id="rId41" Type="http://schemas.openxmlformats.org/officeDocument/2006/relationships/hyperlink" Target="https://www.zenhydro.com/" TargetMode="External" /><Relationship Id="rId42" Type="http://schemas.openxmlformats.org/officeDocument/2006/relationships/hyperlink" Target="http://www.emeraldzoo.com/" TargetMode="External" /><Relationship Id="rId43" Type="http://schemas.openxmlformats.org/officeDocument/2006/relationships/hyperlink" Target="https://www.gofundme.com/c43239-help-our-family-please" TargetMode="External" /><Relationship Id="rId44" Type="http://schemas.openxmlformats.org/officeDocument/2006/relationships/hyperlink" Target="http://cannabis.org.il/" TargetMode="External" /><Relationship Id="rId45" Type="http://schemas.openxmlformats.org/officeDocument/2006/relationships/hyperlink" Target="http://t.co/3f3ES7iU88" TargetMode="External" /><Relationship Id="rId46" Type="http://schemas.openxmlformats.org/officeDocument/2006/relationships/hyperlink" Target="https://t.co/IS2cXGbut0" TargetMode="External" /><Relationship Id="rId47" Type="http://schemas.openxmlformats.org/officeDocument/2006/relationships/hyperlink" Target="https://t.co/NyGsJFOSJU" TargetMode="External" /><Relationship Id="rId48" Type="http://schemas.openxmlformats.org/officeDocument/2006/relationships/hyperlink" Target="https://t.co/UHT2vmkAlt" TargetMode="External" /><Relationship Id="rId49" Type="http://schemas.openxmlformats.org/officeDocument/2006/relationships/hyperlink" Target="https://t.co/pBAJATGEqx" TargetMode="External" /><Relationship Id="rId50" Type="http://schemas.openxmlformats.org/officeDocument/2006/relationships/hyperlink" Target="https://t.co/rL7s1gETBa" TargetMode="External" /><Relationship Id="rId51" Type="http://schemas.openxmlformats.org/officeDocument/2006/relationships/hyperlink" Target="https://t.co/jmUtfDoLiJ" TargetMode="External" /><Relationship Id="rId52" Type="http://schemas.openxmlformats.org/officeDocument/2006/relationships/hyperlink" Target="https://pbs.twimg.com/profile_banners/3302133100/1524864742" TargetMode="External" /><Relationship Id="rId53" Type="http://schemas.openxmlformats.org/officeDocument/2006/relationships/hyperlink" Target="https://pbs.twimg.com/profile_banners/1032600950605791238/1556200848" TargetMode="External" /><Relationship Id="rId54" Type="http://schemas.openxmlformats.org/officeDocument/2006/relationships/hyperlink" Target="https://pbs.twimg.com/profile_banners/129956940/1527286751" TargetMode="External" /><Relationship Id="rId55" Type="http://schemas.openxmlformats.org/officeDocument/2006/relationships/hyperlink" Target="https://pbs.twimg.com/profile_banners/4916069896/1533802213" TargetMode="External" /><Relationship Id="rId56" Type="http://schemas.openxmlformats.org/officeDocument/2006/relationships/hyperlink" Target="https://pbs.twimg.com/profile_banners/1287141253/1414001856" TargetMode="External" /><Relationship Id="rId57" Type="http://schemas.openxmlformats.org/officeDocument/2006/relationships/hyperlink" Target="https://pbs.twimg.com/profile_banners/2964618809/1531944940" TargetMode="External" /><Relationship Id="rId58" Type="http://schemas.openxmlformats.org/officeDocument/2006/relationships/hyperlink" Target="https://pbs.twimg.com/profile_banners/99014801/1529425195" TargetMode="External" /><Relationship Id="rId59" Type="http://schemas.openxmlformats.org/officeDocument/2006/relationships/hyperlink" Target="https://pbs.twimg.com/profile_banners/18805741/1453668342" TargetMode="External" /><Relationship Id="rId60" Type="http://schemas.openxmlformats.org/officeDocument/2006/relationships/hyperlink" Target="https://pbs.twimg.com/profile_banners/16148005/1550545758" TargetMode="External" /><Relationship Id="rId61" Type="http://schemas.openxmlformats.org/officeDocument/2006/relationships/hyperlink" Target="https://pbs.twimg.com/profile_banners/4549969098/1541927171" TargetMode="External" /><Relationship Id="rId62" Type="http://schemas.openxmlformats.org/officeDocument/2006/relationships/hyperlink" Target="https://pbs.twimg.com/profile_banners/362144182/1553635539" TargetMode="External" /><Relationship Id="rId63" Type="http://schemas.openxmlformats.org/officeDocument/2006/relationships/hyperlink" Target="https://pbs.twimg.com/profile_banners/99016810/1505259904" TargetMode="External" /><Relationship Id="rId64" Type="http://schemas.openxmlformats.org/officeDocument/2006/relationships/hyperlink" Target="https://pbs.twimg.com/profile_banners/2956742701/1504552650" TargetMode="External" /><Relationship Id="rId65" Type="http://schemas.openxmlformats.org/officeDocument/2006/relationships/hyperlink" Target="https://pbs.twimg.com/profile_banners/707551213/1501697966" TargetMode="External" /><Relationship Id="rId66" Type="http://schemas.openxmlformats.org/officeDocument/2006/relationships/hyperlink" Target="https://pbs.twimg.com/profile_banners/4804075342/1537736364" TargetMode="External" /><Relationship Id="rId67" Type="http://schemas.openxmlformats.org/officeDocument/2006/relationships/hyperlink" Target="https://pbs.twimg.com/profile_banners/154167443/1535283115" TargetMode="External" /><Relationship Id="rId68" Type="http://schemas.openxmlformats.org/officeDocument/2006/relationships/hyperlink" Target="https://pbs.twimg.com/profile_banners/889193160768925699/1555582393" TargetMode="External" /><Relationship Id="rId69" Type="http://schemas.openxmlformats.org/officeDocument/2006/relationships/hyperlink" Target="https://pbs.twimg.com/profile_banners/2930312581/1427057202" TargetMode="External" /><Relationship Id="rId70" Type="http://schemas.openxmlformats.org/officeDocument/2006/relationships/hyperlink" Target="https://pbs.twimg.com/profile_banners/1110185215530545152/1559684141" TargetMode="External" /><Relationship Id="rId71" Type="http://schemas.openxmlformats.org/officeDocument/2006/relationships/hyperlink" Target="https://pbs.twimg.com/profile_banners/1111939206836875264/1556231964" TargetMode="External" /><Relationship Id="rId72" Type="http://schemas.openxmlformats.org/officeDocument/2006/relationships/hyperlink" Target="https://pbs.twimg.com/profile_banners/930991657/1532549958" TargetMode="External" /><Relationship Id="rId73" Type="http://schemas.openxmlformats.org/officeDocument/2006/relationships/hyperlink" Target="https://pbs.twimg.com/profile_banners/315241221/1503409975" TargetMode="External" /><Relationship Id="rId74" Type="http://schemas.openxmlformats.org/officeDocument/2006/relationships/hyperlink" Target="https://pbs.twimg.com/profile_banners/2446161085/1543535092" TargetMode="External" /><Relationship Id="rId75" Type="http://schemas.openxmlformats.org/officeDocument/2006/relationships/hyperlink" Target="https://pbs.twimg.com/profile_banners/871140101677473792/1519169979" TargetMode="External" /><Relationship Id="rId76" Type="http://schemas.openxmlformats.org/officeDocument/2006/relationships/hyperlink" Target="https://pbs.twimg.com/profile_banners/1116891720774504448/1555123649" TargetMode="External" /><Relationship Id="rId77" Type="http://schemas.openxmlformats.org/officeDocument/2006/relationships/hyperlink" Target="https://pbs.twimg.com/profile_banners/100560165/1530968636" TargetMode="External" /><Relationship Id="rId78" Type="http://schemas.openxmlformats.org/officeDocument/2006/relationships/hyperlink" Target="https://pbs.twimg.com/profile_banners/491591759/1412840549" TargetMode="External" /><Relationship Id="rId79" Type="http://schemas.openxmlformats.org/officeDocument/2006/relationships/hyperlink" Target="https://pbs.twimg.com/profile_banners/802440125695176704/1520696060" TargetMode="External" /><Relationship Id="rId80" Type="http://schemas.openxmlformats.org/officeDocument/2006/relationships/hyperlink" Target="https://pbs.twimg.com/profile_banners/21336812/1553768687" TargetMode="External" /><Relationship Id="rId81" Type="http://schemas.openxmlformats.org/officeDocument/2006/relationships/hyperlink" Target="https://pbs.twimg.com/profile_banners/28863096/1398266816" TargetMode="External" /><Relationship Id="rId82" Type="http://schemas.openxmlformats.org/officeDocument/2006/relationships/hyperlink" Target="https://pbs.twimg.com/profile_banners/2511157620/1542307373" TargetMode="External" /><Relationship Id="rId83" Type="http://schemas.openxmlformats.org/officeDocument/2006/relationships/hyperlink" Target="https://pbs.twimg.com/profile_banners/3090186833/1516810874" TargetMode="External" /><Relationship Id="rId84" Type="http://schemas.openxmlformats.org/officeDocument/2006/relationships/hyperlink" Target="https://pbs.twimg.com/profile_banners/2307656165/1542908916" TargetMode="External" /><Relationship Id="rId85" Type="http://schemas.openxmlformats.org/officeDocument/2006/relationships/hyperlink" Target="https://pbs.twimg.com/profile_banners/2272184257/1547242126" TargetMode="External" /><Relationship Id="rId86" Type="http://schemas.openxmlformats.org/officeDocument/2006/relationships/hyperlink" Target="https://pbs.twimg.com/profile_banners/4910652443/1548729863" TargetMode="External" /><Relationship Id="rId87" Type="http://schemas.openxmlformats.org/officeDocument/2006/relationships/hyperlink" Target="https://pbs.twimg.com/profile_banners/1120046455685693440/1556267286" TargetMode="External" /><Relationship Id="rId88" Type="http://schemas.openxmlformats.org/officeDocument/2006/relationships/hyperlink" Target="https://pbs.twimg.com/profile_banners/1124090497486794753/1556839383" TargetMode="External" /><Relationship Id="rId89" Type="http://schemas.openxmlformats.org/officeDocument/2006/relationships/hyperlink" Target="https://pbs.twimg.com/profile_banners/1072308092283641856/1544493987" TargetMode="External" /><Relationship Id="rId90" Type="http://schemas.openxmlformats.org/officeDocument/2006/relationships/hyperlink" Target="https://pbs.twimg.com/profile_banners/812036971/1382741557" TargetMode="External" /><Relationship Id="rId91" Type="http://schemas.openxmlformats.org/officeDocument/2006/relationships/hyperlink" Target="https://pbs.twimg.com/profile_banners/1059845477963726848/1548783962" TargetMode="External" /><Relationship Id="rId92" Type="http://schemas.openxmlformats.org/officeDocument/2006/relationships/hyperlink" Target="https://pbs.twimg.com/profile_banners/43505307/1438559861" TargetMode="External" /><Relationship Id="rId93" Type="http://schemas.openxmlformats.org/officeDocument/2006/relationships/hyperlink" Target="https://pbs.twimg.com/profile_banners/327445207/1502273353" TargetMode="External" /><Relationship Id="rId94" Type="http://schemas.openxmlformats.org/officeDocument/2006/relationships/hyperlink" Target="https://pbs.twimg.com/profile_banners/4698287052/1507914069" TargetMode="External" /><Relationship Id="rId95" Type="http://schemas.openxmlformats.org/officeDocument/2006/relationships/hyperlink" Target="https://pbs.twimg.com/profile_banners/4553308333/1522453277" TargetMode="External" /><Relationship Id="rId96" Type="http://schemas.openxmlformats.org/officeDocument/2006/relationships/hyperlink" Target="https://pbs.twimg.com/profile_banners/19559148/1555685633" TargetMode="External" /><Relationship Id="rId97" Type="http://schemas.openxmlformats.org/officeDocument/2006/relationships/hyperlink" Target="https://pbs.twimg.com/profile_banners/16216973/1484304863" TargetMode="External" /><Relationship Id="rId98" Type="http://schemas.openxmlformats.org/officeDocument/2006/relationships/hyperlink" Target="https://pbs.twimg.com/profile_banners/292551153/1557844214" TargetMode="External" /><Relationship Id="rId99" Type="http://schemas.openxmlformats.org/officeDocument/2006/relationships/hyperlink" Target="https://pbs.twimg.com/profile_banners/884861589547036672/1554414499" TargetMode="External" /><Relationship Id="rId100" Type="http://schemas.openxmlformats.org/officeDocument/2006/relationships/hyperlink" Target="https://pbs.twimg.com/profile_banners/54063579/1560090776" TargetMode="External" /><Relationship Id="rId101" Type="http://schemas.openxmlformats.org/officeDocument/2006/relationships/hyperlink" Target="https://pbs.twimg.com/profile_banners/4881561867/1455567397" TargetMode="External" /><Relationship Id="rId102" Type="http://schemas.openxmlformats.org/officeDocument/2006/relationships/hyperlink" Target="https://pbs.twimg.com/profile_banners/58798049/1353417224" TargetMode="External" /><Relationship Id="rId103" Type="http://schemas.openxmlformats.org/officeDocument/2006/relationships/hyperlink" Target="https://pbs.twimg.com/profile_banners/158674250/1516959069" TargetMode="External" /><Relationship Id="rId104" Type="http://schemas.openxmlformats.org/officeDocument/2006/relationships/hyperlink" Target="https://pbs.twimg.com/profile_banners/25578694/1363135398" TargetMode="External" /><Relationship Id="rId105" Type="http://schemas.openxmlformats.org/officeDocument/2006/relationships/hyperlink" Target="https://pbs.twimg.com/profile_banners/3240265009/1557947585" TargetMode="External" /><Relationship Id="rId106" Type="http://schemas.openxmlformats.org/officeDocument/2006/relationships/hyperlink" Target="https://pbs.twimg.com/profile_banners/1088140867544731648/1551981897" TargetMode="External" /><Relationship Id="rId107" Type="http://schemas.openxmlformats.org/officeDocument/2006/relationships/hyperlink" Target="https://pbs.twimg.com/profile_banners/705068516/1378641048" TargetMode="External" /><Relationship Id="rId108" Type="http://schemas.openxmlformats.org/officeDocument/2006/relationships/hyperlink" Target="https://pbs.twimg.com/profile_banners/260663450/1456355071" TargetMode="External" /><Relationship Id="rId109" Type="http://schemas.openxmlformats.org/officeDocument/2006/relationships/hyperlink" Target="https://pbs.twimg.com/profile_banners/1062595280/1525935686" TargetMode="External" /><Relationship Id="rId110" Type="http://schemas.openxmlformats.org/officeDocument/2006/relationships/hyperlink" Target="https://pbs.twimg.com/profile_banners/888202033467187201/1501401404" TargetMode="External" /><Relationship Id="rId111" Type="http://schemas.openxmlformats.org/officeDocument/2006/relationships/hyperlink" Target="https://pbs.twimg.com/profile_banners/789092141544906752/1532456918" TargetMode="External" /><Relationship Id="rId112" Type="http://schemas.openxmlformats.org/officeDocument/2006/relationships/hyperlink" Target="https://pbs.twimg.com/profile_banners/1012383475/1390313780" TargetMode="External" /><Relationship Id="rId113" Type="http://schemas.openxmlformats.org/officeDocument/2006/relationships/hyperlink" Target="https://pbs.twimg.com/profile_banners/775849153729482753/1500985253" TargetMode="External" /><Relationship Id="rId114" Type="http://schemas.openxmlformats.org/officeDocument/2006/relationships/hyperlink" Target="https://pbs.twimg.com/profile_banners/768846278885343238/1472142886" TargetMode="External" /><Relationship Id="rId115" Type="http://schemas.openxmlformats.org/officeDocument/2006/relationships/hyperlink" Target="https://pbs.twimg.com/profile_banners/2152183249/1504293826" TargetMode="External" /><Relationship Id="rId116" Type="http://schemas.openxmlformats.org/officeDocument/2006/relationships/hyperlink" Target="https://pbs.twimg.com/profile_banners/898339012053565440/1504614849" TargetMode="External" /><Relationship Id="rId117" Type="http://schemas.openxmlformats.org/officeDocument/2006/relationships/hyperlink" Target="https://pbs.twimg.com/profile_banners/789642890884501504/1479066171" TargetMode="External" /><Relationship Id="rId118" Type="http://schemas.openxmlformats.org/officeDocument/2006/relationships/hyperlink" Target="https://pbs.twimg.com/profile_banners/15369523/1424281580" TargetMode="External" /><Relationship Id="rId119" Type="http://schemas.openxmlformats.org/officeDocument/2006/relationships/hyperlink" Target="https://pbs.twimg.com/profile_banners/2997018483/1534121872" TargetMode="External" /><Relationship Id="rId120" Type="http://schemas.openxmlformats.org/officeDocument/2006/relationships/hyperlink" Target="https://pbs.twimg.com/profile_banners/1019529055698374656/1533224737" TargetMode="External" /><Relationship Id="rId121" Type="http://schemas.openxmlformats.org/officeDocument/2006/relationships/hyperlink" Target="https://pbs.twimg.com/profile_banners/380585020/1536235717" TargetMode="External" /><Relationship Id="rId122" Type="http://schemas.openxmlformats.org/officeDocument/2006/relationships/hyperlink" Target="https://pbs.twimg.com/profile_banners/824686153/1398952809" TargetMode="External" /><Relationship Id="rId123" Type="http://schemas.openxmlformats.org/officeDocument/2006/relationships/hyperlink" Target="https://pbs.twimg.com/profile_banners/17857799/1459445836" TargetMode="External" /><Relationship Id="rId124" Type="http://schemas.openxmlformats.org/officeDocument/2006/relationships/hyperlink" Target="https://pbs.twimg.com/profile_banners/2969480338/1422365479" TargetMode="External" /><Relationship Id="rId125" Type="http://schemas.openxmlformats.org/officeDocument/2006/relationships/hyperlink" Target="https://pbs.twimg.com/profile_banners/829802804734734336/1487722782" TargetMode="External" /><Relationship Id="rId126" Type="http://schemas.openxmlformats.org/officeDocument/2006/relationships/hyperlink" Target="https://pbs.twimg.com/profile_banners/809420593464537089/1497289931" TargetMode="External" /><Relationship Id="rId127" Type="http://schemas.openxmlformats.org/officeDocument/2006/relationships/hyperlink" Target="https://pbs.twimg.com/profile_banners/2836597961/1549490717" TargetMode="External" /><Relationship Id="rId128" Type="http://schemas.openxmlformats.org/officeDocument/2006/relationships/hyperlink" Target="https://pbs.twimg.com/profile_banners/128367673/1518545361" TargetMode="External" /><Relationship Id="rId129" Type="http://schemas.openxmlformats.org/officeDocument/2006/relationships/hyperlink" Target="https://pbs.twimg.com/profile_banners/1017455641609277440/1531434112" TargetMode="External" /><Relationship Id="rId130" Type="http://schemas.openxmlformats.org/officeDocument/2006/relationships/hyperlink" Target="https://pbs.twimg.com/profile_banners/949445936345890816/1558025609" TargetMode="External" /><Relationship Id="rId131" Type="http://schemas.openxmlformats.org/officeDocument/2006/relationships/hyperlink" Target="https://pbs.twimg.com/profile_banners/1105525075594358784/1558809264" TargetMode="External" /><Relationship Id="rId132" Type="http://schemas.openxmlformats.org/officeDocument/2006/relationships/hyperlink" Target="https://pbs.twimg.com/profile_banners/809114664131002369/1554992823"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9/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8/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0/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4/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5/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9/bg.gif" TargetMode="External" /><Relationship Id="rId157" Type="http://schemas.openxmlformats.org/officeDocument/2006/relationships/hyperlink" Target="http://abs.twimg.com/images/themes/theme9/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5/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4/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3/bg.gif" TargetMode="External" /><Relationship Id="rId175" Type="http://schemas.openxmlformats.org/officeDocument/2006/relationships/hyperlink" Target="http://abs.twimg.com/images/themes/theme3/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2/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0/bg.gif" TargetMode="External" /><Relationship Id="rId180" Type="http://schemas.openxmlformats.org/officeDocument/2006/relationships/hyperlink" Target="http://abs.twimg.com/images/themes/theme13/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9/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3/bg.gif" TargetMode="External" /><Relationship Id="rId193" Type="http://schemas.openxmlformats.org/officeDocument/2006/relationships/hyperlink" Target="http://abs.twimg.com/images/themes/theme5/bg.gif" TargetMode="External" /><Relationship Id="rId194" Type="http://schemas.openxmlformats.org/officeDocument/2006/relationships/hyperlink" Target="http://abs.twimg.com/images/themes/theme15/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pbs.twimg.com/profile_images/1027555025726271488/p98X8m7B_normal.jpg" TargetMode="External" /><Relationship Id="rId202" Type="http://schemas.openxmlformats.org/officeDocument/2006/relationships/hyperlink" Target="http://pbs.twimg.com/profile_images/929226058/logo_normal.png" TargetMode="External" /><Relationship Id="rId203" Type="http://schemas.openxmlformats.org/officeDocument/2006/relationships/hyperlink" Target="http://pbs.twimg.com/profile_images/1121413429326118912/LuCPx8ek_normal.jpg" TargetMode="External" /><Relationship Id="rId204" Type="http://schemas.openxmlformats.org/officeDocument/2006/relationships/hyperlink" Target="http://pbs.twimg.com/profile_images/568893433775812608/8TNg4DQm_normal.png" TargetMode="External" /><Relationship Id="rId205" Type="http://schemas.openxmlformats.org/officeDocument/2006/relationships/hyperlink" Target="http://pbs.twimg.com/profile_images/899808191231471622/1nPti07A_normal.jpg" TargetMode="External" /><Relationship Id="rId206" Type="http://schemas.openxmlformats.org/officeDocument/2006/relationships/hyperlink" Target="http://pbs.twimg.com/profile_images/730121116182667264/usjilwRn_normal.jpg" TargetMode="External" /><Relationship Id="rId207" Type="http://schemas.openxmlformats.org/officeDocument/2006/relationships/hyperlink" Target="http://pbs.twimg.com/profile_images/968949620863746048/djX7ERO4_normal.jpg" TargetMode="External" /><Relationship Id="rId208" Type="http://schemas.openxmlformats.org/officeDocument/2006/relationships/hyperlink" Target="http://pbs.twimg.com/profile_images/783725514464698368/gLovwC4e_normal.jpg" TargetMode="External" /><Relationship Id="rId209" Type="http://schemas.openxmlformats.org/officeDocument/2006/relationships/hyperlink" Target="http://pbs.twimg.com/profile_images/718904169105530880/cQNFIJYp_normal.jpg" TargetMode="External" /><Relationship Id="rId210" Type="http://schemas.openxmlformats.org/officeDocument/2006/relationships/hyperlink" Target="http://pbs.twimg.com/profile_images/1051828226660524033/EkBtza3__normal.jpg" TargetMode="External" /><Relationship Id="rId211" Type="http://schemas.openxmlformats.org/officeDocument/2006/relationships/hyperlink" Target="http://pbs.twimg.com/profile_images/1061545613353869315/YcFrSO8g_normal.jpg" TargetMode="External" /><Relationship Id="rId212" Type="http://schemas.openxmlformats.org/officeDocument/2006/relationships/hyperlink" Target="http://pbs.twimg.com/profile_images/1130299283767484416/O8kc-z8Q_normal.jpg" TargetMode="External" /><Relationship Id="rId213" Type="http://schemas.openxmlformats.org/officeDocument/2006/relationships/hyperlink" Target="http://pbs.twimg.com/profile_images/783725199812243457/_oF2-lT2_normal.jpg" TargetMode="External" /><Relationship Id="rId214" Type="http://schemas.openxmlformats.org/officeDocument/2006/relationships/hyperlink" Target="http://pbs.twimg.com/profile_images/904785489630072832/3bT4GuW9_normal.jpg" TargetMode="External" /><Relationship Id="rId215" Type="http://schemas.openxmlformats.org/officeDocument/2006/relationships/hyperlink" Target="http://pbs.twimg.com/profile_images/892812042792566785/aCAQLhQr_normal.jpg" TargetMode="External" /><Relationship Id="rId216" Type="http://schemas.openxmlformats.org/officeDocument/2006/relationships/hyperlink" Target="http://pbs.twimg.com/profile_images/1043966395921444866/dNKpt2UI_normal.jpg" TargetMode="External" /><Relationship Id="rId217" Type="http://schemas.openxmlformats.org/officeDocument/2006/relationships/hyperlink" Target="http://pbs.twimg.com/profile_images/1033678414077669376/4DwEQZIi_normal.jpg" TargetMode="External" /><Relationship Id="rId218" Type="http://schemas.openxmlformats.org/officeDocument/2006/relationships/hyperlink" Target="http://pbs.twimg.com/profile_images/1120737776020918272/aVEDXABc_normal.jpg" TargetMode="External" /><Relationship Id="rId219" Type="http://schemas.openxmlformats.org/officeDocument/2006/relationships/hyperlink" Target="http://pbs.twimg.com/profile_images/909005228778725376/-j_kpowy_normal.jpg" TargetMode="External" /><Relationship Id="rId220" Type="http://schemas.openxmlformats.org/officeDocument/2006/relationships/hyperlink" Target="http://pbs.twimg.com/profile_images/1136022564503994368/DYkynSy__normal.jpg" TargetMode="External" /><Relationship Id="rId221" Type="http://schemas.openxmlformats.org/officeDocument/2006/relationships/hyperlink" Target="http://pbs.twimg.com/profile_images/1121542182584893440/0TvG8WXj_normal.jpg" TargetMode="External" /><Relationship Id="rId222" Type="http://schemas.openxmlformats.org/officeDocument/2006/relationships/hyperlink" Target="http://pbs.twimg.com/profile_images/917169295519444992/5Dm1cIiY_normal.jpg" TargetMode="External" /><Relationship Id="rId223" Type="http://schemas.openxmlformats.org/officeDocument/2006/relationships/hyperlink" Target="http://pbs.twimg.com/profile_images/905149991332831232/kaeIBpUZ_normal.jpg" TargetMode="External" /><Relationship Id="rId224" Type="http://schemas.openxmlformats.org/officeDocument/2006/relationships/hyperlink" Target="http://pbs.twimg.com/profile_images/1081200909357645825/avAofQXu_normal.jpg" TargetMode="External" /><Relationship Id="rId225" Type="http://schemas.openxmlformats.org/officeDocument/2006/relationships/hyperlink" Target="http://pbs.twimg.com/profile_images/1068289707870547968/AIFytT5S_normal.jpg" TargetMode="External" /><Relationship Id="rId226" Type="http://schemas.openxmlformats.org/officeDocument/2006/relationships/hyperlink" Target="http://pbs.twimg.com/profile_images/966096818797871106/4LnjR0Q1_normal.jpg" TargetMode="External" /><Relationship Id="rId227" Type="http://schemas.openxmlformats.org/officeDocument/2006/relationships/hyperlink" Target="http://pbs.twimg.com/profile_images/1116891961242337280/i6bJwa1w_normal.jpg" TargetMode="External" /><Relationship Id="rId228" Type="http://schemas.openxmlformats.org/officeDocument/2006/relationships/hyperlink" Target="http://pbs.twimg.com/profile_images/1015581831641620480/L-k1GXmG_normal.jpg" TargetMode="External" /><Relationship Id="rId229" Type="http://schemas.openxmlformats.org/officeDocument/2006/relationships/hyperlink" Target="http://pbs.twimg.com/profile_images/1825299861/IMG_2180_normal.JPG" TargetMode="External" /><Relationship Id="rId230" Type="http://schemas.openxmlformats.org/officeDocument/2006/relationships/hyperlink" Target="http://pbs.twimg.com/profile_images/974117977099444224/SlvEOV8-_normal.jpg" TargetMode="External" /><Relationship Id="rId231" Type="http://schemas.openxmlformats.org/officeDocument/2006/relationships/hyperlink" Target="http://pbs.twimg.com/profile_images/3030188611/2b83b09b10ef052dec2424c4ad037ea3_normal.jpeg" TargetMode="External" /><Relationship Id="rId232" Type="http://schemas.openxmlformats.org/officeDocument/2006/relationships/hyperlink" Target="http://pbs.twimg.com/profile_images/1111212527806005248/3rz2z0nx_normal.jpg" TargetMode="External" /><Relationship Id="rId233" Type="http://schemas.openxmlformats.org/officeDocument/2006/relationships/hyperlink" Target="http://pbs.twimg.com/profile_images/661974734096039936/9OXx0hfX_normal.jpg" TargetMode="External" /><Relationship Id="rId234" Type="http://schemas.openxmlformats.org/officeDocument/2006/relationships/hyperlink" Target="http://pbs.twimg.com/profile_images/1063139971891048448/QSO9BNVr_normal.jpg" TargetMode="External" /><Relationship Id="rId235" Type="http://schemas.openxmlformats.org/officeDocument/2006/relationships/hyperlink" Target="http://pbs.twimg.com/profile_images/1124310264764039168/fx2zeEbq_normal.png" TargetMode="External" /><Relationship Id="rId236" Type="http://schemas.openxmlformats.org/officeDocument/2006/relationships/hyperlink" Target="http://pbs.twimg.com/profile_images/1065662047021658112/HWuAjtEy_normal.jp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pbs.twimg.com/profile_images/1083828547276468224/QvSQYBj-_normal.jpg" TargetMode="External" /><Relationship Id="rId239" Type="http://schemas.openxmlformats.org/officeDocument/2006/relationships/hyperlink" Target="http://pbs.twimg.com/profile_images/2123487216/Rick._normal.jpeg" TargetMode="External" /><Relationship Id="rId240" Type="http://schemas.openxmlformats.org/officeDocument/2006/relationships/hyperlink" Target="http://pbs.twimg.com/profile_images/705628134448635904/-rDba4DR_normal.jpg" TargetMode="External" /><Relationship Id="rId241" Type="http://schemas.openxmlformats.org/officeDocument/2006/relationships/hyperlink" Target="http://pbs.twimg.com/profile_images/1122271386565611520/3jN5AD-g_normal.png" TargetMode="External" /><Relationship Id="rId242" Type="http://schemas.openxmlformats.org/officeDocument/2006/relationships/hyperlink" Target="http://pbs.twimg.com/profile_images/1121692412013756416/qDPMxLKF_normal.jpg" TargetMode="External" /><Relationship Id="rId243" Type="http://schemas.openxmlformats.org/officeDocument/2006/relationships/hyperlink" Target="http://pbs.twimg.com/profile_images/1124091972208287744/9gof1gFD_normal.jpg" TargetMode="External" /><Relationship Id="rId244" Type="http://schemas.openxmlformats.org/officeDocument/2006/relationships/hyperlink" Target="http://pbs.twimg.com/profile_images/1072311507730472960/HskUvjAQ_normal.jpg" TargetMode="External" /><Relationship Id="rId245" Type="http://schemas.openxmlformats.org/officeDocument/2006/relationships/hyperlink" Target="http://pbs.twimg.com/profile_images/819465264991502336/8HHJhr4Z_normal.jpg" TargetMode="External" /><Relationship Id="rId246" Type="http://schemas.openxmlformats.org/officeDocument/2006/relationships/hyperlink" Target="http://pbs.twimg.com/profile_images/3214904377/749b6468c3ee05ae205149b94090f59c_normal.jpeg" TargetMode="External" /><Relationship Id="rId247" Type="http://schemas.openxmlformats.org/officeDocument/2006/relationships/hyperlink" Target="http://pbs.twimg.com/profile_images/1059845845846188034/JAI7qqqT_normal.jpg" TargetMode="External" /><Relationship Id="rId248" Type="http://schemas.openxmlformats.org/officeDocument/2006/relationships/hyperlink" Target="http://pbs.twimg.com/profile_images/730719786481504256/2-0f-oYd_normal.jpg" TargetMode="External" /><Relationship Id="rId249" Type="http://schemas.openxmlformats.org/officeDocument/2006/relationships/hyperlink" Target="http://pbs.twimg.com/profile_images/1088486226200592391/UeGPW92G_normal.jpg" TargetMode="External" /><Relationship Id="rId250" Type="http://schemas.openxmlformats.org/officeDocument/2006/relationships/hyperlink" Target="http://pbs.twimg.com/profile_images/913910602522796032/-jcG1AFM_normal.jpg" TargetMode="External" /><Relationship Id="rId251" Type="http://schemas.openxmlformats.org/officeDocument/2006/relationships/hyperlink" Target="http://pbs.twimg.com/profile_images/909997382233767936/s3z0uDDN_normal.jpg" TargetMode="External" /><Relationship Id="rId252" Type="http://schemas.openxmlformats.org/officeDocument/2006/relationships/hyperlink" Target="http://pbs.twimg.com/profile_images/971534440890482689/ix4srmZp_normal.jpg" TargetMode="External" /><Relationship Id="rId253" Type="http://schemas.openxmlformats.org/officeDocument/2006/relationships/hyperlink" Target="http://pbs.twimg.com/profile_images/989761544169836545/DgVwalCc_normal.jpg" TargetMode="External" /><Relationship Id="rId254" Type="http://schemas.openxmlformats.org/officeDocument/2006/relationships/hyperlink" Target="http://pbs.twimg.com/profile_images/973676670476468225/8exDPwlD_normal.jpg" TargetMode="External" /><Relationship Id="rId255" Type="http://schemas.openxmlformats.org/officeDocument/2006/relationships/hyperlink" Target="http://pbs.twimg.com/profile_images/1102650768836972547/YRWbwDlP_normal.png" TargetMode="External" /><Relationship Id="rId256" Type="http://schemas.openxmlformats.org/officeDocument/2006/relationships/hyperlink" Target="http://pbs.twimg.com/profile_images/1138163818243272705/tWASKJ4u_normal.jpg" TargetMode="External" /><Relationship Id="rId257" Type="http://schemas.openxmlformats.org/officeDocument/2006/relationships/hyperlink" Target="http://pbs.twimg.com/profile_images/695972532839698432/M1SJZZwx_normal.jpg" TargetMode="External" /><Relationship Id="rId258" Type="http://schemas.openxmlformats.org/officeDocument/2006/relationships/hyperlink" Target="http://pbs.twimg.com/profile_images/968880480962654209/rwV32z_t_normal.jpg" TargetMode="External" /><Relationship Id="rId259" Type="http://schemas.openxmlformats.org/officeDocument/2006/relationships/hyperlink" Target="http://pbs.twimg.com/profile_images/1115592899456978944/QB8ZwSXo_normal.jpg" TargetMode="External" /><Relationship Id="rId260" Type="http://schemas.openxmlformats.org/officeDocument/2006/relationships/hyperlink" Target="http://pbs.twimg.com/profile_images/1666851836/CBWBiophoto_normal.jpg" TargetMode="External" /><Relationship Id="rId261" Type="http://schemas.openxmlformats.org/officeDocument/2006/relationships/hyperlink" Target="http://pbs.twimg.com/profile_images/883409171722379264/u8feUWWC_normal.jpg" TargetMode="External" /><Relationship Id="rId262" Type="http://schemas.openxmlformats.org/officeDocument/2006/relationships/hyperlink" Target="http://pbs.twimg.com/profile_images/1103717760612425734/f2LDbPz7_normal.jpg" TargetMode="External" /><Relationship Id="rId263" Type="http://schemas.openxmlformats.org/officeDocument/2006/relationships/hyperlink" Target="http://pbs.twimg.com/profile_images/812983483618435072/4KlmbygU_normal.jpg" TargetMode="External" /><Relationship Id="rId264" Type="http://schemas.openxmlformats.org/officeDocument/2006/relationships/hyperlink" Target="http://pbs.twimg.com/profile_images/1133126297939353602/L3Sbbkua_normal.png" TargetMode="External" /><Relationship Id="rId265" Type="http://schemas.openxmlformats.org/officeDocument/2006/relationships/hyperlink" Target="http://pbs.twimg.com/profile_images/3068037763/aacc5bcac99695addf83ff96a705dbd7_normal.png" TargetMode="External" /><Relationship Id="rId266" Type="http://schemas.openxmlformats.org/officeDocument/2006/relationships/hyperlink" Target="http://pbs.twimg.com/profile_images/891568336097734656/aImFCzRQ_normal.jpg" TargetMode="External" /><Relationship Id="rId267" Type="http://schemas.openxmlformats.org/officeDocument/2006/relationships/hyperlink" Target="http://pbs.twimg.com/profile_images/1021824521827954688/yWzNRFnc_normal.jpg" TargetMode="External" /><Relationship Id="rId268" Type="http://schemas.openxmlformats.org/officeDocument/2006/relationships/hyperlink" Target="http://pbs.twimg.com/profile_images/425630227172036608/IC_V5y3W_normal.jpeg" TargetMode="External" /><Relationship Id="rId269" Type="http://schemas.openxmlformats.org/officeDocument/2006/relationships/hyperlink" Target="http://pbs.twimg.com/profile_images/1111499334342922240/850sORNr_normal.png" TargetMode="External" /><Relationship Id="rId270" Type="http://schemas.openxmlformats.org/officeDocument/2006/relationships/hyperlink" Target="http://pbs.twimg.com/profile_images/768848454168829956/oMsLnAVK_normal.jpg" TargetMode="External" /><Relationship Id="rId271" Type="http://schemas.openxmlformats.org/officeDocument/2006/relationships/hyperlink" Target="http://pbs.twimg.com/profile_images/871814957716742144/gjBIqgTc_normal.jpg" TargetMode="External" /><Relationship Id="rId272" Type="http://schemas.openxmlformats.org/officeDocument/2006/relationships/hyperlink" Target="http://pbs.twimg.com/profile_images/905046801186676736/dVNUR90f_normal.jpg" TargetMode="External" /><Relationship Id="rId273" Type="http://schemas.openxmlformats.org/officeDocument/2006/relationships/hyperlink" Target="http://pbs.twimg.com/profile_images/1006569375057395712/bx2OKqFB_normal.jpg" TargetMode="External" /><Relationship Id="rId274" Type="http://schemas.openxmlformats.org/officeDocument/2006/relationships/hyperlink" Target="http://pbs.twimg.com/profile_images/1048038250986659841/YYGf_mhq_normal.jpg" TargetMode="External" /><Relationship Id="rId275" Type="http://schemas.openxmlformats.org/officeDocument/2006/relationships/hyperlink" Target="http://pbs.twimg.com/profile_images/559168260080279552/joCwWdNK_normal.jpeg" TargetMode="External" /><Relationship Id="rId276" Type="http://schemas.openxmlformats.org/officeDocument/2006/relationships/hyperlink" Target="http://pbs.twimg.com/profile_images/477817259524882433/K1cOKGFh_normal.jpeg" TargetMode="External" /><Relationship Id="rId277" Type="http://schemas.openxmlformats.org/officeDocument/2006/relationships/hyperlink" Target="http://pbs.twimg.com/profile_images/1025044980346368001/MBkRIZDw_normal.jpg" TargetMode="External" /><Relationship Id="rId278" Type="http://schemas.openxmlformats.org/officeDocument/2006/relationships/hyperlink" Target="http://pbs.twimg.com/profile_images/979921435702554625/1V8B7xJx_normal.jpg" TargetMode="External" /><Relationship Id="rId279" Type="http://schemas.openxmlformats.org/officeDocument/2006/relationships/hyperlink" Target="http://pbs.twimg.com/profile_images/612192935220674560/v16_AAg2_normal.jpg" TargetMode="External" /><Relationship Id="rId280" Type="http://schemas.openxmlformats.org/officeDocument/2006/relationships/hyperlink" Target="http://pbs.twimg.com/profile_images/3684101540/aac7ce7ce9f0964f1713a7203cc09424_normal.jpeg" TargetMode="External" /><Relationship Id="rId281" Type="http://schemas.openxmlformats.org/officeDocument/2006/relationships/hyperlink" Target="http://pbs.twimg.com/profile_images/560067184538288128/RoWTJu46_normal.jpeg" TargetMode="External" /><Relationship Id="rId282" Type="http://schemas.openxmlformats.org/officeDocument/2006/relationships/hyperlink" Target="http://pbs.twimg.com/profile_images/935312866378334208/F9OGv8Ff_normal.jpg" TargetMode="External" /><Relationship Id="rId283" Type="http://schemas.openxmlformats.org/officeDocument/2006/relationships/hyperlink" Target="http://pbs.twimg.com/profile_images/874323705341587456/1kY53lVb_normal.jpg" TargetMode="External" /><Relationship Id="rId284" Type="http://schemas.openxmlformats.org/officeDocument/2006/relationships/hyperlink" Target="http://pbs.twimg.com/profile_images/1051912108147847168/TCxECMip_normal.jpg" TargetMode="External" /><Relationship Id="rId285" Type="http://schemas.openxmlformats.org/officeDocument/2006/relationships/hyperlink" Target="http://pbs.twimg.com/profile_images/378800000714057269/548b3b661318be2561f6407c021dad3d_normal.jpeg" TargetMode="External" /><Relationship Id="rId286" Type="http://schemas.openxmlformats.org/officeDocument/2006/relationships/hyperlink" Target="http://pbs.twimg.com/profile_images/1036060996400545792/PGIj8W-j_normal.jpg" TargetMode="External" /><Relationship Id="rId287" Type="http://schemas.openxmlformats.org/officeDocument/2006/relationships/hyperlink" Target="http://pbs.twimg.com/profile_images/1130497468439810048/gENlEZc7_normal.jpg" TargetMode="External" /><Relationship Id="rId288" Type="http://schemas.openxmlformats.org/officeDocument/2006/relationships/hyperlink" Target="http://pbs.twimg.com/profile_images/1134986836810588160/3_iFnLPd_normal.jpg" TargetMode="External" /><Relationship Id="rId289" Type="http://schemas.openxmlformats.org/officeDocument/2006/relationships/hyperlink" Target="http://pbs.twimg.com/profile_images/1121863936708698112/QhwQOMiu_normal.jpg" TargetMode="External" /><Relationship Id="rId290" Type="http://schemas.openxmlformats.org/officeDocument/2006/relationships/hyperlink" Target="https://twitter.com/natlcannafest" TargetMode="External" /><Relationship Id="rId291" Type="http://schemas.openxmlformats.org/officeDocument/2006/relationships/hyperlink" Target="https://twitter.com/dcbrau" TargetMode="External" /><Relationship Id="rId292" Type="http://schemas.openxmlformats.org/officeDocument/2006/relationships/hyperlink" Target="https://twitter.com/cannabisbull" TargetMode="External" /><Relationship Id="rId293" Type="http://schemas.openxmlformats.org/officeDocument/2006/relationships/hyperlink" Target="https://twitter.com/steephilllab" TargetMode="External" /><Relationship Id="rId294" Type="http://schemas.openxmlformats.org/officeDocument/2006/relationships/hyperlink" Target="https://twitter.com/saysjimi" TargetMode="External" /><Relationship Id="rId295" Type="http://schemas.openxmlformats.org/officeDocument/2006/relationships/hyperlink" Target="https://twitter.com/arcviewgroup" TargetMode="External" /><Relationship Id="rId296" Type="http://schemas.openxmlformats.org/officeDocument/2006/relationships/hyperlink" Target="https://twitter.com/greenflwrmedia" TargetMode="External" /><Relationship Id="rId297" Type="http://schemas.openxmlformats.org/officeDocument/2006/relationships/hyperlink" Target="https://twitter.com/harborside_sj" TargetMode="External" /><Relationship Id="rId298" Type="http://schemas.openxmlformats.org/officeDocument/2006/relationships/hyperlink" Target="https://twitter.com/alexhalperin" TargetMode="External" /><Relationship Id="rId299" Type="http://schemas.openxmlformats.org/officeDocument/2006/relationships/hyperlink" Target="https://twitter.com/donnyshell" TargetMode="External" /><Relationship Id="rId300" Type="http://schemas.openxmlformats.org/officeDocument/2006/relationships/hyperlink" Target="https://twitter.com/weedweeknews" TargetMode="External" /><Relationship Id="rId301" Type="http://schemas.openxmlformats.org/officeDocument/2006/relationships/hyperlink" Target="https://twitter.com/stevedeangelo" TargetMode="External" /><Relationship Id="rId302" Type="http://schemas.openxmlformats.org/officeDocument/2006/relationships/hyperlink" Target="https://twitter.com/harborside_oak" TargetMode="External" /><Relationship Id="rId303" Type="http://schemas.openxmlformats.org/officeDocument/2006/relationships/hyperlink" Target="https://twitter.com/davis58g" TargetMode="External" /><Relationship Id="rId304" Type="http://schemas.openxmlformats.org/officeDocument/2006/relationships/hyperlink" Target="https://twitter.com/a2la_" TargetMode="External" /><Relationship Id="rId305" Type="http://schemas.openxmlformats.org/officeDocument/2006/relationships/hyperlink" Target="https://twitter.com/cannascicon" TargetMode="External" /><Relationship Id="rId306" Type="http://schemas.openxmlformats.org/officeDocument/2006/relationships/hyperlink" Target="https://twitter.com/thabisokr" TargetMode="External" /><Relationship Id="rId307" Type="http://schemas.openxmlformats.org/officeDocument/2006/relationships/hyperlink" Target="https://twitter.com/ramage_michael" TargetMode="External" /><Relationship Id="rId308" Type="http://schemas.openxmlformats.org/officeDocument/2006/relationships/hyperlink" Target="https://twitter.com/robbinsgroupllc" TargetMode="External" /><Relationship Id="rId309" Type="http://schemas.openxmlformats.org/officeDocument/2006/relationships/hyperlink" Target="https://twitter.com/michael18776057" TargetMode="External" /><Relationship Id="rId310" Type="http://schemas.openxmlformats.org/officeDocument/2006/relationships/hyperlink" Target="https://twitter.com/stephan70943560" TargetMode="External" /><Relationship Id="rId311" Type="http://schemas.openxmlformats.org/officeDocument/2006/relationships/hyperlink" Target="https://twitter.com/sharonaleh" TargetMode="External" /><Relationship Id="rId312" Type="http://schemas.openxmlformats.org/officeDocument/2006/relationships/hyperlink" Target="https://twitter.com/christine_dantz" TargetMode="External" /><Relationship Id="rId313" Type="http://schemas.openxmlformats.org/officeDocument/2006/relationships/hyperlink" Target="https://twitter.com/dave_blazin" TargetMode="External" /><Relationship Id="rId314" Type="http://schemas.openxmlformats.org/officeDocument/2006/relationships/hyperlink" Target="https://twitter.com/dvibz" TargetMode="External" /><Relationship Id="rId315" Type="http://schemas.openxmlformats.org/officeDocument/2006/relationships/hyperlink" Target="https://twitter.com/mycannatherapy" TargetMode="External" /><Relationship Id="rId316" Type="http://schemas.openxmlformats.org/officeDocument/2006/relationships/hyperlink" Target="https://twitter.com/burnadanilo" TargetMode="External" /><Relationship Id="rId317" Type="http://schemas.openxmlformats.org/officeDocument/2006/relationships/hyperlink" Target="https://twitter.com/slimedy_lfc" TargetMode="External" /><Relationship Id="rId318" Type="http://schemas.openxmlformats.org/officeDocument/2006/relationships/hyperlink" Target="https://twitter.com/mennasesto" TargetMode="External" /><Relationship Id="rId319" Type="http://schemas.openxmlformats.org/officeDocument/2006/relationships/hyperlink" Target="https://twitter.com/vapospy" TargetMode="External" /><Relationship Id="rId320" Type="http://schemas.openxmlformats.org/officeDocument/2006/relationships/hyperlink" Target="https://twitter.com/kevin14070" TargetMode="External" /><Relationship Id="rId321" Type="http://schemas.openxmlformats.org/officeDocument/2006/relationships/hyperlink" Target="https://twitter.com/spitfire0214" TargetMode="External" /><Relationship Id="rId322" Type="http://schemas.openxmlformats.org/officeDocument/2006/relationships/hyperlink" Target="https://twitter.com/teslamarbrand" TargetMode="External" /><Relationship Id="rId323" Type="http://schemas.openxmlformats.org/officeDocument/2006/relationships/hyperlink" Target="https://twitter.com/bleeding4kansas" TargetMode="External" /><Relationship Id="rId324" Type="http://schemas.openxmlformats.org/officeDocument/2006/relationships/hyperlink" Target="https://twitter.com/abvishnubi" TargetMode="External" /><Relationship Id="rId325" Type="http://schemas.openxmlformats.org/officeDocument/2006/relationships/hyperlink" Target="https://twitter.com/boygiuly" TargetMode="External" /><Relationship Id="rId326" Type="http://schemas.openxmlformats.org/officeDocument/2006/relationships/hyperlink" Target="https://twitter.com/hotel25360678" TargetMode="External" /><Relationship Id="rId327" Type="http://schemas.openxmlformats.org/officeDocument/2006/relationships/hyperlink" Target="https://twitter.com/420linksuk" TargetMode="External" /><Relationship Id="rId328" Type="http://schemas.openxmlformats.org/officeDocument/2006/relationships/hyperlink" Target="https://twitter.com/rickoehn" TargetMode="External" /><Relationship Id="rId329" Type="http://schemas.openxmlformats.org/officeDocument/2006/relationships/hyperlink" Target="https://twitter.com/aglsoundprod" TargetMode="External" /><Relationship Id="rId330" Type="http://schemas.openxmlformats.org/officeDocument/2006/relationships/hyperlink" Target="https://twitter.com/gearendo" TargetMode="External" /><Relationship Id="rId331" Type="http://schemas.openxmlformats.org/officeDocument/2006/relationships/hyperlink" Target="https://twitter.com/agold420" TargetMode="External" /><Relationship Id="rId332" Type="http://schemas.openxmlformats.org/officeDocument/2006/relationships/hyperlink" Target="https://twitter.com/greengoldfarm1" TargetMode="External" /><Relationship Id="rId333" Type="http://schemas.openxmlformats.org/officeDocument/2006/relationships/hyperlink" Target="https://twitter.com/necannabiswatch" TargetMode="External" /><Relationship Id="rId334" Type="http://schemas.openxmlformats.org/officeDocument/2006/relationships/hyperlink" Target="https://twitter.com/maven4_michelle" TargetMode="External" /><Relationship Id="rId335" Type="http://schemas.openxmlformats.org/officeDocument/2006/relationships/hyperlink" Target="https://twitter.com/spucky117" TargetMode="External" /><Relationship Id="rId336" Type="http://schemas.openxmlformats.org/officeDocument/2006/relationships/hyperlink" Target="https://twitter.com/cannabisxpose" TargetMode="External" /><Relationship Id="rId337" Type="http://schemas.openxmlformats.org/officeDocument/2006/relationships/hyperlink" Target="https://twitter.com/lilolep" TargetMode="External" /><Relationship Id="rId338" Type="http://schemas.openxmlformats.org/officeDocument/2006/relationships/hyperlink" Target="https://twitter.com/hidde_plntrm" TargetMode="External" /><Relationship Id="rId339" Type="http://schemas.openxmlformats.org/officeDocument/2006/relationships/hyperlink" Target="https://twitter.com/beardedgreenly" TargetMode="External" /><Relationship Id="rId340" Type="http://schemas.openxmlformats.org/officeDocument/2006/relationships/hyperlink" Target="https://twitter.com/wercshoplabs" TargetMode="External" /><Relationship Id="rId341" Type="http://schemas.openxmlformats.org/officeDocument/2006/relationships/hyperlink" Target="https://twitter.com/edrosenthal" TargetMode="External" /><Relationship Id="rId342" Type="http://schemas.openxmlformats.org/officeDocument/2006/relationships/hyperlink" Target="https://twitter.com/danalarsen" TargetMode="External" /><Relationship Id="rId343" Type="http://schemas.openxmlformats.org/officeDocument/2006/relationships/hyperlink" Target="https://twitter.com/dsutton1986" TargetMode="External" /><Relationship Id="rId344" Type="http://schemas.openxmlformats.org/officeDocument/2006/relationships/hyperlink" Target="https://twitter.com/thcaptainhooter" TargetMode="External" /><Relationship Id="rId345" Type="http://schemas.openxmlformats.org/officeDocument/2006/relationships/hyperlink" Target="https://twitter.com/sourcing_guru" TargetMode="External" /><Relationship Id="rId346" Type="http://schemas.openxmlformats.org/officeDocument/2006/relationships/hyperlink" Target="https://twitter.com/topshelfgrower" TargetMode="External" /><Relationship Id="rId347" Type="http://schemas.openxmlformats.org/officeDocument/2006/relationships/hyperlink" Target="https://twitter.com/vocnederland" TargetMode="External" /><Relationship Id="rId348" Type="http://schemas.openxmlformats.org/officeDocument/2006/relationships/hyperlink" Target="https://twitter.com/billgri" TargetMode="External" /><Relationship Id="rId349" Type="http://schemas.openxmlformats.org/officeDocument/2006/relationships/hyperlink" Target="https://twitter.com/cccc5" TargetMode="External" /><Relationship Id="rId350" Type="http://schemas.openxmlformats.org/officeDocument/2006/relationships/hyperlink" Target="https://twitter.com/jasonk_infocast" TargetMode="External" /><Relationship Id="rId351" Type="http://schemas.openxmlformats.org/officeDocument/2006/relationships/hyperlink" Target="https://twitter.com/pharma_factory" TargetMode="External" /><Relationship Id="rId352" Type="http://schemas.openxmlformats.org/officeDocument/2006/relationships/hyperlink" Target="https://twitter.com/drajbarboza" TargetMode="External" /><Relationship Id="rId353" Type="http://schemas.openxmlformats.org/officeDocument/2006/relationships/hyperlink" Target="https://twitter.com/auntzeldas" TargetMode="External" /><Relationship Id="rId354" Type="http://schemas.openxmlformats.org/officeDocument/2006/relationships/hyperlink" Target="https://twitter.com/iriegenetics" TargetMode="External" /><Relationship Id="rId355" Type="http://schemas.openxmlformats.org/officeDocument/2006/relationships/hyperlink" Target="https://twitter.com/moganyanick" TargetMode="External" /><Relationship Id="rId356" Type="http://schemas.openxmlformats.org/officeDocument/2006/relationships/hyperlink" Target="https://twitter.com/potads_ml" TargetMode="External" /><Relationship Id="rId357" Type="http://schemas.openxmlformats.org/officeDocument/2006/relationships/hyperlink" Target="https://twitter.com/norstackk" TargetMode="External" /><Relationship Id="rId358" Type="http://schemas.openxmlformats.org/officeDocument/2006/relationships/hyperlink" Target="https://twitter.com/wheretobuyvapes" TargetMode="External" /><Relationship Id="rId359" Type="http://schemas.openxmlformats.org/officeDocument/2006/relationships/hyperlink" Target="https://twitter.com/weedinzone" TargetMode="External" /><Relationship Id="rId360" Type="http://schemas.openxmlformats.org/officeDocument/2006/relationships/hyperlink" Target="https://twitter.com/fivezerotrees" TargetMode="External" /><Relationship Id="rId361" Type="http://schemas.openxmlformats.org/officeDocument/2006/relationships/hyperlink" Target="https://twitter.com/zenhydro_social" TargetMode="External" /><Relationship Id="rId362" Type="http://schemas.openxmlformats.org/officeDocument/2006/relationships/hyperlink" Target="https://twitter.com/emeraldzoo" TargetMode="External" /><Relationship Id="rId363" Type="http://schemas.openxmlformats.org/officeDocument/2006/relationships/hyperlink" Target="https://twitter.com/iwontoday" TargetMode="External" /><Relationship Id="rId364" Type="http://schemas.openxmlformats.org/officeDocument/2006/relationships/hyperlink" Target="https://twitter.com/heathergascon" TargetMode="External" /><Relationship Id="rId365" Type="http://schemas.openxmlformats.org/officeDocument/2006/relationships/hyperlink" Target="https://twitter.com/henrycabana" TargetMode="External" /><Relationship Id="rId366" Type="http://schemas.openxmlformats.org/officeDocument/2006/relationships/hyperlink" Target="https://twitter.com/migo10433713" TargetMode="External" /><Relationship Id="rId367" Type="http://schemas.openxmlformats.org/officeDocument/2006/relationships/hyperlink" Target="https://twitter.com/odandydoo" TargetMode="External" /><Relationship Id="rId368" Type="http://schemas.openxmlformats.org/officeDocument/2006/relationships/hyperlink" Target="https://twitter.com/cannabisrael" TargetMode="External" /><Relationship Id="rId369" Type="http://schemas.openxmlformats.org/officeDocument/2006/relationships/hyperlink" Target="https://twitter.com/pribblization" TargetMode="External" /><Relationship Id="rId370" Type="http://schemas.openxmlformats.org/officeDocument/2006/relationships/hyperlink" Target="https://twitter.com/gfyhpodcast" TargetMode="External" /><Relationship Id="rId371" Type="http://schemas.openxmlformats.org/officeDocument/2006/relationships/hyperlink" Target="https://twitter.com/godzmazter" TargetMode="External" /><Relationship Id="rId372" Type="http://schemas.openxmlformats.org/officeDocument/2006/relationships/hyperlink" Target="https://twitter.com/rosinstein" TargetMode="External" /><Relationship Id="rId373" Type="http://schemas.openxmlformats.org/officeDocument/2006/relationships/hyperlink" Target="https://twitter.com/adavidreynolds" TargetMode="External" /><Relationship Id="rId374" Type="http://schemas.openxmlformats.org/officeDocument/2006/relationships/hyperlink" Target="https://twitter.com/monkeymasuda" TargetMode="External" /><Relationship Id="rId375" Type="http://schemas.openxmlformats.org/officeDocument/2006/relationships/hyperlink" Target="https://twitter.com/thecannachronic" TargetMode="External" /><Relationship Id="rId376" Type="http://schemas.openxmlformats.org/officeDocument/2006/relationships/hyperlink" Target="https://twitter.com/cannektme" TargetMode="External" /><Relationship Id="rId377" Type="http://schemas.openxmlformats.org/officeDocument/2006/relationships/hyperlink" Target="https://twitter.com/cannabijesus" TargetMode="External" /><Relationship Id="rId378" Type="http://schemas.openxmlformats.org/officeDocument/2006/relationships/hyperlink" Target="https://twitter.com/mcannabeing" TargetMode="External" /><Relationship Id="rId379" Type="http://schemas.openxmlformats.org/officeDocument/2006/relationships/comments" Target="../comments2.xml" /><Relationship Id="rId380" Type="http://schemas.openxmlformats.org/officeDocument/2006/relationships/vmlDrawing" Target="../drawings/vmlDrawing2.vml" /><Relationship Id="rId381" Type="http://schemas.openxmlformats.org/officeDocument/2006/relationships/table" Target="../tables/table2.xml" /><Relationship Id="rId3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cannabisaficionado.com/thca/" TargetMode="External" /><Relationship Id="rId2" Type="http://schemas.openxmlformats.org/officeDocument/2006/relationships/hyperlink" Target="https://cannabisaficionado.com/cbn/" TargetMode="External" /><Relationship Id="rId3" Type="http://schemas.openxmlformats.org/officeDocument/2006/relationships/hyperlink" Target="https://infocastinc.com/event/cannabis-compliance-west/" TargetMode="External" /><Relationship Id="rId4" Type="http://schemas.openxmlformats.org/officeDocument/2006/relationships/hyperlink" Target="https://twitter.com/steephilllab/status/1062084485666136064" TargetMode="External" /><Relationship Id="rId5" Type="http://schemas.openxmlformats.org/officeDocument/2006/relationships/hyperlink" Target="https://www.linkedin.com/feed/update/urn:li:activity:6539937011296411650" TargetMode="External" /><Relationship Id="rId6" Type="http://schemas.openxmlformats.org/officeDocument/2006/relationships/hyperlink" Target="https://www.instagram.com/p/BvzrnJ-nU3brR15EzVdoC3uImbThQomb8niDfM0/?utm_source=ig_twitter_share&amp;igshid=4o01nc3wapdm" TargetMode="External" /><Relationship Id="rId7" Type="http://schemas.openxmlformats.org/officeDocument/2006/relationships/hyperlink" Target="https://www.instagram.com/p/Bx0KBDNBYXTAnzpmgx1d7Wjx9qirchn7ehVE0w0/?igshid=3ic0aw31l2wf" TargetMode="External" /><Relationship Id="rId8" Type="http://schemas.openxmlformats.org/officeDocument/2006/relationships/hyperlink" Target="https://twitter.com/i/web/status/1116145920872263680" TargetMode="External" /><Relationship Id="rId9" Type="http://schemas.openxmlformats.org/officeDocument/2006/relationships/hyperlink" Target="https://www.facebook.com/login/?next=https%3A%2F%2Fwww.facebook.com%2Fgroups%2F359576118008076%2F" TargetMode="External" /><Relationship Id="rId10" Type="http://schemas.openxmlformats.org/officeDocument/2006/relationships/hyperlink" Target="https://twitter.com/i/web/status/1116430141629112323" TargetMode="External" /><Relationship Id="rId11" Type="http://schemas.openxmlformats.org/officeDocument/2006/relationships/hyperlink" Target="https://cannabisaficionado.com/thca/" TargetMode="External" /><Relationship Id="rId12" Type="http://schemas.openxmlformats.org/officeDocument/2006/relationships/hyperlink" Target="https://cannabisaficionado.com/cbn/" TargetMode="External" /><Relationship Id="rId13" Type="http://schemas.openxmlformats.org/officeDocument/2006/relationships/hyperlink" Target="https://infocastinc.com/event/cannabis-compliance-west/" TargetMode="External" /><Relationship Id="rId14" Type="http://schemas.openxmlformats.org/officeDocument/2006/relationships/hyperlink" Target="https://www.forbes.com/sites/andrebourque/2019/05/30/game-of-genomes-the-battle-for-the-king-of-cannabis-strains-is-just-heating-up/#3ef5859111b1" TargetMode="External" /><Relationship Id="rId15" Type="http://schemas.openxmlformats.org/officeDocument/2006/relationships/hyperlink" Target="https://www.cannabisscienceconference.com/program-and-speakers/" TargetMode="External" /><Relationship Id="rId16" Type="http://schemas.openxmlformats.org/officeDocument/2006/relationships/hyperlink" Target="https://www.linkedin.com/feed/update/urn:li:activity:6539937011296411650" TargetMode="External" /><Relationship Id="rId17" Type="http://schemas.openxmlformats.org/officeDocument/2006/relationships/hyperlink" Target="https://www.instagram.com/p/BvzrnJ-nU3brR15EzVdoC3uImbThQomb8niDfM0/?utm_source=ig_twitter_share&amp;igshid=4o01nc3wapdm" TargetMode="External" /><Relationship Id="rId18" Type="http://schemas.openxmlformats.org/officeDocument/2006/relationships/hyperlink" Target="https://www.instagram.com/p/Bx0KBDNBYXTAnzpmgx1d7Wjx9qirchn7ehVE0w0/?igshid=3ic0aw31l2wf" TargetMode="External" /><Relationship Id="rId19" Type="http://schemas.openxmlformats.org/officeDocument/2006/relationships/hyperlink" Target="https://twitter.com/i/web/status/1116145920872263680" TargetMode="External" /><Relationship Id="rId20" Type="http://schemas.openxmlformats.org/officeDocument/2006/relationships/hyperlink" Target="https://www.facebook.com/login/?next=https%3A%2F%2Fwww.facebook.com%2Fgroups%2F359576118008076%2F" TargetMode="External" /><Relationship Id="rId21" Type="http://schemas.openxmlformats.org/officeDocument/2006/relationships/hyperlink" Target="https://twitter.com/i/web/status/1115994084034871297" TargetMode="External" /><Relationship Id="rId22" Type="http://schemas.openxmlformats.org/officeDocument/2006/relationships/hyperlink" Target="https://twitter.com/i/web/status/1115779436845129728" TargetMode="External" /><Relationship Id="rId23" Type="http://schemas.openxmlformats.org/officeDocument/2006/relationships/hyperlink" Target="https://twitter.com/steephilllab/status/1062084485666136064" TargetMode="Externa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 Id="rId3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1246</v>
      </c>
      <c r="BB2" s="13" t="s">
        <v>1262</v>
      </c>
      <c r="BC2" s="13" t="s">
        <v>1263</v>
      </c>
      <c r="BD2" s="117" t="s">
        <v>1596</v>
      </c>
      <c r="BE2" s="117" t="s">
        <v>1597</v>
      </c>
      <c r="BF2" s="117" t="s">
        <v>1598</v>
      </c>
      <c r="BG2" s="117" t="s">
        <v>1599</v>
      </c>
      <c r="BH2" s="117" t="s">
        <v>1600</v>
      </c>
      <c r="BI2" s="117" t="s">
        <v>1601</v>
      </c>
      <c r="BJ2" s="117" t="s">
        <v>1602</v>
      </c>
      <c r="BK2" s="117" t="s">
        <v>1603</v>
      </c>
      <c r="BL2" s="117" t="s">
        <v>1604</v>
      </c>
    </row>
    <row r="3" spans="1:64" ht="15" customHeight="1">
      <c r="A3" s="64" t="s">
        <v>212</v>
      </c>
      <c r="B3" s="64" t="s">
        <v>265</v>
      </c>
      <c r="C3" s="65" t="s">
        <v>1658</v>
      </c>
      <c r="D3" s="66">
        <v>3</v>
      </c>
      <c r="E3" s="67" t="s">
        <v>132</v>
      </c>
      <c r="F3" s="68">
        <v>35</v>
      </c>
      <c r="G3" s="65"/>
      <c r="H3" s="69"/>
      <c r="I3" s="70"/>
      <c r="J3" s="70"/>
      <c r="K3" s="34" t="s">
        <v>65</v>
      </c>
      <c r="L3" s="71">
        <v>3</v>
      </c>
      <c r="M3" s="71"/>
      <c r="N3" s="72"/>
      <c r="O3" s="78" t="s">
        <v>301</v>
      </c>
      <c r="P3" s="80">
        <v>43565.03613425926</v>
      </c>
      <c r="Q3" s="78" t="s">
        <v>303</v>
      </c>
      <c r="R3" s="83" t="s">
        <v>343</v>
      </c>
      <c r="S3" s="78" t="s">
        <v>357</v>
      </c>
      <c r="T3" s="78"/>
      <c r="U3" s="78"/>
      <c r="V3" s="83" t="s">
        <v>380</v>
      </c>
      <c r="W3" s="80">
        <v>43565.03613425926</v>
      </c>
      <c r="X3" s="83" t="s">
        <v>427</v>
      </c>
      <c r="Y3" s="78"/>
      <c r="Z3" s="78"/>
      <c r="AA3" s="84" t="s">
        <v>491</v>
      </c>
      <c r="AB3" s="78"/>
      <c r="AC3" s="78" t="b">
        <v>0</v>
      </c>
      <c r="AD3" s="78">
        <v>0</v>
      </c>
      <c r="AE3" s="84" t="s">
        <v>558</v>
      </c>
      <c r="AF3" s="78" t="b">
        <v>0</v>
      </c>
      <c r="AG3" s="78" t="s">
        <v>566</v>
      </c>
      <c r="AH3" s="78"/>
      <c r="AI3" s="84" t="s">
        <v>558</v>
      </c>
      <c r="AJ3" s="78" t="b">
        <v>0</v>
      </c>
      <c r="AK3" s="78">
        <v>0</v>
      </c>
      <c r="AL3" s="84" t="s">
        <v>558</v>
      </c>
      <c r="AM3" s="78" t="s">
        <v>571</v>
      </c>
      <c r="AN3" s="78" t="b">
        <v>1</v>
      </c>
      <c r="AO3" s="84" t="s">
        <v>491</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v>0</v>
      </c>
      <c r="BE3" s="49">
        <v>0</v>
      </c>
      <c r="BF3" s="48">
        <v>0</v>
      </c>
      <c r="BG3" s="49">
        <v>0</v>
      </c>
      <c r="BH3" s="48">
        <v>0</v>
      </c>
      <c r="BI3" s="49">
        <v>0</v>
      </c>
      <c r="BJ3" s="48">
        <v>19</v>
      </c>
      <c r="BK3" s="49">
        <v>100</v>
      </c>
      <c r="BL3" s="48">
        <v>19</v>
      </c>
    </row>
    <row r="4" spans="1:64" ht="15" customHeight="1">
      <c r="A4" s="64" t="s">
        <v>213</v>
      </c>
      <c r="B4" s="64" t="s">
        <v>262</v>
      </c>
      <c r="C4" s="65" t="s">
        <v>1658</v>
      </c>
      <c r="D4" s="66">
        <v>3</v>
      </c>
      <c r="E4" s="67" t="s">
        <v>132</v>
      </c>
      <c r="F4" s="68">
        <v>35</v>
      </c>
      <c r="G4" s="65"/>
      <c r="H4" s="69"/>
      <c r="I4" s="70"/>
      <c r="J4" s="70"/>
      <c r="K4" s="34" t="s">
        <v>65</v>
      </c>
      <c r="L4" s="77">
        <v>4</v>
      </c>
      <c r="M4" s="77"/>
      <c r="N4" s="72"/>
      <c r="O4" s="79" t="s">
        <v>301</v>
      </c>
      <c r="P4" s="81">
        <v>43565.433854166666</v>
      </c>
      <c r="Q4" s="79" t="s">
        <v>304</v>
      </c>
      <c r="R4" s="79"/>
      <c r="S4" s="79"/>
      <c r="T4" s="79"/>
      <c r="U4" s="79"/>
      <c r="V4" s="82" t="s">
        <v>381</v>
      </c>
      <c r="W4" s="81">
        <v>43565.433854166666</v>
      </c>
      <c r="X4" s="82" t="s">
        <v>428</v>
      </c>
      <c r="Y4" s="79"/>
      <c r="Z4" s="79"/>
      <c r="AA4" s="85" t="s">
        <v>492</v>
      </c>
      <c r="AB4" s="79"/>
      <c r="AC4" s="79" t="b">
        <v>0</v>
      </c>
      <c r="AD4" s="79">
        <v>0</v>
      </c>
      <c r="AE4" s="85" t="s">
        <v>558</v>
      </c>
      <c r="AF4" s="79" t="b">
        <v>0</v>
      </c>
      <c r="AG4" s="79" t="s">
        <v>566</v>
      </c>
      <c r="AH4" s="79"/>
      <c r="AI4" s="85" t="s">
        <v>558</v>
      </c>
      <c r="AJ4" s="79" t="b">
        <v>0</v>
      </c>
      <c r="AK4" s="79">
        <v>5</v>
      </c>
      <c r="AL4" s="85" t="s">
        <v>545</v>
      </c>
      <c r="AM4" s="79" t="s">
        <v>572</v>
      </c>
      <c r="AN4" s="79" t="b">
        <v>0</v>
      </c>
      <c r="AO4" s="85" t="s">
        <v>545</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1</v>
      </c>
      <c r="BG4" s="49">
        <v>4.166666666666667</v>
      </c>
      <c r="BH4" s="48">
        <v>0</v>
      </c>
      <c r="BI4" s="49">
        <v>0</v>
      </c>
      <c r="BJ4" s="48">
        <v>23</v>
      </c>
      <c r="BK4" s="49">
        <v>95.83333333333333</v>
      </c>
      <c r="BL4" s="48">
        <v>24</v>
      </c>
    </row>
    <row r="5" spans="1:64" ht="15">
      <c r="A5" s="64" t="s">
        <v>214</v>
      </c>
      <c r="B5" s="64" t="s">
        <v>266</v>
      </c>
      <c r="C5" s="65" t="s">
        <v>1658</v>
      </c>
      <c r="D5" s="66">
        <v>3</v>
      </c>
      <c r="E5" s="67" t="s">
        <v>132</v>
      </c>
      <c r="F5" s="68">
        <v>35</v>
      </c>
      <c r="G5" s="65"/>
      <c r="H5" s="69"/>
      <c r="I5" s="70"/>
      <c r="J5" s="70"/>
      <c r="K5" s="34" t="s">
        <v>65</v>
      </c>
      <c r="L5" s="77">
        <v>5</v>
      </c>
      <c r="M5" s="77"/>
      <c r="N5" s="72"/>
      <c r="O5" s="79" t="s">
        <v>301</v>
      </c>
      <c r="P5" s="81">
        <v>43565.62844907407</v>
      </c>
      <c r="Q5" s="79" t="s">
        <v>305</v>
      </c>
      <c r="R5" s="82" t="s">
        <v>344</v>
      </c>
      <c r="S5" s="79" t="s">
        <v>357</v>
      </c>
      <c r="T5" s="79"/>
      <c r="U5" s="79"/>
      <c r="V5" s="82" t="s">
        <v>382</v>
      </c>
      <c r="W5" s="81">
        <v>43565.62844907407</v>
      </c>
      <c r="X5" s="82" t="s">
        <v>429</v>
      </c>
      <c r="Y5" s="79"/>
      <c r="Z5" s="79"/>
      <c r="AA5" s="85" t="s">
        <v>493</v>
      </c>
      <c r="AB5" s="85" t="s">
        <v>555</v>
      </c>
      <c r="AC5" s="79" t="b">
        <v>0</v>
      </c>
      <c r="AD5" s="79">
        <v>0</v>
      </c>
      <c r="AE5" s="85" t="s">
        <v>559</v>
      </c>
      <c r="AF5" s="79" t="b">
        <v>0</v>
      </c>
      <c r="AG5" s="79" t="s">
        <v>566</v>
      </c>
      <c r="AH5" s="79"/>
      <c r="AI5" s="85" t="s">
        <v>558</v>
      </c>
      <c r="AJ5" s="79" t="b">
        <v>0</v>
      </c>
      <c r="AK5" s="79">
        <v>0</v>
      </c>
      <c r="AL5" s="85" t="s">
        <v>558</v>
      </c>
      <c r="AM5" s="79" t="s">
        <v>573</v>
      </c>
      <c r="AN5" s="79" t="b">
        <v>1</v>
      </c>
      <c r="AO5" s="85" t="s">
        <v>555</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214</v>
      </c>
      <c r="B6" s="64" t="s">
        <v>267</v>
      </c>
      <c r="C6" s="65" t="s">
        <v>1658</v>
      </c>
      <c r="D6" s="66">
        <v>3</v>
      </c>
      <c r="E6" s="67" t="s">
        <v>132</v>
      </c>
      <c r="F6" s="68">
        <v>35</v>
      </c>
      <c r="G6" s="65"/>
      <c r="H6" s="69"/>
      <c r="I6" s="70"/>
      <c r="J6" s="70"/>
      <c r="K6" s="34" t="s">
        <v>65</v>
      </c>
      <c r="L6" s="77">
        <v>6</v>
      </c>
      <c r="M6" s="77"/>
      <c r="N6" s="72"/>
      <c r="O6" s="79" t="s">
        <v>301</v>
      </c>
      <c r="P6" s="81">
        <v>43565.62844907407</v>
      </c>
      <c r="Q6" s="79" t="s">
        <v>305</v>
      </c>
      <c r="R6" s="82" t="s">
        <v>344</v>
      </c>
      <c r="S6" s="79" t="s">
        <v>357</v>
      </c>
      <c r="T6" s="79"/>
      <c r="U6" s="79"/>
      <c r="V6" s="82" t="s">
        <v>382</v>
      </c>
      <c r="W6" s="81">
        <v>43565.62844907407</v>
      </c>
      <c r="X6" s="82" t="s">
        <v>429</v>
      </c>
      <c r="Y6" s="79"/>
      <c r="Z6" s="79"/>
      <c r="AA6" s="85" t="s">
        <v>493</v>
      </c>
      <c r="AB6" s="85" t="s">
        <v>555</v>
      </c>
      <c r="AC6" s="79" t="b">
        <v>0</v>
      </c>
      <c r="AD6" s="79">
        <v>0</v>
      </c>
      <c r="AE6" s="85" t="s">
        <v>559</v>
      </c>
      <c r="AF6" s="79" t="b">
        <v>0</v>
      </c>
      <c r="AG6" s="79" t="s">
        <v>566</v>
      </c>
      <c r="AH6" s="79"/>
      <c r="AI6" s="85" t="s">
        <v>558</v>
      </c>
      <c r="AJ6" s="79" t="b">
        <v>0</v>
      </c>
      <c r="AK6" s="79">
        <v>0</v>
      </c>
      <c r="AL6" s="85" t="s">
        <v>558</v>
      </c>
      <c r="AM6" s="79" t="s">
        <v>573</v>
      </c>
      <c r="AN6" s="79" t="b">
        <v>1</v>
      </c>
      <c r="AO6" s="85" t="s">
        <v>555</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214</v>
      </c>
      <c r="B7" s="64" t="s">
        <v>268</v>
      </c>
      <c r="C7" s="65" t="s">
        <v>1658</v>
      </c>
      <c r="D7" s="66">
        <v>3</v>
      </c>
      <c r="E7" s="67" t="s">
        <v>132</v>
      </c>
      <c r="F7" s="68">
        <v>35</v>
      </c>
      <c r="G7" s="65"/>
      <c r="H7" s="69"/>
      <c r="I7" s="70"/>
      <c r="J7" s="70"/>
      <c r="K7" s="34" t="s">
        <v>65</v>
      </c>
      <c r="L7" s="77">
        <v>7</v>
      </c>
      <c r="M7" s="77"/>
      <c r="N7" s="72"/>
      <c r="O7" s="79" t="s">
        <v>301</v>
      </c>
      <c r="P7" s="81">
        <v>43565.62844907407</v>
      </c>
      <c r="Q7" s="79" t="s">
        <v>305</v>
      </c>
      <c r="R7" s="82" t="s">
        <v>344</v>
      </c>
      <c r="S7" s="79" t="s">
        <v>357</v>
      </c>
      <c r="T7" s="79"/>
      <c r="U7" s="79"/>
      <c r="V7" s="82" t="s">
        <v>382</v>
      </c>
      <c r="W7" s="81">
        <v>43565.62844907407</v>
      </c>
      <c r="X7" s="82" t="s">
        <v>429</v>
      </c>
      <c r="Y7" s="79"/>
      <c r="Z7" s="79"/>
      <c r="AA7" s="85" t="s">
        <v>493</v>
      </c>
      <c r="AB7" s="85" t="s">
        <v>555</v>
      </c>
      <c r="AC7" s="79" t="b">
        <v>0</v>
      </c>
      <c r="AD7" s="79">
        <v>0</v>
      </c>
      <c r="AE7" s="85" t="s">
        <v>559</v>
      </c>
      <c r="AF7" s="79" t="b">
        <v>0</v>
      </c>
      <c r="AG7" s="79" t="s">
        <v>566</v>
      </c>
      <c r="AH7" s="79"/>
      <c r="AI7" s="85" t="s">
        <v>558</v>
      </c>
      <c r="AJ7" s="79" t="b">
        <v>0</v>
      </c>
      <c r="AK7" s="79">
        <v>0</v>
      </c>
      <c r="AL7" s="85" t="s">
        <v>558</v>
      </c>
      <c r="AM7" s="79" t="s">
        <v>573</v>
      </c>
      <c r="AN7" s="79" t="b">
        <v>1</v>
      </c>
      <c r="AO7" s="85" t="s">
        <v>555</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214</v>
      </c>
      <c r="B8" s="64" t="s">
        <v>269</v>
      </c>
      <c r="C8" s="65" t="s">
        <v>1658</v>
      </c>
      <c r="D8" s="66">
        <v>3</v>
      </c>
      <c r="E8" s="67" t="s">
        <v>132</v>
      </c>
      <c r="F8" s="68">
        <v>35</v>
      </c>
      <c r="G8" s="65"/>
      <c r="H8" s="69"/>
      <c r="I8" s="70"/>
      <c r="J8" s="70"/>
      <c r="K8" s="34" t="s">
        <v>65</v>
      </c>
      <c r="L8" s="77">
        <v>8</v>
      </c>
      <c r="M8" s="77"/>
      <c r="N8" s="72"/>
      <c r="O8" s="79" t="s">
        <v>301</v>
      </c>
      <c r="P8" s="81">
        <v>43565.62844907407</v>
      </c>
      <c r="Q8" s="79" t="s">
        <v>305</v>
      </c>
      <c r="R8" s="82" t="s">
        <v>344</v>
      </c>
      <c r="S8" s="79" t="s">
        <v>357</v>
      </c>
      <c r="T8" s="79"/>
      <c r="U8" s="79"/>
      <c r="V8" s="82" t="s">
        <v>382</v>
      </c>
      <c r="W8" s="81">
        <v>43565.62844907407</v>
      </c>
      <c r="X8" s="82" t="s">
        <v>429</v>
      </c>
      <c r="Y8" s="79"/>
      <c r="Z8" s="79"/>
      <c r="AA8" s="85" t="s">
        <v>493</v>
      </c>
      <c r="AB8" s="85" t="s">
        <v>555</v>
      </c>
      <c r="AC8" s="79" t="b">
        <v>0</v>
      </c>
      <c r="AD8" s="79">
        <v>0</v>
      </c>
      <c r="AE8" s="85" t="s">
        <v>559</v>
      </c>
      <c r="AF8" s="79" t="b">
        <v>0</v>
      </c>
      <c r="AG8" s="79" t="s">
        <v>566</v>
      </c>
      <c r="AH8" s="79"/>
      <c r="AI8" s="85" t="s">
        <v>558</v>
      </c>
      <c r="AJ8" s="79" t="b">
        <v>0</v>
      </c>
      <c r="AK8" s="79">
        <v>0</v>
      </c>
      <c r="AL8" s="85" t="s">
        <v>558</v>
      </c>
      <c r="AM8" s="79" t="s">
        <v>573</v>
      </c>
      <c r="AN8" s="79" t="b">
        <v>1</v>
      </c>
      <c r="AO8" s="85" t="s">
        <v>555</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214</v>
      </c>
      <c r="B9" s="64" t="s">
        <v>270</v>
      </c>
      <c r="C9" s="65" t="s">
        <v>1658</v>
      </c>
      <c r="D9" s="66">
        <v>3</v>
      </c>
      <c r="E9" s="67" t="s">
        <v>132</v>
      </c>
      <c r="F9" s="68">
        <v>35</v>
      </c>
      <c r="G9" s="65"/>
      <c r="H9" s="69"/>
      <c r="I9" s="70"/>
      <c r="J9" s="70"/>
      <c r="K9" s="34" t="s">
        <v>65</v>
      </c>
      <c r="L9" s="77">
        <v>9</v>
      </c>
      <c r="M9" s="77"/>
      <c r="N9" s="72"/>
      <c r="O9" s="79" t="s">
        <v>301</v>
      </c>
      <c r="P9" s="81">
        <v>43565.62844907407</v>
      </c>
      <c r="Q9" s="79" t="s">
        <v>305</v>
      </c>
      <c r="R9" s="82" t="s">
        <v>344</v>
      </c>
      <c r="S9" s="79" t="s">
        <v>357</v>
      </c>
      <c r="T9" s="79"/>
      <c r="U9" s="79"/>
      <c r="V9" s="82" t="s">
        <v>382</v>
      </c>
      <c r="W9" s="81">
        <v>43565.62844907407</v>
      </c>
      <c r="X9" s="82" t="s">
        <v>429</v>
      </c>
      <c r="Y9" s="79"/>
      <c r="Z9" s="79"/>
      <c r="AA9" s="85" t="s">
        <v>493</v>
      </c>
      <c r="AB9" s="85" t="s">
        <v>555</v>
      </c>
      <c r="AC9" s="79" t="b">
        <v>0</v>
      </c>
      <c r="AD9" s="79">
        <v>0</v>
      </c>
      <c r="AE9" s="85" t="s">
        <v>559</v>
      </c>
      <c r="AF9" s="79" t="b">
        <v>0</v>
      </c>
      <c r="AG9" s="79" t="s">
        <v>566</v>
      </c>
      <c r="AH9" s="79"/>
      <c r="AI9" s="85" t="s">
        <v>558</v>
      </c>
      <c r="AJ9" s="79" t="b">
        <v>0</v>
      </c>
      <c r="AK9" s="79">
        <v>0</v>
      </c>
      <c r="AL9" s="85" t="s">
        <v>558</v>
      </c>
      <c r="AM9" s="79" t="s">
        <v>573</v>
      </c>
      <c r="AN9" s="79" t="b">
        <v>1</v>
      </c>
      <c r="AO9" s="85" t="s">
        <v>555</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214</v>
      </c>
      <c r="B10" s="64" t="s">
        <v>271</v>
      </c>
      <c r="C10" s="65" t="s">
        <v>1658</v>
      </c>
      <c r="D10" s="66">
        <v>3</v>
      </c>
      <c r="E10" s="67" t="s">
        <v>132</v>
      </c>
      <c r="F10" s="68">
        <v>35</v>
      </c>
      <c r="G10" s="65"/>
      <c r="H10" s="69"/>
      <c r="I10" s="70"/>
      <c r="J10" s="70"/>
      <c r="K10" s="34" t="s">
        <v>65</v>
      </c>
      <c r="L10" s="77">
        <v>10</v>
      </c>
      <c r="M10" s="77"/>
      <c r="N10" s="72"/>
      <c r="O10" s="79" t="s">
        <v>301</v>
      </c>
      <c r="P10" s="81">
        <v>43565.62844907407</v>
      </c>
      <c r="Q10" s="79" t="s">
        <v>305</v>
      </c>
      <c r="R10" s="82" t="s">
        <v>344</v>
      </c>
      <c r="S10" s="79" t="s">
        <v>357</v>
      </c>
      <c r="T10" s="79"/>
      <c r="U10" s="79"/>
      <c r="V10" s="82" t="s">
        <v>382</v>
      </c>
      <c r="W10" s="81">
        <v>43565.62844907407</v>
      </c>
      <c r="X10" s="82" t="s">
        <v>429</v>
      </c>
      <c r="Y10" s="79"/>
      <c r="Z10" s="79"/>
      <c r="AA10" s="85" t="s">
        <v>493</v>
      </c>
      <c r="AB10" s="85" t="s">
        <v>555</v>
      </c>
      <c r="AC10" s="79" t="b">
        <v>0</v>
      </c>
      <c r="AD10" s="79">
        <v>0</v>
      </c>
      <c r="AE10" s="85" t="s">
        <v>559</v>
      </c>
      <c r="AF10" s="79" t="b">
        <v>0</v>
      </c>
      <c r="AG10" s="79" t="s">
        <v>566</v>
      </c>
      <c r="AH10" s="79"/>
      <c r="AI10" s="85" t="s">
        <v>558</v>
      </c>
      <c r="AJ10" s="79" t="b">
        <v>0</v>
      </c>
      <c r="AK10" s="79">
        <v>0</v>
      </c>
      <c r="AL10" s="85" t="s">
        <v>558</v>
      </c>
      <c r="AM10" s="79" t="s">
        <v>573</v>
      </c>
      <c r="AN10" s="79" t="b">
        <v>1</v>
      </c>
      <c r="AO10" s="85" t="s">
        <v>555</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214</v>
      </c>
      <c r="B11" s="64" t="s">
        <v>272</v>
      </c>
      <c r="C11" s="65" t="s">
        <v>1658</v>
      </c>
      <c r="D11" s="66">
        <v>3</v>
      </c>
      <c r="E11" s="67" t="s">
        <v>132</v>
      </c>
      <c r="F11" s="68">
        <v>35</v>
      </c>
      <c r="G11" s="65"/>
      <c r="H11" s="69"/>
      <c r="I11" s="70"/>
      <c r="J11" s="70"/>
      <c r="K11" s="34" t="s">
        <v>65</v>
      </c>
      <c r="L11" s="77">
        <v>11</v>
      </c>
      <c r="M11" s="77"/>
      <c r="N11" s="72"/>
      <c r="O11" s="79" t="s">
        <v>301</v>
      </c>
      <c r="P11" s="81">
        <v>43565.62844907407</v>
      </c>
      <c r="Q11" s="79" t="s">
        <v>305</v>
      </c>
      <c r="R11" s="82" t="s">
        <v>344</v>
      </c>
      <c r="S11" s="79" t="s">
        <v>357</v>
      </c>
      <c r="T11" s="79"/>
      <c r="U11" s="79"/>
      <c r="V11" s="82" t="s">
        <v>382</v>
      </c>
      <c r="W11" s="81">
        <v>43565.62844907407</v>
      </c>
      <c r="X11" s="82" t="s">
        <v>429</v>
      </c>
      <c r="Y11" s="79"/>
      <c r="Z11" s="79"/>
      <c r="AA11" s="85" t="s">
        <v>493</v>
      </c>
      <c r="AB11" s="85" t="s">
        <v>555</v>
      </c>
      <c r="AC11" s="79" t="b">
        <v>0</v>
      </c>
      <c r="AD11" s="79">
        <v>0</v>
      </c>
      <c r="AE11" s="85" t="s">
        <v>559</v>
      </c>
      <c r="AF11" s="79" t="b">
        <v>0</v>
      </c>
      <c r="AG11" s="79" t="s">
        <v>566</v>
      </c>
      <c r="AH11" s="79"/>
      <c r="AI11" s="85" t="s">
        <v>558</v>
      </c>
      <c r="AJ11" s="79" t="b">
        <v>0</v>
      </c>
      <c r="AK11" s="79">
        <v>0</v>
      </c>
      <c r="AL11" s="85" t="s">
        <v>558</v>
      </c>
      <c r="AM11" s="79" t="s">
        <v>573</v>
      </c>
      <c r="AN11" s="79" t="b">
        <v>1</v>
      </c>
      <c r="AO11" s="85" t="s">
        <v>555</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214</v>
      </c>
      <c r="B12" s="64" t="s">
        <v>273</v>
      </c>
      <c r="C12" s="65" t="s">
        <v>1658</v>
      </c>
      <c r="D12" s="66">
        <v>3</v>
      </c>
      <c r="E12" s="67" t="s">
        <v>132</v>
      </c>
      <c r="F12" s="68">
        <v>35</v>
      </c>
      <c r="G12" s="65"/>
      <c r="H12" s="69"/>
      <c r="I12" s="70"/>
      <c r="J12" s="70"/>
      <c r="K12" s="34" t="s">
        <v>65</v>
      </c>
      <c r="L12" s="77">
        <v>12</v>
      </c>
      <c r="M12" s="77"/>
      <c r="N12" s="72"/>
      <c r="O12" s="79" t="s">
        <v>302</v>
      </c>
      <c r="P12" s="81">
        <v>43565.62844907407</v>
      </c>
      <c r="Q12" s="79" t="s">
        <v>305</v>
      </c>
      <c r="R12" s="82" t="s">
        <v>344</v>
      </c>
      <c r="S12" s="79" t="s">
        <v>357</v>
      </c>
      <c r="T12" s="79"/>
      <c r="U12" s="79"/>
      <c r="V12" s="82" t="s">
        <v>382</v>
      </c>
      <c r="W12" s="81">
        <v>43565.62844907407</v>
      </c>
      <c r="X12" s="82" t="s">
        <v>429</v>
      </c>
      <c r="Y12" s="79"/>
      <c r="Z12" s="79"/>
      <c r="AA12" s="85" t="s">
        <v>493</v>
      </c>
      <c r="AB12" s="85" t="s">
        <v>555</v>
      </c>
      <c r="AC12" s="79" t="b">
        <v>0</v>
      </c>
      <c r="AD12" s="79">
        <v>0</v>
      </c>
      <c r="AE12" s="85" t="s">
        <v>559</v>
      </c>
      <c r="AF12" s="79" t="b">
        <v>0</v>
      </c>
      <c r="AG12" s="79" t="s">
        <v>566</v>
      </c>
      <c r="AH12" s="79"/>
      <c r="AI12" s="85" t="s">
        <v>558</v>
      </c>
      <c r="AJ12" s="79" t="b">
        <v>0</v>
      </c>
      <c r="AK12" s="79">
        <v>0</v>
      </c>
      <c r="AL12" s="85" t="s">
        <v>558</v>
      </c>
      <c r="AM12" s="79" t="s">
        <v>573</v>
      </c>
      <c r="AN12" s="79" t="b">
        <v>1</v>
      </c>
      <c r="AO12" s="85" t="s">
        <v>555</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0</v>
      </c>
      <c r="BE12" s="49">
        <v>0</v>
      </c>
      <c r="BF12" s="48">
        <v>0</v>
      </c>
      <c r="BG12" s="49">
        <v>0</v>
      </c>
      <c r="BH12" s="48">
        <v>0</v>
      </c>
      <c r="BI12" s="49">
        <v>0</v>
      </c>
      <c r="BJ12" s="48">
        <v>8</v>
      </c>
      <c r="BK12" s="49">
        <v>100</v>
      </c>
      <c r="BL12" s="48">
        <v>8</v>
      </c>
    </row>
    <row r="13" spans="1:64" ht="15">
      <c r="A13" s="64" t="s">
        <v>215</v>
      </c>
      <c r="B13" s="64" t="s">
        <v>266</v>
      </c>
      <c r="C13" s="65" t="s">
        <v>1658</v>
      </c>
      <c r="D13" s="66">
        <v>3</v>
      </c>
      <c r="E13" s="67" t="s">
        <v>132</v>
      </c>
      <c r="F13" s="68">
        <v>35</v>
      </c>
      <c r="G13" s="65"/>
      <c r="H13" s="69"/>
      <c r="I13" s="70"/>
      <c r="J13" s="70"/>
      <c r="K13" s="34" t="s">
        <v>65</v>
      </c>
      <c r="L13" s="77">
        <v>13</v>
      </c>
      <c r="M13" s="77"/>
      <c r="N13" s="72"/>
      <c r="O13" s="79" t="s">
        <v>301</v>
      </c>
      <c r="P13" s="81">
        <v>43565.699375</v>
      </c>
      <c r="Q13" s="79" t="s">
        <v>306</v>
      </c>
      <c r="R13" s="79"/>
      <c r="S13" s="79"/>
      <c r="T13" s="79"/>
      <c r="U13" s="79"/>
      <c r="V13" s="82" t="s">
        <v>383</v>
      </c>
      <c r="W13" s="81">
        <v>43565.699375</v>
      </c>
      <c r="X13" s="82" t="s">
        <v>430</v>
      </c>
      <c r="Y13" s="79"/>
      <c r="Z13" s="79"/>
      <c r="AA13" s="85" t="s">
        <v>494</v>
      </c>
      <c r="AB13" s="85" t="s">
        <v>555</v>
      </c>
      <c r="AC13" s="79" t="b">
        <v>0</v>
      </c>
      <c r="AD13" s="79">
        <v>0</v>
      </c>
      <c r="AE13" s="85" t="s">
        <v>559</v>
      </c>
      <c r="AF13" s="79" t="b">
        <v>0</v>
      </c>
      <c r="AG13" s="79" t="s">
        <v>566</v>
      </c>
      <c r="AH13" s="79"/>
      <c r="AI13" s="85" t="s">
        <v>558</v>
      </c>
      <c r="AJ13" s="79" t="b">
        <v>0</v>
      </c>
      <c r="AK13" s="79">
        <v>0</v>
      </c>
      <c r="AL13" s="85" t="s">
        <v>558</v>
      </c>
      <c r="AM13" s="79" t="s">
        <v>572</v>
      </c>
      <c r="AN13" s="79" t="b">
        <v>0</v>
      </c>
      <c r="AO13" s="85" t="s">
        <v>555</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215</v>
      </c>
      <c r="B14" s="64" t="s">
        <v>267</v>
      </c>
      <c r="C14" s="65" t="s">
        <v>1658</v>
      </c>
      <c r="D14" s="66">
        <v>3</v>
      </c>
      <c r="E14" s="67" t="s">
        <v>132</v>
      </c>
      <c r="F14" s="68">
        <v>35</v>
      </c>
      <c r="G14" s="65"/>
      <c r="H14" s="69"/>
      <c r="I14" s="70"/>
      <c r="J14" s="70"/>
      <c r="K14" s="34" t="s">
        <v>65</v>
      </c>
      <c r="L14" s="77">
        <v>14</v>
      </c>
      <c r="M14" s="77"/>
      <c r="N14" s="72"/>
      <c r="O14" s="79" t="s">
        <v>301</v>
      </c>
      <c r="P14" s="81">
        <v>43565.699375</v>
      </c>
      <c r="Q14" s="79" t="s">
        <v>306</v>
      </c>
      <c r="R14" s="79"/>
      <c r="S14" s="79"/>
      <c r="T14" s="79"/>
      <c r="U14" s="79"/>
      <c r="V14" s="82" t="s">
        <v>383</v>
      </c>
      <c r="W14" s="81">
        <v>43565.699375</v>
      </c>
      <c r="X14" s="82" t="s">
        <v>430</v>
      </c>
      <c r="Y14" s="79"/>
      <c r="Z14" s="79"/>
      <c r="AA14" s="85" t="s">
        <v>494</v>
      </c>
      <c r="AB14" s="85" t="s">
        <v>555</v>
      </c>
      <c r="AC14" s="79" t="b">
        <v>0</v>
      </c>
      <c r="AD14" s="79">
        <v>0</v>
      </c>
      <c r="AE14" s="85" t="s">
        <v>559</v>
      </c>
      <c r="AF14" s="79" t="b">
        <v>0</v>
      </c>
      <c r="AG14" s="79" t="s">
        <v>566</v>
      </c>
      <c r="AH14" s="79"/>
      <c r="AI14" s="85" t="s">
        <v>558</v>
      </c>
      <c r="AJ14" s="79" t="b">
        <v>0</v>
      </c>
      <c r="AK14" s="79">
        <v>0</v>
      </c>
      <c r="AL14" s="85" t="s">
        <v>558</v>
      </c>
      <c r="AM14" s="79" t="s">
        <v>572</v>
      </c>
      <c r="AN14" s="79" t="b">
        <v>0</v>
      </c>
      <c r="AO14" s="85" t="s">
        <v>555</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215</v>
      </c>
      <c r="B15" s="64" t="s">
        <v>268</v>
      </c>
      <c r="C15" s="65" t="s">
        <v>1658</v>
      </c>
      <c r="D15" s="66">
        <v>3</v>
      </c>
      <c r="E15" s="67" t="s">
        <v>132</v>
      </c>
      <c r="F15" s="68">
        <v>35</v>
      </c>
      <c r="G15" s="65"/>
      <c r="H15" s="69"/>
      <c r="I15" s="70"/>
      <c r="J15" s="70"/>
      <c r="K15" s="34" t="s">
        <v>65</v>
      </c>
      <c r="L15" s="77">
        <v>15</v>
      </c>
      <c r="M15" s="77"/>
      <c r="N15" s="72"/>
      <c r="O15" s="79" t="s">
        <v>301</v>
      </c>
      <c r="P15" s="81">
        <v>43565.699375</v>
      </c>
      <c r="Q15" s="79" t="s">
        <v>306</v>
      </c>
      <c r="R15" s="79"/>
      <c r="S15" s="79"/>
      <c r="T15" s="79"/>
      <c r="U15" s="79"/>
      <c r="V15" s="82" t="s">
        <v>383</v>
      </c>
      <c r="W15" s="81">
        <v>43565.699375</v>
      </c>
      <c r="X15" s="82" t="s">
        <v>430</v>
      </c>
      <c r="Y15" s="79"/>
      <c r="Z15" s="79"/>
      <c r="AA15" s="85" t="s">
        <v>494</v>
      </c>
      <c r="AB15" s="85" t="s">
        <v>555</v>
      </c>
      <c r="AC15" s="79" t="b">
        <v>0</v>
      </c>
      <c r="AD15" s="79">
        <v>0</v>
      </c>
      <c r="AE15" s="85" t="s">
        <v>559</v>
      </c>
      <c r="AF15" s="79" t="b">
        <v>0</v>
      </c>
      <c r="AG15" s="79" t="s">
        <v>566</v>
      </c>
      <c r="AH15" s="79"/>
      <c r="AI15" s="85" t="s">
        <v>558</v>
      </c>
      <c r="AJ15" s="79" t="b">
        <v>0</v>
      </c>
      <c r="AK15" s="79">
        <v>0</v>
      </c>
      <c r="AL15" s="85" t="s">
        <v>558</v>
      </c>
      <c r="AM15" s="79" t="s">
        <v>572</v>
      </c>
      <c r="AN15" s="79" t="b">
        <v>0</v>
      </c>
      <c r="AO15" s="85" t="s">
        <v>555</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215</v>
      </c>
      <c r="B16" s="64" t="s">
        <v>269</v>
      </c>
      <c r="C16" s="65" t="s">
        <v>1658</v>
      </c>
      <c r="D16" s="66">
        <v>3</v>
      </c>
      <c r="E16" s="67" t="s">
        <v>132</v>
      </c>
      <c r="F16" s="68">
        <v>35</v>
      </c>
      <c r="G16" s="65"/>
      <c r="H16" s="69"/>
      <c r="I16" s="70"/>
      <c r="J16" s="70"/>
      <c r="K16" s="34" t="s">
        <v>65</v>
      </c>
      <c r="L16" s="77">
        <v>16</v>
      </c>
      <c r="M16" s="77"/>
      <c r="N16" s="72"/>
      <c r="O16" s="79" t="s">
        <v>301</v>
      </c>
      <c r="P16" s="81">
        <v>43565.699375</v>
      </c>
      <c r="Q16" s="79" t="s">
        <v>306</v>
      </c>
      <c r="R16" s="79"/>
      <c r="S16" s="79"/>
      <c r="T16" s="79"/>
      <c r="U16" s="79"/>
      <c r="V16" s="82" t="s">
        <v>383</v>
      </c>
      <c r="W16" s="81">
        <v>43565.699375</v>
      </c>
      <c r="X16" s="82" t="s">
        <v>430</v>
      </c>
      <c r="Y16" s="79"/>
      <c r="Z16" s="79"/>
      <c r="AA16" s="85" t="s">
        <v>494</v>
      </c>
      <c r="AB16" s="85" t="s">
        <v>555</v>
      </c>
      <c r="AC16" s="79" t="b">
        <v>0</v>
      </c>
      <c r="AD16" s="79">
        <v>0</v>
      </c>
      <c r="AE16" s="85" t="s">
        <v>559</v>
      </c>
      <c r="AF16" s="79" t="b">
        <v>0</v>
      </c>
      <c r="AG16" s="79" t="s">
        <v>566</v>
      </c>
      <c r="AH16" s="79"/>
      <c r="AI16" s="85" t="s">
        <v>558</v>
      </c>
      <c r="AJ16" s="79" t="b">
        <v>0</v>
      </c>
      <c r="AK16" s="79">
        <v>0</v>
      </c>
      <c r="AL16" s="85" t="s">
        <v>558</v>
      </c>
      <c r="AM16" s="79" t="s">
        <v>572</v>
      </c>
      <c r="AN16" s="79" t="b">
        <v>0</v>
      </c>
      <c r="AO16" s="85" t="s">
        <v>555</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215</v>
      </c>
      <c r="B17" s="64" t="s">
        <v>270</v>
      </c>
      <c r="C17" s="65" t="s">
        <v>1658</v>
      </c>
      <c r="D17" s="66">
        <v>3</v>
      </c>
      <c r="E17" s="67" t="s">
        <v>132</v>
      </c>
      <c r="F17" s="68">
        <v>35</v>
      </c>
      <c r="G17" s="65"/>
      <c r="H17" s="69"/>
      <c r="I17" s="70"/>
      <c r="J17" s="70"/>
      <c r="K17" s="34" t="s">
        <v>65</v>
      </c>
      <c r="L17" s="77">
        <v>17</v>
      </c>
      <c r="M17" s="77"/>
      <c r="N17" s="72"/>
      <c r="O17" s="79" t="s">
        <v>301</v>
      </c>
      <c r="P17" s="81">
        <v>43565.699375</v>
      </c>
      <c r="Q17" s="79" t="s">
        <v>306</v>
      </c>
      <c r="R17" s="79"/>
      <c r="S17" s="79"/>
      <c r="T17" s="79"/>
      <c r="U17" s="79"/>
      <c r="V17" s="82" t="s">
        <v>383</v>
      </c>
      <c r="W17" s="81">
        <v>43565.699375</v>
      </c>
      <c r="X17" s="82" t="s">
        <v>430</v>
      </c>
      <c r="Y17" s="79"/>
      <c r="Z17" s="79"/>
      <c r="AA17" s="85" t="s">
        <v>494</v>
      </c>
      <c r="AB17" s="85" t="s">
        <v>555</v>
      </c>
      <c r="AC17" s="79" t="b">
        <v>0</v>
      </c>
      <c r="AD17" s="79">
        <v>0</v>
      </c>
      <c r="AE17" s="85" t="s">
        <v>559</v>
      </c>
      <c r="AF17" s="79" t="b">
        <v>0</v>
      </c>
      <c r="AG17" s="79" t="s">
        <v>566</v>
      </c>
      <c r="AH17" s="79"/>
      <c r="AI17" s="85" t="s">
        <v>558</v>
      </c>
      <c r="AJ17" s="79" t="b">
        <v>0</v>
      </c>
      <c r="AK17" s="79">
        <v>0</v>
      </c>
      <c r="AL17" s="85" t="s">
        <v>558</v>
      </c>
      <c r="AM17" s="79" t="s">
        <v>572</v>
      </c>
      <c r="AN17" s="79" t="b">
        <v>0</v>
      </c>
      <c r="AO17" s="85" t="s">
        <v>555</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215</v>
      </c>
      <c r="B18" s="64" t="s">
        <v>271</v>
      </c>
      <c r="C18" s="65" t="s">
        <v>1658</v>
      </c>
      <c r="D18" s="66">
        <v>3</v>
      </c>
      <c r="E18" s="67" t="s">
        <v>132</v>
      </c>
      <c r="F18" s="68">
        <v>35</v>
      </c>
      <c r="G18" s="65"/>
      <c r="H18" s="69"/>
      <c r="I18" s="70"/>
      <c r="J18" s="70"/>
      <c r="K18" s="34" t="s">
        <v>65</v>
      </c>
      <c r="L18" s="77">
        <v>18</v>
      </c>
      <c r="M18" s="77"/>
      <c r="N18" s="72"/>
      <c r="O18" s="79" t="s">
        <v>301</v>
      </c>
      <c r="P18" s="81">
        <v>43565.699375</v>
      </c>
      <c r="Q18" s="79" t="s">
        <v>306</v>
      </c>
      <c r="R18" s="79"/>
      <c r="S18" s="79"/>
      <c r="T18" s="79"/>
      <c r="U18" s="79"/>
      <c r="V18" s="82" t="s">
        <v>383</v>
      </c>
      <c r="W18" s="81">
        <v>43565.699375</v>
      </c>
      <c r="X18" s="82" t="s">
        <v>430</v>
      </c>
      <c r="Y18" s="79"/>
      <c r="Z18" s="79"/>
      <c r="AA18" s="85" t="s">
        <v>494</v>
      </c>
      <c r="AB18" s="85" t="s">
        <v>555</v>
      </c>
      <c r="AC18" s="79" t="b">
        <v>0</v>
      </c>
      <c r="AD18" s="79">
        <v>0</v>
      </c>
      <c r="AE18" s="85" t="s">
        <v>559</v>
      </c>
      <c r="AF18" s="79" t="b">
        <v>0</v>
      </c>
      <c r="AG18" s="79" t="s">
        <v>566</v>
      </c>
      <c r="AH18" s="79"/>
      <c r="AI18" s="85" t="s">
        <v>558</v>
      </c>
      <c r="AJ18" s="79" t="b">
        <v>0</v>
      </c>
      <c r="AK18" s="79">
        <v>0</v>
      </c>
      <c r="AL18" s="85" t="s">
        <v>558</v>
      </c>
      <c r="AM18" s="79" t="s">
        <v>572</v>
      </c>
      <c r="AN18" s="79" t="b">
        <v>0</v>
      </c>
      <c r="AO18" s="85" t="s">
        <v>555</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215</v>
      </c>
      <c r="B19" s="64" t="s">
        <v>272</v>
      </c>
      <c r="C19" s="65" t="s">
        <v>1658</v>
      </c>
      <c r="D19" s="66">
        <v>3</v>
      </c>
      <c r="E19" s="67" t="s">
        <v>132</v>
      </c>
      <c r="F19" s="68">
        <v>35</v>
      </c>
      <c r="G19" s="65"/>
      <c r="H19" s="69"/>
      <c r="I19" s="70"/>
      <c r="J19" s="70"/>
      <c r="K19" s="34" t="s">
        <v>65</v>
      </c>
      <c r="L19" s="77">
        <v>19</v>
      </c>
      <c r="M19" s="77"/>
      <c r="N19" s="72"/>
      <c r="O19" s="79" t="s">
        <v>301</v>
      </c>
      <c r="P19" s="81">
        <v>43565.699375</v>
      </c>
      <c r="Q19" s="79" t="s">
        <v>306</v>
      </c>
      <c r="R19" s="79"/>
      <c r="S19" s="79"/>
      <c r="T19" s="79"/>
      <c r="U19" s="79"/>
      <c r="V19" s="82" t="s">
        <v>383</v>
      </c>
      <c r="W19" s="81">
        <v>43565.699375</v>
      </c>
      <c r="X19" s="82" t="s">
        <v>430</v>
      </c>
      <c r="Y19" s="79"/>
      <c r="Z19" s="79"/>
      <c r="AA19" s="85" t="s">
        <v>494</v>
      </c>
      <c r="AB19" s="85" t="s">
        <v>555</v>
      </c>
      <c r="AC19" s="79" t="b">
        <v>0</v>
      </c>
      <c r="AD19" s="79">
        <v>0</v>
      </c>
      <c r="AE19" s="85" t="s">
        <v>559</v>
      </c>
      <c r="AF19" s="79" t="b">
        <v>0</v>
      </c>
      <c r="AG19" s="79" t="s">
        <v>566</v>
      </c>
      <c r="AH19" s="79"/>
      <c r="AI19" s="85" t="s">
        <v>558</v>
      </c>
      <c r="AJ19" s="79" t="b">
        <v>0</v>
      </c>
      <c r="AK19" s="79">
        <v>0</v>
      </c>
      <c r="AL19" s="85" t="s">
        <v>558</v>
      </c>
      <c r="AM19" s="79" t="s">
        <v>572</v>
      </c>
      <c r="AN19" s="79" t="b">
        <v>0</v>
      </c>
      <c r="AO19" s="85" t="s">
        <v>555</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215</v>
      </c>
      <c r="B20" s="64" t="s">
        <v>273</v>
      </c>
      <c r="C20" s="65" t="s">
        <v>1658</v>
      </c>
      <c r="D20" s="66">
        <v>3</v>
      </c>
      <c r="E20" s="67" t="s">
        <v>132</v>
      </c>
      <c r="F20" s="68">
        <v>35</v>
      </c>
      <c r="G20" s="65"/>
      <c r="H20" s="69"/>
      <c r="I20" s="70"/>
      <c r="J20" s="70"/>
      <c r="K20" s="34" t="s">
        <v>65</v>
      </c>
      <c r="L20" s="77">
        <v>20</v>
      </c>
      <c r="M20" s="77"/>
      <c r="N20" s="72"/>
      <c r="O20" s="79" t="s">
        <v>302</v>
      </c>
      <c r="P20" s="81">
        <v>43565.699375</v>
      </c>
      <c r="Q20" s="79" t="s">
        <v>306</v>
      </c>
      <c r="R20" s="79"/>
      <c r="S20" s="79"/>
      <c r="T20" s="79"/>
      <c r="U20" s="79"/>
      <c r="V20" s="82" t="s">
        <v>383</v>
      </c>
      <c r="W20" s="81">
        <v>43565.699375</v>
      </c>
      <c r="X20" s="82" t="s">
        <v>430</v>
      </c>
      <c r="Y20" s="79"/>
      <c r="Z20" s="79"/>
      <c r="AA20" s="85" t="s">
        <v>494</v>
      </c>
      <c r="AB20" s="85" t="s">
        <v>555</v>
      </c>
      <c r="AC20" s="79" t="b">
        <v>0</v>
      </c>
      <c r="AD20" s="79">
        <v>0</v>
      </c>
      <c r="AE20" s="85" t="s">
        <v>559</v>
      </c>
      <c r="AF20" s="79" t="b">
        <v>0</v>
      </c>
      <c r="AG20" s="79" t="s">
        <v>566</v>
      </c>
      <c r="AH20" s="79"/>
      <c r="AI20" s="85" t="s">
        <v>558</v>
      </c>
      <c r="AJ20" s="79" t="b">
        <v>0</v>
      </c>
      <c r="AK20" s="79">
        <v>0</v>
      </c>
      <c r="AL20" s="85" t="s">
        <v>558</v>
      </c>
      <c r="AM20" s="79" t="s">
        <v>572</v>
      </c>
      <c r="AN20" s="79" t="b">
        <v>0</v>
      </c>
      <c r="AO20" s="85" t="s">
        <v>555</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215</v>
      </c>
      <c r="B21" s="64" t="s">
        <v>262</v>
      </c>
      <c r="C21" s="65" t="s">
        <v>1658</v>
      </c>
      <c r="D21" s="66">
        <v>3</v>
      </c>
      <c r="E21" s="67" t="s">
        <v>132</v>
      </c>
      <c r="F21" s="68">
        <v>35</v>
      </c>
      <c r="G21" s="65"/>
      <c r="H21" s="69"/>
      <c r="I21" s="70"/>
      <c r="J21" s="70"/>
      <c r="K21" s="34" t="s">
        <v>65</v>
      </c>
      <c r="L21" s="77">
        <v>21</v>
      </c>
      <c r="M21" s="77"/>
      <c r="N21" s="72"/>
      <c r="O21" s="79" t="s">
        <v>301</v>
      </c>
      <c r="P21" s="81">
        <v>43565.699375</v>
      </c>
      <c r="Q21" s="79" t="s">
        <v>306</v>
      </c>
      <c r="R21" s="79"/>
      <c r="S21" s="79"/>
      <c r="T21" s="79"/>
      <c r="U21" s="79"/>
      <c r="V21" s="82" t="s">
        <v>383</v>
      </c>
      <c r="W21" s="81">
        <v>43565.699375</v>
      </c>
      <c r="X21" s="82" t="s">
        <v>430</v>
      </c>
      <c r="Y21" s="79"/>
      <c r="Z21" s="79"/>
      <c r="AA21" s="85" t="s">
        <v>494</v>
      </c>
      <c r="AB21" s="85" t="s">
        <v>555</v>
      </c>
      <c r="AC21" s="79" t="b">
        <v>0</v>
      </c>
      <c r="AD21" s="79">
        <v>0</v>
      </c>
      <c r="AE21" s="85" t="s">
        <v>559</v>
      </c>
      <c r="AF21" s="79" t="b">
        <v>0</v>
      </c>
      <c r="AG21" s="79" t="s">
        <v>566</v>
      </c>
      <c r="AH21" s="79"/>
      <c r="AI21" s="85" t="s">
        <v>558</v>
      </c>
      <c r="AJ21" s="79" t="b">
        <v>0</v>
      </c>
      <c r="AK21" s="79">
        <v>0</v>
      </c>
      <c r="AL21" s="85" t="s">
        <v>558</v>
      </c>
      <c r="AM21" s="79" t="s">
        <v>572</v>
      </c>
      <c r="AN21" s="79" t="b">
        <v>0</v>
      </c>
      <c r="AO21" s="85" t="s">
        <v>555</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1</v>
      </c>
      <c r="BD21" s="48">
        <v>0</v>
      </c>
      <c r="BE21" s="49">
        <v>0</v>
      </c>
      <c r="BF21" s="48">
        <v>2</v>
      </c>
      <c r="BG21" s="49">
        <v>9.523809523809524</v>
      </c>
      <c r="BH21" s="48">
        <v>0</v>
      </c>
      <c r="BI21" s="49">
        <v>0</v>
      </c>
      <c r="BJ21" s="48">
        <v>19</v>
      </c>
      <c r="BK21" s="49">
        <v>90.47619047619048</v>
      </c>
      <c r="BL21" s="48">
        <v>21</v>
      </c>
    </row>
    <row r="22" spans="1:64" ht="15">
      <c r="A22" s="64" t="s">
        <v>216</v>
      </c>
      <c r="B22" s="64" t="s">
        <v>262</v>
      </c>
      <c r="C22" s="65" t="s">
        <v>1658</v>
      </c>
      <c r="D22" s="66">
        <v>3</v>
      </c>
      <c r="E22" s="67" t="s">
        <v>132</v>
      </c>
      <c r="F22" s="68">
        <v>35</v>
      </c>
      <c r="G22" s="65"/>
      <c r="H22" s="69"/>
      <c r="I22" s="70"/>
      <c r="J22" s="70"/>
      <c r="K22" s="34" t="s">
        <v>65</v>
      </c>
      <c r="L22" s="77">
        <v>22</v>
      </c>
      <c r="M22" s="77"/>
      <c r="N22" s="72"/>
      <c r="O22" s="79" t="s">
        <v>301</v>
      </c>
      <c r="P22" s="81">
        <v>43566.83173611111</v>
      </c>
      <c r="Q22" s="79" t="s">
        <v>307</v>
      </c>
      <c r="R22" s="82" t="s">
        <v>345</v>
      </c>
      <c r="S22" s="79" t="s">
        <v>357</v>
      </c>
      <c r="T22" s="79"/>
      <c r="U22" s="79"/>
      <c r="V22" s="82" t="s">
        <v>384</v>
      </c>
      <c r="W22" s="81">
        <v>43566.83173611111</v>
      </c>
      <c r="X22" s="82" t="s">
        <v>431</v>
      </c>
      <c r="Y22" s="79"/>
      <c r="Z22" s="79"/>
      <c r="AA22" s="85" t="s">
        <v>495</v>
      </c>
      <c r="AB22" s="79"/>
      <c r="AC22" s="79" t="b">
        <v>0</v>
      </c>
      <c r="AD22" s="79">
        <v>0</v>
      </c>
      <c r="AE22" s="85" t="s">
        <v>558</v>
      </c>
      <c r="AF22" s="79" t="b">
        <v>0</v>
      </c>
      <c r="AG22" s="79" t="s">
        <v>566</v>
      </c>
      <c r="AH22" s="79"/>
      <c r="AI22" s="85" t="s">
        <v>558</v>
      </c>
      <c r="AJ22" s="79" t="b">
        <v>0</v>
      </c>
      <c r="AK22" s="79">
        <v>0</v>
      </c>
      <c r="AL22" s="85" t="s">
        <v>558</v>
      </c>
      <c r="AM22" s="79" t="s">
        <v>574</v>
      </c>
      <c r="AN22" s="79" t="b">
        <v>1</v>
      </c>
      <c r="AO22" s="85" t="s">
        <v>495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216</v>
      </c>
      <c r="B23" s="64" t="s">
        <v>217</v>
      </c>
      <c r="C23" s="65" t="s">
        <v>1658</v>
      </c>
      <c r="D23" s="66">
        <v>3</v>
      </c>
      <c r="E23" s="67" t="s">
        <v>132</v>
      </c>
      <c r="F23" s="68">
        <v>35</v>
      </c>
      <c r="G23" s="65"/>
      <c r="H23" s="69"/>
      <c r="I23" s="70"/>
      <c r="J23" s="70"/>
      <c r="K23" s="34" t="s">
        <v>66</v>
      </c>
      <c r="L23" s="77">
        <v>23</v>
      </c>
      <c r="M23" s="77"/>
      <c r="N23" s="72"/>
      <c r="O23" s="79" t="s">
        <v>301</v>
      </c>
      <c r="P23" s="81">
        <v>43566.83173611111</v>
      </c>
      <c r="Q23" s="79" t="s">
        <v>307</v>
      </c>
      <c r="R23" s="82" t="s">
        <v>345</v>
      </c>
      <c r="S23" s="79" t="s">
        <v>357</v>
      </c>
      <c r="T23" s="79"/>
      <c r="U23" s="79"/>
      <c r="V23" s="82" t="s">
        <v>384</v>
      </c>
      <c r="W23" s="81">
        <v>43566.83173611111</v>
      </c>
      <c r="X23" s="82" t="s">
        <v>431</v>
      </c>
      <c r="Y23" s="79"/>
      <c r="Z23" s="79"/>
      <c r="AA23" s="85" t="s">
        <v>495</v>
      </c>
      <c r="AB23" s="79"/>
      <c r="AC23" s="79" t="b">
        <v>0</v>
      </c>
      <c r="AD23" s="79">
        <v>0</v>
      </c>
      <c r="AE23" s="85" t="s">
        <v>558</v>
      </c>
      <c r="AF23" s="79" t="b">
        <v>0</v>
      </c>
      <c r="AG23" s="79" t="s">
        <v>566</v>
      </c>
      <c r="AH23" s="79"/>
      <c r="AI23" s="85" t="s">
        <v>558</v>
      </c>
      <c r="AJ23" s="79" t="b">
        <v>0</v>
      </c>
      <c r="AK23" s="79">
        <v>0</v>
      </c>
      <c r="AL23" s="85" t="s">
        <v>558</v>
      </c>
      <c r="AM23" s="79" t="s">
        <v>574</v>
      </c>
      <c r="AN23" s="79" t="b">
        <v>1</v>
      </c>
      <c r="AO23" s="85" t="s">
        <v>495</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5.555555555555555</v>
      </c>
      <c r="BF23" s="48">
        <v>0</v>
      </c>
      <c r="BG23" s="49">
        <v>0</v>
      </c>
      <c r="BH23" s="48">
        <v>0</v>
      </c>
      <c r="BI23" s="49">
        <v>0</v>
      </c>
      <c r="BJ23" s="48">
        <v>17</v>
      </c>
      <c r="BK23" s="49">
        <v>94.44444444444444</v>
      </c>
      <c r="BL23" s="48">
        <v>18</v>
      </c>
    </row>
    <row r="24" spans="1:64" ht="15">
      <c r="A24" s="64" t="s">
        <v>217</v>
      </c>
      <c r="B24" s="64" t="s">
        <v>216</v>
      </c>
      <c r="C24" s="65" t="s">
        <v>1658</v>
      </c>
      <c r="D24" s="66">
        <v>3</v>
      </c>
      <c r="E24" s="67" t="s">
        <v>132</v>
      </c>
      <c r="F24" s="68">
        <v>35</v>
      </c>
      <c r="G24" s="65"/>
      <c r="H24" s="69"/>
      <c r="I24" s="70"/>
      <c r="J24" s="70"/>
      <c r="K24" s="34" t="s">
        <v>66</v>
      </c>
      <c r="L24" s="77">
        <v>24</v>
      </c>
      <c r="M24" s="77"/>
      <c r="N24" s="72"/>
      <c r="O24" s="79" t="s">
        <v>301</v>
      </c>
      <c r="P24" s="81">
        <v>43566.875601851854</v>
      </c>
      <c r="Q24" s="79" t="s">
        <v>308</v>
      </c>
      <c r="R24" s="79"/>
      <c r="S24" s="79"/>
      <c r="T24" s="79"/>
      <c r="U24" s="79"/>
      <c r="V24" s="82" t="s">
        <v>385</v>
      </c>
      <c r="W24" s="81">
        <v>43566.875601851854</v>
      </c>
      <c r="X24" s="82" t="s">
        <v>432</v>
      </c>
      <c r="Y24" s="79"/>
      <c r="Z24" s="79"/>
      <c r="AA24" s="85" t="s">
        <v>496</v>
      </c>
      <c r="AB24" s="79"/>
      <c r="AC24" s="79" t="b">
        <v>0</v>
      </c>
      <c r="AD24" s="79">
        <v>0</v>
      </c>
      <c r="AE24" s="85" t="s">
        <v>558</v>
      </c>
      <c r="AF24" s="79" t="b">
        <v>0</v>
      </c>
      <c r="AG24" s="79" t="s">
        <v>566</v>
      </c>
      <c r="AH24" s="79"/>
      <c r="AI24" s="85" t="s">
        <v>558</v>
      </c>
      <c r="AJ24" s="79" t="b">
        <v>0</v>
      </c>
      <c r="AK24" s="79">
        <v>1</v>
      </c>
      <c r="AL24" s="85" t="s">
        <v>495</v>
      </c>
      <c r="AM24" s="79" t="s">
        <v>572</v>
      </c>
      <c r="AN24" s="79" t="b">
        <v>0</v>
      </c>
      <c r="AO24" s="85" t="s">
        <v>495</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217</v>
      </c>
      <c r="B25" s="64" t="s">
        <v>262</v>
      </c>
      <c r="C25" s="65" t="s">
        <v>1658</v>
      </c>
      <c r="D25" s="66">
        <v>3</v>
      </c>
      <c r="E25" s="67" t="s">
        <v>132</v>
      </c>
      <c r="F25" s="68">
        <v>35</v>
      </c>
      <c r="G25" s="65"/>
      <c r="H25" s="69"/>
      <c r="I25" s="70"/>
      <c r="J25" s="70"/>
      <c r="K25" s="34" t="s">
        <v>65</v>
      </c>
      <c r="L25" s="77">
        <v>25</v>
      </c>
      <c r="M25" s="77"/>
      <c r="N25" s="72"/>
      <c r="O25" s="79" t="s">
        <v>301</v>
      </c>
      <c r="P25" s="81">
        <v>43566.875601851854</v>
      </c>
      <c r="Q25" s="79" t="s">
        <v>308</v>
      </c>
      <c r="R25" s="79"/>
      <c r="S25" s="79"/>
      <c r="T25" s="79"/>
      <c r="U25" s="79"/>
      <c r="V25" s="82" t="s">
        <v>385</v>
      </c>
      <c r="W25" s="81">
        <v>43566.875601851854</v>
      </c>
      <c r="X25" s="82" t="s">
        <v>432</v>
      </c>
      <c r="Y25" s="79"/>
      <c r="Z25" s="79"/>
      <c r="AA25" s="85" t="s">
        <v>496</v>
      </c>
      <c r="AB25" s="79"/>
      <c r="AC25" s="79" t="b">
        <v>0</v>
      </c>
      <c r="AD25" s="79">
        <v>0</v>
      </c>
      <c r="AE25" s="85" t="s">
        <v>558</v>
      </c>
      <c r="AF25" s="79" t="b">
        <v>0</v>
      </c>
      <c r="AG25" s="79" t="s">
        <v>566</v>
      </c>
      <c r="AH25" s="79"/>
      <c r="AI25" s="85" t="s">
        <v>558</v>
      </c>
      <c r="AJ25" s="79" t="b">
        <v>0</v>
      </c>
      <c r="AK25" s="79">
        <v>1</v>
      </c>
      <c r="AL25" s="85" t="s">
        <v>495</v>
      </c>
      <c r="AM25" s="79" t="s">
        <v>572</v>
      </c>
      <c r="AN25" s="79" t="b">
        <v>0</v>
      </c>
      <c r="AO25" s="85" t="s">
        <v>495</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4.761904761904762</v>
      </c>
      <c r="BF25" s="48">
        <v>0</v>
      </c>
      <c r="BG25" s="49">
        <v>0</v>
      </c>
      <c r="BH25" s="48">
        <v>0</v>
      </c>
      <c r="BI25" s="49">
        <v>0</v>
      </c>
      <c r="BJ25" s="48">
        <v>20</v>
      </c>
      <c r="BK25" s="49">
        <v>95.23809523809524</v>
      </c>
      <c r="BL25" s="48">
        <v>21</v>
      </c>
    </row>
    <row r="26" spans="1:64" ht="15">
      <c r="A26" s="64" t="s">
        <v>218</v>
      </c>
      <c r="B26" s="64" t="s">
        <v>262</v>
      </c>
      <c r="C26" s="65" t="s">
        <v>1658</v>
      </c>
      <c r="D26" s="66">
        <v>3</v>
      </c>
      <c r="E26" s="67" t="s">
        <v>132</v>
      </c>
      <c r="F26" s="68">
        <v>35</v>
      </c>
      <c r="G26" s="65"/>
      <c r="H26" s="69"/>
      <c r="I26" s="70"/>
      <c r="J26" s="70"/>
      <c r="K26" s="34" t="s">
        <v>65</v>
      </c>
      <c r="L26" s="77">
        <v>26</v>
      </c>
      <c r="M26" s="77"/>
      <c r="N26" s="72"/>
      <c r="O26" s="79" t="s">
        <v>302</v>
      </c>
      <c r="P26" s="81">
        <v>43571.28633101852</v>
      </c>
      <c r="Q26" s="79" t="s">
        <v>309</v>
      </c>
      <c r="R26" s="79"/>
      <c r="S26" s="79"/>
      <c r="T26" s="79"/>
      <c r="U26" s="79"/>
      <c r="V26" s="82" t="s">
        <v>386</v>
      </c>
      <c r="W26" s="81">
        <v>43571.28633101852</v>
      </c>
      <c r="X26" s="82" t="s">
        <v>433</v>
      </c>
      <c r="Y26" s="79"/>
      <c r="Z26" s="79"/>
      <c r="AA26" s="85" t="s">
        <v>497</v>
      </c>
      <c r="AB26" s="79"/>
      <c r="AC26" s="79" t="b">
        <v>0</v>
      </c>
      <c r="AD26" s="79">
        <v>0</v>
      </c>
      <c r="AE26" s="85" t="s">
        <v>560</v>
      </c>
      <c r="AF26" s="79" t="b">
        <v>0</v>
      </c>
      <c r="AG26" s="79" t="s">
        <v>566</v>
      </c>
      <c r="AH26" s="79"/>
      <c r="AI26" s="85" t="s">
        <v>558</v>
      </c>
      <c r="AJ26" s="79" t="b">
        <v>0</v>
      </c>
      <c r="AK26" s="79">
        <v>0</v>
      </c>
      <c r="AL26" s="85" t="s">
        <v>558</v>
      </c>
      <c r="AM26" s="79" t="s">
        <v>574</v>
      </c>
      <c r="AN26" s="79" t="b">
        <v>0</v>
      </c>
      <c r="AO26" s="85" t="s">
        <v>497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20</v>
      </c>
      <c r="BK26" s="49">
        <v>100</v>
      </c>
      <c r="BL26" s="48">
        <v>20</v>
      </c>
    </row>
    <row r="27" spans="1:64" ht="15">
      <c r="A27" s="64" t="s">
        <v>219</v>
      </c>
      <c r="B27" s="64" t="s">
        <v>262</v>
      </c>
      <c r="C27" s="65" t="s">
        <v>1658</v>
      </c>
      <c r="D27" s="66">
        <v>3</v>
      </c>
      <c r="E27" s="67" t="s">
        <v>132</v>
      </c>
      <c r="F27" s="68">
        <v>35</v>
      </c>
      <c r="G27" s="65"/>
      <c r="H27" s="69"/>
      <c r="I27" s="70"/>
      <c r="J27" s="70"/>
      <c r="K27" s="34" t="s">
        <v>65</v>
      </c>
      <c r="L27" s="77">
        <v>27</v>
      </c>
      <c r="M27" s="77"/>
      <c r="N27" s="72"/>
      <c r="O27" s="79" t="s">
        <v>301</v>
      </c>
      <c r="P27" s="81">
        <v>43587.73753472222</v>
      </c>
      <c r="Q27" s="79" t="s">
        <v>310</v>
      </c>
      <c r="R27" s="79"/>
      <c r="S27" s="79"/>
      <c r="T27" s="79" t="s">
        <v>365</v>
      </c>
      <c r="U27" s="79"/>
      <c r="V27" s="82" t="s">
        <v>387</v>
      </c>
      <c r="W27" s="81">
        <v>43587.73753472222</v>
      </c>
      <c r="X27" s="82" t="s">
        <v>434</v>
      </c>
      <c r="Y27" s="79"/>
      <c r="Z27" s="79"/>
      <c r="AA27" s="85" t="s">
        <v>498</v>
      </c>
      <c r="AB27" s="79"/>
      <c r="AC27" s="79" t="b">
        <v>0</v>
      </c>
      <c r="AD27" s="79">
        <v>0</v>
      </c>
      <c r="AE27" s="85" t="s">
        <v>558</v>
      </c>
      <c r="AF27" s="79" t="b">
        <v>0</v>
      </c>
      <c r="AG27" s="79" t="s">
        <v>566</v>
      </c>
      <c r="AH27" s="79"/>
      <c r="AI27" s="85" t="s">
        <v>558</v>
      </c>
      <c r="AJ27" s="79" t="b">
        <v>0</v>
      </c>
      <c r="AK27" s="79">
        <v>22</v>
      </c>
      <c r="AL27" s="85" t="s">
        <v>551</v>
      </c>
      <c r="AM27" s="79" t="s">
        <v>573</v>
      </c>
      <c r="AN27" s="79" t="b">
        <v>0</v>
      </c>
      <c r="AO27" s="85" t="s">
        <v>551</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219</v>
      </c>
      <c r="B28" s="64" t="s">
        <v>263</v>
      </c>
      <c r="C28" s="65" t="s">
        <v>1658</v>
      </c>
      <c r="D28" s="66">
        <v>3</v>
      </c>
      <c r="E28" s="67" t="s">
        <v>132</v>
      </c>
      <c r="F28" s="68">
        <v>35</v>
      </c>
      <c r="G28" s="65"/>
      <c r="H28" s="69"/>
      <c r="I28" s="70"/>
      <c r="J28" s="70"/>
      <c r="K28" s="34" t="s">
        <v>65</v>
      </c>
      <c r="L28" s="77">
        <v>28</v>
      </c>
      <c r="M28" s="77"/>
      <c r="N28" s="72"/>
      <c r="O28" s="79" t="s">
        <v>301</v>
      </c>
      <c r="P28" s="81">
        <v>43587.73753472222</v>
      </c>
      <c r="Q28" s="79" t="s">
        <v>310</v>
      </c>
      <c r="R28" s="79"/>
      <c r="S28" s="79"/>
      <c r="T28" s="79" t="s">
        <v>365</v>
      </c>
      <c r="U28" s="79"/>
      <c r="V28" s="82" t="s">
        <v>387</v>
      </c>
      <c r="W28" s="81">
        <v>43587.73753472222</v>
      </c>
      <c r="X28" s="82" t="s">
        <v>434</v>
      </c>
      <c r="Y28" s="79"/>
      <c r="Z28" s="79"/>
      <c r="AA28" s="85" t="s">
        <v>498</v>
      </c>
      <c r="AB28" s="79"/>
      <c r="AC28" s="79" t="b">
        <v>0</v>
      </c>
      <c r="AD28" s="79">
        <v>0</v>
      </c>
      <c r="AE28" s="85" t="s">
        <v>558</v>
      </c>
      <c r="AF28" s="79" t="b">
        <v>0</v>
      </c>
      <c r="AG28" s="79" t="s">
        <v>566</v>
      </c>
      <c r="AH28" s="79"/>
      <c r="AI28" s="85" t="s">
        <v>558</v>
      </c>
      <c r="AJ28" s="79" t="b">
        <v>0</v>
      </c>
      <c r="AK28" s="79">
        <v>22</v>
      </c>
      <c r="AL28" s="85" t="s">
        <v>551</v>
      </c>
      <c r="AM28" s="79" t="s">
        <v>573</v>
      </c>
      <c r="AN28" s="79" t="b">
        <v>0</v>
      </c>
      <c r="AO28" s="85" t="s">
        <v>551</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5</v>
      </c>
      <c r="BF28" s="48">
        <v>0</v>
      </c>
      <c r="BG28" s="49">
        <v>0</v>
      </c>
      <c r="BH28" s="48">
        <v>0</v>
      </c>
      <c r="BI28" s="49">
        <v>0</v>
      </c>
      <c r="BJ28" s="48">
        <v>19</v>
      </c>
      <c r="BK28" s="49">
        <v>95</v>
      </c>
      <c r="BL28" s="48">
        <v>20</v>
      </c>
    </row>
    <row r="29" spans="1:64" ht="15">
      <c r="A29" s="64" t="s">
        <v>220</v>
      </c>
      <c r="B29" s="64" t="s">
        <v>274</v>
      </c>
      <c r="C29" s="65" t="s">
        <v>1658</v>
      </c>
      <c r="D29" s="66">
        <v>3</v>
      </c>
      <c r="E29" s="67" t="s">
        <v>132</v>
      </c>
      <c r="F29" s="68">
        <v>35</v>
      </c>
      <c r="G29" s="65"/>
      <c r="H29" s="69"/>
      <c r="I29" s="70"/>
      <c r="J29" s="70"/>
      <c r="K29" s="34" t="s">
        <v>65</v>
      </c>
      <c r="L29" s="77">
        <v>29</v>
      </c>
      <c r="M29" s="77"/>
      <c r="N29" s="72"/>
      <c r="O29" s="79" t="s">
        <v>301</v>
      </c>
      <c r="P29" s="81">
        <v>43587.74453703704</v>
      </c>
      <c r="Q29" s="79" t="s">
        <v>311</v>
      </c>
      <c r="R29" s="79"/>
      <c r="S29" s="79"/>
      <c r="T29" s="79"/>
      <c r="U29" s="79"/>
      <c r="V29" s="82" t="s">
        <v>388</v>
      </c>
      <c r="W29" s="81">
        <v>43587.74453703704</v>
      </c>
      <c r="X29" s="82" t="s">
        <v>435</v>
      </c>
      <c r="Y29" s="79"/>
      <c r="Z29" s="79"/>
      <c r="AA29" s="85" t="s">
        <v>499</v>
      </c>
      <c r="AB29" s="85" t="s">
        <v>551</v>
      </c>
      <c r="AC29" s="79" t="b">
        <v>0</v>
      </c>
      <c r="AD29" s="79">
        <v>1</v>
      </c>
      <c r="AE29" s="85" t="s">
        <v>561</v>
      </c>
      <c r="AF29" s="79" t="b">
        <v>0</v>
      </c>
      <c r="AG29" s="79" t="s">
        <v>566</v>
      </c>
      <c r="AH29" s="79"/>
      <c r="AI29" s="85" t="s">
        <v>558</v>
      </c>
      <c r="AJ29" s="79" t="b">
        <v>0</v>
      </c>
      <c r="AK29" s="79">
        <v>0</v>
      </c>
      <c r="AL29" s="85" t="s">
        <v>558</v>
      </c>
      <c r="AM29" s="79" t="s">
        <v>575</v>
      </c>
      <c r="AN29" s="79" t="b">
        <v>0</v>
      </c>
      <c r="AO29" s="85" t="s">
        <v>551</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v>0</v>
      </c>
      <c r="BE29" s="49">
        <v>0</v>
      </c>
      <c r="BF29" s="48">
        <v>0</v>
      </c>
      <c r="BG29" s="49">
        <v>0</v>
      </c>
      <c r="BH29" s="48">
        <v>0</v>
      </c>
      <c r="BI29" s="49">
        <v>0</v>
      </c>
      <c r="BJ29" s="48">
        <v>13</v>
      </c>
      <c r="BK29" s="49">
        <v>100</v>
      </c>
      <c r="BL29" s="48">
        <v>13</v>
      </c>
    </row>
    <row r="30" spans="1:64" ht="15">
      <c r="A30" s="64" t="s">
        <v>220</v>
      </c>
      <c r="B30" s="64" t="s">
        <v>262</v>
      </c>
      <c r="C30" s="65" t="s">
        <v>1658</v>
      </c>
      <c r="D30" s="66">
        <v>3</v>
      </c>
      <c r="E30" s="67" t="s">
        <v>132</v>
      </c>
      <c r="F30" s="68">
        <v>35</v>
      </c>
      <c r="G30" s="65"/>
      <c r="H30" s="69"/>
      <c r="I30" s="70"/>
      <c r="J30" s="70"/>
      <c r="K30" s="34" t="s">
        <v>65</v>
      </c>
      <c r="L30" s="77">
        <v>30</v>
      </c>
      <c r="M30" s="77"/>
      <c r="N30" s="72"/>
      <c r="O30" s="79" t="s">
        <v>301</v>
      </c>
      <c r="P30" s="81">
        <v>43587.74453703704</v>
      </c>
      <c r="Q30" s="79" t="s">
        <v>311</v>
      </c>
      <c r="R30" s="79"/>
      <c r="S30" s="79"/>
      <c r="T30" s="79"/>
      <c r="U30" s="79"/>
      <c r="V30" s="82" t="s">
        <v>388</v>
      </c>
      <c r="W30" s="81">
        <v>43587.74453703704</v>
      </c>
      <c r="X30" s="82" t="s">
        <v>435</v>
      </c>
      <c r="Y30" s="79"/>
      <c r="Z30" s="79"/>
      <c r="AA30" s="85" t="s">
        <v>499</v>
      </c>
      <c r="AB30" s="85" t="s">
        <v>551</v>
      </c>
      <c r="AC30" s="79" t="b">
        <v>0</v>
      </c>
      <c r="AD30" s="79">
        <v>1</v>
      </c>
      <c r="AE30" s="85" t="s">
        <v>561</v>
      </c>
      <c r="AF30" s="79" t="b">
        <v>0</v>
      </c>
      <c r="AG30" s="79" t="s">
        <v>566</v>
      </c>
      <c r="AH30" s="79"/>
      <c r="AI30" s="85" t="s">
        <v>558</v>
      </c>
      <c r="AJ30" s="79" t="b">
        <v>0</v>
      </c>
      <c r="AK30" s="79">
        <v>0</v>
      </c>
      <c r="AL30" s="85" t="s">
        <v>558</v>
      </c>
      <c r="AM30" s="79" t="s">
        <v>575</v>
      </c>
      <c r="AN30" s="79" t="b">
        <v>0</v>
      </c>
      <c r="AO30" s="85" t="s">
        <v>551</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1</v>
      </c>
      <c r="BD30" s="48"/>
      <c r="BE30" s="49"/>
      <c r="BF30" s="48"/>
      <c r="BG30" s="49"/>
      <c r="BH30" s="48"/>
      <c r="BI30" s="49"/>
      <c r="BJ30" s="48"/>
      <c r="BK30" s="49"/>
      <c r="BL30" s="48"/>
    </row>
    <row r="31" spans="1:64" ht="15">
      <c r="A31" s="64" t="s">
        <v>220</v>
      </c>
      <c r="B31" s="64" t="s">
        <v>263</v>
      </c>
      <c r="C31" s="65" t="s">
        <v>1658</v>
      </c>
      <c r="D31" s="66">
        <v>3</v>
      </c>
      <c r="E31" s="67" t="s">
        <v>132</v>
      </c>
      <c r="F31" s="68">
        <v>35</v>
      </c>
      <c r="G31" s="65"/>
      <c r="H31" s="69"/>
      <c r="I31" s="70"/>
      <c r="J31" s="70"/>
      <c r="K31" s="34" t="s">
        <v>65</v>
      </c>
      <c r="L31" s="77">
        <v>31</v>
      </c>
      <c r="M31" s="77"/>
      <c r="N31" s="72"/>
      <c r="O31" s="79" t="s">
        <v>302</v>
      </c>
      <c r="P31" s="81">
        <v>43587.74453703704</v>
      </c>
      <c r="Q31" s="79" t="s">
        <v>311</v>
      </c>
      <c r="R31" s="79"/>
      <c r="S31" s="79"/>
      <c r="T31" s="79"/>
      <c r="U31" s="79"/>
      <c r="V31" s="82" t="s">
        <v>388</v>
      </c>
      <c r="W31" s="81">
        <v>43587.74453703704</v>
      </c>
      <c r="X31" s="82" t="s">
        <v>435</v>
      </c>
      <c r="Y31" s="79"/>
      <c r="Z31" s="79"/>
      <c r="AA31" s="85" t="s">
        <v>499</v>
      </c>
      <c r="AB31" s="85" t="s">
        <v>551</v>
      </c>
      <c r="AC31" s="79" t="b">
        <v>0</v>
      </c>
      <c r="AD31" s="79">
        <v>1</v>
      </c>
      <c r="AE31" s="85" t="s">
        <v>561</v>
      </c>
      <c r="AF31" s="79" t="b">
        <v>0</v>
      </c>
      <c r="AG31" s="79" t="s">
        <v>566</v>
      </c>
      <c r="AH31" s="79"/>
      <c r="AI31" s="85" t="s">
        <v>558</v>
      </c>
      <c r="AJ31" s="79" t="b">
        <v>0</v>
      </c>
      <c r="AK31" s="79">
        <v>0</v>
      </c>
      <c r="AL31" s="85" t="s">
        <v>558</v>
      </c>
      <c r="AM31" s="79" t="s">
        <v>575</v>
      </c>
      <c r="AN31" s="79" t="b">
        <v>0</v>
      </c>
      <c r="AO31" s="85" t="s">
        <v>551</v>
      </c>
      <c r="AP31" s="79" t="s">
        <v>176</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1</v>
      </c>
      <c r="BD31" s="48"/>
      <c r="BE31" s="49"/>
      <c r="BF31" s="48"/>
      <c r="BG31" s="49"/>
      <c r="BH31" s="48"/>
      <c r="BI31" s="49"/>
      <c r="BJ31" s="48"/>
      <c r="BK31" s="49"/>
      <c r="BL31" s="48"/>
    </row>
    <row r="32" spans="1:64" ht="15">
      <c r="A32" s="64" t="s">
        <v>221</v>
      </c>
      <c r="B32" s="64" t="s">
        <v>262</v>
      </c>
      <c r="C32" s="65" t="s">
        <v>1658</v>
      </c>
      <c r="D32" s="66">
        <v>3</v>
      </c>
      <c r="E32" s="67" t="s">
        <v>132</v>
      </c>
      <c r="F32" s="68">
        <v>35</v>
      </c>
      <c r="G32" s="65"/>
      <c r="H32" s="69"/>
      <c r="I32" s="70"/>
      <c r="J32" s="70"/>
      <c r="K32" s="34" t="s">
        <v>65</v>
      </c>
      <c r="L32" s="77">
        <v>32</v>
      </c>
      <c r="M32" s="77"/>
      <c r="N32" s="72"/>
      <c r="O32" s="79" t="s">
        <v>301</v>
      </c>
      <c r="P32" s="81">
        <v>43587.76866898148</v>
      </c>
      <c r="Q32" s="79" t="s">
        <v>310</v>
      </c>
      <c r="R32" s="79"/>
      <c r="S32" s="79"/>
      <c r="T32" s="79" t="s">
        <v>365</v>
      </c>
      <c r="U32" s="79"/>
      <c r="V32" s="82" t="s">
        <v>389</v>
      </c>
      <c r="W32" s="81">
        <v>43587.76866898148</v>
      </c>
      <c r="X32" s="82" t="s">
        <v>436</v>
      </c>
      <c r="Y32" s="79"/>
      <c r="Z32" s="79"/>
      <c r="AA32" s="85" t="s">
        <v>500</v>
      </c>
      <c r="AB32" s="79"/>
      <c r="AC32" s="79" t="b">
        <v>0</v>
      </c>
      <c r="AD32" s="79">
        <v>0</v>
      </c>
      <c r="AE32" s="85" t="s">
        <v>558</v>
      </c>
      <c r="AF32" s="79" t="b">
        <v>0</v>
      </c>
      <c r="AG32" s="79" t="s">
        <v>566</v>
      </c>
      <c r="AH32" s="79"/>
      <c r="AI32" s="85" t="s">
        <v>558</v>
      </c>
      <c r="AJ32" s="79" t="b">
        <v>0</v>
      </c>
      <c r="AK32" s="79">
        <v>22</v>
      </c>
      <c r="AL32" s="85" t="s">
        <v>551</v>
      </c>
      <c r="AM32" s="79" t="s">
        <v>572</v>
      </c>
      <c r="AN32" s="79" t="b">
        <v>0</v>
      </c>
      <c r="AO32" s="85" t="s">
        <v>551</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221</v>
      </c>
      <c r="B33" s="64" t="s">
        <v>263</v>
      </c>
      <c r="C33" s="65" t="s">
        <v>1658</v>
      </c>
      <c r="D33" s="66">
        <v>3</v>
      </c>
      <c r="E33" s="67" t="s">
        <v>132</v>
      </c>
      <c r="F33" s="68">
        <v>35</v>
      </c>
      <c r="G33" s="65"/>
      <c r="H33" s="69"/>
      <c r="I33" s="70"/>
      <c r="J33" s="70"/>
      <c r="K33" s="34" t="s">
        <v>65</v>
      </c>
      <c r="L33" s="77">
        <v>33</v>
      </c>
      <c r="M33" s="77"/>
      <c r="N33" s="72"/>
      <c r="O33" s="79" t="s">
        <v>301</v>
      </c>
      <c r="P33" s="81">
        <v>43587.76866898148</v>
      </c>
      <c r="Q33" s="79" t="s">
        <v>310</v>
      </c>
      <c r="R33" s="79"/>
      <c r="S33" s="79"/>
      <c r="T33" s="79" t="s">
        <v>365</v>
      </c>
      <c r="U33" s="79"/>
      <c r="V33" s="82" t="s">
        <v>389</v>
      </c>
      <c r="W33" s="81">
        <v>43587.76866898148</v>
      </c>
      <c r="X33" s="82" t="s">
        <v>436</v>
      </c>
      <c r="Y33" s="79"/>
      <c r="Z33" s="79"/>
      <c r="AA33" s="85" t="s">
        <v>500</v>
      </c>
      <c r="AB33" s="79"/>
      <c r="AC33" s="79" t="b">
        <v>0</v>
      </c>
      <c r="AD33" s="79">
        <v>0</v>
      </c>
      <c r="AE33" s="85" t="s">
        <v>558</v>
      </c>
      <c r="AF33" s="79" t="b">
        <v>0</v>
      </c>
      <c r="AG33" s="79" t="s">
        <v>566</v>
      </c>
      <c r="AH33" s="79"/>
      <c r="AI33" s="85" t="s">
        <v>558</v>
      </c>
      <c r="AJ33" s="79" t="b">
        <v>0</v>
      </c>
      <c r="AK33" s="79">
        <v>22</v>
      </c>
      <c r="AL33" s="85" t="s">
        <v>551</v>
      </c>
      <c r="AM33" s="79" t="s">
        <v>572</v>
      </c>
      <c r="AN33" s="79" t="b">
        <v>0</v>
      </c>
      <c r="AO33" s="85" t="s">
        <v>551</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5</v>
      </c>
      <c r="BF33" s="48">
        <v>0</v>
      </c>
      <c r="BG33" s="49">
        <v>0</v>
      </c>
      <c r="BH33" s="48">
        <v>0</v>
      </c>
      <c r="BI33" s="49">
        <v>0</v>
      </c>
      <c r="BJ33" s="48">
        <v>19</v>
      </c>
      <c r="BK33" s="49">
        <v>95</v>
      </c>
      <c r="BL33" s="48">
        <v>20</v>
      </c>
    </row>
    <row r="34" spans="1:64" ht="15">
      <c r="A34" s="64" t="s">
        <v>222</v>
      </c>
      <c r="B34" s="64" t="s">
        <v>262</v>
      </c>
      <c r="C34" s="65" t="s">
        <v>1658</v>
      </c>
      <c r="D34" s="66">
        <v>3</v>
      </c>
      <c r="E34" s="67" t="s">
        <v>132</v>
      </c>
      <c r="F34" s="68">
        <v>35</v>
      </c>
      <c r="G34" s="65"/>
      <c r="H34" s="69"/>
      <c r="I34" s="70"/>
      <c r="J34" s="70"/>
      <c r="K34" s="34" t="s">
        <v>65</v>
      </c>
      <c r="L34" s="77">
        <v>34</v>
      </c>
      <c r="M34" s="77"/>
      <c r="N34" s="72"/>
      <c r="O34" s="79" t="s">
        <v>301</v>
      </c>
      <c r="P34" s="81">
        <v>43587.80533564815</v>
      </c>
      <c r="Q34" s="79" t="s">
        <v>312</v>
      </c>
      <c r="R34" s="79"/>
      <c r="S34" s="79"/>
      <c r="T34" s="79"/>
      <c r="U34" s="79"/>
      <c r="V34" s="82" t="s">
        <v>390</v>
      </c>
      <c r="W34" s="81">
        <v>43587.80533564815</v>
      </c>
      <c r="X34" s="82" t="s">
        <v>437</v>
      </c>
      <c r="Y34" s="79"/>
      <c r="Z34" s="79"/>
      <c r="AA34" s="85" t="s">
        <v>501</v>
      </c>
      <c r="AB34" s="85" t="s">
        <v>551</v>
      </c>
      <c r="AC34" s="79" t="b">
        <v>0</v>
      </c>
      <c r="AD34" s="79">
        <v>0</v>
      </c>
      <c r="AE34" s="85" t="s">
        <v>561</v>
      </c>
      <c r="AF34" s="79" t="b">
        <v>0</v>
      </c>
      <c r="AG34" s="79" t="s">
        <v>566</v>
      </c>
      <c r="AH34" s="79"/>
      <c r="AI34" s="85" t="s">
        <v>558</v>
      </c>
      <c r="AJ34" s="79" t="b">
        <v>0</v>
      </c>
      <c r="AK34" s="79">
        <v>0</v>
      </c>
      <c r="AL34" s="85" t="s">
        <v>558</v>
      </c>
      <c r="AM34" s="79" t="s">
        <v>575</v>
      </c>
      <c r="AN34" s="79" t="b">
        <v>0</v>
      </c>
      <c r="AO34" s="85" t="s">
        <v>551</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222</v>
      </c>
      <c r="B35" s="64" t="s">
        <v>263</v>
      </c>
      <c r="C35" s="65" t="s">
        <v>1658</v>
      </c>
      <c r="D35" s="66">
        <v>3</v>
      </c>
      <c r="E35" s="67" t="s">
        <v>132</v>
      </c>
      <c r="F35" s="68">
        <v>35</v>
      </c>
      <c r="G35" s="65"/>
      <c r="H35" s="69"/>
      <c r="I35" s="70"/>
      <c r="J35" s="70"/>
      <c r="K35" s="34" t="s">
        <v>65</v>
      </c>
      <c r="L35" s="77">
        <v>35</v>
      </c>
      <c r="M35" s="77"/>
      <c r="N35" s="72"/>
      <c r="O35" s="79" t="s">
        <v>302</v>
      </c>
      <c r="P35" s="81">
        <v>43587.80533564815</v>
      </c>
      <c r="Q35" s="79" t="s">
        <v>312</v>
      </c>
      <c r="R35" s="79"/>
      <c r="S35" s="79"/>
      <c r="T35" s="79"/>
      <c r="U35" s="79"/>
      <c r="V35" s="82" t="s">
        <v>390</v>
      </c>
      <c r="W35" s="81">
        <v>43587.80533564815</v>
      </c>
      <c r="X35" s="82" t="s">
        <v>437</v>
      </c>
      <c r="Y35" s="79"/>
      <c r="Z35" s="79"/>
      <c r="AA35" s="85" t="s">
        <v>501</v>
      </c>
      <c r="AB35" s="85" t="s">
        <v>551</v>
      </c>
      <c r="AC35" s="79" t="b">
        <v>0</v>
      </c>
      <c r="AD35" s="79">
        <v>0</v>
      </c>
      <c r="AE35" s="85" t="s">
        <v>561</v>
      </c>
      <c r="AF35" s="79" t="b">
        <v>0</v>
      </c>
      <c r="AG35" s="79" t="s">
        <v>566</v>
      </c>
      <c r="AH35" s="79"/>
      <c r="AI35" s="85" t="s">
        <v>558</v>
      </c>
      <c r="AJ35" s="79" t="b">
        <v>0</v>
      </c>
      <c r="AK35" s="79">
        <v>0</v>
      </c>
      <c r="AL35" s="85" t="s">
        <v>558</v>
      </c>
      <c r="AM35" s="79" t="s">
        <v>575</v>
      </c>
      <c r="AN35" s="79" t="b">
        <v>0</v>
      </c>
      <c r="AO35" s="85" t="s">
        <v>551</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2.2222222222222223</v>
      </c>
      <c r="BF35" s="48">
        <v>0</v>
      </c>
      <c r="BG35" s="49">
        <v>0</v>
      </c>
      <c r="BH35" s="48">
        <v>0</v>
      </c>
      <c r="BI35" s="49">
        <v>0</v>
      </c>
      <c r="BJ35" s="48">
        <v>44</v>
      </c>
      <c r="BK35" s="49">
        <v>97.77777777777777</v>
      </c>
      <c r="BL35" s="48">
        <v>45</v>
      </c>
    </row>
    <row r="36" spans="1:64" ht="15">
      <c r="A36" s="64" t="s">
        <v>223</v>
      </c>
      <c r="B36" s="64" t="s">
        <v>262</v>
      </c>
      <c r="C36" s="65" t="s">
        <v>1659</v>
      </c>
      <c r="D36" s="66">
        <v>10</v>
      </c>
      <c r="E36" s="67" t="s">
        <v>136</v>
      </c>
      <c r="F36" s="68">
        <v>12</v>
      </c>
      <c r="G36" s="65"/>
      <c r="H36" s="69"/>
      <c r="I36" s="70"/>
      <c r="J36" s="70"/>
      <c r="K36" s="34" t="s">
        <v>65</v>
      </c>
      <c r="L36" s="77">
        <v>36</v>
      </c>
      <c r="M36" s="77"/>
      <c r="N36" s="72"/>
      <c r="O36" s="79" t="s">
        <v>301</v>
      </c>
      <c r="P36" s="81">
        <v>43587.99123842592</v>
      </c>
      <c r="Q36" s="79" t="s">
        <v>313</v>
      </c>
      <c r="R36" s="79"/>
      <c r="S36" s="79"/>
      <c r="T36" s="79"/>
      <c r="U36" s="79"/>
      <c r="V36" s="82" t="s">
        <v>391</v>
      </c>
      <c r="W36" s="81">
        <v>43587.99123842592</v>
      </c>
      <c r="X36" s="82" t="s">
        <v>438</v>
      </c>
      <c r="Y36" s="79"/>
      <c r="Z36" s="79"/>
      <c r="AA36" s="85" t="s">
        <v>502</v>
      </c>
      <c r="AB36" s="85" t="s">
        <v>551</v>
      </c>
      <c r="AC36" s="79" t="b">
        <v>0</v>
      </c>
      <c r="AD36" s="79">
        <v>2</v>
      </c>
      <c r="AE36" s="85" t="s">
        <v>561</v>
      </c>
      <c r="AF36" s="79" t="b">
        <v>0</v>
      </c>
      <c r="AG36" s="79" t="s">
        <v>566</v>
      </c>
      <c r="AH36" s="79"/>
      <c r="AI36" s="85" t="s">
        <v>558</v>
      </c>
      <c r="AJ36" s="79" t="b">
        <v>0</v>
      </c>
      <c r="AK36" s="79">
        <v>0</v>
      </c>
      <c r="AL36" s="85" t="s">
        <v>558</v>
      </c>
      <c r="AM36" s="79" t="s">
        <v>572</v>
      </c>
      <c r="AN36" s="79" t="b">
        <v>0</v>
      </c>
      <c r="AO36" s="85" t="s">
        <v>551</v>
      </c>
      <c r="AP36" s="79" t="s">
        <v>176</v>
      </c>
      <c r="AQ36" s="79">
        <v>0</v>
      </c>
      <c r="AR36" s="79">
        <v>0</v>
      </c>
      <c r="AS36" s="79"/>
      <c r="AT36" s="79"/>
      <c r="AU36" s="79"/>
      <c r="AV36" s="79"/>
      <c r="AW36" s="79"/>
      <c r="AX36" s="79"/>
      <c r="AY36" s="79"/>
      <c r="AZ36" s="79"/>
      <c r="BA36">
        <v>2</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223</v>
      </c>
      <c r="B37" s="64" t="s">
        <v>263</v>
      </c>
      <c r="C37" s="65" t="s">
        <v>1658</v>
      </c>
      <c r="D37" s="66">
        <v>3</v>
      </c>
      <c r="E37" s="67" t="s">
        <v>132</v>
      </c>
      <c r="F37" s="68">
        <v>35</v>
      </c>
      <c r="G37" s="65"/>
      <c r="H37" s="69"/>
      <c r="I37" s="70"/>
      <c r="J37" s="70"/>
      <c r="K37" s="34" t="s">
        <v>65</v>
      </c>
      <c r="L37" s="77">
        <v>37</v>
      </c>
      <c r="M37" s="77"/>
      <c r="N37" s="72"/>
      <c r="O37" s="79" t="s">
        <v>302</v>
      </c>
      <c r="P37" s="81">
        <v>43587.99123842592</v>
      </c>
      <c r="Q37" s="79" t="s">
        <v>313</v>
      </c>
      <c r="R37" s="79"/>
      <c r="S37" s="79"/>
      <c r="T37" s="79"/>
      <c r="U37" s="79"/>
      <c r="V37" s="82" t="s">
        <v>391</v>
      </c>
      <c r="W37" s="81">
        <v>43587.99123842592</v>
      </c>
      <c r="X37" s="82" t="s">
        <v>438</v>
      </c>
      <c r="Y37" s="79"/>
      <c r="Z37" s="79"/>
      <c r="AA37" s="85" t="s">
        <v>502</v>
      </c>
      <c r="AB37" s="85" t="s">
        <v>551</v>
      </c>
      <c r="AC37" s="79" t="b">
        <v>0</v>
      </c>
      <c r="AD37" s="79">
        <v>2</v>
      </c>
      <c r="AE37" s="85" t="s">
        <v>561</v>
      </c>
      <c r="AF37" s="79" t="b">
        <v>0</v>
      </c>
      <c r="AG37" s="79" t="s">
        <v>566</v>
      </c>
      <c r="AH37" s="79"/>
      <c r="AI37" s="85" t="s">
        <v>558</v>
      </c>
      <c r="AJ37" s="79" t="b">
        <v>0</v>
      </c>
      <c r="AK37" s="79">
        <v>0</v>
      </c>
      <c r="AL37" s="85" t="s">
        <v>558</v>
      </c>
      <c r="AM37" s="79" t="s">
        <v>572</v>
      </c>
      <c r="AN37" s="79" t="b">
        <v>0</v>
      </c>
      <c r="AO37" s="85" t="s">
        <v>551</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25</v>
      </c>
      <c r="BF37" s="48">
        <v>0</v>
      </c>
      <c r="BG37" s="49">
        <v>0</v>
      </c>
      <c r="BH37" s="48">
        <v>0</v>
      </c>
      <c r="BI37" s="49">
        <v>0</v>
      </c>
      <c r="BJ37" s="48">
        <v>3</v>
      </c>
      <c r="BK37" s="49">
        <v>75</v>
      </c>
      <c r="BL37" s="48">
        <v>4</v>
      </c>
    </row>
    <row r="38" spans="1:64" ht="15">
      <c r="A38" s="64" t="s">
        <v>223</v>
      </c>
      <c r="B38" s="64" t="s">
        <v>262</v>
      </c>
      <c r="C38" s="65" t="s">
        <v>1659</v>
      </c>
      <c r="D38" s="66">
        <v>10</v>
      </c>
      <c r="E38" s="67" t="s">
        <v>136</v>
      </c>
      <c r="F38" s="68">
        <v>12</v>
      </c>
      <c r="G38" s="65"/>
      <c r="H38" s="69"/>
      <c r="I38" s="70"/>
      <c r="J38" s="70"/>
      <c r="K38" s="34" t="s">
        <v>65</v>
      </c>
      <c r="L38" s="77">
        <v>38</v>
      </c>
      <c r="M38" s="77"/>
      <c r="N38" s="72"/>
      <c r="O38" s="79" t="s">
        <v>301</v>
      </c>
      <c r="P38" s="81">
        <v>43587.99133101852</v>
      </c>
      <c r="Q38" s="79" t="s">
        <v>310</v>
      </c>
      <c r="R38" s="79"/>
      <c r="S38" s="79"/>
      <c r="T38" s="79" t="s">
        <v>365</v>
      </c>
      <c r="U38" s="79"/>
      <c r="V38" s="82" t="s">
        <v>391</v>
      </c>
      <c r="W38" s="81">
        <v>43587.99133101852</v>
      </c>
      <c r="X38" s="82" t="s">
        <v>439</v>
      </c>
      <c r="Y38" s="79"/>
      <c r="Z38" s="79"/>
      <c r="AA38" s="85" t="s">
        <v>503</v>
      </c>
      <c r="AB38" s="79"/>
      <c r="AC38" s="79" t="b">
        <v>0</v>
      </c>
      <c r="AD38" s="79">
        <v>0</v>
      </c>
      <c r="AE38" s="85" t="s">
        <v>558</v>
      </c>
      <c r="AF38" s="79" t="b">
        <v>0</v>
      </c>
      <c r="AG38" s="79" t="s">
        <v>566</v>
      </c>
      <c r="AH38" s="79"/>
      <c r="AI38" s="85" t="s">
        <v>558</v>
      </c>
      <c r="AJ38" s="79" t="b">
        <v>0</v>
      </c>
      <c r="AK38" s="79">
        <v>22</v>
      </c>
      <c r="AL38" s="85" t="s">
        <v>551</v>
      </c>
      <c r="AM38" s="79" t="s">
        <v>572</v>
      </c>
      <c r="AN38" s="79" t="b">
        <v>0</v>
      </c>
      <c r="AO38" s="85" t="s">
        <v>551</v>
      </c>
      <c r="AP38" s="79" t="s">
        <v>176</v>
      </c>
      <c r="AQ38" s="79">
        <v>0</v>
      </c>
      <c r="AR38" s="79">
        <v>0</v>
      </c>
      <c r="AS38" s="79"/>
      <c r="AT38" s="79"/>
      <c r="AU38" s="79"/>
      <c r="AV38" s="79"/>
      <c r="AW38" s="79"/>
      <c r="AX38" s="79"/>
      <c r="AY38" s="79"/>
      <c r="AZ38" s="79"/>
      <c r="BA38">
        <v>2</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223</v>
      </c>
      <c r="B39" s="64" t="s">
        <v>263</v>
      </c>
      <c r="C39" s="65" t="s">
        <v>1658</v>
      </c>
      <c r="D39" s="66">
        <v>3</v>
      </c>
      <c r="E39" s="67" t="s">
        <v>132</v>
      </c>
      <c r="F39" s="68">
        <v>35</v>
      </c>
      <c r="G39" s="65"/>
      <c r="H39" s="69"/>
      <c r="I39" s="70"/>
      <c r="J39" s="70"/>
      <c r="K39" s="34" t="s">
        <v>65</v>
      </c>
      <c r="L39" s="77">
        <v>39</v>
      </c>
      <c r="M39" s="77"/>
      <c r="N39" s="72"/>
      <c r="O39" s="79" t="s">
        <v>301</v>
      </c>
      <c r="P39" s="81">
        <v>43587.99133101852</v>
      </c>
      <c r="Q39" s="79" t="s">
        <v>310</v>
      </c>
      <c r="R39" s="79"/>
      <c r="S39" s="79"/>
      <c r="T39" s="79" t="s">
        <v>365</v>
      </c>
      <c r="U39" s="79"/>
      <c r="V39" s="82" t="s">
        <v>391</v>
      </c>
      <c r="W39" s="81">
        <v>43587.99133101852</v>
      </c>
      <c r="X39" s="82" t="s">
        <v>439</v>
      </c>
      <c r="Y39" s="79"/>
      <c r="Z39" s="79"/>
      <c r="AA39" s="85" t="s">
        <v>503</v>
      </c>
      <c r="AB39" s="79"/>
      <c r="AC39" s="79" t="b">
        <v>0</v>
      </c>
      <c r="AD39" s="79">
        <v>0</v>
      </c>
      <c r="AE39" s="85" t="s">
        <v>558</v>
      </c>
      <c r="AF39" s="79" t="b">
        <v>0</v>
      </c>
      <c r="AG39" s="79" t="s">
        <v>566</v>
      </c>
      <c r="AH39" s="79"/>
      <c r="AI39" s="85" t="s">
        <v>558</v>
      </c>
      <c r="AJ39" s="79" t="b">
        <v>0</v>
      </c>
      <c r="AK39" s="79">
        <v>22</v>
      </c>
      <c r="AL39" s="85" t="s">
        <v>551</v>
      </c>
      <c r="AM39" s="79" t="s">
        <v>572</v>
      </c>
      <c r="AN39" s="79" t="b">
        <v>0</v>
      </c>
      <c r="AO39" s="85" t="s">
        <v>551</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5</v>
      </c>
      <c r="BF39" s="48">
        <v>0</v>
      </c>
      <c r="BG39" s="49">
        <v>0</v>
      </c>
      <c r="BH39" s="48">
        <v>0</v>
      </c>
      <c r="BI39" s="49">
        <v>0</v>
      </c>
      <c r="BJ39" s="48">
        <v>19</v>
      </c>
      <c r="BK39" s="49">
        <v>95</v>
      </c>
      <c r="BL39" s="48">
        <v>20</v>
      </c>
    </row>
    <row r="40" spans="1:64" ht="15">
      <c r="A40" s="64" t="s">
        <v>224</v>
      </c>
      <c r="B40" s="64" t="s">
        <v>262</v>
      </c>
      <c r="C40" s="65" t="s">
        <v>1658</v>
      </c>
      <c r="D40" s="66">
        <v>3</v>
      </c>
      <c r="E40" s="67" t="s">
        <v>132</v>
      </c>
      <c r="F40" s="68">
        <v>35</v>
      </c>
      <c r="G40" s="65"/>
      <c r="H40" s="69"/>
      <c r="I40" s="70"/>
      <c r="J40" s="70"/>
      <c r="K40" s="34" t="s">
        <v>65</v>
      </c>
      <c r="L40" s="77">
        <v>40</v>
      </c>
      <c r="M40" s="77"/>
      <c r="N40" s="72"/>
      <c r="O40" s="79" t="s">
        <v>301</v>
      </c>
      <c r="P40" s="81">
        <v>43588.108298611114</v>
      </c>
      <c r="Q40" s="79" t="s">
        <v>310</v>
      </c>
      <c r="R40" s="79"/>
      <c r="S40" s="79"/>
      <c r="T40" s="79" t="s">
        <v>365</v>
      </c>
      <c r="U40" s="79"/>
      <c r="V40" s="82" t="s">
        <v>392</v>
      </c>
      <c r="W40" s="81">
        <v>43588.108298611114</v>
      </c>
      <c r="X40" s="82" t="s">
        <v>440</v>
      </c>
      <c r="Y40" s="79"/>
      <c r="Z40" s="79"/>
      <c r="AA40" s="85" t="s">
        <v>504</v>
      </c>
      <c r="AB40" s="79"/>
      <c r="AC40" s="79" t="b">
        <v>0</v>
      </c>
      <c r="AD40" s="79">
        <v>0</v>
      </c>
      <c r="AE40" s="85" t="s">
        <v>558</v>
      </c>
      <c r="AF40" s="79" t="b">
        <v>0</v>
      </c>
      <c r="AG40" s="79" t="s">
        <v>566</v>
      </c>
      <c r="AH40" s="79"/>
      <c r="AI40" s="85" t="s">
        <v>558</v>
      </c>
      <c r="AJ40" s="79" t="b">
        <v>0</v>
      </c>
      <c r="AK40" s="79">
        <v>22</v>
      </c>
      <c r="AL40" s="85" t="s">
        <v>551</v>
      </c>
      <c r="AM40" s="79" t="s">
        <v>572</v>
      </c>
      <c r="AN40" s="79" t="b">
        <v>0</v>
      </c>
      <c r="AO40" s="85" t="s">
        <v>551</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224</v>
      </c>
      <c r="B41" s="64" t="s">
        <v>263</v>
      </c>
      <c r="C41" s="65" t="s">
        <v>1658</v>
      </c>
      <c r="D41" s="66">
        <v>3</v>
      </c>
      <c r="E41" s="67" t="s">
        <v>132</v>
      </c>
      <c r="F41" s="68">
        <v>35</v>
      </c>
      <c r="G41" s="65"/>
      <c r="H41" s="69"/>
      <c r="I41" s="70"/>
      <c r="J41" s="70"/>
      <c r="K41" s="34" t="s">
        <v>65</v>
      </c>
      <c r="L41" s="77">
        <v>41</v>
      </c>
      <c r="M41" s="77"/>
      <c r="N41" s="72"/>
      <c r="O41" s="79" t="s">
        <v>301</v>
      </c>
      <c r="P41" s="81">
        <v>43588.108298611114</v>
      </c>
      <c r="Q41" s="79" t="s">
        <v>310</v>
      </c>
      <c r="R41" s="79"/>
      <c r="S41" s="79"/>
      <c r="T41" s="79" t="s">
        <v>365</v>
      </c>
      <c r="U41" s="79"/>
      <c r="V41" s="82" t="s">
        <v>392</v>
      </c>
      <c r="W41" s="81">
        <v>43588.108298611114</v>
      </c>
      <c r="X41" s="82" t="s">
        <v>440</v>
      </c>
      <c r="Y41" s="79"/>
      <c r="Z41" s="79"/>
      <c r="AA41" s="85" t="s">
        <v>504</v>
      </c>
      <c r="AB41" s="79"/>
      <c r="AC41" s="79" t="b">
        <v>0</v>
      </c>
      <c r="AD41" s="79">
        <v>0</v>
      </c>
      <c r="AE41" s="85" t="s">
        <v>558</v>
      </c>
      <c r="AF41" s="79" t="b">
        <v>0</v>
      </c>
      <c r="AG41" s="79" t="s">
        <v>566</v>
      </c>
      <c r="AH41" s="79"/>
      <c r="AI41" s="85" t="s">
        <v>558</v>
      </c>
      <c r="AJ41" s="79" t="b">
        <v>0</v>
      </c>
      <c r="AK41" s="79">
        <v>22</v>
      </c>
      <c r="AL41" s="85" t="s">
        <v>551</v>
      </c>
      <c r="AM41" s="79" t="s">
        <v>572</v>
      </c>
      <c r="AN41" s="79" t="b">
        <v>0</v>
      </c>
      <c r="AO41" s="85" t="s">
        <v>551</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5</v>
      </c>
      <c r="BF41" s="48">
        <v>0</v>
      </c>
      <c r="BG41" s="49">
        <v>0</v>
      </c>
      <c r="BH41" s="48">
        <v>0</v>
      </c>
      <c r="BI41" s="49">
        <v>0</v>
      </c>
      <c r="BJ41" s="48">
        <v>19</v>
      </c>
      <c r="BK41" s="49">
        <v>95</v>
      </c>
      <c r="BL41" s="48">
        <v>20</v>
      </c>
    </row>
    <row r="42" spans="1:64" ht="15">
      <c r="A42" s="64" t="s">
        <v>225</v>
      </c>
      <c r="B42" s="64" t="s">
        <v>262</v>
      </c>
      <c r="C42" s="65" t="s">
        <v>1658</v>
      </c>
      <c r="D42" s="66">
        <v>3</v>
      </c>
      <c r="E42" s="67" t="s">
        <v>132</v>
      </c>
      <c r="F42" s="68">
        <v>35</v>
      </c>
      <c r="G42" s="65"/>
      <c r="H42" s="69"/>
      <c r="I42" s="70"/>
      <c r="J42" s="70"/>
      <c r="K42" s="34" t="s">
        <v>65</v>
      </c>
      <c r="L42" s="77">
        <v>42</v>
      </c>
      <c r="M42" s="77"/>
      <c r="N42" s="72"/>
      <c r="O42" s="79" t="s">
        <v>301</v>
      </c>
      <c r="P42" s="81">
        <v>43588.12358796296</v>
      </c>
      <c r="Q42" s="79" t="s">
        <v>310</v>
      </c>
      <c r="R42" s="79"/>
      <c r="S42" s="79"/>
      <c r="T42" s="79" t="s">
        <v>365</v>
      </c>
      <c r="U42" s="79"/>
      <c r="V42" s="82" t="s">
        <v>393</v>
      </c>
      <c r="W42" s="81">
        <v>43588.12358796296</v>
      </c>
      <c r="X42" s="82" t="s">
        <v>441</v>
      </c>
      <c r="Y42" s="79"/>
      <c r="Z42" s="79"/>
      <c r="AA42" s="85" t="s">
        <v>505</v>
      </c>
      <c r="AB42" s="79"/>
      <c r="AC42" s="79" t="b">
        <v>0</v>
      </c>
      <c r="AD42" s="79">
        <v>0</v>
      </c>
      <c r="AE42" s="85" t="s">
        <v>558</v>
      </c>
      <c r="AF42" s="79" t="b">
        <v>0</v>
      </c>
      <c r="AG42" s="79" t="s">
        <v>566</v>
      </c>
      <c r="AH42" s="79"/>
      <c r="AI42" s="85" t="s">
        <v>558</v>
      </c>
      <c r="AJ42" s="79" t="b">
        <v>0</v>
      </c>
      <c r="AK42" s="79">
        <v>22</v>
      </c>
      <c r="AL42" s="85" t="s">
        <v>551</v>
      </c>
      <c r="AM42" s="79" t="s">
        <v>572</v>
      </c>
      <c r="AN42" s="79" t="b">
        <v>0</v>
      </c>
      <c r="AO42" s="85" t="s">
        <v>551</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225</v>
      </c>
      <c r="B43" s="64" t="s">
        <v>263</v>
      </c>
      <c r="C43" s="65" t="s">
        <v>1658</v>
      </c>
      <c r="D43" s="66">
        <v>3</v>
      </c>
      <c r="E43" s="67" t="s">
        <v>132</v>
      </c>
      <c r="F43" s="68">
        <v>35</v>
      </c>
      <c r="G43" s="65"/>
      <c r="H43" s="69"/>
      <c r="I43" s="70"/>
      <c r="J43" s="70"/>
      <c r="K43" s="34" t="s">
        <v>65</v>
      </c>
      <c r="L43" s="77">
        <v>43</v>
      </c>
      <c r="M43" s="77"/>
      <c r="N43" s="72"/>
      <c r="O43" s="79" t="s">
        <v>301</v>
      </c>
      <c r="P43" s="81">
        <v>43588.12358796296</v>
      </c>
      <c r="Q43" s="79" t="s">
        <v>310</v>
      </c>
      <c r="R43" s="79"/>
      <c r="S43" s="79"/>
      <c r="T43" s="79" t="s">
        <v>365</v>
      </c>
      <c r="U43" s="79"/>
      <c r="V43" s="82" t="s">
        <v>393</v>
      </c>
      <c r="W43" s="81">
        <v>43588.12358796296</v>
      </c>
      <c r="X43" s="82" t="s">
        <v>441</v>
      </c>
      <c r="Y43" s="79"/>
      <c r="Z43" s="79"/>
      <c r="AA43" s="85" t="s">
        <v>505</v>
      </c>
      <c r="AB43" s="79"/>
      <c r="AC43" s="79" t="b">
        <v>0</v>
      </c>
      <c r="AD43" s="79">
        <v>0</v>
      </c>
      <c r="AE43" s="85" t="s">
        <v>558</v>
      </c>
      <c r="AF43" s="79" t="b">
        <v>0</v>
      </c>
      <c r="AG43" s="79" t="s">
        <v>566</v>
      </c>
      <c r="AH43" s="79"/>
      <c r="AI43" s="85" t="s">
        <v>558</v>
      </c>
      <c r="AJ43" s="79" t="b">
        <v>0</v>
      </c>
      <c r="AK43" s="79">
        <v>22</v>
      </c>
      <c r="AL43" s="85" t="s">
        <v>551</v>
      </c>
      <c r="AM43" s="79" t="s">
        <v>572</v>
      </c>
      <c r="AN43" s="79" t="b">
        <v>0</v>
      </c>
      <c r="AO43" s="85" t="s">
        <v>551</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5</v>
      </c>
      <c r="BF43" s="48">
        <v>0</v>
      </c>
      <c r="BG43" s="49">
        <v>0</v>
      </c>
      <c r="BH43" s="48">
        <v>0</v>
      </c>
      <c r="BI43" s="49">
        <v>0</v>
      </c>
      <c r="BJ43" s="48">
        <v>19</v>
      </c>
      <c r="BK43" s="49">
        <v>95</v>
      </c>
      <c r="BL43" s="48">
        <v>20</v>
      </c>
    </row>
    <row r="44" spans="1:64" ht="15">
      <c r="A44" s="64" t="s">
        <v>226</v>
      </c>
      <c r="B44" s="64" t="s">
        <v>262</v>
      </c>
      <c r="C44" s="65" t="s">
        <v>1658</v>
      </c>
      <c r="D44" s="66">
        <v>3</v>
      </c>
      <c r="E44" s="67" t="s">
        <v>132</v>
      </c>
      <c r="F44" s="68">
        <v>35</v>
      </c>
      <c r="G44" s="65"/>
      <c r="H44" s="69"/>
      <c r="I44" s="70"/>
      <c r="J44" s="70"/>
      <c r="K44" s="34" t="s">
        <v>65</v>
      </c>
      <c r="L44" s="77">
        <v>44</v>
      </c>
      <c r="M44" s="77"/>
      <c r="N44" s="72"/>
      <c r="O44" s="79" t="s">
        <v>301</v>
      </c>
      <c r="P44" s="81">
        <v>43588.2078587963</v>
      </c>
      <c r="Q44" s="79" t="s">
        <v>314</v>
      </c>
      <c r="R44" s="79"/>
      <c r="S44" s="79"/>
      <c r="T44" s="79" t="s">
        <v>366</v>
      </c>
      <c r="U44" s="82" t="s">
        <v>372</v>
      </c>
      <c r="V44" s="82" t="s">
        <v>372</v>
      </c>
      <c r="W44" s="81">
        <v>43588.2078587963</v>
      </c>
      <c r="X44" s="82" t="s">
        <v>442</v>
      </c>
      <c r="Y44" s="79"/>
      <c r="Z44" s="79"/>
      <c r="AA44" s="85" t="s">
        <v>506</v>
      </c>
      <c r="AB44" s="85" t="s">
        <v>551</v>
      </c>
      <c r="AC44" s="79" t="b">
        <v>0</v>
      </c>
      <c r="AD44" s="79">
        <v>0</v>
      </c>
      <c r="AE44" s="85" t="s">
        <v>561</v>
      </c>
      <c r="AF44" s="79" t="b">
        <v>0</v>
      </c>
      <c r="AG44" s="79" t="s">
        <v>567</v>
      </c>
      <c r="AH44" s="79"/>
      <c r="AI44" s="85" t="s">
        <v>558</v>
      </c>
      <c r="AJ44" s="79" t="b">
        <v>0</v>
      </c>
      <c r="AK44" s="79">
        <v>0</v>
      </c>
      <c r="AL44" s="85" t="s">
        <v>558</v>
      </c>
      <c r="AM44" s="79" t="s">
        <v>574</v>
      </c>
      <c r="AN44" s="79" t="b">
        <v>0</v>
      </c>
      <c r="AO44" s="85" t="s">
        <v>551</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226</v>
      </c>
      <c r="B45" s="64" t="s">
        <v>263</v>
      </c>
      <c r="C45" s="65" t="s">
        <v>1658</v>
      </c>
      <c r="D45" s="66">
        <v>3</v>
      </c>
      <c r="E45" s="67" t="s">
        <v>132</v>
      </c>
      <c r="F45" s="68">
        <v>35</v>
      </c>
      <c r="G45" s="65"/>
      <c r="H45" s="69"/>
      <c r="I45" s="70"/>
      <c r="J45" s="70"/>
      <c r="K45" s="34" t="s">
        <v>65</v>
      </c>
      <c r="L45" s="77">
        <v>45</v>
      </c>
      <c r="M45" s="77"/>
      <c r="N45" s="72"/>
      <c r="O45" s="79" t="s">
        <v>302</v>
      </c>
      <c r="P45" s="81">
        <v>43588.2078587963</v>
      </c>
      <c r="Q45" s="79" t="s">
        <v>314</v>
      </c>
      <c r="R45" s="79"/>
      <c r="S45" s="79"/>
      <c r="T45" s="79" t="s">
        <v>366</v>
      </c>
      <c r="U45" s="82" t="s">
        <v>372</v>
      </c>
      <c r="V45" s="82" t="s">
        <v>372</v>
      </c>
      <c r="W45" s="81">
        <v>43588.2078587963</v>
      </c>
      <c r="X45" s="82" t="s">
        <v>442</v>
      </c>
      <c r="Y45" s="79"/>
      <c r="Z45" s="79"/>
      <c r="AA45" s="85" t="s">
        <v>506</v>
      </c>
      <c r="AB45" s="85" t="s">
        <v>551</v>
      </c>
      <c r="AC45" s="79" t="b">
        <v>0</v>
      </c>
      <c r="AD45" s="79">
        <v>0</v>
      </c>
      <c r="AE45" s="85" t="s">
        <v>561</v>
      </c>
      <c r="AF45" s="79" t="b">
        <v>0</v>
      </c>
      <c r="AG45" s="79" t="s">
        <v>567</v>
      </c>
      <c r="AH45" s="79"/>
      <c r="AI45" s="85" t="s">
        <v>558</v>
      </c>
      <c r="AJ45" s="79" t="b">
        <v>0</v>
      </c>
      <c r="AK45" s="79">
        <v>0</v>
      </c>
      <c r="AL45" s="85" t="s">
        <v>558</v>
      </c>
      <c r="AM45" s="79" t="s">
        <v>574</v>
      </c>
      <c r="AN45" s="79" t="b">
        <v>0</v>
      </c>
      <c r="AO45" s="85" t="s">
        <v>551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3</v>
      </c>
      <c r="BK45" s="49">
        <v>100</v>
      </c>
      <c r="BL45" s="48">
        <v>3</v>
      </c>
    </row>
    <row r="46" spans="1:64" ht="15">
      <c r="A46" s="64" t="s">
        <v>227</v>
      </c>
      <c r="B46" s="64" t="s">
        <v>262</v>
      </c>
      <c r="C46" s="65" t="s">
        <v>1658</v>
      </c>
      <c r="D46" s="66">
        <v>3</v>
      </c>
      <c r="E46" s="67" t="s">
        <v>132</v>
      </c>
      <c r="F46" s="68">
        <v>35</v>
      </c>
      <c r="G46" s="65"/>
      <c r="H46" s="69"/>
      <c r="I46" s="70"/>
      <c r="J46" s="70"/>
      <c r="K46" s="34" t="s">
        <v>65</v>
      </c>
      <c r="L46" s="77">
        <v>46</v>
      </c>
      <c r="M46" s="77"/>
      <c r="N46" s="72"/>
      <c r="O46" s="79" t="s">
        <v>301</v>
      </c>
      <c r="P46" s="81">
        <v>43588.24167824074</v>
      </c>
      <c r="Q46" s="79" t="s">
        <v>310</v>
      </c>
      <c r="R46" s="79"/>
      <c r="S46" s="79"/>
      <c r="T46" s="79" t="s">
        <v>365</v>
      </c>
      <c r="U46" s="79"/>
      <c r="V46" s="82" t="s">
        <v>394</v>
      </c>
      <c r="W46" s="81">
        <v>43588.24167824074</v>
      </c>
      <c r="X46" s="82" t="s">
        <v>443</v>
      </c>
      <c r="Y46" s="79"/>
      <c r="Z46" s="79"/>
      <c r="AA46" s="85" t="s">
        <v>507</v>
      </c>
      <c r="AB46" s="79"/>
      <c r="AC46" s="79" t="b">
        <v>0</v>
      </c>
      <c r="AD46" s="79">
        <v>0</v>
      </c>
      <c r="AE46" s="85" t="s">
        <v>558</v>
      </c>
      <c r="AF46" s="79" t="b">
        <v>0</v>
      </c>
      <c r="AG46" s="79" t="s">
        <v>566</v>
      </c>
      <c r="AH46" s="79"/>
      <c r="AI46" s="85" t="s">
        <v>558</v>
      </c>
      <c r="AJ46" s="79" t="b">
        <v>0</v>
      </c>
      <c r="AK46" s="79">
        <v>22</v>
      </c>
      <c r="AL46" s="85" t="s">
        <v>551</v>
      </c>
      <c r="AM46" s="79" t="s">
        <v>574</v>
      </c>
      <c r="AN46" s="79" t="b">
        <v>0</v>
      </c>
      <c r="AO46" s="85" t="s">
        <v>551</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227</v>
      </c>
      <c r="B47" s="64" t="s">
        <v>263</v>
      </c>
      <c r="C47" s="65" t="s">
        <v>1658</v>
      </c>
      <c r="D47" s="66">
        <v>3</v>
      </c>
      <c r="E47" s="67" t="s">
        <v>132</v>
      </c>
      <c r="F47" s="68">
        <v>35</v>
      </c>
      <c r="G47" s="65"/>
      <c r="H47" s="69"/>
      <c r="I47" s="70"/>
      <c r="J47" s="70"/>
      <c r="K47" s="34" t="s">
        <v>65</v>
      </c>
      <c r="L47" s="77">
        <v>47</v>
      </c>
      <c r="M47" s="77"/>
      <c r="N47" s="72"/>
      <c r="O47" s="79" t="s">
        <v>301</v>
      </c>
      <c r="P47" s="81">
        <v>43588.24167824074</v>
      </c>
      <c r="Q47" s="79" t="s">
        <v>310</v>
      </c>
      <c r="R47" s="79"/>
      <c r="S47" s="79"/>
      <c r="T47" s="79" t="s">
        <v>365</v>
      </c>
      <c r="U47" s="79"/>
      <c r="V47" s="82" t="s">
        <v>394</v>
      </c>
      <c r="W47" s="81">
        <v>43588.24167824074</v>
      </c>
      <c r="X47" s="82" t="s">
        <v>443</v>
      </c>
      <c r="Y47" s="79"/>
      <c r="Z47" s="79"/>
      <c r="AA47" s="85" t="s">
        <v>507</v>
      </c>
      <c r="AB47" s="79"/>
      <c r="AC47" s="79" t="b">
        <v>0</v>
      </c>
      <c r="AD47" s="79">
        <v>0</v>
      </c>
      <c r="AE47" s="85" t="s">
        <v>558</v>
      </c>
      <c r="AF47" s="79" t="b">
        <v>0</v>
      </c>
      <c r="AG47" s="79" t="s">
        <v>566</v>
      </c>
      <c r="AH47" s="79"/>
      <c r="AI47" s="85" t="s">
        <v>558</v>
      </c>
      <c r="AJ47" s="79" t="b">
        <v>0</v>
      </c>
      <c r="AK47" s="79">
        <v>22</v>
      </c>
      <c r="AL47" s="85" t="s">
        <v>551</v>
      </c>
      <c r="AM47" s="79" t="s">
        <v>574</v>
      </c>
      <c r="AN47" s="79" t="b">
        <v>0</v>
      </c>
      <c r="AO47" s="85" t="s">
        <v>551</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5</v>
      </c>
      <c r="BF47" s="48">
        <v>0</v>
      </c>
      <c r="BG47" s="49">
        <v>0</v>
      </c>
      <c r="BH47" s="48">
        <v>0</v>
      </c>
      <c r="BI47" s="49">
        <v>0</v>
      </c>
      <c r="BJ47" s="48">
        <v>19</v>
      </c>
      <c r="BK47" s="49">
        <v>95</v>
      </c>
      <c r="BL47" s="48">
        <v>20</v>
      </c>
    </row>
    <row r="48" spans="1:64" ht="15">
      <c r="A48" s="64" t="s">
        <v>228</v>
      </c>
      <c r="B48" s="64" t="s">
        <v>262</v>
      </c>
      <c r="C48" s="65" t="s">
        <v>1658</v>
      </c>
      <c r="D48" s="66">
        <v>3</v>
      </c>
      <c r="E48" s="67" t="s">
        <v>132</v>
      </c>
      <c r="F48" s="68">
        <v>35</v>
      </c>
      <c r="G48" s="65"/>
      <c r="H48" s="69"/>
      <c r="I48" s="70"/>
      <c r="J48" s="70"/>
      <c r="K48" s="34" t="s">
        <v>65</v>
      </c>
      <c r="L48" s="77">
        <v>48</v>
      </c>
      <c r="M48" s="77"/>
      <c r="N48" s="72"/>
      <c r="O48" s="79" t="s">
        <v>301</v>
      </c>
      <c r="P48" s="81">
        <v>43588.40175925926</v>
      </c>
      <c r="Q48" s="79" t="s">
        <v>310</v>
      </c>
      <c r="R48" s="79"/>
      <c r="S48" s="79"/>
      <c r="T48" s="79" t="s">
        <v>365</v>
      </c>
      <c r="U48" s="79"/>
      <c r="V48" s="82" t="s">
        <v>395</v>
      </c>
      <c r="W48" s="81">
        <v>43588.40175925926</v>
      </c>
      <c r="X48" s="82" t="s">
        <v>444</v>
      </c>
      <c r="Y48" s="79"/>
      <c r="Z48" s="79"/>
      <c r="AA48" s="85" t="s">
        <v>508</v>
      </c>
      <c r="AB48" s="79"/>
      <c r="AC48" s="79" t="b">
        <v>0</v>
      </c>
      <c r="AD48" s="79">
        <v>0</v>
      </c>
      <c r="AE48" s="85" t="s">
        <v>558</v>
      </c>
      <c r="AF48" s="79" t="b">
        <v>0</v>
      </c>
      <c r="AG48" s="79" t="s">
        <v>566</v>
      </c>
      <c r="AH48" s="79"/>
      <c r="AI48" s="85" t="s">
        <v>558</v>
      </c>
      <c r="AJ48" s="79" t="b">
        <v>0</v>
      </c>
      <c r="AK48" s="79">
        <v>22</v>
      </c>
      <c r="AL48" s="85" t="s">
        <v>551</v>
      </c>
      <c r="AM48" s="79" t="s">
        <v>573</v>
      </c>
      <c r="AN48" s="79" t="b">
        <v>0</v>
      </c>
      <c r="AO48" s="85" t="s">
        <v>551</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228</v>
      </c>
      <c r="B49" s="64" t="s">
        <v>263</v>
      </c>
      <c r="C49" s="65" t="s">
        <v>1658</v>
      </c>
      <c r="D49" s="66">
        <v>3</v>
      </c>
      <c r="E49" s="67" t="s">
        <v>132</v>
      </c>
      <c r="F49" s="68">
        <v>35</v>
      </c>
      <c r="G49" s="65"/>
      <c r="H49" s="69"/>
      <c r="I49" s="70"/>
      <c r="J49" s="70"/>
      <c r="K49" s="34" t="s">
        <v>65</v>
      </c>
      <c r="L49" s="77">
        <v>49</v>
      </c>
      <c r="M49" s="77"/>
      <c r="N49" s="72"/>
      <c r="O49" s="79" t="s">
        <v>301</v>
      </c>
      <c r="P49" s="81">
        <v>43588.40175925926</v>
      </c>
      <c r="Q49" s="79" t="s">
        <v>310</v>
      </c>
      <c r="R49" s="79"/>
      <c r="S49" s="79"/>
      <c r="T49" s="79" t="s">
        <v>365</v>
      </c>
      <c r="U49" s="79"/>
      <c r="V49" s="82" t="s">
        <v>395</v>
      </c>
      <c r="W49" s="81">
        <v>43588.40175925926</v>
      </c>
      <c r="X49" s="82" t="s">
        <v>444</v>
      </c>
      <c r="Y49" s="79"/>
      <c r="Z49" s="79"/>
      <c r="AA49" s="85" t="s">
        <v>508</v>
      </c>
      <c r="AB49" s="79"/>
      <c r="AC49" s="79" t="b">
        <v>0</v>
      </c>
      <c r="AD49" s="79">
        <v>0</v>
      </c>
      <c r="AE49" s="85" t="s">
        <v>558</v>
      </c>
      <c r="AF49" s="79" t="b">
        <v>0</v>
      </c>
      <c r="AG49" s="79" t="s">
        <v>566</v>
      </c>
      <c r="AH49" s="79"/>
      <c r="AI49" s="85" t="s">
        <v>558</v>
      </c>
      <c r="AJ49" s="79" t="b">
        <v>0</v>
      </c>
      <c r="AK49" s="79">
        <v>22</v>
      </c>
      <c r="AL49" s="85" t="s">
        <v>551</v>
      </c>
      <c r="AM49" s="79" t="s">
        <v>573</v>
      </c>
      <c r="AN49" s="79" t="b">
        <v>0</v>
      </c>
      <c r="AO49" s="85" t="s">
        <v>551</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5</v>
      </c>
      <c r="BF49" s="48">
        <v>0</v>
      </c>
      <c r="BG49" s="49">
        <v>0</v>
      </c>
      <c r="BH49" s="48">
        <v>0</v>
      </c>
      <c r="BI49" s="49">
        <v>0</v>
      </c>
      <c r="BJ49" s="48">
        <v>19</v>
      </c>
      <c r="BK49" s="49">
        <v>95</v>
      </c>
      <c r="BL49" s="48">
        <v>20</v>
      </c>
    </row>
    <row r="50" spans="1:64" ht="15">
      <c r="A50" s="64" t="s">
        <v>229</v>
      </c>
      <c r="B50" s="64" t="s">
        <v>262</v>
      </c>
      <c r="C50" s="65" t="s">
        <v>1658</v>
      </c>
      <c r="D50" s="66">
        <v>3</v>
      </c>
      <c r="E50" s="67" t="s">
        <v>132</v>
      </c>
      <c r="F50" s="68">
        <v>35</v>
      </c>
      <c r="G50" s="65"/>
      <c r="H50" s="69"/>
      <c r="I50" s="70"/>
      <c r="J50" s="70"/>
      <c r="K50" s="34" t="s">
        <v>65</v>
      </c>
      <c r="L50" s="77">
        <v>50</v>
      </c>
      <c r="M50" s="77"/>
      <c r="N50" s="72"/>
      <c r="O50" s="79" t="s">
        <v>301</v>
      </c>
      <c r="P50" s="81">
        <v>43588.45045138889</v>
      </c>
      <c r="Q50" s="79" t="s">
        <v>310</v>
      </c>
      <c r="R50" s="79"/>
      <c r="S50" s="79"/>
      <c r="T50" s="79" t="s">
        <v>365</v>
      </c>
      <c r="U50" s="79"/>
      <c r="V50" s="82" t="s">
        <v>396</v>
      </c>
      <c r="W50" s="81">
        <v>43588.45045138889</v>
      </c>
      <c r="X50" s="82" t="s">
        <v>445</v>
      </c>
      <c r="Y50" s="79"/>
      <c r="Z50" s="79"/>
      <c r="AA50" s="85" t="s">
        <v>509</v>
      </c>
      <c r="AB50" s="79"/>
      <c r="AC50" s="79" t="b">
        <v>0</v>
      </c>
      <c r="AD50" s="79">
        <v>0</v>
      </c>
      <c r="AE50" s="85" t="s">
        <v>558</v>
      </c>
      <c r="AF50" s="79" t="b">
        <v>0</v>
      </c>
      <c r="AG50" s="79" t="s">
        <v>566</v>
      </c>
      <c r="AH50" s="79"/>
      <c r="AI50" s="85" t="s">
        <v>558</v>
      </c>
      <c r="AJ50" s="79" t="b">
        <v>0</v>
      </c>
      <c r="AK50" s="79">
        <v>22</v>
      </c>
      <c r="AL50" s="85" t="s">
        <v>551</v>
      </c>
      <c r="AM50" s="79" t="s">
        <v>574</v>
      </c>
      <c r="AN50" s="79" t="b">
        <v>0</v>
      </c>
      <c r="AO50" s="85" t="s">
        <v>551</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229</v>
      </c>
      <c r="B51" s="64" t="s">
        <v>263</v>
      </c>
      <c r="C51" s="65" t="s">
        <v>1658</v>
      </c>
      <c r="D51" s="66">
        <v>3</v>
      </c>
      <c r="E51" s="67" t="s">
        <v>132</v>
      </c>
      <c r="F51" s="68">
        <v>35</v>
      </c>
      <c r="G51" s="65"/>
      <c r="H51" s="69"/>
      <c r="I51" s="70"/>
      <c r="J51" s="70"/>
      <c r="K51" s="34" t="s">
        <v>65</v>
      </c>
      <c r="L51" s="77">
        <v>51</v>
      </c>
      <c r="M51" s="77"/>
      <c r="N51" s="72"/>
      <c r="O51" s="79" t="s">
        <v>301</v>
      </c>
      <c r="P51" s="81">
        <v>43588.45045138889</v>
      </c>
      <c r="Q51" s="79" t="s">
        <v>310</v>
      </c>
      <c r="R51" s="79"/>
      <c r="S51" s="79"/>
      <c r="T51" s="79" t="s">
        <v>365</v>
      </c>
      <c r="U51" s="79"/>
      <c r="V51" s="82" t="s">
        <v>396</v>
      </c>
      <c r="W51" s="81">
        <v>43588.45045138889</v>
      </c>
      <c r="X51" s="82" t="s">
        <v>445</v>
      </c>
      <c r="Y51" s="79"/>
      <c r="Z51" s="79"/>
      <c r="AA51" s="85" t="s">
        <v>509</v>
      </c>
      <c r="AB51" s="79"/>
      <c r="AC51" s="79" t="b">
        <v>0</v>
      </c>
      <c r="AD51" s="79">
        <v>0</v>
      </c>
      <c r="AE51" s="85" t="s">
        <v>558</v>
      </c>
      <c r="AF51" s="79" t="b">
        <v>0</v>
      </c>
      <c r="AG51" s="79" t="s">
        <v>566</v>
      </c>
      <c r="AH51" s="79"/>
      <c r="AI51" s="85" t="s">
        <v>558</v>
      </c>
      <c r="AJ51" s="79" t="b">
        <v>0</v>
      </c>
      <c r="AK51" s="79">
        <v>22</v>
      </c>
      <c r="AL51" s="85" t="s">
        <v>551</v>
      </c>
      <c r="AM51" s="79" t="s">
        <v>574</v>
      </c>
      <c r="AN51" s="79" t="b">
        <v>0</v>
      </c>
      <c r="AO51" s="85" t="s">
        <v>551</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5</v>
      </c>
      <c r="BF51" s="48">
        <v>0</v>
      </c>
      <c r="BG51" s="49">
        <v>0</v>
      </c>
      <c r="BH51" s="48">
        <v>0</v>
      </c>
      <c r="BI51" s="49">
        <v>0</v>
      </c>
      <c r="BJ51" s="48">
        <v>19</v>
      </c>
      <c r="BK51" s="49">
        <v>95</v>
      </c>
      <c r="BL51" s="48">
        <v>20</v>
      </c>
    </row>
    <row r="52" spans="1:64" ht="15">
      <c r="A52" s="64" t="s">
        <v>230</v>
      </c>
      <c r="B52" s="64" t="s">
        <v>229</v>
      </c>
      <c r="C52" s="65" t="s">
        <v>1658</v>
      </c>
      <c r="D52" s="66">
        <v>3</v>
      </c>
      <c r="E52" s="67" t="s">
        <v>132</v>
      </c>
      <c r="F52" s="68">
        <v>35</v>
      </c>
      <c r="G52" s="65"/>
      <c r="H52" s="69"/>
      <c r="I52" s="70"/>
      <c r="J52" s="70"/>
      <c r="K52" s="34" t="s">
        <v>65</v>
      </c>
      <c r="L52" s="77">
        <v>52</v>
      </c>
      <c r="M52" s="77"/>
      <c r="N52" s="72"/>
      <c r="O52" s="79" t="s">
        <v>301</v>
      </c>
      <c r="P52" s="81">
        <v>43588.48202546296</v>
      </c>
      <c r="Q52" s="79" t="s">
        <v>315</v>
      </c>
      <c r="R52" s="79"/>
      <c r="S52" s="79"/>
      <c r="T52" s="79"/>
      <c r="U52" s="82" t="s">
        <v>373</v>
      </c>
      <c r="V52" s="82" t="s">
        <v>373</v>
      </c>
      <c r="W52" s="81">
        <v>43588.48202546296</v>
      </c>
      <c r="X52" s="82" t="s">
        <v>446</v>
      </c>
      <c r="Y52" s="79"/>
      <c r="Z52" s="79"/>
      <c r="AA52" s="85" t="s">
        <v>510</v>
      </c>
      <c r="AB52" s="85" t="s">
        <v>551</v>
      </c>
      <c r="AC52" s="79" t="b">
        <v>0</v>
      </c>
      <c r="AD52" s="79">
        <v>0</v>
      </c>
      <c r="AE52" s="85" t="s">
        <v>561</v>
      </c>
      <c r="AF52" s="79" t="b">
        <v>0</v>
      </c>
      <c r="AG52" s="79" t="s">
        <v>567</v>
      </c>
      <c r="AH52" s="79"/>
      <c r="AI52" s="85" t="s">
        <v>558</v>
      </c>
      <c r="AJ52" s="79" t="b">
        <v>0</v>
      </c>
      <c r="AK52" s="79">
        <v>0</v>
      </c>
      <c r="AL52" s="85" t="s">
        <v>558</v>
      </c>
      <c r="AM52" s="79" t="s">
        <v>573</v>
      </c>
      <c r="AN52" s="79" t="b">
        <v>0</v>
      </c>
      <c r="AO52" s="85" t="s">
        <v>551</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230</v>
      </c>
      <c r="B53" s="64" t="s">
        <v>262</v>
      </c>
      <c r="C53" s="65" t="s">
        <v>1658</v>
      </c>
      <c r="D53" s="66">
        <v>3</v>
      </c>
      <c r="E53" s="67" t="s">
        <v>132</v>
      </c>
      <c r="F53" s="68">
        <v>35</v>
      </c>
      <c r="G53" s="65"/>
      <c r="H53" s="69"/>
      <c r="I53" s="70"/>
      <c r="J53" s="70"/>
      <c r="K53" s="34" t="s">
        <v>65</v>
      </c>
      <c r="L53" s="77">
        <v>53</v>
      </c>
      <c r="M53" s="77"/>
      <c r="N53" s="72"/>
      <c r="O53" s="79" t="s">
        <v>301</v>
      </c>
      <c r="P53" s="81">
        <v>43588.48202546296</v>
      </c>
      <c r="Q53" s="79" t="s">
        <v>315</v>
      </c>
      <c r="R53" s="79"/>
      <c r="S53" s="79"/>
      <c r="T53" s="79"/>
      <c r="U53" s="82" t="s">
        <v>373</v>
      </c>
      <c r="V53" s="82" t="s">
        <v>373</v>
      </c>
      <c r="W53" s="81">
        <v>43588.48202546296</v>
      </c>
      <c r="X53" s="82" t="s">
        <v>446</v>
      </c>
      <c r="Y53" s="79"/>
      <c r="Z53" s="79"/>
      <c r="AA53" s="85" t="s">
        <v>510</v>
      </c>
      <c r="AB53" s="85" t="s">
        <v>551</v>
      </c>
      <c r="AC53" s="79" t="b">
        <v>0</v>
      </c>
      <c r="AD53" s="79">
        <v>0</v>
      </c>
      <c r="AE53" s="85" t="s">
        <v>561</v>
      </c>
      <c r="AF53" s="79" t="b">
        <v>0</v>
      </c>
      <c r="AG53" s="79" t="s">
        <v>567</v>
      </c>
      <c r="AH53" s="79"/>
      <c r="AI53" s="85" t="s">
        <v>558</v>
      </c>
      <c r="AJ53" s="79" t="b">
        <v>0</v>
      </c>
      <c r="AK53" s="79">
        <v>0</v>
      </c>
      <c r="AL53" s="85" t="s">
        <v>558</v>
      </c>
      <c r="AM53" s="79" t="s">
        <v>573</v>
      </c>
      <c r="AN53" s="79" t="b">
        <v>0</v>
      </c>
      <c r="AO53" s="85" t="s">
        <v>551</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230</v>
      </c>
      <c r="B54" s="64" t="s">
        <v>263</v>
      </c>
      <c r="C54" s="65" t="s">
        <v>1658</v>
      </c>
      <c r="D54" s="66">
        <v>3</v>
      </c>
      <c r="E54" s="67" t="s">
        <v>132</v>
      </c>
      <c r="F54" s="68">
        <v>35</v>
      </c>
      <c r="G54" s="65"/>
      <c r="H54" s="69"/>
      <c r="I54" s="70"/>
      <c r="J54" s="70"/>
      <c r="K54" s="34" t="s">
        <v>65</v>
      </c>
      <c r="L54" s="77">
        <v>54</v>
      </c>
      <c r="M54" s="77"/>
      <c r="N54" s="72"/>
      <c r="O54" s="79" t="s">
        <v>302</v>
      </c>
      <c r="P54" s="81">
        <v>43588.48202546296</v>
      </c>
      <c r="Q54" s="79" t="s">
        <v>315</v>
      </c>
      <c r="R54" s="79"/>
      <c r="S54" s="79"/>
      <c r="T54" s="79"/>
      <c r="U54" s="82" t="s">
        <v>373</v>
      </c>
      <c r="V54" s="82" t="s">
        <v>373</v>
      </c>
      <c r="W54" s="81">
        <v>43588.48202546296</v>
      </c>
      <c r="X54" s="82" t="s">
        <v>446</v>
      </c>
      <c r="Y54" s="79"/>
      <c r="Z54" s="79"/>
      <c r="AA54" s="85" t="s">
        <v>510</v>
      </c>
      <c r="AB54" s="85" t="s">
        <v>551</v>
      </c>
      <c r="AC54" s="79" t="b">
        <v>0</v>
      </c>
      <c r="AD54" s="79">
        <v>0</v>
      </c>
      <c r="AE54" s="85" t="s">
        <v>561</v>
      </c>
      <c r="AF54" s="79" t="b">
        <v>0</v>
      </c>
      <c r="AG54" s="79" t="s">
        <v>567</v>
      </c>
      <c r="AH54" s="79"/>
      <c r="AI54" s="85" t="s">
        <v>558</v>
      </c>
      <c r="AJ54" s="79" t="b">
        <v>0</v>
      </c>
      <c r="AK54" s="79">
        <v>0</v>
      </c>
      <c r="AL54" s="85" t="s">
        <v>558</v>
      </c>
      <c r="AM54" s="79" t="s">
        <v>573</v>
      </c>
      <c r="AN54" s="79" t="b">
        <v>0</v>
      </c>
      <c r="AO54" s="85" t="s">
        <v>551</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3</v>
      </c>
      <c r="BK54" s="49">
        <v>100</v>
      </c>
      <c r="BL54" s="48">
        <v>3</v>
      </c>
    </row>
    <row r="55" spans="1:64" ht="15">
      <c r="A55" s="64" t="s">
        <v>231</v>
      </c>
      <c r="B55" s="64" t="s">
        <v>262</v>
      </c>
      <c r="C55" s="65" t="s">
        <v>1658</v>
      </c>
      <c r="D55" s="66">
        <v>3</v>
      </c>
      <c r="E55" s="67" t="s">
        <v>132</v>
      </c>
      <c r="F55" s="68">
        <v>35</v>
      </c>
      <c r="G55" s="65"/>
      <c r="H55" s="69"/>
      <c r="I55" s="70"/>
      <c r="J55" s="70"/>
      <c r="K55" s="34" t="s">
        <v>65</v>
      </c>
      <c r="L55" s="77">
        <v>55</v>
      </c>
      <c r="M55" s="77"/>
      <c r="N55" s="72"/>
      <c r="O55" s="79" t="s">
        <v>301</v>
      </c>
      <c r="P55" s="81">
        <v>43588.52798611111</v>
      </c>
      <c r="Q55" s="79" t="s">
        <v>310</v>
      </c>
      <c r="R55" s="79"/>
      <c r="S55" s="79"/>
      <c r="T55" s="79" t="s">
        <v>365</v>
      </c>
      <c r="U55" s="79"/>
      <c r="V55" s="82" t="s">
        <v>397</v>
      </c>
      <c r="W55" s="81">
        <v>43588.52798611111</v>
      </c>
      <c r="X55" s="82" t="s">
        <v>447</v>
      </c>
      <c r="Y55" s="79"/>
      <c r="Z55" s="79"/>
      <c r="AA55" s="85" t="s">
        <v>511</v>
      </c>
      <c r="AB55" s="79"/>
      <c r="AC55" s="79" t="b">
        <v>0</v>
      </c>
      <c r="AD55" s="79">
        <v>0</v>
      </c>
      <c r="AE55" s="85" t="s">
        <v>558</v>
      </c>
      <c r="AF55" s="79" t="b">
        <v>0</v>
      </c>
      <c r="AG55" s="79" t="s">
        <v>566</v>
      </c>
      <c r="AH55" s="79"/>
      <c r="AI55" s="85" t="s">
        <v>558</v>
      </c>
      <c r="AJ55" s="79" t="b">
        <v>0</v>
      </c>
      <c r="AK55" s="79">
        <v>22</v>
      </c>
      <c r="AL55" s="85" t="s">
        <v>551</v>
      </c>
      <c r="AM55" s="79" t="s">
        <v>572</v>
      </c>
      <c r="AN55" s="79" t="b">
        <v>0</v>
      </c>
      <c r="AO55" s="85" t="s">
        <v>551</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231</v>
      </c>
      <c r="B56" s="64" t="s">
        <v>263</v>
      </c>
      <c r="C56" s="65" t="s">
        <v>1658</v>
      </c>
      <c r="D56" s="66">
        <v>3</v>
      </c>
      <c r="E56" s="67" t="s">
        <v>132</v>
      </c>
      <c r="F56" s="68">
        <v>35</v>
      </c>
      <c r="G56" s="65"/>
      <c r="H56" s="69"/>
      <c r="I56" s="70"/>
      <c r="J56" s="70"/>
      <c r="K56" s="34" t="s">
        <v>65</v>
      </c>
      <c r="L56" s="77">
        <v>56</v>
      </c>
      <c r="M56" s="77"/>
      <c r="N56" s="72"/>
      <c r="O56" s="79" t="s">
        <v>301</v>
      </c>
      <c r="P56" s="81">
        <v>43588.52798611111</v>
      </c>
      <c r="Q56" s="79" t="s">
        <v>310</v>
      </c>
      <c r="R56" s="79"/>
      <c r="S56" s="79"/>
      <c r="T56" s="79" t="s">
        <v>365</v>
      </c>
      <c r="U56" s="79"/>
      <c r="V56" s="82" t="s">
        <v>397</v>
      </c>
      <c r="W56" s="81">
        <v>43588.52798611111</v>
      </c>
      <c r="X56" s="82" t="s">
        <v>447</v>
      </c>
      <c r="Y56" s="79"/>
      <c r="Z56" s="79"/>
      <c r="AA56" s="85" t="s">
        <v>511</v>
      </c>
      <c r="AB56" s="79"/>
      <c r="AC56" s="79" t="b">
        <v>0</v>
      </c>
      <c r="AD56" s="79">
        <v>0</v>
      </c>
      <c r="AE56" s="85" t="s">
        <v>558</v>
      </c>
      <c r="AF56" s="79" t="b">
        <v>0</v>
      </c>
      <c r="AG56" s="79" t="s">
        <v>566</v>
      </c>
      <c r="AH56" s="79"/>
      <c r="AI56" s="85" t="s">
        <v>558</v>
      </c>
      <c r="AJ56" s="79" t="b">
        <v>0</v>
      </c>
      <c r="AK56" s="79">
        <v>22</v>
      </c>
      <c r="AL56" s="85" t="s">
        <v>551</v>
      </c>
      <c r="AM56" s="79" t="s">
        <v>572</v>
      </c>
      <c r="AN56" s="79" t="b">
        <v>0</v>
      </c>
      <c r="AO56" s="85" t="s">
        <v>551</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5</v>
      </c>
      <c r="BF56" s="48">
        <v>0</v>
      </c>
      <c r="BG56" s="49">
        <v>0</v>
      </c>
      <c r="BH56" s="48">
        <v>0</v>
      </c>
      <c r="BI56" s="49">
        <v>0</v>
      </c>
      <c r="BJ56" s="48">
        <v>19</v>
      </c>
      <c r="BK56" s="49">
        <v>95</v>
      </c>
      <c r="BL56" s="48">
        <v>20</v>
      </c>
    </row>
    <row r="57" spans="1:64" ht="15">
      <c r="A57" s="64" t="s">
        <v>232</v>
      </c>
      <c r="B57" s="64" t="s">
        <v>262</v>
      </c>
      <c r="C57" s="65" t="s">
        <v>1658</v>
      </c>
      <c r="D57" s="66">
        <v>3</v>
      </c>
      <c r="E57" s="67" t="s">
        <v>132</v>
      </c>
      <c r="F57" s="68">
        <v>35</v>
      </c>
      <c r="G57" s="65"/>
      <c r="H57" s="69"/>
      <c r="I57" s="70"/>
      <c r="J57" s="70"/>
      <c r="K57" s="34" t="s">
        <v>65</v>
      </c>
      <c r="L57" s="77">
        <v>57</v>
      </c>
      <c r="M57" s="77"/>
      <c r="N57" s="72"/>
      <c r="O57" s="79" t="s">
        <v>301</v>
      </c>
      <c r="P57" s="81">
        <v>43588.53167824074</v>
      </c>
      <c r="Q57" s="79" t="s">
        <v>310</v>
      </c>
      <c r="R57" s="79"/>
      <c r="S57" s="79"/>
      <c r="T57" s="79" t="s">
        <v>365</v>
      </c>
      <c r="U57" s="79"/>
      <c r="V57" s="82" t="s">
        <v>398</v>
      </c>
      <c r="W57" s="81">
        <v>43588.53167824074</v>
      </c>
      <c r="X57" s="82" t="s">
        <v>448</v>
      </c>
      <c r="Y57" s="79"/>
      <c r="Z57" s="79"/>
      <c r="AA57" s="85" t="s">
        <v>512</v>
      </c>
      <c r="AB57" s="79"/>
      <c r="AC57" s="79" t="b">
        <v>0</v>
      </c>
      <c r="AD57" s="79">
        <v>0</v>
      </c>
      <c r="AE57" s="85" t="s">
        <v>558</v>
      </c>
      <c r="AF57" s="79" t="b">
        <v>0</v>
      </c>
      <c r="AG57" s="79" t="s">
        <v>566</v>
      </c>
      <c r="AH57" s="79"/>
      <c r="AI57" s="85" t="s">
        <v>558</v>
      </c>
      <c r="AJ57" s="79" t="b">
        <v>0</v>
      </c>
      <c r="AK57" s="79">
        <v>0</v>
      </c>
      <c r="AL57" s="85" t="s">
        <v>551</v>
      </c>
      <c r="AM57" s="79" t="s">
        <v>574</v>
      </c>
      <c r="AN57" s="79" t="b">
        <v>0</v>
      </c>
      <c r="AO57" s="85" t="s">
        <v>551</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232</v>
      </c>
      <c r="B58" s="64" t="s">
        <v>263</v>
      </c>
      <c r="C58" s="65" t="s">
        <v>1658</v>
      </c>
      <c r="D58" s="66">
        <v>3</v>
      </c>
      <c r="E58" s="67" t="s">
        <v>132</v>
      </c>
      <c r="F58" s="68">
        <v>35</v>
      </c>
      <c r="G58" s="65"/>
      <c r="H58" s="69"/>
      <c r="I58" s="70"/>
      <c r="J58" s="70"/>
      <c r="K58" s="34" t="s">
        <v>65</v>
      </c>
      <c r="L58" s="77">
        <v>58</v>
      </c>
      <c r="M58" s="77"/>
      <c r="N58" s="72"/>
      <c r="O58" s="79" t="s">
        <v>301</v>
      </c>
      <c r="P58" s="81">
        <v>43588.53167824074</v>
      </c>
      <c r="Q58" s="79" t="s">
        <v>310</v>
      </c>
      <c r="R58" s="79"/>
      <c r="S58" s="79"/>
      <c r="T58" s="79" t="s">
        <v>365</v>
      </c>
      <c r="U58" s="79"/>
      <c r="V58" s="82" t="s">
        <v>398</v>
      </c>
      <c r="W58" s="81">
        <v>43588.53167824074</v>
      </c>
      <c r="X58" s="82" t="s">
        <v>448</v>
      </c>
      <c r="Y58" s="79"/>
      <c r="Z58" s="79"/>
      <c r="AA58" s="85" t="s">
        <v>512</v>
      </c>
      <c r="AB58" s="79"/>
      <c r="AC58" s="79" t="b">
        <v>0</v>
      </c>
      <c r="AD58" s="79">
        <v>0</v>
      </c>
      <c r="AE58" s="85" t="s">
        <v>558</v>
      </c>
      <c r="AF58" s="79" t="b">
        <v>0</v>
      </c>
      <c r="AG58" s="79" t="s">
        <v>566</v>
      </c>
      <c r="AH58" s="79"/>
      <c r="AI58" s="85" t="s">
        <v>558</v>
      </c>
      <c r="AJ58" s="79" t="b">
        <v>0</v>
      </c>
      <c r="AK58" s="79">
        <v>0</v>
      </c>
      <c r="AL58" s="85" t="s">
        <v>551</v>
      </c>
      <c r="AM58" s="79" t="s">
        <v>574</v>
      </c>
      <c r="AN58" s="79" t="b">
        <v>0</v>
      </c>
      <c r="AO58" s="85" t="s">
        <v>551</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5</v>
      </c>
      <c r="BF58" s="48">
        <v>0</v>
      </c>
      <c r="BG58" s="49">
        <v>0</v>
      </c>
      <c r="BH58" s="48">
        <v>0</v>
      </c>
      <c r="BI58" s="49">
        <v>0</v>
      </c>
      <c r="BJ58" s="48">
        <v>19</v>
      </c>
      <c r="BK58" s="49">
        <v>95</v>
      </c>
      <c r="BL58" s="48">
        <v>20</v>
      </c>
    </row>
    <row r="59" spans="1:64" ht="15">
      <c r="A59" s="64" t="s">
        <v>233</v>
      </c>
      <c r="B59" s="64" t="s">
        <v>262</v>
      </c>
      <c r="C59" s="65" t="s">
        <v>1658</v>
      </c>
      <c r="D59" s="66">
        <v>3</v>
      </c>
      <c r="E59" s="67" t="s">
        <v>132</v>
      </c>
      <c r="F59" s="68">
        <v>35</v>
      </c>
      <c r="G59" s="65"/>
      <c r="H59" s="69"/>
      <c r="I59" s="70"/>
      <c r="J59" s="70"/>
      <c r="K59" s="34" t="s">
        <v>65</v>
      </c>
      <c r="L59" s="77">
        <v>59</v>
      </c>
      <c r="M59" s="77"/>
      <c r="N59" s="72"/>
      <c r="O59" s="79" t="s">
        <v>301</v>
      </c>
      <c r="P59" s="81">
        <v>43588.597592592596</v>
      </c>
      <c r="Q59" s="79" t="s">
        <v>310</v>
      </c>
      <c r="R59" s="79"/>
      <c r="S59" s="79"/>
      <c r="T59" s="79" t="s">
        <v>365</v>
      </c>
      <c r="U59" s="79"/>
      <c r="V59" s="82" t="s">
        <v>399</v>
      </c>
      <c r="W59" s="81">
        <v>43588.597592592596</v>
      </c>
      <c r="X59" s="82" t="s">
        <v>449</v>
      </c>
      <c r="Y59" s="79"/>
      <c r="Z59" s="79"/>
      <c r="AA59" s="85" t="s">
        <v>513</v>
      </c>
      <c r="AB59" s="79"/>
      <c r="AC59" s="79" t="b">
        <v>0</v>
      </c>
      <c r="AD59" s="79">
        <v>0</v>
      </c>
      <c r="AE59" s="85" t="s">
        <v>558</v>
      </c>
      <c r="AF59" s="79" t="b">
        <v>0</v>
      </c>
      <c r="AG59" s="79" t="s">
        <v>566</v>
      </c>
      <c r="AH59" s="79"/>
      <c r="AI59" s="85" t="s">
        <v>558</v>
      </c>
      <c r="AJ59" s="79" t="b">
        <v>0</v>
      </c>
      <c r="AK59" s="79">
        <v>0</v>
      </c>
      <c r="AL59" s="85" t="s">
        <v>551</v>
      </c>
      <c r="AM59" s="79" t="s">
        <v>573</v>
      </c>
      <c r="AN59" s="79" t="b">
        <v>0</v>
      </c>
      <c r="AO59" s="85" t="s">
        <v>551</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233</v>
      </c>
      <c r="B60" s="64" t="s">
        <v>263</v>
      </c>
      <c r="C60" s="65" t="s">
        <v>1658</v>
      </c>
      <c r="D60" s="66">
        <v>3</v>
      </c>
      <c r="E60" s="67" t="s">
        <v>132</v>
      </c>
      <c r="F60" s="68">
        <v>35</v>
      </c>
      <c r="G60" s="65"/>
      <c r="H60" s="69"/>
      <c r="I60" s="70"/>
      <c r="J60" s="70"/>
      <c r="K60" s="34" t="s">
        <v>65</v>
      </c>
      <c r="L60" s="77">
        <v>60</v>
      </c>
      <c r="M60" s="77"/>
      <c r="N60" s="72"/>
      <c r="O60" s="79" t="s">
        <v>301</v>
      </c>
      <c r="P60" s="81">
        <v>43588.597592592596</v>
      </c>
      <c r="Q60" s="79" t="s">
        <v>310</v>
      </c>
      <c r="R60" s="79"/>
      <c r="S60" s="79"/>
      <c r="T60" s="79" t="s">
        <v>365</v>
      </c>
      <c r="U60" s="79"/>
      <c r="V60" s="82" t="s">
        <v>399</v>
      </c>
      <c r="W60" s="81">
        <v>43588.597592592596</v>
      </c>
      <c r="X60" s="82" t="s">
        <v>449</v>
      </c>
      <c r="Y60" s="79"/>
      <c r="Z60" s="79"/>
      <c r="AA60" s="85" t="s">
        <v>513</v>
      </c>
      <c r="AB60" s="79"/>
      <c r="AC60" s="79" t="b">
        <v>0</v>
      </c>
      <c r="AD60" s="79">
        <v>0</v>
      </c>
      <c r="AE60" s="85" t="s">
        <v>558</v>
      </c>
      <c r="AF60" s="79" t="b">
        <v>0</v>
      </c>
      <c r="AG60" s="79" t="s">
        <v>566</v>
      </c>
      <c r="AH60" s="79"/>
      <c r="AI60" s="85" t="s">
        <v>558</v>
      </c>
      <c r="AJ60" s="79" t="b">
        <v>0</v>
      </c>
      <c r="AK60" s="79">
        <v>0</v>
      </c>
      <c r="AL60" s="85" t="s">
        <v>551</v>
      </c>
      <c r="AM60" s="79" t="s">
        <v>573</v>
      </c>
      <c r="AN60" s="79" t="b">
        <v>0</v>
      </c>
      <c r="AO60" s="85" t="s">
        <v>551</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5</v>
      </c>
      <c r="BF60" s="48">
        <v>0</v>
      </c>
      <c r="BG60" s="49">
        <v>0</v>
      </c>
      <c r="BH60" s="48">
        <v>0</v>
      </c>
      <c r="BI60" s="49">
        <v>0</v>
      </c>
      <c r="BJ60" s="48">
        <v>19</v>
      </c>
      <c r="BK60" s="49">
        <v>95</v>
      </c>
      <c r="BL60" s="48">
        <v>20</v>
      </c>
    </row>
    <row r="61" spans="1:64" ht="15">
      <c r="A61" s="64" t="s">
        <v>234</v>
      </c>
      <c r="B61" s="64" t="s">
        <v>262</v>
      </c>
      <c r="C61" s="65" t="s">
        <v>1658</v>
      </c>
      <c r="D61" s="66">
        <v>3</v>
      </c>
      <c r="E61" s="67" t="s">
        <v>132</v>
      </c>
      <c r="F61" s="68">
        <v>35</v>
      </c>
      <c r="G61" s="65"/>
      <c r="H61" s="69"/>
      <c r="I61" s="70"/>
      <c r="J61" s="70"/>
      <c r="K61" s="34" t="s">
        <v>65</v>
      </c>
      <c r="L61" s="77">
        <v>61</v>
      </c>
      <c r="M61" s="77"/>
      <c r="N61" s="72"/>
      <c r="O61" s="79" t="s">
        <v>301</v>
      </c>
      <c r="P61" s="81">
        <v>43588.642905092594</v>
      </c>
      <c r="Q61" s="79" t="s">
        <v>310</v>
      </c>
      <c r="R61" s="79"/>
      <c r="S61" s="79"/>
      <c r="T61" s="79" t="s">
        <v>365</v>
      </c>
      <c r="U61" s="79"/>
      <c r="V61" s="82" t="s">
        <v>400</v>
      </c>
      <c r="W61" s="81">
        <v>43588.642905092594</v>
      </c>
      <c r="X61" s="82" t="s">
        <v>450</v>
      </c>
      <c r="Y61" s="79"/>
      <c r="Z61" s="79"/>
      <c r="AA61" s="85" t="s">
        <v>514</v>
      </c>
      <c r="AB61" s="79"/>
      <c r="AC61" s="79" t="b">
        <v>0</v>
      </c>
      <c r="AD61" s="79">
        <v>0</v>
      </c>
      <c r="AE61" s="85" t="s">
        <v>558</v>
      </c>
      <c r="AF61" s="79" t="b">
        <v>0</v>
      </c>
      <c r="AG61" s="79" t="s">
        <v>566</v>
      </c>
      <c r="AH61" s="79"/>
      <c r="AI61" s="85" t="s">
        <v>558</v>
      </c>
      <c r="AJ61" s="79" t="b">
        <v>0</v>
      </c>
      <c r="AK61" s="79">
        <v>22</v>
      </c>
      <c r="AL61" s="85" t="s">
        <v>551</v>
      </c>
      <c r="AM61" s="79" t="s">
        <v>574</v>
      </c>
      <c r="AN61" s="79" t="b">
        <v>0</v>
      </c>
      <c r="AO61" s="85" t="s">
        <v>551</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234</v>
      </c>
      <c r="B62" s="64" t="s">
        <v>263</v>
      </c>
      <c r="C62" s="65" t="s">
        <v>1658</v>
      </c>
      <c r="D62" s="66">
        <v>3</v>
      </c>
      <c r="E62" s="67" t="s">
        <v>132</v>
      </c>
      <c r="F62" s="68">
        <v>35</v>
      </c>
      <c r="G62" s="65"/>
      <c r="H62" s="69"/>
      <c r="I62" s="70"/>
      <c r="J62" s="70"/>
      <c r="K62" s="34" t="s">
        <v>65</v>
      </c>
      <c r="L62" s="77">
        <v>62</v>
      </c>
      <c r="M62" s="77"/>
      <c r="N62" s="72"/>
      <c r="O62" s="79" t="s">
        <v>301</v>
      </c>
      <c r="P62" s="81">
        <v>43588.642905092594</v>
      </c>
      <c r="Q62" s="79" t="s">
        <v>310</v>
      </c>
      <c r="R62" s="79"/>
      <c r="S62" s="79"/>
      <c r="T62" s="79" t="s">
        <v>365</v>
      </c>
      <c r="U62" s="79"/>
      <c r="V62" s="82" t="s">
        <v>400</v>
      </c>
      <c r="W62" s="81">
        <v>43588.642905092594</v>
      </c>
      <c r="X62" s="82" t="s">
        <v>450</v>
      </c>
      <c r="Y62" s="79"/>
      <c r="Z62" s="79"/>
      <c r="AA62" s="85" t="s">
        <v>514</v>
      </c>
      <c r="AB62" s="79"/>
      <c r="AC62" s="79" t="b">
        <v>0</v>
      </c>
      <c r="AD62" s="79">
        <v>0</v>
      </c>
      <c r="AE62" s="85" t="s">
        <v>558</v>
      </c>
      <c r="AF62" s="79" t="b">
        <v>0</v>
      </c>
      <c r="AG62" s="79" t="s">
        <v>566</v>
      </c>
      <c r="AH62" s="79"/>
      <c r="AI62" s="85" t="s">
        <v>558</v>
      </c>
      <c r="AJ62" s="79" t="b">
        <v>0</v>
      </c>
      <c r="AK62" s="79">
        <v>22</v>
      </c>
      <c r="AL62" s="85" t="s">
        <v>551</v>
      </c>
      <c r="AM62" s="79" t="s">
        <v>574</v>
      </c>
      <c r="AN62" s="79" t="b">
        <v>0</v>
      </c>
      <c r="AO62" s="85" t="s">
        <v>551</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5</v>
      </c>
      <c r="BF62" s="48">
        <v>0</v>
      </c>
      <c r="BG62" s="49">
        <v>0</v>
      </c>
      <c r="BH62" s="48">
        <v>0</v>
      </c>
      <c r="BI62" s="49">
        <v>0</v>
      </c>
      <c r="BJ62" s="48">
        <v>19</v>
      </c>
      <c r="BK62" s="49">
        <v>95</v>
      </c>
      <c r="BL62" s="48">
        <v>20</v>
      </c>
    </row>
    <row r="63" spans="1:64" ht="15">
      <c r="A63" s="64" t="s">
        <v>235</v>
      </c>
      <c r="B63" s="64" t="s">
        <v>262</v>
      </c>
      <c r="C63" s="65" t="s">
        <v>1658</v>
      </c>
      <c r="D63" s="66">
        <v>3</v>
      </c>
      <c r="E63" s="67" t="s">
        <v>132</v>
      </c>
      <c r="F63" s="68">
        <v>35</v>
      </c>
      <c r="G63" s="65"/>
      <c r="H63" s="69"/>
      <c r="I63" s="70"/>
      <c r="J63" s="70"/>
      <c r="K63" s="34" t="s">
        <v>65</v>
      </c>
      <c r="L63" s="77">
        <v>63</v>
      </c>
      <c r="M63" s="77"/>
      <c r="N63" s="72"/>
      <c r="O63" s="79" t="s">
        <v>301</v>
      </c>
      <c r="P63" s="81">
        <v>43588.674305555556</v>
      </c>
      <c r="Q63" s="79" t="s">
        <v>310</v>
      </c>
      <c r="R63" s="79"/>
      <c r="S63" s="79"/>
      <c r="T63" s="79" t="s">
        <v>365</v>
      </c>
      <c r="U63" s="79"/>
      <c r="V63" s="82" t="s">
        <v>401</v>
      </c>
      <c r="W63" s="81">
        <v>43588.674305555556</v>
      </c>
      <c r="X63" s="82" t="s">
        <v>451</v>
      </c>
      <c r="Y63" s="79"/>
      <c r="Z63" s="79"/>
      <c r="AA63" s="85" t="s">
        <v>515</v>
      </c>
      <c r="AB63" s="79"/>
      <c r="AC63" s="79" t="b">
        <v>0</v>
      </c>
      <c r="AD63" s="79">
        <v>0</v>
      </c>
      <c r="AE63" s="85" t="s">
        <v>558</v>
      </c>
      <c r="AF63" s="79" t="b">
        <v>0</v>
      </c>
      <c r="AG63" s="79" t="s">
        <v>566</v>
      </c>
      <c r="AH63" s="79"/>
      <c r="AI63" s="85" t="s">
        <v>558</v>
      </c>
      <c r="AJ63" s="79" t="b">
        <v>0</v>
      </c>
      <c r="AK63" s="79">
        <v>0</v>
      </c>
      <c r="AL63" s="85" t="s">
        <v>551</v>
      </c>
      <c r="AM63" s="79" t="s">
        <v>572</v>
      </c>
      <c r="AN63" s="79" t="b">
        <v>0</v>
      </c>
      <c r="AO63" s="85" t="s">
        <v>551</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235</v>
      </c>
      <c r="B64" s="64" t="s">
        <v>263</v>
      </c>
      <c r="C64" s="65" t="s">
        <v>1658</v>
      </c>
      <c r="D64" s="66">
        <v>3</v>
      </c>
      <c r="E64" s="67" t="s">
        <v>132</v>
      </c>
      <c r="F64" s="68">
        <v>35</v>
      </c>
      <c r="G64" s="65"/>
      <c r="H64" s="69"/>
      <c r="I64" s="70"/>
      <c r="J64" s="70"/>
      <c r="K64" s="34" t="s">
        <v>65</v>
      </c>
      <c r="L64" s="77">
        <v>64</v>
      </c>
      <c r="M64" s="77"/>
      <c r="N64" s="72"/>
      <c r="O64" s="79" t="s">
        <v>301</v>
      </c>
      <c r="P64" s="81">
        <v>43588.674305555556</v>
      </c>
      <c r="Q64" s="79" t="s">
        <v>310</v>
      </c>
      <c r="R64" s="79"/>
      <c r="S64" s="79"/>
      <c r="T64" s="79" t="s">
        <v>365</v>
      </c>
      <c r="U64" s="79"/>
      <c r="V64" s="82" t="s">
        <v>401</v>
      </c>
      <c r="W64" s="81">
        <v>43588.674305555556</v>
      </c>
      <c r="X64" s="82" t="s">
        <v>451</v>
      </c>
      <c r="Y64" s="79"/>
      <c r="Z64" s="79"/>
      <c r="AA64" s="85" t="s">
        <v>515</v>
      </c>
      <c r="AB64" s="79"/>
      <c r="AC64" s="79" t="b">
        <v>0</v>
      </c>
      <c r="AD64" s="79">
        <v>0</v>
      </c>
      <c r="AE64" s="85" t="s">
        <v>558</v>
      </c>
      <c r="AF64" s="79" t="b">
        <v>0</v>
      </c>
      <c r="AG64" s="79" t="s">
        <v>566</v>
      </c>
      <c r="AH64" s="79"/>
      <c r="AI64" s="85" t="s">
        <v>558</v>
      </c>
      <c r="AJ64" s="79" t="b">
        <v>0</v>
      </c>
      <c r="AK64" s="79">
        <v>0</v>
      </c>
      <c r="AL64" s="85" t="s">
        <v>551</v>
      </c>
      <c r="AM64" s="79" t="s">
        <v>572</v>
      </c>
      <c r="AN64" s="79" t="b">
        <v>0</v>
      </c>
      <c r="AO64" s="85" t="s">
        <v>551</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5</v>
      </c>
      <c r="BF64" s="48">
        <v>0</v>
      </c>
      <c r="BG64" s="49">
        <v>0</v>
      </c>
      <c r="BH64" s="48">
        <v>0</v>
      </c>
      <c r="BI64" s="49">
        <v>0</v>
      </c>
      <c r="BJ64" s="48">
        <v>19</v>
      </c>
      <c r="BK64" s="49">
        <v>95</v>
      </c>
      <c r="BL64" s="48">
        <v>20</v>
      </c>
    </row>
    <row r="65" spans="1:64" ht="15">
      <c r="A65" s="64" t="s">
        <v>236</v>
      </c>
      <c r="B65" s="64" t="s">
        <v>262</v>
      </c>
      <c r="C65" s="65" t="s">
        <v>1658</v>
      </c>
      <c r="D65" s="66">
        <v>3</v>
      </c>
      <c r="E65" s="67" t="s">
        <v>132</v>
      </c>
      <c r="F65" s="68">
        <v>35</v>
      </c>
      <c r="G65" s="65"/>
      <c r="H65" s="69"/>
      <c r="I65" s="70"/>
      <c r="J65" s="70"/>
      <c r="K65" s="34" t="s">
        <v>65</v>
      </c>
      <c r="L65" s="77">
        <v>65</v>
      </c>
      <c r="M65" s="77"/>
      <c r="N65" s="72"/>
      <c r="O65" s="79" t="s">
        <v>301</v>
      </c>
      <c r="P65" s="81">
        <v>43588.68378472222</v>
      </c>
      <c r="Q65" s="79" t="s">
        <v>310</v>
      </c>
      <c r="R65" s="79"/>
      <c r="S65" s="79"/>
      <c r="T65" s="79" t="s">
        <v>365</v>
      </c>
      <c r="U65" s="79"/>
      <c r="V65" s="82" t="s">
        <v>402</v>
      </c>
      <c r="W65" s="81">
        <v>43588.68378472222</v>
      </c>
      <c r="X65" s="82" t="s">
        <v>452</v>
      </c>
      <c r="Y65" s="79"/>
      <c r="Z65" s="79"/>
      <c r="AA65" s="85" t="s">
        <v>516</v>
      </c>
      <c r="AB65" s="79"/>
      <c r="AC65" s="79" t="b">
        <v>0</v>
      </c>
      <c r="AD65" s="79">
        <v>0</v>
      </c>
      <c r="AE65" s="85" t="s">
        <v>558</v>
      </c>
      <c r="AF65" s="79" t="b">
        <v>0</v>
      </c>
      <c r="AG65" s="79" t="s">
        <v>566</v>
      </c>
      <c r="AH65" s="79"/>
      <c r="AI65" s="85" t="s">
        <v>558</v>
      </c>
      <c r="AJ65" s="79" t="b">
        <v>0</v>
      </c>
      <c r="AK65" s="79">
        <v>22</v>
      </c>
      <c r="AL65" s="85" t="s">
        <v>551</v>
      </c>
      <c r="AM65" s="79" t="s">
        <v>573</v>
      </c>
      <c r="AN65" s="79" t="b">
        <v>0</v>
      </c>
      <c r="AO65" s="85" t="s">
        <v>551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236</v>
      </c>
      <c r="B66" s="64" t="s">
        <v>263</v>
      </c>
      <c r="C66" s="65" t="s">
        <v>1658</v>
      </c>
      <c r="D66" s="66">
        <v>3</v>
      </c>
      <c r="E66" s="67" t="s">
        <v>132</v>
      </c>
      <c r="F66" s="68">
        <v>35</v>
      </c>
      <c r="G66" s="65"/>
      <c r="H66" s="69"/>
      <c r="I66" s="70"/>
      <c r="J66" s="70"/>
      <c r="K66" s="34" t="s">
        <v>65</v>
      </c>
      <c r="L66" s="77">
        <v>66</v>
      </c>
      <c r="M66" s="77"/>
      <c r="N66" s="72"/>
      <c r="O66" s="79" t="s">
        <v>301</v>
      </c>
      <c r="P66" s="81">
        <v>43588.68378472222</v>
      </c>
      <c r="Q66" s="79" t="s">
        <v>310</v>
      </c>
      <c r="R66" s="79"/>
      <c r="S66" s="79"/>
      <c r="T66" s="79" t="s">
        <v>365</v>
      </c>
      <c r="U66" s="79"/>
      <c r="V66" s="82" t="s">
        <v>402</v>
      </c>
      <c r="W66" s="81">
        <v>43588.68378472222</v>
      </c>
      <c r="X66" s="82" t="s">
        <v>452</v>
      </c>
      <c r="Y66" s="79"/>
      <c r="Z66" s="79"/>
      <c r="AA66" s="85" t="s">
        <v>516</v>
      </c>
      <c r="AB66" s="79"/>
      <c r="AC66" s="79" t="b">
        <v>0</v>
      </c>
      <c r="AD66" s="79">
        <v>0</v>
      </c>
      <c r="AE66" s="85" t="s">
        <v>558</v>
      </c>
      <c r="AF66" s="79" t="b">
        <v>0</v>
      </c>
      <c r="AG66" s="79" t="s">
        <v>566</v>
      </c>
      <c r="AH66" s="79"/>
      <c r="AI66" s="85" t="s">
        <v>558</v>
      </c>
      <c r="AJ66" s="79" t="b">
        <v>0</v>
      </c>
      <c r="AK66" s="79">
        <v>22</v>
      </c>
      <c r="AL66" s="85" t="s">
        <v>551</v>
      </c>
      <c r="AM66" s="79" t="s">
        <v>573</v>
      </c>
      <c r="AN66" s="79" t="b">
        <v>0</v>
      </c>
      <c r="AO66" s="85" t="s">
        <v>551</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5</v>
      </c>
      <c r="BF66" s="48">
        <v>0</v>
      </c>
      <c r="BG66" s="49">
        <v>0</v>
      </c>
      <c r="BH66" s="48">
        <v>0</v>
      </c>
      <c r="BI66" s="49">
        <v>0</v>
      </c>
      <c r="BJ66" s="48">
        <v>19</v>
      </c>
      <c r="BK66" s="49">
        <v>95</v>
      </c>
      <c r="BL66" s="48">
        <v>20</v>
      </c>
    </row>
    <row r="67" spans="1:64" ht="15">
      <c r="A67" s="64" t="s">
        <v>237</v>
      </c>
      <c r="B67" s="64" t="s">
        <v>262</v>
      </c>
      <c r="C67" s="65" t="s">
        <v>1658</v>
      </c>
      <c r="D67" s="66">
        <v>3</v>
      </c>
      <c r="E67" s="67" t="s">
        <v>132</v>
      </c>
      <c r="F67" s="68">
        <v>35</v>
      </c>
      <c r="G67" s="65"/>
      <c r="H67" s="69"/>
      <c r="I67" s="70"/>
      <c r="J67" s="70"/>
      <c r="K67" s="34" t="s">
        <v>65</v>
      </c>
      <c r="L67" s="77">
        <v>67</v>
      </c>
      <c r="M67" s="77"/>
      <c r="N67" s="72"/>
      <c r="O67" s="79" t="s">
        <v>301</v>
      </c>
      <c r="P67" s="81">
        <v>43588.6875</v>
      </c>
      <c r="Q67" s="79" t="s">
        <v>310</v>
      </c>
      <c r="R67" s="79"/>
      <c r="S67" s="79"/>
      <c r="T67" s="79" t="s">
        <v>365</v>
      </c>
      <c r="U67" s="79"/>
      <c r="V67" s="82" t="s">
        <v>403</v>
      </c>
      <c r="W67" s="81">
        <v>43588.6875</v>
      </c>
      <c r="X67" s="82" t="s">
        <v>453</v>
      </c>
      <c r="Y67" s="79"/>
      <c r="Z67" s="79"/>
      <c r="AA67" s="85" t="s">
        <v>517</v>
      </c>
      <c r="AB67" s="79"/>
      <c r="AC67" s="79" t="b">
        <v>0</v>
      </c>
      <c r="AD67" s="79">
        <v>0</v>
      </c>
      <c r="AE67" s="85" t="s">
        <v>558</v>
      </c>
      <c r="AF67" s="79" t="b">
        <v>0</v>
      </c>
      <c r="AG67" s="79" t="s">
        <v>566</v>
      </c>
      <c r="AH67" s="79"/>
      <c r="AI67" s="85" t="s">
        <v>558</v>
      </c>
      <c r="AJ67" s="79" t="b">
        <v>0</v>
      </c>
      <c r="AK67" s="79">
        <v>22</v>
      </c>
      <c r="AL67" s="85" t="s">
        <v>551</v>
      </c>
      <c r="AM67" s="79" t="s">
        <v>574</v>
      </c>
      <c r="AN67" s="79" t="b">
        <v>0</v>
      </c>
      <c r="AO67" s="85" t="s">
        <v>551</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237</v>
      </c>
      <c r="B68" s="64" t="s">
        <v>263</v>
      </c>
      <c r="C68" s="65" t="s">
        <v>1658</v>
      </c>
      <c r="D68" s="66">
        <v>3</v>
      </c>
      <c r="E68" s="67" t="s">
        <v>132</v>
      </c>
      <c r="F68" s="68">
        <v>35</v>
      </c>
      <c r="G68" s="65"/>
      <c r="H68" s="69"/>
      <c r="I68" s="70"/>
      <c r="J68" s="70"/>
      <c r="K68" s="34" t="s">
        <v>65</v>
      </c>
      <c r="L68" s="77">
        <v>68</v>
      </c>
      <c r="M68" s="77"/>
      <c r="N68" s="72"/>
      <c r="O68" s="79" t="s">
        <v>301</v>
      </c>
      <c r="P68" s="81">
        <v>43588.6875</v>
      </c>
      <c r="Q68" s="79" t="s">
        <v>310</v>
      </c>
      <c r="R68" s="79"/>
      <c r="S68" s="79"/>
      <c r="T68" s="79" t="s">
        <v>365</v>
      </c>
      <c r="U68" s="79"/>
      <c r="V68" s="82" t="s">
        <v>403</v>
      </c>
      <c r="W68" s="81">
        <v>43588.6875</v>
      </c>
      <c r="X68" s="82" t="s">
        <v>453</v>
      </c>
      <c r="Y68" s="79"/>
      <c r="Z68" s="79"/>
      <c r="AA68" s="85" t="s">
        <v>517</v>
      </c>
      <c r="AB68" s="79"/>
      <c r="AC68" s="79" t="b">
        <v>0</v>
      </c>
      <c r="AD68" s="79">
        <v>0</v>
      </c>
      <c r="AE68" s="85" t="s">
        <v>558</v>
      </c>
      <c r="AF68" s="79" t="b">
        <v>0</v>
      </c>
      <c r="AG68" s="79" t="s">
        <v>566</v>
      </c>
      <c r="AH68" s="79"/>
      <c r="AI68" s="85" t="s">
        <v>558</v>
      </c>
      <c r="AJ68" s="79" t="b">
        <v>0</v>
      </c>
      <c r="AK68" s="79">
        <v>22</v>
      </c>
      <c r="AL68" s="85" t="s">
        <v>551</v>
      </c>
      <c r="AM68" s="79" t="s">
        <v>574</v>
      </c>
      <c r="AN68" s="79" t="b">
        <v>0</v>
      </c>
      <c r="AO68" s="85" t="s">
        <v>551</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5</v>
      </c>
      <c r="BF68" s="48">
        <v>0</v>
      </c>
      <c r="BG68" s="49">
        <v>0</v>
      </c>
      <c r="BH68" s="48">
        <v>0</v>
      </c>
      <c r="BI68" s="49">
        <v>0</v>
      </c>
      <c r="BJ68" s="48">
        <v>19</v>
      </c>
      <c r="BK68" s="49">
        <v>95</v>
      </c>
      <c r="BL68" s="48">
        <v>20</v>
      </c>
    </row>
    <row r="69" spans="1:64" ht="15">
      <c r="A69" s="64" t="s">
        <v>238</v>
      </c>
      <c r="B69" s="64" t="s">
        <v>262</v>
      </c>
      <c r="C69" s="65" t="s">
        <v>1658</v>
      </c>
      <c r="D69" s="66">
        <v>3</v>
      </c>
      <c r="E69" s="67" t="s">
        <v>132</v>
      </c>
      <c r="F69" s="68">
        <v>35</v>
      </c>
      <c r="G69" s="65"/>
      <c r="H69" s="69"/>
      <c r="I69" s="70"/>
      <c r="J69" s="70"/>
      <c r="K69" s="34" t="s">
        <v>65</v>
      </c>
      <c r="L69" s="77">
        <v>69</v>
      </c>
      <c r="M69" s="77"/>
      <c r="N69" s="72"/>
      <c r="O69" s="79" t="s">
        <v>301</v>
      </c>
      <c r="P69" s="81">
        <v>43588.70853009259</v>
      </c>
      <c r="Q69" s="79" t="s">
        <v>310</v>
      </c>
      <c r="R69" s="79"/>
      <c r="S69" s="79"/>
      <c r="T69" s="79" t="s">
        <v>365</v>
      </c>
      <c r="U69" s="79"/>
      <c r="V69" s="82" t="s">
        <v>404</v>
      </c>
      <c r="W69" s="81">
        <v>43588.70853009259</v>
      </c>
      <c r="X69" s="82" t="s">
        <v>454</v>
      </c>
      <c r="Y69" s="79"/>
      <c r="Z69" s="79"/>
      <c r="AA69" s="85" t="s">
        <v>518</v>
      </c>
      <c r="AB69" s="79"/>
      <c r="AC69" s="79" t="b">
        <v>0</v>
      </c>
      <c r="AD69" s="79">
        <v>0</v>
      </c>
      <c r="AE69" s="85" t="s">
        <v>558</v>
      </c>
      <c r="AF69" s="79" t="b">
        <v>0</v>
      </c>
      <c r="AG69" s="79" t="s">
        <v>566</v>
      </c>
      <c r="AH69" s="79"/>
      <c r="AI69" s="85" t="s">
        <v>558</v>
      </c>
      <c r="AJ69" s="79" t="b">
        <v>0</v>
      </c>
      <c r="AK69" s="79">
        <v>22</v>
      </c>
      <c r="AL69" s="85" t="s">
        <v>551</v>
      </c>
      <c r="AM69" s="79" t="s">
        <v>573</v>
      </c>
      <c r="AN69" s="79" t="b">
        <v>0</v>
      </c>
      <c r="AO69" s="85" t="s">
        <v>551</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238</v>
      </c>
      <c r="B70" s="64" t="s">
        <v>263</v>
      </c>
      <c r="C70" s="65" t="s">
        <v>1658</v>
      </c>
      <c r="D70" s="66">
        <v>3</v>
      </c>
      <c r="E70" s="67" t="s">
        <v>132</v>
      </c>
      <c r="F70" s="68">
        <v>35</v>
      </c>
      <c r="G70" s="65"/>
      <c r="H70" s="69"/>
      <c r="I70" s="70"/>
      <c r="J70" s="70"/>
      <c r="K70" s="34" t="s">
        <v>65</v>
      </c>
      <c r="L70" s="77">
        <v>70</v>
      </c>
      <c r="M70" s="77"/>
      <c r="N70" s="72"/>
      <c r="O70" s="79" t="s">
        <v>301</v>
      </c>
      <c r="P70" s="81">
        <v>43588.70853009259</v>
      </c>
      <c r="Q70" s="79" t="s">
        <v>310</v>
      </c>
      <c r="R70" s="79"/>
      <c r="S70" s="79"/>
      <c r="T70" s="79" t="s">
        <v>365</v>
      </c>
      <c r="U70" s="79"/>
      <c r="V70" s="82" t="s">
        <v>404</v>
      </c>
      <c r="W70" s="81">
        <v>43588.70853009259</v>
      </c>
      <c r="X70" s="82" t="s">
        <v>454</v>
      </c>
      <c r="Y70" s="79"/>
      <c r="Z70" s="79"/>
      <c r="AA70" s="85" t="s">
        <v>518</v>
      </c>
      <c r="AB70" s="79"/>
      <c r="AC70" s="79" t="b">
        <v>0</v>
      </c>
      <c r="AD70" s="79">
        <v>0</v>
      </c>
      <c r="AE70" s="85" t="s">
        <v>558</v>
      </c>
      <c r="AF70" s="79" t="b">
        <v>0</v>
      </c>
      <c r="AG70" s="79" t="s">
        <v>566</v>
      </c>
      <c r="AH70" s="79"/>
      <c r="AI70" s="85" t="s">
        <v>558</v>
      </c>
      <c r="AJ70" s="79" t="b">
        <v>0</v>
      </c>
      <c r="AK70" s="79">
        <v>22</v>
      </c>
      <c r="AL70" s="85" t="s">
        <v>551</v>
      </c>
      <c r="AM70" s="79" t="s">
        <v>573</v>
      </c>
      <c r="AN70" s="79" t="b">
        <v>0</v>
      </c>
      <c r="AO70" s="85" t="s">
        <v>551</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5</v>
      </c>
      <c r="BF70" s="48">
        <v>0</v>
      </c>
      <c r="BG70" s="49">
        <v>0</v>
      </c>
      <c r="BH70" s="48">
        <v>0</v>
      </c>
      <c r="BI70" s="49">
        <v>0</v>
      </c>
      <c r="BJ70" s="48">
        <v>19</v>
      </c>
      <c r="BK70" s="49">
        <v>95</v>
      </c>
      <c r="BL70" s="48">
        <v>20</v>
      </c>
    </row>
    <row r="71" spans="1:64" ht="15">
      <c r="A71" s="64" t="s">
        <v>239</v>
      </c>
      <c r="B71" s="64" t="s">
        <v>262</v>
      </c>
      <c r="C71" s="65" t="s">
        <v>1658</v>
      </c>
      <c r="D71" s="66">
        <v>3</v>
      </c>
      <c r="E71" s="67" t="s">
        <v>132</v>
      </c>
      <c r="F71" s="68">
        <v>35</v>
      </c>
      <c r="G71" s="65"/>
      <c r="H71" s="69"/>
      <c r="I71" s="70"/>
      <c r="J71" s="70"/>
      <c r="K71" s="34" t="s">
        <v>65</v>
      </c>
      <c r="L71" s="77">
        <v>71</v>
      </c>
      <c r="M71" s="77"/>
      <c r="N71" s="72"/>
      <c r="O71" s="79" t="s">
        <v>301</v>
      </c>
      <c r="P71" s="81">
        <v>43588.82386574074</v>
      </c>
      <c r="Q71" s="79" t="s">
        <v>310</v>
      </c>
      <c r="R71" s="79"/>
      <c r="S71" s="79"/>
      <c r="T71" s="79" t="s">
        <v>365</v>
      </c>
      <c r="U71" s="79"/>
      <c r="V71" s="82" t="s">
        <v>405</v>
      </c>
      <c r="W71" s="81">
        <v>43588.82386574074</v>
      </c>
      <c r="X71" s="82" t="s">
        <v>455</v>
      </c>
      <c r="Y71" s="79"/>
      <c r="Z71" s="79"/>
      <c r="AA71" s="85" t="s">
        <v>519</v>
      </c>
      <c r="AB71" s="79"/>
      <c r="AC71" s="79" t="b">
        <v>0</v>
      </c>
      <c r="AD71" s="79">
        <v>0</v>
      </c>
      <c r="AE71" s="85" t="s">
        <v>558</v>
      </c>
      <c r="AF71" s="79" t="b">
        <v>0</v>
      </c>
      <c r="AG71" s="79" t="s">
        <v>566</v>
      </c>
      <c r="AH71" s="79"/>
      <c r="AI71" s="85" t="s">
        <v>558</v>
      </c>
      <c r="AJ71" s="79" t="b">
        <v>0</v>
      </c>
      <c r="AK71" s="79">
        <v>0</v>
      </c>
      <c r="AL71" s="85" t="s">
        <v>551</v>
      </c>
      <c r="AM71" s="79" t="s">
        <v>572</v>
      </c>
      <c r="AN71" s="79" t="b">
        <v>0</v>
      </c>
      <c r="AO71" s="85" t="s">
        <v>551</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239</v>
      </c>
      <c r="B72" s="64" t="s">
        <v>263</v>
      </c>
      <c r="C72" s="65" t="s">
        <v>1658</v>
      </c>
      <c r="D72" s="66">
        <v>3</v>
      </c>
      <c r="E72" s="67" t="s">
        <v>132</v>
      </c>
      <c r="F72" s="68">
        <v>35</v>
      </c>
      <c r="G72" s="65"/>
      <c r="H72" s="69"/>
      <c r="I72" s="70"/>
      <c r="J72" s="70"/>
      <c r="K72" s="34" t="s">
        <v>65</v>
      </c>
      <c r="L72" s="77">
        <v>72</v>
      </c>
      <c r="M72" s="77"/>
      <c r="N72" s="72"/>
      <c r="O72" s="79" t="s">
        <v>301</v>
      </c>
      <c r="P72" s="81">
        <v>43588.82386574074</v>
      </c>
      <c r="Q72" s="79" t="s">
        <v>310</v>
      </c>
      <c r="R72" s="79"/>
      <c r="S72" s="79"/>
      <c r="T72" s="79" t="s">
        <v>365</v>
      </c>
      <c r="U72" s="79"/>
      <c r="V72" s="82" t="s">
        <v>405</v>
      </c>
      <c r="W72" s="81">
        <v>43588.82386574074</v>
      </c>
      <c r="X72" s="82" t="s">
        <v>455</v>
      </c>
      <c r="Y72" s="79"/>
      <c r="Z72" s="79"/>
      <c r="AA72" s="85" t="s">
        <v>519</v>
      </c>
      <c r="AB72" s="79"/>
      <c r="AC72" s="79" t="b">
        <v>0</v>
      </c>
      <c r="AD72" s="79">
        <v>0</v>
      </c>
      <c r="AE72" s="85" t="s">
        <v>558</v>
      </c>
      <c r="AF72" s="79" t="b">
        <v>0</v>
      </c>
      <c r="AG72" s="79" t="s">
        <v>566</v>
      </c>
      <c r="AH72" s="79"/>
      <c r="AI72" s="85" t="s">
        <v>558</v>
      </c>
      <c r="AJ72" s="79" t="b">
        <v>0</v>
      </c>
      <c r="AK72" s="79">
        <v>0</v>
      </c>
      <c r="AL72" s="85" t="s">
        <v>551</v>
      </c>
      <c r="AM72" s="79" t="s">
        <v>572</v>
      </c>
      <c r="AN72" s="79" t="b">
        <v>0</v>
      </c>
      <c r="AO72" s="85" t="s">
        <v>551</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5</v>
      </c>
      <c r="BF72" s="48">
        <v>0</v>
      </c>
      <c r="BG72" s="49">
        <v>0</v>
      </c>
      <c r="BH72" s="48">
        <v>0</v>
      </c>
      <c r="BI72" s="49">
        <v>0</v>
      </c>
      <c r="BJ72" s="48">
        <v>19</v>
      </c>
      <c r="BK72" s="49">
        <v>95</v>
      </c>
      <c r="BL72" s="48">
        <v>20</v>
      </c>
    </row>
    <row r="73" spans="1:64" ht="15">
      <c r="A73" s="64" t="s">
        <v>240</v>
      </c>
      <c r="B73" s="64" t="s">
        <v>262</v>
      </c>
      <c r="C73" s="65" t="s">
        <v>1658</v>
      </c>
      <c r="D73" s="66">
        <v>3</v>
      </c>
      <c r="E73" s="67" t="s">
        <v>132</v>
      </c>
      <c r="F73" s="68">
        <v>35</v>
      </c>
      <c r="G73" s="65"/>
      <c r="H73" s="69"/>
      <c r="I73" s="70"/>
      <c r="J73" s="70"/>
      <c r="K73" s="34" t="s">
        <v>65</v>
      </c>
      <c r="L73" s="77">
        <v>73</v>
      </c>
      <c r="M73" s="77"/>
      <c r="N73" s="72"/>
      <c r="O73" s="79" t="s">
        <v>301</v>
      </c>
      <c r="P73" s="81">
        <v>43589.05685185185</v>
      </c>
      <c r="Q73" s="79" t="s">
        <v>310</v>
      </c>
      <c r="R73" s="79"/>
      <c r="S73" s="79"/>
      <c r="T73" s="79" t="s">
        <v>365</v>
      </c>
      <c r="U73" s="79"/>
      <c r="V73" s="82" t="s">
        <v>406</v>
      </c>
      <c r="W73" s="81">
        <v>43589.05685185185</v>
      </c>
      <c r="X73" s="82" t="s">
        <v>456</v>
      </c>
      <c r="Y73" s="79"/>
      <c r="Z73" s="79"/>
      <c r="AA73" s="85" t="s">
        <v>520</v>
      </c>
      <c r="AB73" s="79"/>
      <c r="AC73" s="79" t="b">
        <v>0</v>
      </c>
      <c r="AD73" s="79">
        <v>0</v>
      </c>
      <c r="AE73" s="85" t="s">
        <v>558</v>
      </c>
      <c r="AF73" s="79" t="b">
        <v>0</v>
      </c>
      <c r="AG73" s="79" t="s">
        <v>566</v>
      </c>
      <c r="AH73" s="79"/>
      <c r="AI73" s="85" t="s">
        <v>558</v>
      </c>
      <c r="AJ73" s="79" t="b">
        <v>0</v>
      </c>
      <c r="AK73" s="79">
        <v>0</v>
      </c>
      <c r="AL73" s="85" t="s">
        <v>551</v>
      </c>
      <c r="AM73" s="79" t="s">
        <v>575</v>
      </c>
      <c r="AN73" s="79" t="b">
        <v>0</v>
      </c>
      <c r="AO73" s="85" t="s">
        <v>551</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240</v>
      </c>
      <c r="B74" s="64" t="s">
        <v>263</v>
      </c>
      <c r="C74" s="65" t="s">
        <v>1658</v>
      </c>
      <c r="D74" s="66">
        <v>3</v>
      </c>
      <c r="E74" s="67" t="s">
        <v>132</v>
      </c>
      <c r="F74" s="68">
        <v>35</v>
      </c>
      <c r="G74" s="65"/>
      <c r="H74" s="69"/>
      <c r="I74" s="70"/>
      <c r="J74" s="70"/>
      <c r="K74" s="34" t="s">
        <v>65</v>
      </c>
      <c r="L74" s="77">
        <v>74</v>
      </c>
      <c r="M74" s="77"/>
      <c r="N74" s="72"/>
      <c r="O74" s="79" t="s">
        <v>301</v>
      </c>
      <c r="P74" s="81">
        <v>43589.05685185185</v>
      </c>
      <c r="Q74" s="79" t="s">
        <v>310</v>
      </c>
      <c r="R74" s="79"/>
      <c r="S74" s="79"/>
      <c r="T74" s="79" t="s">
        <v>365</v>
      </c>
      <c r="U74" s="79"/>
      <c r="V74" s="82" t="s">
        <v>406</v>
      </c>
      <c r="W74" s="81">
        <v>43589.05685185185</v>
      </c>
      <c r="X74" s="82" t="s">
        <v>456</v>
      </c>
      <c r="Y74" s="79"/>
      <c r="Z74" s="79"/>
      <c r="AA74" s="85" t="s">
        <v>520</v>
      </c>
      <c r="AB74" s="79"/>
      <c r="AC74" s="79" t="b">
        <v>0</v>
      </c>
      <c r="AD74" s="79">
        <v>0</v>
      </c>
      <c r="AE74" s="85" t="s">
        <v>558</v>
      </c>
      <c r="AF74" s="79" t="b">
        <v>0</v>
      </c>
      <c r="AG74" s="79" t="s">
        <v>566</v>
      </c>
      <c r="AH74" s="79"/>
      <c r="AI74" s="85" t="s">
        <v>558</v>
      </c>
      <c r="AJ74" s="79" t="b">
        <v>0</v>
      </c>
      <c r="AK74" s="79">
        <v>0</v>
      </c>
      <c r="AL74" s="85" t="s">
        <v>551</v>
      </c>
      <c r="AM74" s="79" t="s">
        <v>575</v>
      </c>
      <c r="AN74" s="79" t="b">
        <v>0</v>
      </c>
      <c r="AO74" s="85" t="s">
        <v>551</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5</v>
      </c>
      <c r="BF74" s="48">
        <v>0</v>
      </c>
      <c r="BG74" s="49">
        <v>0</v>
      </c>
      <c r="BH74" s="48">
        <v>0</v>
      </c>
      <c r="BI74" s="49">
        <v>0</v>
      </c>
      <c r="BJ74" s="48">
        <v>19</v>
      </c>
      <c r="BK74" s="49">
        <v>95</v>
      </c>
      <c r="BL74" s="48">
        <v>20</v>
      </c>
    </row>
    <row r="75" spans="1:64" ht="15">
      <c r="A75" s="64" t="s">
        <v>241</v>
      </c>
      <c r="B75" s="64" t="s">
        <v>262</v>
      </c>
      <c r="C75" s="65" t="s">
        <v>1658</v>
      </c>
      <c r="D75" s="66">
        <v>3</v>
      </c>
      <c r="E75" s="67" t="s">
        <v>132</v>
      </c>
      <c r="F75" s="68">
        <v>35</v>
      </c>
      <c r="G75" s="65"/>
      <c r="H75" s="69"/>
      <c r="I75" s="70"/>
      <c r="J75" s="70"/>
      <c r="K75" s="34" t="s">
        <v>65</v>
      </c>
      <c r="L75" s="77">
        <v>75</v>
      </c>
      <c r="M75" s="77"/>
      <c r="N75" s="72"/>
      <c r="O75" s="79" t="s">
        <v>301</v>
      </c>
      <c r="P75" s="81">
        <v>43589.28429398148</v>
      </c>
      <c r="Q75" s="79" t="s">
        <v>316</v>
      </c>
      <c r="R75" s="82" t="s">
        <v>346</v>
      </c>
      <c r="S75" s="79" t="s">
        <v>358</v>
      </c>
      <c r="T75" s="79"/>
      <c r="U75" s="79"/>
      <c r="V75" s="82" t="s">
        <v>407</v>
      </c>
      <c r="W75" s="81">
        <v>43589.28429398148</v>
      </c>
      <c r="X75" s="82" t="s">
        <v>457</v>
      </c>
      <c r="Y75" s="79"/>
      <c r="Z75" s="79"/>
      <c r="AA75" s="85" t="s">
        <v>521</v>
      </c>
      <c r="AB75" s="85" t="s">
        <v>551</v>
      </c>
      <c r="AC75" s="79" t="b">
        <v>0</v>
      </c>
      <c r="AD75" s="79">
        <v>0</v>
      </c>
      <c r="AE75" s="85" t="s">
        <v>561</v>
      </c>
      <c r="AF75" s="79" t="b">
        <v>0</v>
      </c>
      <c r="AG75" s="79" t="s">
        <v>567</v>
      </c>
      <c r="AH75" s="79"/>
      <c r="AI75" s="85" t="s">
        <v>558</v>
      </c>
      <c r="AJ75" s="79" t="b">
        <v>0</v>
      </c>
      <c r="AK75" s="79">
        <v>0</v>
      </c>
      <c r="AL75" s="85" t="s">
        <v>558</v>
      </c>
      <c r="AM75" s="79" t="s">
        <v>573</v>
      </c>
      <c r="AN75" s="79" t="b">
        <v>0</v>
      </c>
      <c r="AO75" s="85" t="s">
        <v>551</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241</v>
      </c>
      <c r="B76" s="64" t="s">
        <v>263</v>
      </c>
      <c r="C76" s="65" t="s">
        <v>1658</v>
      </c>
      <c r="D76" s="66">
        <v>3</v>
      </c>
      <c r="E76" s="67" t="s">
        <v>132</v>
      </c>
      <c r="F76" s="68">
        <v>35</v>
      </c>
      <c r="G76" s="65"/>
      <c r="H76" s="69"/>
      <c r="I76" s="70"/>
      <c r="J76" s="70"/>
      <c r="K76" s="34" t="s">
        <v>65</v>
      </c>
      <c r="L76" s="77">
        <v>76</v>
      </c>
      <c r="M76" s="77"/>
      <c r="N76" s="72"/>
      <c r="O76" s="79" t="s">
        <v>302</v>
      </c>
      <c r="P76" s="81">
        <v>43589.28429398148</v>
      </c>
      <c r="Q76" s="79" t="s">
        <v>316</v>
      </c>
      <c r="R76" s="82" t="s">
        <v>346</v>
      </c>
      <c r="S76" s="79" t="s">
        <v>358</v>
      </c>
      <c r="T76" s="79"/>
      <c r="U76" s="79"/>
      <c r="V76" s="82" t="s">
        <v>407</v>
      </c>
      <c r="W76" s="81">
        <v>43589.28429398148</v>
      </c>
      <c r="X76" s="82" t="s">
        <v>457</v>
      </c>
      <c r="Y76" s="79"/>
      <c r="Z76" s="79"/>
      <c r="AA76" s="85" t="s">
        <v>521</v>
      </c>
      <c r="AB76" s="85" t="s">
        <v>551</v>
      </c>
      <c r="AC76" s="79" t="b">
        <v>0</v>
      </c>
      <c r="AD76" s="79">
        <v>0</v>
      </c>
      <c r="AE76" s="85" t="s">
        <v>561</v>
      </c>
      <c r="AF76" s="79" t="b">
        <v>0</v>
      </c>
      <c r="AG76" s="79" t="s">
        <v>567</v>
      </c>
      <c r="AH76" s="79"/>
      <c r="AI76" s="85" t="s">
        <v>558</v>
      </c>
      <c r="AJ76" s="79" t="b">
        <v>0</v>
      </c>
      <c r="AK76" s="79">
        <v>0</v>
      </c>
      <c r="AL76" s="85" t="s">
        <v>558</v>
      </c>
      <c r="AM76" s="79" t="s">
        <v>573</v>
      </c>
      <c r="AN76" s="79" t="b">
        <v>0</v>
      </c>
      <c r="AO76" s="85" t="s">
        <v>551</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v>
      </c>
      <c r="BK76" s="49">
        <v>100</v>
      </c>
      <c r="BL76" s="48">
        <v>2</v>
      </c>
    </row>
    <row r="77" spans="1:64" ht="15">
      <c r="A77" s="64" t="s">
        <v>242</v>
      </c>
      <c r="B77" s="64" t="s">
        <v>262</v>
      </c>
      <c r="C77" s="65" t="s">
        <v>1658</v>
      </c>
      <c r="D77" s="66">
        <v>3</v>
      </c>
      <c r="E77" s="67" t="s">
        <v>132</v>
      </c>
      <c r="F77" s="68">
        <v>35</v>
      </c>
      <c r="G77" s="65"/>
      <c r="H77" s="69"/>
      <c r="I77" s="70"/>
      <c r="J77" s="70"/>
      <c r="K77" s="34" t="s">
        <v>65</v>
      </c>
      <c r="L77" s="77">
        <v>77</v>
      </c>
      <c r="M77" s="77"/>
      <c r="N77" s="72"/>
      <c r="O77" s="79" t="s">
        <v>301</v>
      </c>
      <c r="P77" s="81">
        <v>43589.53450231482</v>
      </c>
      <c r="Q77" s="79" t="s">
        <v>317</v>
      </c>
      <c r="R77" s="79"/>
      <c r="S77" s="79"/>
      <c r="T77" s="79"/>
      <c r="U77" s="79"/>
      <c r="V77" s="82" t="s">
        <v>408</v>
      </c>
      <c r="W77" s="81">
        <v>43589.53450231482</v>
      </c>
      <c r="X77" s="82" t="s">
        <v>458</v>
      </c>
      <c r="Y77" s="79"/>
      <c r="Z77" s="79"/>
      <c r="AA77" s="85" t="s">
        <v>522</v>
      </c>
      <c r="AB77" s="85" t="s">
        <v>551</v>
      </c>
      <c r="AC77" s="79" t="b">
        <v>0</v>
      </c>
      <c r="AD77" s="79">
        <v>0</v>
      </c>
      <c r="AE77" s="85" t="s">
        <v>561</v>
      </c>
      <c r="AF77" s="79" t="b">
        <v>0</v>
      </c>
      <c r="AG77" s="79" t="s">
        <v>566</v>
      </c>
      <c r="AH77" s="79"/>
      <c r="AI77" s="85" t="s">
        <v>558</v>
      </c>
      <c r="AJ77" s="79" t="b">
        <v>0</v>
      </c>
      <c r="AK77" s="79">
        <v>0</v>
      </c>
      <c r="AL77" s="85" t="s">
        <v>558</v>
      </c>
      <c r="AM77" s="79" t="s">
        <v>573</v>
      </c>
      <c r="AN77" s="79" t="b">
        <v>0</v>
      </c>
      <c r="AO77" s="85" t="s">
        <v>551</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242</v>
      </c>
      <c r="B78" s="64" t="s">
        <v>263</v>
      </c>
      <c r="C78" s="65" t="s">
        <v>1658</v>
      </c>
      <c r="D78" s="66">
        <v>3</v>
      </c>
      <c r="E78" s="67" t="s">
        <v>132</v>
      </c>
      <c r="F78" s="68">
        <v>35</v>
      </c>
      <c r="G78" s="65"/>
      <c r="H78" s="69"/>
      <c r="I78" s="70"/>
      <c r="J78" s="70"/>
      <c r="K78" s="34" t="s">
        <v>65</v>
      </c>
      <c r="L78" s="77">
        <v>78</v>
      </c>
      <c r="M78" s="77"/>
      <c r="N78" s="72"/>
      <c r="O78" s="79" t="s">
        <v>302</v>
      </c>
      <c r="P78" s="81">
        <v>43589.53450231482</v>
      </c>
      <c r="Q78" s="79" t="s">
        <v>317</v>
      </c>
      <c r="R78" s="79"/>
      <c r="S78" s="79"/>
      <c r="T78" s="79"/>
      <c r="U78" s="79"/>
      <c r="V78" s="82" t="s">
        <v>408</v>
      </c>
      <c r="W78" s="81">
        <v>43589.53450231482</v>
      </c>
      <c r="X78" s="82" t="s">
        <v>458</v>
      </c>
      <c r="Y78" s="79"/>
      <c r="Z78" s="79"/>
      <c r="AA78" s="85" t="s">
        <v>522</v>
      </c>
      <c r="AB78" s="85" t="s">
        <v>551</v>
      </c>
      <c r="AC78" s="79" t="b">
        <v>0</v>
      </c>
      <c r="AD78" s="79">
        <v>0</v>
      </c>
      <c r="AE78" s="85" t="s">
        <v>561</v>
      </c>
      <c r="AF78" s="79" t="b">
        <v>0</v>
      </c>
      <c r="AG78" s="79" t="s">
        <v>566</v>
      </c>
      <c r="AH78" s="79"/>
      <c r="AI78" s="85" t="s">
        <v>558</v>
      </c>
      <c r="AJ78" s="79" t="b">
        <v>0</v>
      </c>
      <c r="AK78" s="79">
        <v>0</v>
      </c>
      <c r="AL78" s="85" t="s">
        <v>558</v>
      </c>
      <c r="AM78" s="79" t="s">
        <v>573</v>
      </c>
      <c r="AN78" s="79" t="b">
        <v>0</v>
      </c>
      <c r="AO78" s="85" t="s">
        <v>551</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9.090909090909092</v>
      </c>
      <c r="BF78" s="48">
        <v>0</v>
      </c>
      <c r="BG78" s="49">
        <v>0</v>
      </c>
      <c r="BH78" s="48">
        <v>0</v>
      </c>
      <c r="BI78" s="49">
        <v>0</v>
      </c>
      <c r="BJ78" s="48">
        <v>10</v>
      </c>
      <c r="BK78" s="49">
        <v>90.9090909090909</v>
      </c>
      <c r="BL78" s="48">
        <v>11</v>
      </c>
    </row>
    <row r="79" spans="1:64" ht="15">
      <c r="A79" s="64" t="s">
        <v>243</v>
      </c>
      <c r="B79" s="64" t="s">
        <v>262</v>
      </c>
      <c r="C79" s="65" t="s">
        <v>1658</v>
      </c>
      <c r="D79" s="66">
        <v>3</v>
      </c>
      <c r="E79" s="67" t="s">
        <v>132</v>
      </c>
      <c r="F79" s="68">
        <v>35</v>
      </c>
      <c r="G79" s="65"/>
      <c r="H79" s="69"/>
      <c r="I79" s="70"/>
      <c r="J79" s="70"/>
      <c r="K79" s="34" t="s">
        <v>65</v>
      </c>
      <c r="L79" s="77">
        <v>79</v>
      </c>
      <c r="M79" s="77"/>
      <c r="N79" s="72"/>
      <c r="O79" s="79" t="s">
        <v>301</v>
      </c>
      <c r="P79" s="81">
        <v>43591.88364583333</v>
      </c>
      <c r="Q79" s="79" t="s">
        <v>310</v>
      </c>
      <c r="R79" s="79"/>
      <c r="S79" s="79"/>
      <c r="T79" s="79" t="s">
        <v>365</v>
      </c>
      <c r="U79" s="79"/>
      <c r="V79" s="82" t="s">
        <v>409</v>
      </c>
      <c r="W79" s="81">
        <v>43591.88364583333</v>
      </c>
      <c r="X79" s="82" t="s">
        <v>459</v>
      </c>
      <c r="Y79" s="79"/>
      <c r="Z79" s="79"/>
      <c r="AA79" s="85" t="s">
        <v>523</v>
      </c>
      <c r="AB79" s="79"/>
      <c r="AC79" s="79" t="b">
        <v>0</v>
      </c>
      <c r="AD79" s="79">
        <v>0</v>
      </c>
      <c r="AE79" s="85" t="s">
        <v>558</v>
      </c>
      <c r="AF79" s="79" t="b">
        <v>0</v>
      </c>
      <c r="AG79" s="79" t="s">
        <v>566</v>
      </c>
      <c r="AH79" s="79"/>
      <c r="AI79" s="85" t="s">
        <v>558</v>
      </c>
      <c r="AJ79" s="79" t="b">
        <v>0</v>
      </c>
      <c r="AK79" s="79">
        <v>23</v>
      </c>
      <c r="AL79" s="85" t="s">
        <v>551</v>
      </c>
      <c r="AM79" s="79" t="s">
        <v>573</v>
      </c>
      <c r="AN79" s="79" t="b">
        <v>0</v>
      </c>
      <c r="AO79" s="85" t="s">
        <v>551</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243</v>
      </c>
      <c r="B80" s="64" t="s">
        <v>263</v>
      </c>
      <c r="C80" s="65" t="s">
        <v>1658</v>
      </c>
      <c r="D80" s="66">
        <v>3</v>
      </c>
      <c r="E80" s="67" t="s">
        <v>132</v>
      </c>
      <c r="F80" s="68">
        <v>35</v>
      </c>
      <c r="G80" s="65"/>
      <c r="H80" s="69"/>
      <c r="I80" s="70"/>
      <c r="J80" s="70"/>
      <c r="K80" s="34" t="s">
        <v>65</v>
      </c>
      <c r="L80" s="77">
        <v>80</v>
      </c>
      <c r="M80" s="77"/>
      <c r="N80" s="72"/>
      <c r="O80" s="79" t="s">
        <v>301</v>
      </c>
      <c r="P80" s="81">
        <v>43591.88364583333</v>
      </c>
      <c r="Q80" s="79" t="s">
        <v>310</v>
      </c>
      <c r="R80" s="79"/>
      <c r="S80" s="79"/>
      <c r="T80" s="79" t="s">
        <v>365</v>
      </c>
      <c r="U80" s="79"/>
      <c r="V80" s="82" t="s">
        <v>409</v>
      </c>
      <c r="W80" s="81">
        <v>43591.88364583333</v>
      </c>
      <c r="X80" s="82" t="s">
        <v>459</v>
      </c>
      <c r="Y80" s="79"/>
      <c r="Z80" s="79"/>
      <c r="AA80" s="85" t="s">
        <v>523</v>
      </c>
      <c r="AB80" s="79"/>
      <c r="AC80" s="79" t="b">
        <v>0</v>
      </c>
      <c r="AD80" s="79">
        <v>0</v>
      </c>
      <c r="AE80" s="85" t="s">
        <v>558</v>
      </c>
      <c r="AF80" s="79" t="b">
        <v>0</v>
      </c>
      <c r="AG80" s="79" t="s">
        <v>566</v>
      </c>
      <c r="AH80" s="79"/>
      <c r="AI80" s="85" t="s">
        <v>558</v>
      </c>
      <c r="AJ80" s="79" t="b">
        <v>0</v>
      </c>
      <c r="AK80" s="79">
        <v>23</v>
      </c>
      <c r="AL80" s="85" t="s">
        <v>551</v>
      </c>
      <c r="AM80" s="79" t="s">
        <v>573</v>
      </c>
      <c r="AN80" s="79" t="b">
        <v>0</v>
      </c>
      <c r="AO80" s="85" t="s">
        <v>551</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5</v>
      </c>
      <c r="BF80" s="48">
        <v>0</v>
      </c>
      <c r="BG80" s="49">
        <v>0</v>
      </c>
      <c r="BH80" s="48">
        <v>0</v>
      </c>
      <c r="BI80" s="49">
        <v>0</v>
      </c>
      <c r="BJ80" s="48">
        <v>19</v>
      </c>
      <c r="BK80" s="49">
        <v>95</v>
      </c>
      <c r="BL80" s="48">
        <v>20</v>
      </c>
    </row>
    <row r="81" spans="1:64" ht="15">
      <c r="A81" s="64" t="s">
        <v>244</v>
      </c>
      <c r="B81" s="64" t="s">
        <v>262</v>
      </c>
      <c r="C81" s="65" t="s">
        <v>1659</v>
      </c>
      <c r="D81" s="66">
        <v>10</v>
      </c>
      <c r="E81" s="67" t="s">
        <v>136</v>
      </c>
      <c r="F81" s="68">
        <v>12</v>
      </c>
      <c r="G81" s="65"/>
      <c r="H81" s="69"/>
      <c r="I81" s="70"/>
      <c r="J81" s="70"/>
      <c r="K81" s="34" t="s">
        <v>65</v>
      </c>
      <c r="L81" s="77">
        <v>81</v>
      </c>
      <c r="M81" s="77"/>
      <c r="N81" s="72"/>
      <c r="O81" s="79" t="s">
        <v>301</v>
      </c>
      <c r="P81" s="81">
        <v>43566.04744212963</v>
      </c>
      <c r="Q81" s="79" t="s">
        <v>318</v>
      </c>
      <c r="R81" s="82" t="s">
        <v>347</v>
      </c>
      <c r="S81" s="79" t="s">
        <v>357</v>
      </c>
      <c r="T81" s="79" t="s">
        <v>367</v>
      </c>
      <c r="U81" s="79"/>
      <c r="V81" s="82" t="s">
        <v>410</v>
      </c>
      <c r="W81" s="81">
        <v>43566.04744212963</v>
      </c>
      <c r="X81" s="82" t="s">
        <v>460</v>
      </c>
      <c r="Y81" s="79"/>
      <c r="Z81" s="79"/>
      <c r="AA81" s="85" t="s">
        <v>524</v>
      </c>
      <c r="AB81" s="79"/>
      <c r="AC81" s="79" t="b">
        <v>0</v>
      </c>
      <c r="AD81" s="79">
        <v>0</v>
      </c>
      <c r="AE81" s="85" t="s">
        <v>558</v>
      </c>
      <c r="AF81" s="79" t="b">
        <v>0</v>
      </c>
      <c r="AG81" s="79" t="s">
        <v>566</v>
      </c>
      <c r="AH81" s="79"/>
      <c r="AI81" s="85" t="s">
        <v>558</v>
      </c>
      <c r="AJ81" s="79" t="b">
        <v>0</v>
      </c>
      <c r="AK81" s="79">
        <v>0</v>
      </c>
      <c r="AL81" s="85" t="s">
        <v>558</v>
      </c>
      <c r="AM81" s="79" t="s">
        <v>576</v>
      </c>
      <c r="AN81" s="79" t="b">
        <v>1</v>
      </c>
      <c r="AO81" s="85" t="s">
        <v>524</v>
      </c>
      <c r="AP81" s="79" t="s">
        <v>176</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18</v>
      </c>
      <c r="BK81" s="49">
        <v>100</v>
      </c>
      <c r="BL81" s="48">
        <v>18</v>
      </c>
    </row>
    <row r="82" spans="1:64" ht="15">
      <c r="A82" s="64" t="s">
        <v>244</v>
      </c>
      <c r="B82" s="64" t="s">
        <v>262</v>
      </c>
      <c r="C82" s="65" t="s">
        <v>1659</v>
      </c>
      <c r="D82" s="66">
        <v>10</v>
      </c>
      <c r="E82" s="67" t="s">
        <v>136</v>
      </c>
      <c r="F82" s="68">
        <v>12</v>
      </c>
      <c r="G82" s="65"/>
      <c r="H82" s="69"/>
      <c r="I82" s="70"/>
      <c r="J82" s="70"/>
      <c r="K82" s="34" t="s">
        <v>65</v>
      </c>
      <c r="L82" s="77">
        <v>82</v>
      </c>
      <c r="M82" s="77"/>
      <c r="N82" s="72"/>
      <c r="O82" s="79" t="s">
        <v>301</v>
      </c>
      <c r="P82" s="81">
        <v>43608.76574074074</v>
      </c>
      <c r="Q82" s="79" t="s">
        <v>319</v>
      </c>
      <c r="R82" s="82" t="s">
        <v>348</v>
      </c>
      <c r="S82" s="79" t="s">
        <v>359</v>
      </c>
      <c r="T82" s="79" t="s">
        <v>368</v>
      </c>
      <c r="U82" s="79"/>
      <c r="V82" s="82" t="s">
        <v>410</v>
      </c>
      <c r="W82" s="81">
        <v>43608.76574074074</v>
      </c>
      <c r="X82" s="82" t="s">
        <v>461</v>
      </c>
      <c r="Y82" s="79"/>
      <c r="Z82" s="79"/>
      <c r="AA82" s="85" t="s">
        <v>525</v>
      </c>
      <c r="AB82" s="79"/>
      <c r="AC82" s="79" t="b">
        <v>0</v>
      </c>
      <c r="AD82" s="79">
        <v>0</v>
      </c>
      <c r="AE82" s="85" t="s">
        <v>558</v>
      </c>
      <c r="AF82" s="79" t="b">
        <v>0</v>
      </c>
      <c r="AG82" s="79" t="s">
        <v>566</v>
      </c>
      <c r="AH82" s="79"/>
      <c r="AI82" s="85" t="s">
        <v>558</v>
      </c>
      <c r="AJ82" s="79" t="b">
        <v>0</v>
      </c>
      <c r="AK82" s="79">
        <v>0</v>
      </c>
      <c r="AL82" s="85" t="s">
        <v>558</v>
      </c>
      <c r="AM82" s="79" t="s">
        <v>576</v>
      </c>
      <c r="AN82" s="79" t="b">
        <v>0</v>
      </c>
      <c r="AO82" s="85" t="s">
        <v>525</v>
      </c>
      <c r="AP82" s="79" t="s">
        <v>176</v>
      </c>
      <c r="AQ82" s="79">
        <v>0</v>
      </c>
      <c r="AR82" s="79">
        <v>0</v>
      </c>
      <c r="AS82" s="79"/>
      <c r="AT82" s="79"/>
      <c r="AU82" s="79"/>
      <c r="AV82" s="79"/>
      <c r="AW82" s="79"/>
      <c r="AX82" s="79"/>
      <c r="AY82" s="79"/>
      <c r="AZ82" s="79"/>
      <c r="BA82">
        <v>2</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25</v>
      </c>
      <c r="BK82" s="49">
        <v>100</v>
      </c>
      <c r="BL82" s="48">
        <v>25</v>
      </c>
    </row>
    <row r="83" spans="1:64" ht="15">
      <c r="A83" s="64" t="s">
        <v>245</v>
      </c>
      <c r="B83" s="64" t="s">
        <v>262</v>
      </c>
      <c r="C83" s="65" t="s">
        <v>1658</v>
      </c>
      <c r="D83" s="66">
        <v>3</v>
      </c>
      <c r="E83" s="67" t="s">
        <v>132</v>
      </c>
      <c r="F83" s="68">
        <v>35</v>
      </c>
      <c r="G83" s="65"/>
      <c r="H83" s="69"/>
      <c r="I83" s="70"/>
      <c r="J83" s="70"/>
      <c r="K83" s="34" t="s">
        <v>65</v>
      </c>
      <c r="L83" s="77">
        <v>83</v>
      </c>
      <c r="M83" s="77"/>
      <c r="N83" s="72"/>
      <c r="O83" s="79" t="s">
        <v>301</v>
      </c>
      <c r="P83" s="81">
        <v>43608.782997685186</v>
      </c>
      <c r="Q83" s="79" t="s">
        <v>320</v>
      </c>
      <c r="R83" s="79"/>
      <c r="S83" s="79"/>
      <c r="T83" s="79"/>
      <c r="U83" s="82" t="s">
        <v>374</v>
      </c>
      <c r="V83" s="82" t="s">
        <v>374</v>
      </c>
      <c r="W83" s="81">
        <v>43608.782997685186</v>
      </c>
      <c r="X83" s="82" t="s">
        <v>462</v>
      </c>
      <c r="Y83" s="79"/>
      <c r="Z83" s="79"/>
      <c r="AA83" s="85" t="s">
        <v>526</v>
      </c>
      <c r="AB83" s="79"/>
      <c r="AC83" s="79" t="b">
        <v>0</v>
      </c>
      <c r="AD83" s="79">
        <v>0</v>
      </c>
      <c r="AE83" s="85" t="s">
        <v>558</v>
      </c>
      <c r="AF83" s="79" t="b">
        <v>0</v>
      </c>
      <c r="AG83" s="79" t="s">
        <v>567</v>
      </c>
      <c r="AH83" s="79"/>
      <c r="AI83" s="85" t="s">
        <v>558</v>
      </c>
      <c r="AJ83" s="79" t="b">
        <v>0</v>
      </c>
      <c r="AK83" s="79">
        <v>3</v>
      </c>
      <c r="AL83" s="85" t="s">
        <v>547</v>
      </c>
      <c r="AM83" s="79" t="s">
        <v>572</v>
      </c>
      <c r="AN83" s="79" t="b">
        <v>0</v>
      </c>
      <c r="AO83" s="85" t="s">
        <v>547</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v>
      </c>
      <c r="BK83" s="49">
        <v>100</v>
      </c>
      <c r="BL83" s="48">
        <v>2</v>
      </c>
    </row>
    <row r="84" spans="1:64" ht="15">
      <c r="A84" s="64" t="s">
        <v>246</v>
      </c>
      <c r="B84" s="64" t="s">
        <v>262</v>
      </c>
      <c r="C84" s="65" t="s">
        <v>1658</v>
      </c>
      <c r="D84" s="66">
        <v>3</v>
      </c>
      <c r="E84" s="67" t="s">
        <v>132</v>
      </c>
      <c r="F84" s="68">
        <v>35</v>
      </c>
      <c r="G84" s="65"/>
      <c r="H84" s="69"/>
      <c r="I84" s="70"/>
      <c r="J84" s="70"/>
      <c r="K84" s="34" t="s">
        <v>65</v>
      </c>
      <c r="L84" s="77">
        <v>84</v>
      </c>
      <c r="M84" s="77"/>
      <c r="N84" s="72"/>
      <c r="O84" s="79" t="s">
        <v>301</v>
      </c>
      <c r="P84" s="81">
        <v>43608.94260416667</v>
      </c>
      <c r="Q84" s="79" t="s">
        <v>320</v>
      </c>
      <c r="R84" s="79"/>
      <c r="S84" s="79"/>
      <c r="T84" s="79"/>
      <c r="U84" s="82" t="s">
        <v>374</v>
      </c>
      <c r="V84" s="82" t="s">
        <v>374</v>
      </c>
      <c r="W84" s="81">
        <v>43608.94260416667</v>
      </c>
      <c r="X84" s="82" t="s">
        <v>463</v>
      </c>
      <c r="Y84" s="79"/>
      <c r="Z84" s="79"/>
      <c r="AA84" s="85" t="s">
        <v>527</v>
      </c>
      <c r="AB84" s="79"/>
      <c r="AC84" s="79" t="b">
        <v>0</v>
      </c>
      <c r="AD84" s="79">
        <v>0</v>
      </c>
      <c r="AE84" s="85" t="s">
        <v>558</v>
      </c>
      <c r="AF84" s="79" t="b">
        <v>0</v>
      </c>
      <c r="AG84" s="79" t="s">
        <v>567</v>
      </c>
      <c r="AH84" s="79"/>
      <c r="AI84" s="85" t="s">
        <v>558</v>
      </c>
      <c r="AJ84" s="79" t="b">
        <v>0</v>
      </c>
      <c r="AK84" s="79">
        <v>3</v>
      </c>
      <c r="AL84" s="85" t="s">
        <v>547</v>
      </c>
      <c r="AM84" s="79" t="s">
        <v>572</v>
      </c>
      <c r="AN84" s="79" t="b">
        <v>0</v>
      </c>
      <c r="AO84" s="85" t="s">
        <v>547</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v>
      </c>
      <c r="BK84" s="49">
        <v>100</v>
      </c>
      <c r="BL84" s="48">
        <v>2</v>
      </c>
    </row>
    <row r="85" spans="1:64" ht="15">
      <c r="A85" s="64" t="s">
        <v>247</v>
      </c>
      <c r="B85" s="64" t="s">
        <v>262</v>
      </c>
      <c r="C85" s="65" t="s">
        <v>1658</v>
      </c>
      <c r="D85" s="66">
        <v>3</v>
      </c>
      <c r="E85" s="67" t="s">
        <v>132</v>
      </c>
      <c r="F85" s="68">
        <v>35</v>
      </c>
      <c r="G85" s="65"/>
      <c r="H85" s="69"/>
      <c r="I85" s="70"/>
      <c r="J85" s="70"/>
      <c r="K85" s="34" t="s">
        <v>65</v>
      </c>
      <c r="L85" s="77">
        <v>85</v>
      </c>
      <c r="M85" s="77"/>
      <c r="N85" s="72"/>
      <c r="O85" s="79" t="s">
        <v>301</v>
      </c>
      <c r="P85" s="81">
        <v>43609.24078703704</v>
      </c>
      <c r="Q85" s="79" t="s">
        <v>320</v>
      </c>
      <c r="R85" s="79"/>
      <c r="S85" s="79"/>
      <c r="T85" s="79"/>
      <c r="U85" s="82" t="s">
        <v>374</v>
      </c>
      <c r="V85" s="82" t="s">
        <v>374</v>
      </c>
      <c r="W85" s="81">
        <v>43609.24078703704</v>
      </c>
      <c r="X85" s="82" t="s">
        <v>464</v>
      </c>
      <c r="Y85" s="79"/>
      <c r="Z85" s="79"/>
      <c r="AA85" s="85" t="s">
        <v>528</v>
      </c>
      <c r="AB85" s="79"/>
      <c r="AC85" s="79" t="b">
        <v>0</v>
      </c>
      <c r="AD85" s="79">
        <v>0</v>
      </c>
      <c r="AE85" s="85" t="s">
        <v>558</v>
      </c>
      <c r="AF85" s="79" t="b">
        <v>0</v>
      </c>
      <c r="AG85" s="79" t="s">
        <v>567</v>
      </c>
      <c r="AH85" s="79"/>
      <c r="AI85" s="85" t="s">
        <v>558</v>
      </c>
      <c r="AJ85" s="79" t="b">
        <v>0</v>
      </c>
      <c r="AK85" s="79">
        <v>3</v>
      </c>
      <c r="AL85" s="85" t="s">
        <v>547</v>
      </c>
      <c r="AM85" s="79" t="s">
        <v>572</v>
      </c>
      <c r="AN85" s="79" t="b">
        <v>0</v>
      </c>
      <c r="AO85" s="85" t="s">
        <v>547</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v>
      </c>
      <c r="BK85" s="49">
        <v>100</v>
      </c>
      <c r="BL85" s="48">
        <v>2</v>
      </c>
    </row>
    <row r="86" spans="1:64" ht="15">
      <c r="A86" s="64" t="s">
        <v>248</v>
      </c>
      <c r="B86" s="64" t="s">
        <v>249</v>
      </c>
      <c r="C86" s="65" t="s">
        <v>1658</v>
      </c>
      <c r="D86" s="66">
        <v>3</v>
      </c>
      <c r="E86" s="67" t="s">
        <v>132</v>
      </c>
      <c r="F86" s="68">
        <v>35</v>
      </c>
      <c r="G86" s="65"/>
      <c r="H86" s="69"/>
      <c r="I86" s="70"/>
      <c r="J86" s="70"/>
      <c r="K86" s="34" t="s">
        <v>66</v>
      </c>
      <c r="L86" s="77">
        <v>86</v>
      </c>
      <c r="M86" s="77"/>
      <c r="N86" s="72"/>
      <c r="O86" s="79" t="s">
        <v>301</v>
      </c>
      <c r="P86" s="81">
        <v>43612.47945601852</v>
      </c>
      <c r="Q86" s="79" t="s">
        <v>321</v>
      </c>
      <c r="R86" s="79"/>
      <c r="S86" s="79"/>
      <c r="T86" s="79"/>
      <c r="U86" s="79"/>
      <c r="V86" s="82" t="s">
        <v>411</v>
      </c>
      <c r="W86" s="81">
        <v>43612.47945601852</v>
      </c>
      <c r="X86" s="82" t="s">
        <v>465</v>
      </c>
      <c r="Y86" s="79"/>
      <c r="Z86" s="79"/>
      <c r="AA86" s="85" t="s">
        <v>529</v>
      </c>
      <c r="AB86" s="85" t="s">
        <v>556</v>
      </c>
      <c r="AC86" s="79" t="b">
        <v>0</v>
      </c>
      <c r="AD86" s="79">
        <v>3</v>
      </c>
      <c r="AE86" s="85" t="s">
        <v>562</v>
      </c>
      <c r="AF86" s="79" t="b">
        <v>0</v>
      </c>
      <c r="AG86" s="79" t="s">
        <v>566</v>
      </c>
      <c r="AH86" s="79"/>
      <c r="AI86" s="85" t="s">
        <v>558</v>
      </c>
      <c r="AJ86" s="79" t="b">
        <v>0</v>
      </c>
      <c r="AK86" s="79">
        <v>0</v>
      </c>
      <c r="AL86" s="85" t="s">
        <v>558</v>
      </c>
      <c r="AM86" s="79" t="s">
        <v>572</v>
      </c>
      <c r="AN86" s="79" t="b">
        <v>0</v>
      </c>
      <c r="AO86" s="85" t="s">
        <v>556</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249</v>
      </c>
      <c r="B87" s="64" t="s">
        <v>275</v>
      </c>
      <c r="C87" s="65" t="s">
        <v>1658</v>
      </c>
      <c r="D87" s="66">
        <v>3</v>
      </c>
      <c r="E87" s="67" t="s">
        <v>132</v>
      </c>
      <c r="F87" s="68">
        <v>35</v>
      </c>
      <c r="G87" s="65"/>
      <c r="H87" s="69"/>
      <c r="I87" s="70"/>
      <c r="J87" s="70"/>
      <c r="K87" s="34" t="s">
        <v>65</v>
      </c>
      <c r="L87" s="77">
        <v>87</v>
      </c>
      <c r="M87" s="77"/>
      <c r="N87" s="72"/>
      <c r="O87" s="79" t="s">
        <v>301</v>
      </c>
      <c r="P87" s="81">
        <v>43612.52082175926</v>
      </c>
      <c r="Q87" s="79" t="s">
        <v>322</v>
      </c>
      <c r="R87" s="79"/>
      <c r="S87" s="79"/>
      <c r="T87" s="79"/>
      <c r="U87" s="79"/>
      <c r="V87" s="82" t="s">
        <v>412</v>
      </c>
      <c r="W87" s="81">
        <v>43612.52082175926</v>
      </c>
      <c r="X87" s="82" t="s">
        <v>466</v>
      </c>
      <c r="Y87" s="79"/>
      <c r="Z87" s="79"/>
      <c r="AA87" s="85" t="s">
        <v>530</v>
      </c>
      <c r="AB87" s="85" t="s">
        <v>529</v>
      </c>
      <c r="AC87" s="79" t="b">
        <v>0</v>
      </c>
      <c r="AD87" s="79">
        <v>1</v>
      </c>
      <c r="AE87" s="85" t="s">
        <v>563</v>
      </c>
      <c r="AF87" s="79" t="b">
        <v>0</v>
      </c>
      <c r="AG87" s="79" t="s">
        <v>566</v>
      </c>
      <c r="AH87" s="79"/>
      <c r="AI87" s="85" t="s">
        <v>558</v>
      </c>
      <c r="AJ87" s="79" t="b">
        <v>0</v>
      </c>
      <c r="AK87" s="79">
        <v>0</v>
      </c>
      <c r="AL87" s="85" t="s">
        <v>558</v>
      </c>
      <c r="AM87" s="79" t="s">
        <v>573</v>
      </c>
      <c r="AN87" s="79" t="b">
        <v>0</v>
      </c>
      <c r="AO87" s="85" t="s">
        <v>529</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249</v>
      </c>
      <c r="B88" s="64" t="s">
        <v>262</v>
      </c>
      <c r="C88" s="65" t="s">
        <v>1658</v>
      </c>
      <c r="D88" s="66">
        <v>3</v>
      </c>
      <c r="E88" s="67" t="s">
        <v>132</v>
      </c>
      <c r="F88" s="68">
        <v>35</v>
      </c>
      <c r="G88" s="65"/>
      <c r="H88" s="69"/>
      <c r="I88" s="70"/>
      <c r="J88" s="70"/>
      <c r="K88" s="34" t="s">
        <v>65</v>
      </c>
      <c r="L88" s="77">
        <v>88</v>
      </c>
      <c r="M88" s="77"/>
      <c r="N88" s="72"/>
      <c r="O88" s="79" t="s">
        <v>301</v>
      </c>
      <c r="P88" s="81">
        <v>43612.52082175926</v>
      </c>
      <c r="Q88" s="79" t="s">
        <v>322</v>
      </c>
      <c r="R88" s="79"/>
      <c r="S88" s="79"/>
      <c r="T88" s="79"/>
      <c r="U88" s="79"/>
      <c r="V88" s="82" t="s">
        <v>412</v>
      </c>
      <c r="W88" s="81">
        <v>43612.52082175926</v>
      </c>
      <c r="X88" s="82" t="s">
        <v>466</v>
      </c>
      <c r="Y88" s="79"/>
      <c r="Z88" s="79"/>
      <c r="AA88" s="85" t="s">
        <v>530</v>
      </c>
      <c r="AB88" s="85" t="s">
        <v>529</v>
      </c>
      <c r="AC88" s="79" t="b">
        <v>0</v>
      </c>
      <c r="AD88" s="79">
        <v>1</v>
      </c>
      <c r="AE88" s="85" t="s">
        <v>563</v>
      </c>
      <c r="AF88" s="79" t="b">
        <v>0</v>
      </c>
      <c r="AG88" s="79" t="s">
        <v>566</v>
      </c>
      <c r="AH88" s="79"/>
      <c r="AI88" s="85" t="s">
        <v>558</v>
      </c>
      <c r="AJ88" s="79" t="b">
        <v>0</v>
      </c>
      <c r="AK88" s="79">
        <v>0</v>
      </c>
      <c r="AL88" s="85" t="s">
        <v>558</v>
      </c>
      <c r="AM88" s="79" t="s">
        <v>573</v>
      </c>
      <c r="AN88" s="79" t="b">
        <v>0</v>
      </c>
      <c r="AO88" s="85" t="s">
        <v>529</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1</v>
      </c>
      <c r="BD88" s="48"/>
      <c r="BE88" s="49"/>
      <c r="BF88" s="48"/>
      <c r="BG88" s="49"/>
      <c r="BH88" s="48"/>
      <c r="BI88" s="49"/>
      <c r="BJ88" s="48"/>
      <c r="BK88" s="49"/>
      <c r="BL88" s="48"/>
    </row>
    <row r="89" spans="1:64" ht="15">
      <c r="A89" s="64" t="s">
        <v>249</v>
      </c>
      <c r="B89" s="64" t="s">
        <v>276</v>
      </c>
      <c r="C89" s="65" t="s">
        <v>1658</v>
      </c>
      <c r="D89" s="66">
        <v>3</v>
      </c>
      <c r="E89" s="67" t="s">
        <v>132</v>
      </c>
      <c r="F89" s="68">
        <v>35</v>
      </c>
      <c r="G89" s="65"/>
      <c r="H89" s="69"/>
      <c r="I89" s="70"/>
      <c r="J89" s="70"/>
      <c r="K89" s="34" t="s">
        <v>65</v>
      </c>
      <c r="L89" s="77">
        <v>89</v>
      </c>
      <c r="M89" s="77"/>
      <c r="N89" s="72"/>
      <c r="O89" s="79" t="s">
        <v>301</v>
      </c>
      <c r="P89" s="81">
        <v>43612.52082175926</v>
      </c>
      <c r="Q89" s="79" t="s">
        <v>322</v>
      </c>
      <c r="R89" s="79"/>
      <c r="S89" s="79"/>
      <c r="T89" s="79"/>
      <c r="U89" s="79"/>
      <c r="V89" s="82" t="s">
        <v>412</v>
      </c>
      <c r="W89" s="81">
        <v>43612.52082175926</v>
      </c>
      <c r="X89" s="82" t="s">
        <v>466</v>
      </c>
      <c r="Y89" s="79"/>
      <c r="Z89" s="79"/>
      <c r="AA89" s="85" t="s">
        <v>530</v>
      </c>
      <c r="AB89" s="85" t="s">
        <v>529</v>
      </c>
      <c r="AC89" s="79" t="b">
        <v>0</v>
      </c>
      <c r="AD89" s="79">
        <v>1</v>
      </c>
      <c r="AE89" s="85" t="s">
        <v>563</v>
      </c>
      <c r="AF89" s="79" t="b">
        <v>0</v>
      </c>
      <c r="AG89" s="79" t="s">
        <v>566</v>
      </c>
      <c r="AH89" s="79"/>
      <c r="AI89" s="85" t="s">
        <v>558</v>
      </c>
      <c r="AJ89" s="79" t="b">
        <v>0</v>
      </c>
      <c r="AK89" s="79">
        <v>0</v>
      </c>
      <c r="AL89" s="85" t="s">
        <v>558</v>
      </c>
      <c r="AM89" s="79" t="s">
        <v>573</v>
      </c>
      <c r="AN89" s="79" t="b">
        <v>0</v>
      </c>
      <c r="AO89" s="85" t="s">
        <v>529</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249</v>
      </c>
      <c r="B90" s="64" t="s">
        <v>277</v>
      </c>
      <c r="C90" s="65" t="s">
        <v>1658</v>
      </c>
      <c r="D90" s="66">
        <v>3</v>
      </c>
      <c r="E90" s="67" t="s">
        <v>132</v>
      </c>
      <c r="F90" s="68">
        <v>35</v>
      </c>
      <c r="G90" s="65"/>
      <c r="H90" s="69"/>
      <c r="I90" s="70"/>
      <c r="J90" s="70"/>
      <c r="K90" s="34" t="s">
        <v>65</v>
      </c>
      <c r="L90" s="77">
        <v>90</v>
      </c>
      <c r="M90" s="77"/>
      <c r="N90" s="72"/>
      <c r="O90" s="79" t="s">
        <v>301</v>
      </c>
      <c r="P90" s="81">
        <v>43612.52082175926</v>
      </c>
      <c r="Q90" s="79" t="s">
        <v>322</v>
      </c>
      <c r="R90" s="79"/>
      <c r="S90" s="79"/>
      <c r="T90" s="79"/>
      <c r="U90" s="79"/>
      <c r="V90" s="82" t="s">
        <v>412</v>
      </c>
      <c r="W90" s="81">
        <v>43612.52082175926</v>
      </c>
      <c r="X90" s="82" t="s">
        <v>466</v>
      </c>
      <c r="Y90" s="79"/>
      <c r="Z90" s="79"/>
      <c r="AA90" s="85" t="s">
        <v>530</v>
      </c>
      <c r="AB90" s="85" t="s">
        <v>529</v>
      </c>
      <c r="AC90" s="79" t="b">
        <v>0</v>
      </c>
      <c r="AD90" s="79">
        <v>1</v>
      </c>
      <c r="AE90" s="85" t="s">
        <v>563</v>
      </c>
      <c r="AF90" s="79" t="b">
        <v>0</v>
      </c>
      <c r="AG90" s="79" t="s">
        <v>566</v>
      </c>
      <c r="AH90" s="79"/>
      <c r="AI90" s="85" t="s">
        <v>558</v>
      </c>
      <c r="AJ90" s="79" t="b">
        <v>0</v>
      </c>
      <c r="AK90" s="79">
        <v>0</v>
      </c>
      <c r="AL90" s="85" t="s">
        <v>558</v>
      </c>
      <c r="AM90" s="79" t="s">
        <v>573</v>
      </c>
      <c r="AN90" s="79" t="b">
        <v>0</v>
      </c>
      <c r="AO90" s="85" t="s">
        <v>529</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249</v>
      </c>
      <c r="B91" s="64" t="s">
        <v>278</v>
      </c>
      <c r="C91" s="65" t="s">
        <v>1658</v>
      </c>
      <c r="D91" s="66">
        <v>3</v>
      </c>
      <c r="E91" s="67" t="s">
        <v>132</v>
      </c>
      <c r="F91" s="68">
        <v>35</v>
      </c>
      <c r="G91" s="65"/>
      <c r="H91" s="69"/>
      <c r="I91" s="70"/>
      <c r="J91" s="70"/>
      <c r="K91" s="34" t="s">
        <v>65</v>
      </c>
      <c r="L91" s="77">
        <v>91</v>
      </c>
      <c r="M91" s="77"/>
      <c r="N91" s="72"/>
      <c r="O91" s="79" t="s">
        <v>301</v>
      </c>
      <c r="P91" s="81">
        <v>43612.52082175926</v>
      </c>
      <c r="Q91" s="79" t="s">
        <v>322</v>
      </c>
      <c r="R91" s="79"/>
      <c r="S91" s="79"/>
      <c r="T91" s="79"/>
      <c r="U91" s="79"/>
      <c r="V91" s="82" t="s">
        <v>412</v>
      </c>
      <c r="W91" s="81">
        <v>43612.52082175926</v>
      </c>
      <c r="X91" s="82" t="s">
        <v>466</v>
      </c>
      <c r="Y91" s="79"/>
      <c r="Z91" s="79"/>
      <c r="AA91" s="85" t="s">
        <v>530</v>
      </c>
      <c r="AB91" s="85" t="s">
        <v>529</v>
      </c>
      <c r="AC91" s="79" t="b">
        <v>0</v>
      </c>
      <c r="AD91" s="79">
        <v>1</v>
      </c>
      <c r="AE91" s="85" t="s">
        <v>563</v>
      </c>
      <c r="AF91" s="79" t="b">
        <v>0</v>
      </c>
      <c r="AG91" s="79" t="s">
        <v>566</v>
      </c>
      <c r="AH91" s="79"/>
      <c r="AI91" s="85" t="s">
        <v>558</v>
      </c>
      <c r="AJ91" s="79" t="b">
        <v>0</v>
      </c>
      <c r="AK91" s="79">
        <v>0</v>
      </c>
      <c r="AL91" s="85" t="s">
        <v>558</v>
      </c>
      <c r="AM91" s="79" t="s">
        <v>573</v>
      </c>
      <c r="AN91" s="79" t="b">
        <v>0</v>
      </c>
      <c r="AO91" s="85" t="s">
        <v>529</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249</v>
      </c>
      <c r="B92" s="64" t="s">
        <v>279</v>
      </c>
      <c r="C92" s="65" t="s">
        <v>1658</v>
      </c>
      <c r="D92" s="66">
        <v>3</v>
      </c>
      <c r="E92" s="67" t="s">
        <v>132</v>
      </c>
      <c r="F92" s="68">
        <v>35</v>
      </c>
      <c r="G92" s="65"/>
      <c r="H92" s="69"/>
      <c r="I92" s="70"/>
      <c r="J92" s="70"/>
      <c r="K92" s="34" t="s">
        <v>65</v>
      </c>
      <c r="L92" s="77">
        <v>92</v>
      </c>
      <c r="M92" s="77"/>
      <c r="N92" s="72"/>
      <c r="O92" s="79" t="s">
        <v>301</v>
      </c>
      <c r="P92" s="81">
        <v>43612.52082175926</v>
      </c>
      <c r="Q92" s="79" t="s">
        <v>322</v>
      </c>
      <c r="R92" s="79"/>
      <c r="S92" s="79"/>
      <c r="T92" s="79"/>
      <c r="U92" s="79"/>
      <c r="V92" s="82" t="s">
        <v>412</v>
      </c>
      <c r="W92" s="81">
        <v>43612.52082175926</v>
      </c>
      <c r="X92" s="82" t="s">
        <v>466</v>
      </c>
      <c r="Y92" s="79"/>
      <c r="Z92" s="79"/>
      <c r="AA92" s="85" t="s">
        <v>530</v>
      </c>
      <c r="AB92" s="85" t="s">
        <v>529</v>
      </c>
      <c r="AC92" s="79" t="b">
        <v>0</v>
      </c>
      <c r="AD92" s="79">
        <v>1</v>
      </c>
      <c r="AE92" s="85" t="s">
        <v>563</v>
      </c>
      <c r="AF92" s="79" t="b">
        <v>0</v>
      </c>
      <c r="AG92" s="79" t="s">
        <v>566</v>
      </c>
      <c r="AH92" s="79"/>
      <c r="AI92" s="85" t="s">
        <v>558</v>
      </c>
      <c r="AJ92" s="79" t="b">
        <v>0</v>
      </c>
      <c r="AK92" s="79">
        <v>0</v>
      </c>
      <c r="AL92" s="85" t="s">
        <v>558</v>
      </c>
      <c r="AM92" s="79" t="s">
        <v>573</v>
      </c>
      <c r="AN92" s="79" t="b">
        <v>0</v>
      </c>
      <c r="AO92" s="85" t="s">
        <v>529</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249</v>
      </c>
      <c r="B93" s="64" t="s">
        <v>280</v>
      </c>
      <c r="C93" s="65" t="s">
        <v>1658</v>
      </c>
      <c r="D93" s="66">
        <v>3</v>
      </c>
      <c r="E93" s="67" t="s">
        <v>132</v>
      </c>
      <c r="F93" s="68">
        <v>35</v>
      </c>
      <c r="G93" s="65"/>
      <c r="H93" s="69"/>
      <c r="I93" s="70"/>
      <c r="J93" s="70"/>
      <c r="K93" s="34" t="s">
        <v>65</v>
      </c>
      <c r="L93" s="77">
        <v>93</v>
      </c>
      <c r="M93" s="77"/>
      <c r="N93" s="72"/>
      <c r="O93" s="79" t="s">
        <v>301</v>
      </c>
      <c r="P93" s="81">
        <v>43612.52082175926</v>
      </c>
      <c r="Q93" s="79" t="s">
        <v>322</v>
      </c>
      <c r="R93" s="79"/>
      <c r="S93" s="79"/>
      <c r="T93" s="79"/>
      <c r="U93" s="79"/>
      <c r="V93" s="82" t="s">
        <v>412</v>
      </c>
      <c r="W93" s="81">
        <v>43612.52082175926</v>
      </c>
      <c r="X93" s="82" t="s">
        <v>466</v>
      </c>
      <c r="Y93" s="79"/>
      <c r="Z93" s="79"/>
      <c r="AA93" s="85" t="s">
        <v>530</v>
      </c>
      <c r="AB93" s="85" t="s">
        <v>529</v>
      </c>
      <c r="AC93" s="79" t="b">
        <v>0</v>
      </c>
      <c r="AD93" s="79">
        <v>1</v>
      </c>
      <c r="AE93" s="85" t="s">
        <v>563</v>
      </c>
      <c r="AF93" s="79" t="b">
        <v>0</v>
      </c>
      <c r="AG93" s="79" t="s">
        <v>566</v>
      </c>
      <c r="AH93" s="79"/>
      <c r="AI93" s="85" t="s">
        <v>558</v>
      </c>
      <c r="AJ93" s="79" t="b">
        <v>0</v>
      </c>
      <c r="AK93" s="79">
        <v>0</v>
      </c>
      <c r="AL93" s="85" t="s">
        <v>558</v>
      </c>
      <c r="AM93" s="79" t="s">
        <v>573</v>
      </c>
      <c r="AN93" s="79" t="b">
        <v>0</v>
      </c>
      <c r="AO93" s="85" t="s">
        <v>529</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249</v>
      </c>
      <c r="B94" s="64" t="s">
        <v>281</v>
      </c>
      <c r="C94" s="65" t="s">
        <v>1658</v>
      </c>
      <c r="D94" s="66">
        <v>3</v>
      </c>
      <c r="E94" s="67" t="s">
        <v>132</v>
      </c>
      <c r="F94" s="68">
        <v>35</v>
      </c>
      <c r="G94" s="65"/>
      <c r="H94" s="69"/>
      <c r="I94" s="70"/>
      <c r="J94" s="70"/>
      <c r="K94" s="34" t="s">
        <v>65</v>
      </c>
      <c r="L94" s="77">
        <v>94</v>
      </c>
      <c r="M94" s="77"/>
      <c r="N94" s="72"/>
      <c r="O94" s="79" t="s">
        <v>301</v>
      </c>
      <c r="P94" s="81">
        <v>43612.52082175926</v>
      </c>
      <c r="Q94" s="79" t="s">
        <v>322</v>
      </c>
      <c r="R94" s="79"/>
      <c r="S94" s="79"/>
      <c r="T94" s="79"/>
      <c r="U94" s="79"/>
      <c r="V94" s="82" t="s">
        <v>412</v>
      </c>
      <c r="W94" s="81">
        <v>43612.52082175926</v>
      </c>
      <c r="X94" s="82" t="s">
        <v>466</v>
      </c>
      <c r="Y94" s="79"/>
      <c r="Z94" s="79"/>
      <c r="AA94" s="85" t="s">
        <v>530</v>
      </c>
      <c r="AB94" s="85" t="s">
        <v>529</v>
      </c>
      <c r="AC94" s="79" t="b">
        <v>0</v>
      </c>
      <c r="AD94" s="79">
        <v>1</v>
      </c>
      <c r="AE94" s="85" t="s">
        <v>563</v>
      </c>
      <c r="AF94" s="79" t="b">
        <v>0</v>
      </c>
      <c r="AG94" s="79" t="s">
        <v>566</v>
      </c>
      <c r="AH94" s="79"/>
      <c r="AI94" s="85" t="s">
        <v>558</v>
      </c>
      <c r="AJ94" s="79" t="b">
        <v>0</v>
      </c>
      <c r="AK94" s="79">
        <v>0</v>
      </c>
      <c r="AL94" s="85" t="s">
        <v>558</v>
      </c>
      <c r="AM94" s="79" t="s">
        <v>573</v>
      </c>
      <c r="AN94" s="79" t="b">
        <v>0</v>
      </c>
      <c r="AO94" s="85" t="s">
        <v>529</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249</v>
      </c>
      <c r="B95" s="64" t="s">
        <v>251</v>
      </c>
      <c r="C95" s="65" t="s">
        <v>1658</v>
      </c>
      <c r="D95" s="66">
        <v>3</v>
      </c>
      <c r="E95" s="67" t="s">
        <v>132</v>
      </c>
      <c r="F95" s="68">
        <v>35</v>
      </c>
      <c r="G95" s="65"/>
      <c r="H95" s="69"/>
      <c r="I95" s="70"/>
      <c r="J95" s="70"/>
      <c r="K95" s="34" t="s">
        <v>66</v>
      </c>
      <c r="L95" s="77">
        <v>95</v>
      </c>
      <c r="M95" s="77"/>
      <c r="N95" s="72"/>
      <c r="O95" s="79" t="s">
        <v>301</v>
      </c>
      <c r="P95" s="81">
        <v>43612.52082175926</v>
      </c>
      <c r="Q95" s="79" t="s">
        <v>322</v>
      </c>
      <c r="R95" s="79"/>
      <c r="S95" s="79"/>
      <c r="T95" s="79"/>
      <c r="U95" s="79"/>
      <c r="V95" s="82" t="s">
        <v>412</v>
      </c>
      <c r="W95" s="81">
        <v>43612.52082175926</v>
      </c>
      <c r="X95" s="82" t="s">
        <v>466</v>
      </c>
      <c r="Y95" s="79"/>
      <c r="Z95" s="79"/>
      <c r="AA95" s="85" t="s">
        <v>530</v>
      </c>
      <c r="AB95" s="85" t="s">
        <v>529</v>
      </c>
      <c r="AC95" s="79" t="b">
        <v>0</v>
      </c>
      <c r="AD95" s="79">
        <v>1</v>
      </c>
      <c r="AE95" s="85" t="s">
        <v>563</v>
      </c>
      <c r="AF95" s="79" t="b">
        <v>0</v>
      </c>
      <c r="AG95" s="79" t="s">
        <v>566</v>
      </c>
      <c r="AH95" s="79"/>
      <c r="AI95" s="85" t="s">
        <v>558</v>
      </c>
      <c r="AJ95" s="79" t="b">
        <v>0</v>
      </c>
      <c r="AK95" s="79">
        <v>0</v>
      </c>
      <c r="AL95" s="85" t="s">
        <v>558</v>
      </c>
      <c r="AM95" s="79" t="s">
        <v>573</v>
      </c>
      <c r="AN95" s="79" t="b">
        <v>0</v>
      </c>
      <c r="AO95" s="85" t="s">
        <v>529</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0</v>
      </c>
      <c r="BE95" s="49">
        <v>0</v>
      </c>
      <c r="BF95" s="48">
        <v>0</v>
      </c>
      <c r="BG95" s="49">
        <v>0</v>
      </c>
      <c r="BH95" s="48">
        <v>0</v>
      </c>
      <c r="BI95" s="49">
        <v>0</v>
      </c>
      <c r="BJ95" s="48">
        <v>11</v>
      </c>
      <c r="BK95" s="49">
        <v>100</v>
      </c>
      <c r="BL95" s="48">
        <v>11</v>
      </c>
    </row>
    <row r="96" spans="1:64" ht="15">
      <c r="A96" s="64" t="s">
        <v>249</v>
      </c>
      <c r="B96" s="64" t="s">
        <v>248</v>
      </c>
      <c r="C96" s="65" t="s">
        <v>1658</v>
      </c>
      <c r="D96" s="66">
        <v>3</v>
      </c>
      <c r="E96" s="67" t="s">
        <v>132</v>
      </c>
      <c r="F96" s="68">
        <v>35</v>
      </c>
      <c r="G96" s="65"/>
      <c r="H96" s="69"/>
      <c r="I96" s="70"/>
      <c r="J96" s="70"/>
      <c r="K96" s="34" t="s">
        <v>66</v>
      </c>
      <c r="L96" s="77">
        <v>96</v>
      </c>
      <c r="M96" s="77"/>
      <c r="N96" s="72"/>
      <c r="O96" s="79" t="s">
        <v>302</v>
      </c>
      <c r="P96" s="81">
        <v>43612.52082175926</v>
      </c>
      <c r="Q96" s="79" t="s">
        <v>322</v>
      </c>
      <c r="R96" s="79"/>
      <c r="S96" s="79"/>
      <c r="T96" s="79"/>
      <c r="U96" s="79"/>
      <c r="V96" s="82" t="s">
        <v>412</v>
      </c>
      <c r="W96" s="81">
        <v>43612.52082175926</v>
      </c>
      <c r="X96" s="82" t="s">
        <v>466</v>
      </c>
      <c r="Y96" s="79"/>
      <c r="Z96" s="79"/>
      <c r="AA96" s="85" t="s">
        <v>530</v>
      </c>
      <c r="AB96" s="85" t="s">
        <v>529</v>
      </c>
      <c r="AC96" s="79" t="b">
        <v>0</v>
      </c>
      <c r="AD96" s="79">
        <v>1</v>
      </c>
      <c r="AE96" s="85" t="s">
        <v>563</v>
      </c>
      <c r="AF96" s="79" t="b">
        <v>0</v>
      </c>
      <c r="AG96" s="79" t="s">
        <v>566</v>
      </c>
      <c r="AH96" s="79"/>
      <c r="AI96" s="85" t="s">
        <v>558</v>
      </c>
      <c r="AJ96" s="79" t="b">
        <v>0</v>
      </c>
      <c r="AK96" s="79">
        <v>0</v>
      </c>
      <c r="AL96" s="85" t="s">
        <v>558</v>
      </c>
      <c r="AM96" s="79" t="s">
        <v>573</v>
      </c>
      <c r="AN96" s="79" t="b">
        <v>0</v>
      </c>
      <c r="AO96" s="85" t="s">
        <v>529</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250</v>
      </c>
      <c r="B97" s="64" t="s">
        <v>249</v>
      </c>
      <c r="C97" s="65" t="s">
        <v>1658</v>
      </c>
      <c r="D97" s="66">
        <v>3</v>
      </c>
      <c r="E97" s="67" t="s">
        <v>132</v>
      </c>
      <c r="F97" s="68">
        <v>35</v>
      </c>
      <c r="G97" s="65"/>
      <c r="H97" s="69"/>
      <c r="I97" s="70"/>
      <c r="J97" s="70"/>
      <c r="K97" s="34" t="s">
        <v>65</v>
      </c>
      <c r="L97" s="77">
        <v>97</v>
      </c>
      <c r="M97" s="77"/>
      <c r="N97" s="72"/>
      <c r="O97" s="79" t="s">
        <v>301</v>
      </c>
      <c r="P97" s="81">
        <v>43613.218726851854</v>
      </c>
      <c r="Q97" s="79" t="s">
        <v>323</v>
      </c>
      <c r="R97" s="79"/>
      <c r="S97" s="79"/>
      <c r="T97" s="79"/>
      <c r="U97" s="79"/>
      <c r="V97" s="82" t="s">
        <v>413</v>
      </c>
      <c r="W97" s="81">
        <v>43613.218726851854</v>
      </c>
      <c r="X97" s="82" t="s">
        <v>467</v>
      </c>
      <c r="Y97" s="79"/>
      <c r="Z97" s="79"/>
      <c r="AA97" s="85" t="s">
        <v>531</v>
      </c>
      <c r="AB97" s="85" t="s">
        <v>556</v>
      </c>
      <c r="AC97" s="79" t="b">
        <v>0</v>
      </c>
      <c r="AD97" s="79">
        <v>0</v>
      </c>
      <c r="AE97" s="85" t="s">
        <v>562</v>
      </c>
      <c r="AF97" s="79" t="b">
        <v>0</v>
      </c>
      <c r="AG97" s="79" t="s">
        <v>566</v>
      </c>
      <c r="AH97" s="79"/>
      <c r="AI97" s="85" t="s">
        <v>558</v>
      </c>
      <c r="AJ97" s="79" t="b">
        <v>0</v>
      </c>
      <c r="AK97" s="79">
        <v>0</v>
      </c>
      <c r="AL97" s="85" t="s">
        <v>558</v>
      </c>
      <c r="AM97" s="79" t="s">
        <v>572</v>
      </c>
      <c r="AN97" s="79" t="b">
        <v>0</v>
      </c>
      <c r="AO97" s="85" t="s">
        <v>556</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251</v>
      </c>
      <c r="B98" s="64" t="s">
        <v>249</v>
      </c>
      <c r="C98" s="65" t="s">
        <v>1658</v>
      </c>
      <c r="D98" s="66">
        <v>3</v>
      </c>
      <c r="E98" s="67" t="s">
        <v>132</v>
      </c>
      <c r="F98" s="68">
        <v>35</v>
      </c>
      <c r="G98" s="65"/>
      <c r="H98" s="69"/>
      <c r="I98" s="70"/>
      <c r="J98" s="70"/>
      <c r="K98" s="34" t="s">
        <v>66</v>
      </c>
      <c r="L98" s="77">
        <v>98</v>
      </c>
      <c r="M98" s="77"/>
      <c r="N98" s="72"/>
      <c r="O98" s="79" t="s">
        <v>301</v>
      </c>
      <c r="P98" s="81">
        <v>43613.26144675926</v>
      </c>
      <c r="Q98" s="79" t="s">
        <v>324</v>
      </c>
      <c r="R98" s="79"/>
      <c r="S98" s="79"/>
      <c r="T98" s="79"/>
      <c r="U98" s="79"/>
      <c r="V98" s="82" t="s">
        <v>414</v>
      </c>
      <c r="W98" s="81">
        <v>43613.26144675926</v>
      </c>
      <c r="X98" s="82" t="s">
        <v>468</v>
      </c>
      <c r="Y98" s="79"/>
      <c r="Z98" s="79"/>
      <c r="AA98" s="85" t="s">
        <v>532</v>
      </c>
      <c r="AB98" s="85" t="s">
        <v>531</v>
      </c>
      <c r="AC98" s="79" t="b">
        <v>0</v>
      </c>
      <c r="AD98" s="79">
        <v>1</v>
      </c>
      <c r="AE98" s="85" t="s">
        <v>564</v>
      </c>
      <c r="AF98" s="79" t="b">
        <v>0</v>
      </c>
      <c r="AG98" s="79" t="s">
        <v>568</v>
      </c>
      <c r="AH98" s="79"/>
      <c r="AI98" s="85" t="s">
        <v>558</v>
      </c>
      <c r="AJ98" s="79" t="b">
        <v>0</v>
      </c>
      <c r="AK98" s="79">
        <v>0</v>
      </c>
      <c r="AL98" s="85" t="s">
        <v>558</v>
      </c>
      <c r="AM98" s="79" t="s">
        <v>577</v>
      </c>
      <c r="AN98" s="79" t="b">
        <v>0</v>
      </c>
      <c r="AO98" s="85" t="s">
        <v>531</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248</v>
      </c>
      <c r="B99" s="64" t="s">
        <v>275</v>
      </c>
      <c r="C99" s="65" t="s">
        <v>1658</v>
      </c>
      <c r="D99" s="66">
        <v>3</v>
      </c>
      <c r="E99" s="67" t="s">
        <v>132</v>
      </c>
      <c r="F99" s="68">
        <v>35</v>
      </c>
      <c r="G99" s="65"/>
      <c r="H99" s="69"/>
      <c r="I99" s="70"/>
      <c r="J99" s="70"/>
      <c r="K99" s="34" t="s">
        <v>65</v>
      </c>
      <c r="L99" s="77">
        <v>99</v>
      </c>
      <c r="M99" s="77"/>
      <c r="N99" s="72"/>
      <c r="O99" s="79" t="s">
        <v>301</v>
      </c>
      <c r="P99" s="81">
        <v>43612.47945601852</v>
      </c>
      <c r="Q99" s="79" t="s">
        <v>321</v>
      </c>
      <c r="R99" s="79"/>
      <c r="S99" s="79"/>
      <c r="T99" s="79"/>
      <c r="U99" s="79"/>
      <c r="V99" s="82" t="s">
        <v>411</v>
      </c>
      <c r="W99" s="81">
        <v>43612.47945601852</v>
      </c>
      <c r="X99" s="82" t="s">
        <v>465</v>
      </c>
      <c r="Y99" s="79"/>
      <c r="Z99" s="79"/>
      <c r="AA99" s="85" t="s">
        <v>529</v>
      </c>
      <c r="AB99" s="85" t="s">
        <v>556</v>
      </c>
      <c r="AC99" s="79" t="b">
        <v>0</v>
      </c>
      <c r="AD99" s="79">
        <v>3</v>
      </c>
      <c r="AE99" s="85" t="s">
        <v>562</v>
      </c>
      <c r="AF99" s="79" t="b">
        <v>0</v>
      </c>
      <c r="AG99" s="79" t="s">
        <v>566</v>
      </c>
      <c r="AH99" s="79"/>
      <c r="AI99" s="85" t="s">
        <v>558</v>
      </c>
      <c r="AJ99" s="79" t="b">
        <v>0</v>
      </c>
      <c r="AK99" s="79">
        <v>0</v>
      </c>
      <c r="AL99" s="85" t="s">
        <v>558</v>
      </c>
      <c r="AM99" s="79" t="s">
        <v>572</v>
      </c>
      <c r="AN99" s="79" t="b">
        <v>0</v>
      </c>
      <c r="AO99" s="85" t="s">
        <v>556</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250</v>
      </c>
      <c r="B100" s="64" t="s">
        <v>275</v>
      </c>
      <c r="C100" s="65" t="s">
        <v>1658</v>
      </c>
      <c r="D100" s="66">
        <v>3</v>
      </c>
      <c r="E100" s="67" t="s">
        <v>132</v>
      </c>
      <c r="F100" s="68">
        <v>35</v>
      </c>
      <c r="G100" s="65"/>
      <c r="H100" s="69"/>
      <c r="I100" s="70"/>
      <c r="J100" s="70"/>
      <c r="K100" s="34" t="s">
        <v>65</v>
      </c>
      <c r="L100" s="77">
        <v>100</v>
      </c>
      <c r="M100" s="77"/>
      <c r="N100" s="72"/>
      <c r="O100" s="79" t="s">
        <v>301</v>
      </c>
      <c r="P100" s="81">
        <v>43613.218726851854</v>
      </c>
      <c r="Q100" s="79" t="s">
        <v>323</v>
      </c>
      <c r="R100" s="79"/>
      <c r="S100" s="79"/>
      <c r="T100" s="79"/>
      <c r="U100" s="79"/>
      <c r="V100" s="82" t="s">
        <v>413</v>
      </c>
      <c r="W100" s="81">
        <v>43613.218726851854</v>
      </c>
      <c r="X100" s="82" t="s">
        <v>467</v>
      </c>
      <c r="Y100" s="79"/>
      <c r="Z100" s="79"/>
      <c r="AA100" s="85" t="s">
        <v>531</v>
      </c>
      <c r="AB100" s="85" t="s">
        <v>556</v>
      </c>
      <c r="AC100" s="79" t="b">
        <v>0</v>
      </c>
      <c r="AD100" s="79">
        <v>0</v>
      </c>
      <c r="AE100" s="85" t="s">
        <v>562</v>
      </c>
      <c r="AF100" s="79" t="b">
        <v>0</v>
      </c>
      <c r="AG100" s="79" t="s">
        <v>566</v>
      </c>
      <c r="AH100" s="79"/>
      <c r="AI100" s="85" t="s">
        <v>558</v>
      </c>
      <c r="AJ100" s="79" t="b">
        <v>0</v>
      </c>
      <c r="AK100" s="79">
        <v>0</v>
      </c>
      <c r="AL100" s="85" t="s">
        <v>558</v>
      </c>
      <c r="AM100" s="79" t="s">
        <v>572</v>
      </c>
      <c r="AN100" s="79" t="b">
        <v>0</v>
      </c>
      <c r="AO100" s="85" t="s">
        <v>556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251</v>
      </c>
      <c r="B101" s="64" t="s">
        <v>275</v>
      </c>
      <c r="C101" s="65" t="s">
        <v>1658</v>
      </c>
      <c r="D101" s="66">
        <v>3</v>
      </c>
      <c r="E101" s="67" t="s">
        <v>132</v>
      </c>
      <c r="F101" s="68">
        <v>35</v>
      </c>
      <c r="G101" s="65"/>
      <c r="H101" s="69"/>
      <c r="I101" s="70"/>
      <c r="J101" s="70"/>
      <c r="K101" s="34" t="s">
        <v>65</v>
      </c>
      <c r="L101" s="77">
        <v>101</v>
      </c>
      <c r="M101" s="77"/>
      <c r="N101" s="72"/>
      <c r="O101" s="79" t="s">
        <v>301</v>
      </c>
      <c r="P101" s="81">
        <v>43613.26144675926</v>
      </c>
      <c r="Q101" s="79" t="s">
        <v>324</v>
      </c>
      <c r="R101" s="79"/>
      <c r="S101" s="79"/>
      <c r="T101" s="79"/>
      <c r="U101" s="79"/>
      <c r="V101" s="82" t="s">
        <v>414</v>
      </c>
      <c r="W101" s="81">
        <v>43613.26144675926</v>
      </c>
      <c r="X101" s="82" t="s">
        <v>468</v>
      </c>
      <c r="Y101" s="79"/>
      <c r="Z101" s="79"/>
      <c r="AA101" s="85" t="s">
        <v>532</v>
      </c>
      <c r="AB101" s="85" t="s">
        <v>531</v>
      </c>
      <c r="AC101" s="79" t="b">
        <v>0</v>
      </c>
      <c r="AD101" s="79">
        <v>1</v>
      </c>
      <c r="AE101" s="85" t="s">
        <v>564</v>
      </c>
      <c r="AF101" s="79" t="b">
        <v>0</v>
      </c>
      <c r="AG101" s="79" t="s">
        <v>568</v>
      </c>
      <c r="AH101" s="79"/>
      <c r="AI101" s="85" t="s">
        <v>558</v>
      </c>
      <c r="AJ101" s="79" t="b">
        <v>0</v>
      </c>
      <c r="AK101" s="79">
        <v>0</v>
      </c>
      <c r="AL101" s="85" t="s">
        <v>558</v>
      </c>
      <c r="AM101" s="79" t="s">
        <v>577</v>
      </c>
      <c r="AN101" s="79" t="b">
        <v>0</v>
      </c>
      <c r="AO101" s="85" t="s">
        <v>531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248</v>
      </c>
      <c r="B102" s="64" t="s">
        <v>262</v>
      </c>
      <c r="C102" s="65" t="s">
        <v>1658</v>
      </c>
      <c r="D102" s="66">
        <v>3</v>
      </c>
      <c r="E102" s="67" t="s">
        <v>132</v>
      </c>
      <c r="F102" s="68">
        <v>35</v>
      </c>
      <c r="G102" s="65"/>
      <c r="H102" s="69"/>
      <c r="I102" s="70"/>
      <c r="J102" s="70"/>
      <c r="K102" s="34" t="s">
        <v>65</v>
      </c>
      <c r="L102" s="77">
        <v>102</v>
      </c>
      <c r="M102" s="77"/>
      <c r="N102" s="72"/>
      <c r="O102" s="79" t="s">
        <v>301</v>
      </c>
      <c r="P102" s="81">
        <v>43612.47945601852</v>
      </c>
      <c r="Q102" s="79" t="s">
        <v>321</v>
      </c>
      <c r="R102" s="79"/>
      <c r="S102" s="79"/>
      <c r="T102" s="79"/>
      <c r="U102" s="79"/>
      <c r="V102" s="82" t="s">
        <v>411</v>
      </c>
      <c r="W102" s="81">
        <v>43612.47945601852</v>
      </c>
      <c r="X102" s="82" t="s">
        <v>465</v>
      </c>
      <c r="Y102" s="79"/>
      <c r="Z102" s="79"/>
      <c r="AA102" s="85" t="s">
        <v>529</v>
      </c>
      <c r="AB102" s="85" t="s">
        <v>556</v>
      </c>
      <c r="AC102" s="79" t="b">
        <v>0</v>
      </c>
      <c r="AD102" s="79">
        <v>3</v>
      </c>
      <c r="AE102" s="85" t="s">
        <v>562</v>
      </c>
      <c r="AF102" s="79" t="b">
        <v>0</v>
      </c>
      <c r="AG102" s="79" t="s">
        <v>566</v>
      </c>
      <c r="AH102" s="79"/>
      <c r="AI102" s="85" t="s">
        <v>558</v>
      </c>
      <c r="AJ102" s="79" t="b">
        <v>0</v>
      </c>
      <c r="AK102" s="79">
        <v>0</v>
      </c>
      <c r="AL102" s="85" t="s">
        <v>558</v>
      </c>
      <c r="AM102" s="79" t="s">
        <v>572</v>
      </c>
      <c r="AN102" s="79" t="b">
        <v>0</v>
      </c>
      <c r="AO102" s="85" t="s">
        <v>556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1</v>
      </c>
      <c r="BD102" s="48"/>
      <c r="BE102" s="49"/>
      <c r="BF102" s="48"/>
      <c r="BG102" s="49"/>
      <c r="BH102" s="48"/>
      <c r="BI102" s="49"/>
      <c r="BJ102" s="48"/>
      <c r="BK102" s="49"/>
      <c r="BL102" s="48"/>
    </row>
    <row r="103" spans="1:64" ht="15">
      <c r="A103" s="64" t="s">
        <v>248</v>
      </c>
      <c r="B103" s="64" t="s">
        <v>276</v>
      </c>
      <c r="C103" s="65" t="s">
        <v>1658</v>
      </c>
      <c r="D103" s="66">
        <v>3</v>
      </c>
      <c r="E103" s="67" t="s">
        <v>132</v>
      </c>
      <c r="F103" s="68">
        <v>35</v>
      </c>
      <c r="G103" s="65"/>
      <c r="H103" s="69"/>
      <c r="I103" s="70"/>
      <c r="J103" s="70"/>
      <c r="K103" s="34" t="s">
        <v>65</v>
      </c>
      <c r="L103" s="77">
        <v>103</v>
      </c>
      <c r="M103" s="77"/>
      <c r="N103" s="72"/>
      <c r="O103" s="79" t="s">
        <v>301</v>
      </c>
      <c r="P103" s="81">
        <v>43612.47945601852</v>
      </c>
      <c r="Q103" s="79" t="s">
        <v>321</v>
      </c>
      <c r="R103" s="79"/>
      <c r="S103" s="79"/>
      <c r="T103" s="79"/>
      <c r="U103" s="79"/>
      <c r="V103" s="82" t="s">
        <v>411</v>
      </c>
      <c r="W103" s="81">
        <v>43612.47945601852</v>
      </c>
      <c r="X103" s="82" t="s">
        <v>465</v>
      </c>
      <c r="Y103" s="79"/>
      <c r="Z103" s="79"/>
      <c r="AA103" s="85" t="s">
        <v>529</v>
      </c>
      <c r="AB103" s="85" t="s">
        <v>556</v>
      </c>
      <c r="AC103" s="79" t="b">
        <v>0</v>
      </c>
      <c r="AD103" s="79">
        <v>3</v>
      </c>
      <c r="AE103" s="85" t="s">
        <v>562</v>
      </c>
      <c r="AF103" s="79" t="b">
        <v>0</v>
      </c>
      <c r="AG103" s="79" t="s">
        <v>566</v>
      </c>
      <c r="AH103" s="79"/>
      <c r="AI103" s="85" t="s">
        <v>558</v>
      </c>
      <c r="AJ103" s="79" t="b">
        <v>0</v>
      </c>
      <c r="AK103" s="79">
        <v>0</v>
      </c>
      <c r="AL103" s="85" t="s">
        <v>558</v>
      </c>
      <c r="AM103" s="79" t="s">
        <v>572</v>
      </c>
      <c r="AN103" s="79" t="b">
        <v>0</v>
      </c>
      <c r="AO103" s="85" t="s">
        <v>556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248</v>
      </c>
      <c r="B104" s="64" t="s">
        <v>277</v>
      </c>
      <c r="C104" s="65" t="s">
        <v>1658</v>
      </c>
      <c r="D104" s="66">
        <v>3</v>
      </c>
      <c r="E104" s="67" t="s">
        <v>132</v>
      </c>
      <c r="F104" s="68">
        <v>35</v>
      </c>
      <c r="G104" s="65"/>
      <c r="H104" s="69"/>
      <c r="I104" s="70"/>
      <c r="J104" s="70"/>
      <c r="K104" s="34" t="s">
        <v>65</v>
      </c>
      <c r="L104" s="77">
        <v>104</v>
      </c>
      <c r="M104" s="77"/>
      <c r="N104" s="72"/>
      <c r="O104" s="79" t="s">
        <v>301</v>
      </c>
      <c r="P104" s="81">
        <v>43612.47945601852</v>
      </c>
      <c r="Q104" s="79" t="s">
        <v>321</v>
      </c>
      <c r="R104" s="79"/>
      <c r="S104" s="79"/>
      <c r="T104" s="79"/>
      <c r="U104" s="79"/>
      <c r="V104" s="82" t="s">
        <v>411</v>
      </c>
      <c r="W104" s="81">
        <v>43612.47945601852</v>
      </c>
      <c r="X104" s="82" t="s">
        <v>465</v>
      </c>
      <c r="Y104" s="79"/>
      <c r="Z104" s="79"/>
      <c r="AA104" s="85" t="s">
        <v>529</v>
      </c>
      <c r="AB104" s="85" t="s">
        <v>556</v>
      </c>
      <c r="AC104" s="79" t="b">
        <v>0</v>
      </c>
      <c r="AD104" s="79">
        <v>3</v>
      </c>
      <c r="AE104" s="85" t="s">
        <v>562</v>
      </c>
      <c r="AF104" s="79" t="b">
        <v>0</v>
      </c>
      <c r="AG104" s="79" t="s">
        <v>566</v>
      </c>
      <c r="AH104" s="79"/>
      <c r="AI104" s="85" t="s">
        <v>558</v>
      </c>
      <c r="AJ104" s="79" t="b">
        <v>0</v>
      </c>
      <c r="AK104" s="79">
        <v>0</v>
      </c>
      <c r="AL104" s="85" t="s">
        <v>558</v>
      </c>
      <c r="AM104" s="79" t="s">
        <v>572</v>
      </c>
      <c r="AN104" s="79" t="b">
        <v>0</v>
      </c>
      <c r="AO104" s="85" t="s">
        <v>556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248</v>
      </c>
      <c r="B105" s="64" t="s">
        <v>278</v>
      </c>
      <c r="C105" s="65" t="s">
        <v>1658</v>
      </c>
      <c r="D105" s="66">
        <v>3</v>
      </c>
      <c r="E105" s="67" t="s">
        <v>132</v>
      </c>
      <c r="F105" s="68">
        <v>35</v>
      </c>
      <c r="G105" s="65"/>
      <c r="H105" s="69"/>
      <c r="I105" s="70"/>
      <c r="J105" s="70"/>
      <c r="K105" s="34" t="s">
        <v>65</v>
      </c>
      <c r="L105" s="77">
        <v>105</v>
      </c>
      <c r="M105" s="77"/>
      <c r="N105" s="72"/>
      <c r="O105" s="79" t="s">
        <v>301</v>
      </c>
      <c r="P105" s="81">
        <v>43612.47945601852</v>
      </c>
      <c r="Q105" s="79" t="s">
        <v>321</v>
      </c>
      <c r="R105" s="79"/>
      <c r="S105" s="79"/>
      <c r="T105" s="79"/>
      <c r="U105" s="79"/>
      <c r="V105" s="82" t="s">
        <v>411</v>
      </c>
      <c r="W105" s="81">
        <v>43612.47945601852</v>
      </c>
      <c r="X105" s="82" t="s">
        <v>465</v>
      </c>
      <c r="Y105" s="79"/>
      <c r="Z105" s="79"/>
      <c r="AA105" s="85" t="s">
        <v>529</v>
      </c>
      <c r="AB105" s="85" t="s">
        <v>556</v>
      </c>
      <c r="AC105" s="79" t="b">
        <v>0</v>
      </c>
      <c r="AD105" s="79">
        <v>3</v>
      </c>
      <c r="AE105" s="85" t="s">
        <v>562</v>
      </c>
      <c r="AF105" s="79" t="b">
        <v>0</v>
      </c>
      <c r="AG105" s="79" t="s">
        <v>566</v>
      </c>
      <c r="AH105" s="79"/>
      <c r="AI105" s="85" t="s">
        <v>558</v>
      </c>
      <c r="AJ105" s="79" t="b">
        <v>0</v>
      </c>
      <c r="AK105" s="79">
        <v>0</v>
      </c>
      <c r="AL105" s="85" t="s">
        <v>558</v>
      </c>
      <c r="AM105" s="79" t="s">
        <v>572</v>
      </c>
      <c r="AN105" s="79" t="b">
        <v>0</v>
      </c>
      <c r="AO105" s="85" t="s">
        <v>556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248</v>
      </c>
      <c r="B106" s="64" t="s">
        <v>279</v>
      </c>
      <c r="C106" s="65" t="s">
        <v>1658</v>
      </c>
      <c r="D106" s="66">
        <v>3</v>
      </c>
      <c r="E106" s="67" t="s">
        <v>132</v>
      </c>
      <c r="F106" s="68">
        <v>35</v>
      </c>
      <c r="G106" s="65"/>
      <c r="H106" s="69"/>
      <c r="I106" s="70"/>
      <c r="J106" s="70"/>
      <c r="K106" s="34" t="s">
        <v>65</v>
      </c>
      <c r="L106" s="77">
        <v>106</v>
      </c>
      <c r="M106" s="77"/>
      <c r="N106" s="72"/>
      <c r="O106" s="79" t="s">
        <v>301</v>
      </c>
      <c r="P106" s="81">
        <v>43612.47945601852</v>
      </c>
      <c r="Q106" s="79" t="s">
        <v>321</v>
      </c>
      <c r="R106" s="79"/>
      <c r="S106" s="79"/>
      <c r="T106" s="79"/>
      <c r="U106" s="79"/>
      <c r="V106" s="82" t="s">
        <v>411</v>
      </c>
      <c r="W106" s="81">
        <v>43612.47945601852</v>
      </c>
      <c r="X106" s="82" t="s">
        <v>465</v>
      </c>
      <c r="Y106" s="79"/>
      <c r="Z106" s="79"/>
      <c r="AA106" s="85" t="s">
        <v>529</v>
      </c>
      <c r="AB106" s="85" t="s">
        <v>556</v>
      </c>
      <c r="AC106" s="79" t="b">
        <v>0</v>
      </c>
      <c r="AD106" s="79">
        <v>3</v>
      </c>
      <c r="AE106" s="85" t="s">
        <v>562</v>
      </c>
      <c r="AF106" s="79" t="b">
        <v>0</v>
      </c>
      <c r="AG106" s="79" t="s">
        <v>566</v>
      </c>
      <c r="AH106" s="79"/>
      <c r="AI106" s="85" t="s">
        <v>558</v>
      </c>
      <c r="AJ106" s="79" t="b">
        <v>0</v>
      </c>
      <c r="AK106" s="79">
        <v>0</v>
      </c>
      <c r="AL106" s="85" t="s">
        <v>558</v>
      </c>
      <c r="AM106" s="79" t="s">
        <v>572</v>
      </c>
      <c r="AN106" s="79" t="b">
        <v>0</v>
      </c>
      <c r="AO106" s="85" t="s">
        <v>556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248</v>
      </c>
      <c r="B107" s="64" t="s">
        <v>280</v>
      </c>
      <c r="C107" s="65" t="s">
        <v>1658</v>
      </c>
      <c r="D107" s="66">
        <v>3</v>
      </c>
      <c r="E107" s="67" t="s">
        <v>132</v>
      </c>
      <c r="F107" s="68">
        <v>35</v>
      </c>
      <c r="G107" s="65"/>
      <c r="H107" s="69"/>
      <c r="I107" s="70"/>
      <c r="J107" s="70"/>
      <c r="K107" s="34" t="s">
        <v>65</v>
      </c>
      <c r="L107" s="77">
        <v>107</v>
      </c>
      <c r="M107" s="77"/>
      <c r="N107" s="72"/>
      <c r="O107" s="79" t="s">
        <v>301</v>
      </c>
      <c r="P107" s="81">
        <v>43612.47945601852</v>
      </c>
      <c r="Q107" s="79" t="s">
        <v>321</v>
      </c>
      <c r="R107" s="79"/>
      <c r="S107" s="79"/>
      <c r="T107" s="79"/>
      <c r="U107" s="79"/>
      <c r="V107" s="82" t="s">
        <v>411</v>
      </c>
      <c r="W107" s="81">
        <v>43612.47945601852</v>
      </c>
      <c r="X107" s="82" t="s">
        <v>465</v>
      </c>
      <c r="Y107" s="79"/>
      <c r="Z107" s="79"/>
      <c r="AA107" s="85" t="s">
        <v>529</v>
      </c>
      <c r="AB107" s="85" t="s">
        <v>556</v>
      </c>
      <c r="AC107" s="79" t="b">
        <v>0</v>
      </c>
      <c r="AD107" s="79">
        <v>3</v>
      </c>
      <c r="AE107" s="85" t="s">
        <v>562</v>
      </c>
      <c r="AF107" s="79" t="b">
        <v>0</v>
      </c>
      <c r="AG107" s="79" t="s">
        <v>566</v>
      </c>
      <c r="AH107" s="79"/>
      <c r="AI107" s="85" t="s">
        <v>558</v>
      </c>
      <c r="AJ107" s="79" t="b">
        <v>0</v>
      </c>
      <c r="AK107" s="79">
        <v>0</v>
      </c>
      <c r="AL107" s="85" t="s">
        <v>558</v>
      </c>
      <c r="AM107" s="79" t="s">
        <v>572</v>
      </c>
      <c r="AN107" s="79" t="b">
        <v>0</v>
      </c>
      <c r="AO107" s="85" t="s">
        <v>556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248</v>
      </c>
      <c r="B108" s="64" t="s">
        <v>281</v>
      </c>
      <c r="C108" s="65" t="s">
        <v>1658</v>
      </c>
      <c r="D108" s="66">
        <v>3</v>
      </c>
      <c r="E108" s="67" t="s">
        <v>132</v>
      </c>
      <c r="F108" s="68">
        <v>35</v>
      </c>
      <c r="G108" s="65"/>
      <c r="H108" s="69"/>
      <c r="I108" s="70"/>
      <c r="J108" s="70"/>
      <c r="K108" s="34" t="s">
        <v>65</v>
      </c>
      <c r="L108" s="77">
        <v>108</v>
      </c>
      <c r="M108" s="77"/>
      <c r="N108" s="72"/>
      <c r="O108" s="79" t="s">
        <v>301</v>
      </c>
      <c r="P108" s="81">
        <v>43612.47945601852</v>
      </c>
      <c r="Q108" s="79" t="s">
        <v>321</v>
      </c>
      <c r="R108" s="79"/>
      <c r="S108" s="79"/>
      <c r="T108" s="79"/>
      <c r="U108" s="79"/>
      <c r="V108" s="82" t="s">
        <v>411</v>
      </c>
      <c r="W108" s="81">
        <v>43612.47945601852</v>
      </c>
      <c r="X108" s="82" t="s">
        <v>465</v>
      </c>
      <c r="Y108" s="79"/>
      <c r="Z108" s="79"/>
      <c r="AA108" s="85" t="s">
        <v>529</v>
      </c>
      <c r="AB108" s="85" t="s">
        <v>556</v>
      </c>
      <c r="AC108" s="79" t="b">
        <v>0</v>
      </c>
      <c r="AD108" s="79">
        <v>3</v>
      </c>
      <c r="AE108" s="85" t="s">
        <v>562</v>
      </c>
      <c r="AF108" s="79" t="b">
        <v>0</v>
      </c>
      <c r="AG108" s="79" t="s">
        <v>566</v>
      </c>
      <c r="AH108" s="79"/>
      <c r="AI108" s="85" t="s">
        <v>558</v>
      </c>
      <c r="AJ108" s="79" t="b">
        <v>0</v>
      </c>
      <c r="AK108" s="79">
        <v>0</v>
      </c>
      <c r="AL108" s="85" t="s">
        <v>558</v>
      </c>
      <c r="AM108" s="79" t="s">
        <v>572</v>
      </c>
      <c r="AN108" s="79" t="b">
        <v>0</v>
      </c>
      <c r="AO108" s="85" t="s">
        <v>556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248</v>
      </c>
      <c r="B109" s="64" t="s">
        <v>251</v>
      </c>
      <c r="C109" s="65" t="s">
        <v>1658</v>
      </c>
      <c r="D109" s="66">
        <v>3</v>
      </c>
      <c r="E109" s="67" t="s">
        <v>132</v>
      </c>
      <c r="F109" s="68">
        <v>35</v>
      </c>
      <c r="G109" s="65"/>
      <c r="H109" s="69"/>
      <c r="I109" s="70"/>
      <c r="J109" s="70"/>
      <c r="K109" s="34" t="s">
        <v>66</v>
      </c>
      <c r="L109" s="77">
        <v>109</v>
      </c>
      <c r="M109" s="77"/>
      <c r="N109" s="72"/>
      <c r="O109" s="79" t="s">
        <v>302</v>
      </c>
      <c r="P109" s="81">
        <v>43612.47945601852</v>
      </c>
      <c r="Q109" s="79" t="s">
        <v>321</v>
      </c>
      <c r="R109" s="79"/>
      <c r="S109" s="79"/>
      <c r="T109" s="79"/>
      <c r="U109" s="79"/>
      <c r="V109" s="82" t="s">
        <v>411</v>
      </c>
      <c r="W109" s="81">
        <v>43612.47945601852</v>
      </c>
      <c r="X109" s="82" t="s">
        <v>465</v>
      </c>
      <c r="Y109" s="79"/>
      <c r="Z109" s="79"/>
      <c r="AA109" s="85" t="s">
        <v>529</v>
      </c>
      <c r="AB109" s="85" t="s">
        <v>556</v>
      </c>
      <c r="AC109" s="79" t="b">
        <v>0</v>
      </c>
      <c r="AD109" s="79">
        <v>3</v>
      </c>
      <c r="AE109" s="85" t="s">
        <v>562</v>
      </c>
      <c r="AF109" s="79" t="b">
        <v>0</v>
      </c>
      <c r="AG109" s="79" t="s">
        <v>566</v>
      </c>
      <c r="AH109" s="79"/>
      <c r="AI109" s="85" t="s">
        <v>558</v>
      </c>
      <c r="AJ109" s="79" t="b">
        <v>0</v>
      </c>
      <c r="AK109" s="79">
        <v>0</v>
      </c>
      <c r="AL109" s="85" t="s">
        <v>558</v>
      </c>
      <c r="AM109" s="79" t="s">
        <v>572</v>
      </c>
      <c r="AN109" s="79" t="b">
        <v>0</v>
      </c>
      <c r="AO109" s="85" t="s">
        <v>556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16</v>
      </c>
      <c r="BK109" s="49">
        <v>100</v>
      </c>
      <c r="BL109" s="48">
        <v>16</v>
      </c>
    </row>
    <row r="110" spans="1:64" ht="15">
      <c r="A110" s="64" t="s">
        <v>250</v>
      </c>
      <c r="B110" s="64" t="s">
        <v>248</v>
      </c>
      <c r="C110" s="65" t="s">
        <v>1658</v>
      </c>
      <c r="D110" s="66">
        <v>3</v>
      </c>
      <c r="E110" s="67" t="s">
        <v>132</v>
      </c>
      <c r="F110" s="68">
        <v>35</v>
      </c>
      <c r="G110" s="65"/>
      <c r="H110" s="69"/>
      <c r="I110" s="70"/>
      <c r="J110" s="70"/>
      <c r="K110" s="34" t="s">
        <v>65</v>
      </c>
      <c r="L110" s="77">
        <v>110</v>
      </c>
      <c r="M110" s="77"/>
      <c r="N110" s="72"/>
      <c r="O110" s="79" t="s">
        <v>301</v>
      </c>
      <c r="P110" s="81">
        <v>43613.218726851854</v>
      </c>
      <c r="Q110" s="79" t="s">
        <v>323</v>
      </c>
      <c r="R110" s="79"/>
      <c r="S110" s="79"/>
      <c r="T110" s="79"/>
      <c r="U110" s="79"/>
      <c r="V110" s="82" t="s">
        <v>413</v>
      </c>
      <c r="W110" s="81">
        <v>43613.218726851854</v>
      </c>
      <c r="X110" s="82" t="s">
        <v>467</v>
      </c>
      <c r="Y110" s="79"/>
      <c r="Z110" s="79"/>
      <c r="AA110" s="85" t="s">
        <v>531</v>
      </c>
      <c r="AB110" s="85" t="s">
        <v>556</v>
      </c>
      <c r="AC110" s="79" t="b">
        <v>0</v>
      </c>
      <c r="AD110" s="79">
        <v>0</v>
      </c>
      <c r="AE110" s="85" t="s">
        <v>562</v>
      </c>
      <c r="AF110" s="79" t="b">
        <v>0</v>
      </c>
      <c r="AG110" s="79" t="s">
        <v>566</v>
      </c>
      <c r="AH110" s="79"/>
      <c r="AI110" s="85" t="s">
        <v>558</v>
      </c>
      <c r="AJ110" s="79" t="b">
        <v>0</v>
      </c>
      <c r="AK110" s="79">
        <v>0</v>
      </c>
      <c r="AL110" s="85" t="s">
        <v>558</v>
      </c>
      <c r="AM110" s="79" t="s">
        <v>572</v>
      </c>
      <c r="AN110" s="79" t="b">
        <v>0</v>
      </c>
      <c r="AO110" s="85" t="s">
        <v>556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251</v>
      </c>
      <c r="B111" s="64" t="s">
        <v>248</v>
      </c>
      <c r="C111" s="65" t="s">
        <v>1658</v>
      </c>
      <c r="D111" s="66">
        <v>3</v>
      </c>
      <c r="E111" s="67" t="s">
        <v>132</v>
      </c>
      <c r="F111" s="68">
        <v>35</v>
      </c>
      <c r="G111" s="65"/>
      <c r="H111" s="69"/>
      <c r="I111" s="70"/>
      <c r="J111" s="70"/>
      <c r="K111" s="34" t="s">
        <v>66</v>
      </c>
      <c r="L111" s="77">
        <v>111</v>
      </c>
      <c r="M111" s="77"/>
      <c r="N111" s="72"/>
      <c r="O111" s="79" t="s">
        <v>301</v>
      </c>
      <c r="P111" s="81">
        <v>43613.26144675926</v>
      </c>
      <c r="Q111" s="79" t="s">
        <v>324</v>
      </c>
      <c r="R111" s="79"/>
      <c r="S111" s="79"/>
      <c r="T111" s="79"/>
      <c r="U111" s="79"/>
      <c r="V111" s="82" t="s">
        <v>414</v>
      </c>
      <c r="W111" s="81">
        <v>43613.26144675926</v>
      </c>
      <c r="X111" s="82" t="s">
        <v>468</v>
      </c>
      <c r="Y111" s="79"/>
      <c r="Z111" s="79"/>
      <c r="AA111" s="85" t="s">
        <v>532</v>
      </c>
      <c r="AB111" s="85" t="s">
        <v>531</v>
      </c>
      <c r="AC111" s="79" t="b">
        <v>0</v>
      </c>
      <c r="AD111" s="79">
        <v>1</v>
      </c>
      <c r="AE111" s="85" t="s">
        <v>564</v>
      </c>
      <c r="AF111" s="79" t="b">
        <v>0</v>
      </c>
      <c r="AG111" s="79" t="s">
        <v>568</v>
      </c>
      <c r="AH111" s="79"/>
      <c r="AI111" s="85" t="s">
        <v>558</v>
      </c>
      <c r="AJ111" s="79" t="b">
        <v>0</v>
      </c>
      <c r="AK111" s="79">
        <v>0</v>
      </c>
      <c r="AL111" s="85" t="s">
        <v>558</v>
      </c>
      <c r="AM111" s="79" t="s">
        <v>577</v>
      </c>
      <c r="AN111" s="79" t="b">
        <v>0</v>
      </c>
      <c r="AO111" s="85" t="s">
        <v>531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250</v>
      </c>
      <c r="B112" s="64" t="s">
        <v>276</v>
      </c>
      <c r="C112" s="65" t="s">
        <v>1658</v>
      </c>
      <c r="D112" s="66">
        <v>3</v>
      </c>
      <c r="E112" s="67" t="s">
        <v>132</v>
      </c>
      <c r="F112" s="68">
        <v>35</v>
      </c>
      <c r="G112" s="65"/>
      <c r="H112" s="69"/>
      <c r="I112" s="70"/>
      <c r="J112" s="70"/>
      <c r="K112" s="34" t="s">
        <v>65</v>
      </c>
      <c r="L112" s="77">
        <v>112</v>
      </c>
      <c r="M112" s="77"/>
      <c r="N112" s="72"/>
      <c r="O112" s="79" t="s">
        <v>301</v>
      </c>
      <c r="P112" s="81">
        <v>43613.218726851854</v>
      </c>
      <c r="Q112" s="79" t="s">
        <v>323</v>
      </c>
      <c r="R112" s="79"/>
      <c r="S112" s="79"/>
      <c r="T112" s="79"/>
      <c r="U112" s="79"/>
      <c r="V112" s="82" t="s">
        <v>413</v>
      </c>
      <c r="W112" s="81">
        <v>43613.218726851854</v>
      </c>
      <c r="X112" s="82" t="s">
        <v>467</v>
      </c>
      <c r="Y112" s="79"/>
      <c r="Z112" s="79"/>
      <c r="AA112" s="85" t="s">
        <v>531</v>
      </c>
      <c r="AB112" s="85" t="s">
        <v>556</v>
      </c>
      <c r="AC112" s="79" t="b">
        <v>0</v>
      </c>
      <c r="AD112" s="79">
        <v>0</v>
      </c>
      <c r="AE112" s="85" t="s">
        <v>562</v>
      </c>
      <c r="AF112" s="79" t="b">
        <v>0</v>
      </c>
      <c r="AG112" s="79" t="s">
        <v>566</v>
      </c>
      <c r="AH112" s="79"/>
      <c r="AI112" s="85" t="s">
        <v>558</v>
      </c>
      <c r="AJ112" s="79" t="b">
        <v>0</v>
      </c>
      <c r="AK112" s="79">
        <v>0</v>
      </c>
      <c r="AL112" s="85" t="s">
        <v>558</v>
      </c>
      <c r="AM112" s="79" t="s">
        <v>572</v>
      </c>
      <c r="AN112" s="79" t="b">
        <v>0</v>
      </c>
      <c r="AO112" s="85" t="s">
        <v>556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251</v>
      </c>
      <c r="B113" s="64" t="s">
        <v>276</v>
      </c>
      <c r="C113" s="65" t="s">
        <v>1658</v>
      </c>
      <c r="D113" s="66">
        <v>3</v>
      </c>
      <c r="E113" s="67" t="s">
        <v>132</v>
      </c>
      <c r="F113" s="68">
        <v>35</v>
      </c>
      <c r="G113" s="65"/>
      <c r="H113" s="69"/>
      <c r="I113" s="70"/>
      <c r="J113" s="70"/>
      <c r="K113" s="34" t="s">
        <v>65</v>
      </c>
      <c r="L113" s="77">
        <v>113</v>
      </c>
      <c r="M113" s="77"/>
      <c r="N113" s="72"/>
      <c r="O113" s="79" t="s">
        <v>301</v>
      </c>
      <c r="P113" s="81">
        <v>43613.26144675926</v>
      </c>
      <c r="Q113" s="79" t="s">
        <v>324</v>
      </c>
      <c r="R113" s="79"/>
      <c r="S113" s="79"/>
      <c r="T113" s="79"/>
      <c r="U113" s="79"/>
      <c r="V113" s="82" t="s">
        <v>414</v>
      </c>
      <c r="W113" s="81">
        <v>43613.26144675926</v>
      </c>
      <c r="X113" s="82" t="s">
        <v>468</v>
      </c>
      <c r="Y113" s="79"/>
      <c r="Z113" s="79"/>
      <c r="AA113" s="85" t="s">
        <v>532</v>
      </c>
      <c r="AB113" s="85" t="s">
        <v>531</v>
      </c>
      <c r="AC113" s="79" t="b">
        <v>0</v>
      </c>
      <c r="AD113" s="79">
        <v>1</v>
      </c>
      <c r="AE113" s="85" t="s">
        <v>564</v>
      </c>
      <c r="AF113" s="79" t="b">
        <v>0</v>
      </c>
      <c r="AG113" s="79" t="s">
        <v>568</v>
      </c>
      <c r="AH113" s="79"/>
      <c r="AI113" s="85" t="s">
        <v>558</v>
      </c>
      <c r="AJ113" s="79" t="b">
        <v>0</v>
      </c>
      <c r="AK113" s="79">
        <v>0</v>
      </c>
      <c r="AL113" s="85" t="s">
        <v>558</v>
      </c>
      <c r="AM113" s="79" t="s">
        <v>577</v>
      </c>
      <c r="AN113" s="79" t="b">
        <v>0</v>
      </c>
      <c r="AO113" s="85" t="s">
        <v>531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250</v>
      </c>
      <c r="B114" s="64" t="s">
        <v>277</v>
      </c>
      <c r="C114" s="65" t="s">
        <v>1658</v>
      </c>
      <c r="D114" s="66">
        <v>3</v>
      </c>
      <c r="E114" s="67" t="s">
        <v>132</v>
      </c>
      <c r="F114" s="68">
        <v>35</v>
      </c>
      <c r="G114" s="65"/>
      <c r="H114" s="69"/>
      <c r="I114" s="70"/>
      <c r="J114" s="70"/>
      <c r="K114" s="34" t="s">
        <v>65</v>
      </c>
      <c r="L114" s="77">
        <v>114</v>
      </c>
      <c r="M114" s="77"/>
      <c r="N114" s="72"/>
      <c r="O114" s="79" t="s">
        <v>301</v>
      </c>
      <c r="P114" s="81">
        <v>43613.218726851854</v>
      </c>
      <c r="Q114" s="79" t="s">
        <v>323</v>
      </c>
      <c r="R114" s="79"/>
      <c r="S114" s="79"/>
      <c r="T114" s="79"/>
      <c r="U114" s="79"/>
      <c r="V114" s="82" t="s">
        <v>413</v>
      </c>
      <c r="W114" s="81">
        <v>43613.218726851854</v>
      </c>
      <c r="X114" s="82" t="s">
        <v>467</v>
      </c>
      <c r="Y114" s="79"/>
      <c r="Z114" s="79"/>
      <c r="AA114" s="85" t="s">
        <v>531</v>
      </c>
      <c r="AB114" s="85" t="s">
        <v>556</v>
      </c>
      <c r="AC114" s="79" t="b">
        <v>0</v>
      </c>
      <c r="AD114" s="79">
        <v>0</v>
      </c>
      <c r="AE114" s="85" t="s">
        <v>562</v>
      </c>
      <c r="AF114" s="79" t="b">
        <v>0</v>
      </c>
      <c r="AG114" s="79" t="s">
        <v>566</v>
      </c>
      <c r="AH114" s="79"/>
      <c r="AI114" s="85" t="s">
        <v>558</v>
      </c>
      <c r="AJ114" s="79" t="b">
        <v>0</v>
      </c>
      <c r="AK114" s="79">
        <v>0</v>
      </c>
      <c r="AL114" s="85" t="s">
        <v>558</v>
      </c>
      <c r="AM114" s="79" t="s">
        <v>572</v>
      </c>
      <c r="AN114" s="79" t="b">
        <v>0</v>
      </c>
      <c r="AO114" s="85" t="s">
        <v>556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251</v>
      </c>
      <c r="B115" s="64" t="s">
        <v>277</v>
      </c>
      <c r="C115" s="65" t="s">
        <v>1658</v>
      </c>
      <c r="D115" s="66">
        <v>3</v>
      </c>
      <c r="E115" s="67" t="s">
        <v>132</v>
      </c>
      <c r="F115" s="68">
        <v>35</v>
      </c>
      <c r="G115" s="65"/>
      <c r="H115" s="69"/>
      <c r="I115" s="70"/>
      <c r="J115" s="70"/>
      <c r="K115" s="34" t="s">
        <v>65</v>
      </c>
      <c r="L115" s="77">
        <v>115</v>
      </c>
      <c r="M115" s="77"/>
      <c r="N115" s="72"/>
      <c r="O115" s="79" t="s">
        <v>301</v>
      </c>
      <c r="P115" s="81">
        <v>43613.26144675926</v>
      </c>
      <c r="Q115" s="79" t="s">
        <v>324</v>
      </c>
      <c r="R115" s="79"/>
      <c r="S115" s="79"/>
      <c r="T115" s="79"/>
      <c r="U115" s="79"/>
      <c r="V115" s="82" t="s">
        <v>414</v>
      </c>
      <c r="W115" s="81">
        <v>43613.26144675926</v>
      </c>
      <c r="X115" s="82" t="s">
        <v>468</v>
      </c>
      <c r="Y115" s="79"/>
      <c r="Z115" s="79"/>
      <c r="AA115" s="85" t="s">
        <v>532</v>
      </c>
      <c r="AB115" s="85" t="s">
        <v>531</v>
      </c>
      <c r="AC115" s="79" t="b">
        <v>0</v>
      </c>
      <c r="AD115" s="79">
        <v>1</v>
      </c>
      <c r="AE115" s="85" t="s">
        <v>564</v>
      </c>
      <c r="AF115" s="79" t="b">
        <v>0</v>
      </c>
      <c r="AG115" s="79" t="s">
        <v>568</v>
      </c>
      <c r="AH115" s="79"/>
      <c r="AI115" s="85" t="s">
        <v>558</v>
      </c>
      <c r="AJ115" s="79" t="b">
        <v>0</v>
      </c>
      <c r="AK115" s="79">
        <v>0</v>
      </c>
      <c r="AL115" s="85" t="s">
        <v>558</v>
      </c>
      <c r="AM115" s="79" t="s">
        <v>577</v>
      </c>
      <c r="AN115" s="79" t="b">
        <v>0</v>
      </c>
      <c r="AO115" s="85" t="s">
        <v>531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250</v>
      </c>
      <c r="B116" s="64" t="s">
        <v>278</v>
      </c>
      <c r="C116" s="65" t="s">
        <v>1658</v>
      </c>
      <c r="D116" s="66">
        <v>3</v>
      </c>
      <c r="E116" s="67" t="s">
        <v>132</v>
      </c>
      <c r="F116" s="68">
        <v>35</v>
      </c>
      <c r="G116" s="65"/>
      <c r="H116" s="69"/>
      <c r="I116" s="70"/>
      <c r="J116" s="70"/>
      <c r="K116" s="34" t="s">
        <v>65</v>
      </c>
      <c r="L116" s="77">
        <v>116</v>
      </c>
      <c r="M116" s="77"/>
      <c r="N116" s="72"/>
      <c r="O116" s="79" t="s">
        <v>301</v>
      </c>
      <c r="P116" s="81">
        <v>43613.218726851854</v>
      </c>
      <c r="Q116" s="79" t="s">
        <v>323</v>
      </c>
      <c r="R116" s="79"/>
      <c r="S116" s="79"/>
      <c r="T116" s="79"/>
      <c r="U116" s="79"/>
      <c r="V116" s="82" t="s">
        <v>413</v>
      </c>
      <c r="W116" s="81">
        <v>43613.218726851854</v>
      </c>
      <c r="X116" s="82" t="s">
        <v>467</v>
      </c>
      <c r="Y116" s="79"/>
      <c r="Z116" s="79"/>
      <c r="AA116" s="85" t="s">
        <v>531</v>
      </c>
      <c r="AB116" s="85" t="s">
        <v>556</v>
      </c>
      <c r="AC116" s="79" t="b">
        <v>0</v>
      </c>
      <c r="AD116" s="79">
        <v>0</v>
      </c>
      <c r="AE116" s="85" t="s">
        <v>562</v>
      </c>
      <c r="AF116" s="79" t="b">
        <v>0</v>
      </c>
      <c r="AG116" s="79" t="s">
        <v>566</v>
      </c>
      <c r="AH116" s="79"/>
      <c r="AI116" s="85" t="s">
        <v>558</v>
      </c>
      <c r="AJ116" s="79" t="b">
        <v>0</v>
      </c>
      <c r="AK116" s="79">
        <v>0</v>
      </c>
      <c r="AL116" s="85" t="s">
        <v>558</v>
      </c>
      <c r="AM116" s="79" t="s">
        <v>572</v>
      </c>
      <c r="AN116" s="79" t="b">
        <v>0</v>
      </c>
      <c r="AO116" s="85" t="s">
        <v>556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251</v>
      </c>
      <c r="B117" s="64" t="s">
        <v>278</v>
      </c>
      <c r="C117" s="65" t="s">
        <v>1658</v>
      </c>
      <c r="D117" s="66">
        <v>3</v>
      </c>
      <c r="E117" s="67" t="s">
        <v>132</v>
      </c>
      <c r="F117" s="68">
        <v>35</v>
      </c>
      <c r="G117" s="65"/>
      <c r="H117" s="69"/>
      <c r="I117" s="70"/>
      <c r="J117" s="70"/>
      <c r="K117" s="34" t="s">
        <v>65</v>
      </c>
      <c r="L117" s="77">
        <v>117</v>
      </c>
      <c r="M117" s="77"/>
      <c r="N117" s="72"/>
      <c r="O117" s="79" t="s">
        <v>301</v>
      </c>
      <c r="P117" s="81">
        <v>43613.26144675926</v>
      </c>
      <c r="Q117" s="79" t="s">
        <v>324</v>
      </c>
      <c r="R117" s="79"/>
      <c r="S117" s="79"/>
      <c r="T117" s="79"/>
      <c r="U117" s="79"/>
      <c r="V117" s="82" t="s">
        <v>414</v>
      </c>
      <c r="W117" s="81">
        <v>43613.26144675926</v>
      </c>
      <c r="X117" s="82" t="s">
        <v>468</v>
      </c>
      <c r="Y117" s="79"/>
      <c r="Z117" s="79"/>
      <c r="AA117" s="85" t="s">
        <v>532</v>
      </c>
      <c r="AB117" s="85" t="s">
        <v>531</v>
      </c>
      <c r="AC117" s="79" t="b">
        <v>0</v>
      </c>
      <c r="AD117" s="79">
        <v>1</v>
      </c>
      <c r="AE117" s="85" t="s">
        <v>564</v>
      </c>
      <c r="AF117" s="79" t="b">
        <v>0</v>
      </c>
      <c r="AG117" s="79" t="s">
        <v>568</v>
      </c>
      <c r="AH117" s="79"/>
      <c r="AI117" s="85" t="s">
        <v>558</v>
      </c>
      <c r="AJ117" s="79" t="b">
        <v>0</v>
      </c>
      <c r="AK117" s="79">
        <v>0</v>
      </c>
      <c r="AL117" s="85" t="s">
        <v>558</v>
      </c>
      <c r="AM117" s="79" t="s">
        <v>577</v>
      </c>
      <c r="AN117" s="79" t="b">
        <v>0</v>
      </c>
      <c r="AO117" s="85" t="s">
        <v>531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250</v>
      </c>
      <c r="B118" s="64" t="s">
        <v>279</v>
      </c>
      <c r="C118" s="65" t="s">
        <v>1658</v>
      </c>
      <c r="D118" s="66">
        <v>3</v>
      </c>
      <c r="E118" s="67" t="s">
        <v>132</v>
      </c>
      <c r="F118" s="68">
        <v>35</v>
      </c>
      <c r="G118" s="65"/>
      <c r="H118" s="69"/>
      <c r="I118" s="70"/>
      <c r="J118" s="70"/>
      <c r="K118" s="34" t="s">
        <v>65</v>
      </c>
      <c r="L118" s="77">
        <v>118</v>
      </c>
      <c r="M118" s="77"/>
      <c r="N118" s="72"/>
      <c r="O118" s="79" t="s">
        <v>301</v>
      </c>
      <c r="P118" s="81">
        <v>43613.218726851854</v>
      </c>
      <c r="Q118" s="79" t="s">
        <v>323</v>
      </c>
      <c r="R118" s="79"/>
      <c r="S118" s="79"/>
      <c r="T118" s="79"/>
      <c r="U118" s="79"/>
      <c r="V118" s="82" t="s">
        <v>413</v>
      </c>
      <c r="W118" s="81">
        <v>43613.218726851854</v>
      </c>
      <c r="X118" s="82" t="s">
        <v>467</v>
      </c>
      <c r="Y118" s="79"/>
      <c r="Z118" s="79"/>
      <c r="AA118" s="85" t="s">
        <v>531</v>
      </c>
      <c r="AB118" s="85" t="s">
        <v>556</v>
      </c>
      <c r="AC118" s="79" t="b">
        <v>0</v>
      </c>
      <c r="AD118" s="79">
        <v>0</v>
      </c>
      <c r="AE118" s="85" t="s">
        <v>562</v>
      </c>
      <c r="AF118" s="79" t="b">
        <v>0</v>
      </c>
      <c r="AG118" s="79" t="s">
        <v>566</v>
      </c>
      <c r="AH118" s="79"/>
      <c r="AI118" s="85" t="s">
        <v>558</v>
      </c>
      <c r="AJ118" s="79" t="b">
        <v>0</v>
      </c>
      <c r="AK118" s="79">
        <v>0</v>
      </c>
      <c r="AL118" s="85" t="s">
        <v>558</v>
      </c>
      <c r="AM118" s="79" t="s">
        <v>572</v>
      </c>
      <c r="AN118" s="79" t="b">
        <v>0</v>
      </c>
      <c r="AO118" s="85" t="s">
        <v>556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251</v>
      </c>
      <c r="B119" s="64" t="s">
        <v>279</v>
      </c>
      <c r="C119" s="65" t="s">
        <v>1658</v>
      </c>
      <c r="D119" s="66">
        <v>3</v>
      </c>
      <c r="E119" s="67" t="s">
        <v>132</v>
      </c>
      <c r="F119" s="68">
        <v>35</v>
      </c>
      <c r="G119" s="65"/>
      <c r="H119" s="69"/>
      <c r="I119" s="70"/>
      <c r="J119" s="70"/>
      <c r="K119" s="34" t="s">
        <v>65</v>
      </c>
      <c r="L119" s="77">
        <v>119</v>
      </c>
      <c r="M119" s="77"/>
      <c r="N119" s="72"/>
      <c r="O119" s="79" t="s">
        <v>301</v>
      </c>
      <c r="P119" s="81">
        <v>43613.26144675926</v>
      </c>
      <c r="Q119" s="79" t="s">
        <v>324</v>
      </c>
      <c r="R119" s="79"/>
      <c r="S119" s="79"/>
      <c r="T119" s="79"/>
      <c r="U119" s="79"/>
      <c r="V119" s="82" t="s">
        <v>414</v>
      </c>
      <c r="W119" s="81">
        <v>43613.26144675926</v>
      </c>
      <c r="X119" s="82" t="s">
        <v>468</v>
      </c>
      <c r="Y119" s="79"/>
      <c r="Z119" s="79"/>
      <c r="AA119" s="85" t="s">
        <v>532</v>
      </c>
      <c r="AB119" s="85" t="s">
        <v>531</v>
      </c>
      <c r="AC119" s="79" t="b">
        <v>0</v>
      </c>
      <c r="AD119" s="79">
        <v>1</v>
      </c>
      <c r="AE119" s="85" t="s">
        <v>564</v>
      </c>
      <c r="AF119" s="79" t="b">
        <v>0</v>
      </c>
      <c r="AG119" s="79" t="s">
        <v>568</v>
      </c>
      <c r="AH119" s="79"/>
      <c r="AI119" s="85" t="s">
        <v>558</v>
      </c>
      <c r="AJ119" s="79" t="b">
        <v>0</v>
      </c>
      <c r="AK119" s="79">
        <v>0</v>
      </c>
      <c r="AL119" s="85" t="s">
        <v>558</v>
      </c>
      <c r="AM119" s="79" t="s">
        <v>577</v>
      </c>
      <c r="AN119" s="79" t="b">
        <v>0</v>
      </c>
      <c r="AO119" s="85" t="s">
        <v>531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250</v>
      </c>
      <c r="B120" s="64" t="s">
        <v>280</v>
      </c>
      <c r="C120" s="65" t="s">
        <v>1658</v>
      </c>
      <c r="D120" s="66">
        <v>3</v>
      </c>
      <c r="E120" s="67" t="s">
        <v>132</v>
      </c>
      <c r="F120" s="68">
        <v>35</v>
      </c>
      <c r="G120" s="65"/>
      <c r="H120" s="69"/>
      <c r="I120" s="70"/>
      <c r="J120" s="70"/>
      <c r="K120" s="34" t="s">
        <v>65</v>
      </c>
      <c r="L120" s="77">
        <v>120</v>
      </c>
      <c r="M120" s="77"/>
      <c r="N120" s="72"/>
      <c r="O120" s="79" t="s">
        <v>301</v>
      </c>
      <c r="P120" s="81">
        <v>43613.218726851854</v>
      </c>
      <c r="Q120" s="79" t="s">
        <v>323</v>
      </c>
      <c r="R120" s="79"/>
      <c r="S120" s="79"/>
      <c r="T120" s="79"/>
      <c r="U120" s="79"/>
      <c r="V120" s="82" t="s">
        <v>413</v>
      </c>
      <c r="W120" s="81">
        <v>43613.218726851854</v>
      </c>
      <c r="X120" s="82" t="s">
        <v>467</v>
      </c>
      <c r="Y120" s="79"/>
      <c r="Z120" s="79"/>
      <c r="AA120" s="85" t="s">
        <v>531</v>
      </c>
      <c r="AB120" s="85" t="s">
        <v>556</v>
      </c>
      <c r="AC120" s="79" t="b">
        <v>0</v>
      </c>
      <c r="AD120" s="79">
        <v>0</v>
      </c>
      <c r="AE120" s="85" t="s">
        <v>562</v>
      </c>
      <c r="AF120" s="79" t="b">
        <v>0</v>
      </c>
      <c r="AG120" s="79" t="s">
        <v>566</v>
      </c>
      <c r="AH120" s="79"/>
      <c r="AI120" s="85" t="s">
        <v>558</v>
      </c>
      <c r="AJ120" s="79" t="b">
        <v>0</v>
      </c>
      <c r="AK120" s="79">
        <v>0</v>
      </c>
      <c r="AL120" s="85" t="s">
        <v>558</v>
      </c>
      <c r="AM120" s="79" t="s">
        <v>572</v>
      </c>
      <c r="AN120" s="79" t="b">
        <v>0</v>
      </c>
      <c r="AO120" s="85" t="s">
        <v>556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251</v>
      </c>
      <c r="B121" s="64" t="s">
        <v>280</v>
      </c>
      <c r="C121" s="65" t="s">
        <v>1658</v>
      </c>
      <c r="D121" s="66">
        <v>3</v>
      </c>
      <c r="E121" s="67" t="s">
        <v>132</v>
      </c>
      <c r="F121" s="68">
        <v>35</v>
      </c>
      <c r="G121" s="65"/>
      <c r="H121" s="69"/>
      <c r="I121" s="70"/>
      <c r="J121" s="70"/>
      <c r="K121" s="34" t="s">
        <v>65</v>
      </c>
      <c r="L121" s="77">
        <v>121</v>
      </c>
      <c r="M121" s="77"/>
      <c r="N121" s="72"/>
      <c r="O121" s="79" t="s">
        <v>301</v>
      </c>
      <c r="P121" s="81">
        <v>43613.26144675926</v>
      </c>
      <c r="Q121" s="79" t="s">
        <v>324</v>
      </c>
      <c r="R121" s="79"/>
      <c r="S121" s="79"/>
      <c r="T121" s="79"/>
      <c r="U121" s="79"/>
      <c r="V121" s="82" t="s">
        <v>414</v>
      </c>
      <c r="W121" s="81">
        <v>43613.26144675926</v>
      </c>
      <c r="X121" s="82" t="s">
        <v>468</v>
      </c>
      <c r="Y121" s="79"/>
      <c r="Z121" s="79"/>
      <c r="AA121" s="85" t="s">
        <v>532</v>
      </c>
      <c r="AB121" s="85" t="s">
        <v>531</v>
      </c>
      <c r="AC121" s="79" t="b">
        <v>0</v>
      </c>
      <c r="AD121" s="79">
        <v>1</v>
      </c>
      <c r="AE121" s="85" t="s">
        <v>564</v>
      </c>
      <c r="AF121" s="79" t="b">
        <v>0</v>
      </c>
      <c r="AG121" s="79" t="s">
        <v>568</v>
      </c>
      <c r="AH121" s="79"/>
      <c r="AI121" s="85" t="s">
        <v>558</v>
      </c>
      <c r="AJ121" s="79" t="b">
        <v>0</v>
      </c>
      <c r="AK121" s="79">
        <v>0</v>
      </c>
      <c r="AL121" s="85" t="s">
        <v>558</v>
      </c>
      <c r="AM121" s="79" t="s">
        <v>577</v>
      </c>
      <c r="AN121" s="79" t="b">
        <v>0</v>
      </c>
      <c r="AO121" s="85" t="s">
        <v>531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250</v>
      </c>
      <c r="B122" s="64" t="s">
        <v>281</v>
      </c>
      <c r="C122" s="65" t="s">
        <v>1658</v>
      </c>
      <c r="D122" s="66">
        <v>3</v>
      </c>
      <c r="E122" s="67" t="s">
        <v>132</v>
      </c>
      <c r="F122" s="68">
        <v>35</v>
      </c>
      <c r="G122" s="65"/>
      <c r="H122" s="69"/>
      <c r="I122" s="70"/>
      <c r="J122" s="70"/>
      <c r="K122" s="34" t="s">
        <v>65</v>
      </c>
      <c r="L122" s="77">
        <v>122</v>
      </c>
      <c r="M122" s="77"/>
      <c r="N122" s="72"/>
      <c r="O122" s="79" t="s">
        <v>301</v>
      </c>
      <c r="P122" s="81">
        <v>43613.218726851854</v>
      </c>
      <c r="Q122" s="79" t="s">
        <v>323</v>
      </c>
      <c r="R122" s="79"/>
      <c r="S122" s="79"/>
      <c r="T122" s="79"/>
      <c r="U122" s="79"/>
      <c r="V122" s="82" t="s">
        <v>413</v>
      </c>
      <c r="W122" s="81">
        <v>43613.218726851854</v>
      </c>
      <c r="X122" s="82" t="s">
        <v>467</v>
      </c>
      <c r="Y122" s="79"/>
      <c r="Z122" s="79"/>
      <c r="AA122" s="85" t="s">
        <v>531</v>
      </c>
      <c r="AB122" s="85" t="s">
        <v>556</v>
      </c>
      <c r="AC122" s="79" t="b">
        <v>0</v>
      </c>
      <c r="AD122" s="79">
        <v>0</v>
      </c>
      <c r="AE122" s="85" t="s">
        <v>562</v>
      </c>
      <c r="AF122" s="79" t="b">
        <v>0</v>
      </c>
      <c r="AG122" s="79" t="s">
        <v>566</v>
      </c>
      <c r="AH122" s="79"/>
      <c r="AI122" s="85" t="s">
        <v>558</v>
      </c>
      <c r="AJ122" s="79" t="b">
        <v>0</v>
      </c>
      <c r="AK122" s="79">
        <v>0</v>
      </c>
      <c r="AL122" s="85" t="s">
        <v>558</v>
      </c>
      <c r="AM122" s="79" t="s">
        <v>572</v>
      </c>
      <c r="AN122" s="79" t="b">
        <v>0</v>
      </c>
      <c r="AO122" s="85" t="s">
        <v>556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251</v>
      </c>
      <c r="B123" s="64" t="s">
        <v>281</v>
      </c>
      <c r="C123" s="65" t="s">
        <v>1658</v>
      </c>
      <c r="D123" s="66">
        <v>3</v>
      </c>
      <c r="E123" s="67" t="s">
        <v>132</v>
      </c>
      <c r="F123" s="68">
        <v>35</v>
      </c>
      <c r="G123" s="65"/>
      <c r="H123" s="69"/>
      <c r="I123" s="70"/>
      <c r="J123" s="70"/>
      <c r="K123" s="34" t="s">
        <v>65</v>
      </c>
      <c r="L123" s="77">
        <v>123</v>
      </c>
      <c r="M123" s="77"/>
      <c r="N123" s="72"/>
      <c r="O123" s="79" t="s">
        <v>301</v>
      </c>
      <c r="P123" s="81">
        <v>43613.26144675926</v>
      </c>
      <c r="Q123" s="79" t="s">
        <v>324</v>
      </c>
      <c r="R123" s="79"/>
      <c r="S123" s="79"/>
      <c r="T123" s="79"/>
      <c r="U123" s="79"/>
      <c r="V123" s="82" t="s">
        <v>414</v>
      </c>
      <c r="W123" s="81">
        <v>43613.26144675926</v>
      </c>
      <c r="X123" s="82" t="s">
        <v>468</v>
      </c>
      <c r="Y123" s="79"/>
      <c r="Z123" s="79"/>
      <c r="AA123" s="85" t="s">
        <v>532</v>
      </c>
      <c r="AB123" s="85" t="s">
        <v>531</v>
      </c>
      <c r="AC123" s="79" t="b">
        <v>0</v>
      </c>
      <c r="AD123" s="79">
        <v>1</v>
      </c>
      <c r="AE123" s="85" t="s">
        <v>564</v>
      </c>
      <c r="AF123" s="79" t="b">
        <v>0</v>
      </c>
      <c r="AG123" s="79" t="s">
        <v>568</v>
      </c>
      <c r="AH123" s="79"/>
      <c r="AI123" s="85" t="s">
        <v>558</v>
      </c>
      <c r="AJ123" s="79" t="b">
        <v>0</v>
      </c>
      <c r="AK123" s="79">
        <v>0</v>
      </c>
      <c r="AL123" s="85" t="s">
        <v>558</v>
      </c>
      <c r="AM123" s="79" t="s">
        <v>577</v>
      </c>
      <c r="AN123" s="79" t="b">
        <v>0</v>
      </c>
      <c r="AO123" s="85" t="s">
        <v>531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250</v>
      </c>
      <c r="B124" s="64" t="s">
        <v>262</v>
      </c>
      <c r="C124" s="65" t="s">
        <v>1658</v>
      </c>
      <c r="D124" s="66">
        <v>3</v>
      </c>
      <c r="E124" s="67" t="s">
        <v>132</v>
      </c>
      <c r="F124" s="68">
        <v>35</v>
      </c>
      <c r="G124" s="65"/>
      <c r="H124" s="69"/>
      <c r="I124" s="70"/>
      <c r="J124" s="70"/>
      <c r="K124" s="34" t="s">
        <v>65</v>
      </c>
      <c r="L124" s="77">
        <v>124</v>
      </c>
      <c r="M124" s="77"/>
      <c r="N124" s="72"/>
      <c r="O124" s="79" t="s">
        <v>301</v>
      </c>
      <c r="P124" s="81">
        <v>43613.218726851854</v>
      </c>
      <c r="Q124" s="79" t="s">
        <v>323</v>
      </c>
      <c r="R124" s="79"/>
      <c r="S124" s="79"/>
      <c r="T124" s="79"/>
      <c r="U124" s="79"/>
      <c r="V124" s="82" t="s">
        <v>413</v>
      </c>
      <c r="W124" s="81">
        <v>43613.218726851854</v>
      </c>
      <c r="X124" s="82" t="s">
        <v>467</v>
      </c>
      <c r="Y124" s="79"/>
      <c r="Z124" s="79"/>
      <c r="AA124" s="85" t="s">
        <v>531</v>
      </c>
      <c r="AB124" s="85" t="s">
        <v>556</v>
      </c>
      <c r="AC124" s="79" t="b">
        <v>0</v>
      </c>
      <c r="AD124" s="79">
        <v>0</v>
      </c>
      <c r="AE124" s="85" t="s">
        <v>562</v>
      </c>
      <c r="AF124" s="79" t="b">
        <v>0</v>
      </c>
      <c r="AG124" s="79" t="s">
        <v>566</v>
      </c>
      <c r="AH124" s="79"/>
      <c r="AI124" s="85" t="s">
        <v>558</v>
      </c>
      <c r="AJ124" s="79" t="b">
        <v>0</v>
      </c>
      <c r="AK124" s="79">
        <v>0</v>
      </c>
      <c r="AL124" s="85" t="s">
        <v>558</v>
      </c>
      <c r="AM124" s="79" t="s">
        <v>572</v>
      </c>
      <c r="AN124" s="79" t="b">
        <v>0</v>
      </c>
      <c r="AO124" s="85" t="s">
        <v>556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1</v>
      </c>
      <c r="BD124" s="48"/>
      <c r="BE124" s="49"/>
      <c r="BF124" s="48"/>
      <c r="BG124" s="49"/>
      <c r="BH124" s="48"/>
      <c r="BI124" s="49"/>
      <c r="BJ124" s="48"/>
      <c r="BK124" s="49"/>
      <c r="BL124" s="48"/>
    </row>
    <row r="125" spans="1:64" ht="15">
      <c r="A125" s="64" t="s">
        <v>250</v>
      </c>
      <c r="B125" s="64" t="s">
        <v>251</v>
      </c>
      <c r="C125" s="65" t="s">
        <v>1658</v>
      </c>
      <c r="D125" s="66">
        <v>3</v>
      </c>
      <c r="E125" s="67" t="s">
        <v>132</v>
      </c>
      <c r="F125" s="68">
        <v>35</v>
      </c>
      <c r="G125" s="65"/>
      <c r="H125" s="69"/>
      <c r="I125" s="70"/>
      <c r="J125" s="70"/>
      <c r="K125" s="34" t="s">
        <v>66</v>
      </c>
      <c r="L125" s="77">
        <v>125</v>
      </c>
      <c r="M125" s="77"/>
      <c r="N125" s="72"/>
      <c r="O125" s="79" t="s">
        <v>302</v>
      </c>
      <c r="P125" s="81">
        <v>43613.218726851854</v>
      </c>
      <c r="Q125" s="79" t="s">
        <v>323</v>
      </c>
      <c r="R125" s="79"/>
      <c r="S125" s="79"/>
      <c r="T125" s="79"/>
      <c r="U125" s="79"/>
      <c r="V125" s="82" t="s">
        <v>413</v>
      </c>
      <c r="W125" s="81">
        <v>43613.218726851854</v>
      </c>
      <c r="X125" s="82" t="s">
        <v>467</v>
      </c>
      <c r="Y125" s="79"/>
      <c r="Z125" s="79"/>
      <c r="AA125" s="85" t="s">
        <v>531</v>
      </c>
      <c r="AB125" s="85" t="s">
        <v>556</v>
      </c>
      <c r="AC125" s="79" t="b">
        <v>0</v>
      </c>
      <c r="AD125" s="79">
        <v>0</v>
      </c>
      <c r="AE125" s="85" t="s">
        <v>562</v>
      </c>
      <c r="AF125" s="79" t="b">
        <v>0</v>
      </c>
      <c r="AG125" s="79" t="s">
        <v>566</v>
      </c>
      <c r="AH125" s="79"/>
      <c r="AI125" s="85" t="s">
        <v>558</v>
      </c>
      <c r="AJ125" s="79" t="b">
        <v>0</v>
      </c>
      <c r="AK125" s="79">
        <v>0</v>
      </c>
      <c r="AL125" s="85" t="s">
        <v>558</v>
      </c>
      <c r="AM125" s="79" t="s">
        <v>572</v>
      </c>
      <c r="AN125" s="79" t="b">
        <v>0</v>
      </c>
      <c r="AO125" s="85" t="s">
        <v>556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v>0</v>
      </c>
      <c r="BE125" s="49">
        <v>0</v>
      </c>
      <c r="BF125" s="48">
        <v>0</v>
      </c>
      <c r="BG125" s="49">
        <v>0</v>
      </c>
      <c r="BH125" s="48">
        <v>0</v>
      </c>
      <c r="BI125" s="49">
        <v>0</v>
      </c>
      <c r="BJ125" s="48">
        <v>21</v>
      </c>
      <c r="BK125" s="49">
        <v>100</v>
      </c>
      <c r="BL125" s="48">
        <v>21</v>
      </c>
    </row>
    <row r="126" spans="1:64" ht="15">
      <c r="A126" s="64" t="s">
        <v>251</v>
      </c>
      <c r="B126" s="64" t="s">
        <v>250</v>
      </c>
      <c r="C126" s="65" t="s">
        <v>1658</v>
      </c>
      <c r="D126" s="66">
        <v>3</v>
      </c>
      <c r="E126" s="67" t="s">
        <v>132</v>
      </c>
      <c r="F126" s="68">
        <v>35</v>
      </c>
      <c r="G126" s="65"/>
      <c r="H126" s="69"/>
      <c r="I126" s="70"/>
      <c r="J126" s="70"/>
      <c r="K126" s="34" t="s">
        <v>66</v>
      </c>
      <c r="L126" s="77">
        <v>126</v>
      </c>
      <c r="M126" s="77"/>
      <c r="N126" s="72"/>
      <c r="O126" s="79" t="s">
        <v>302</v>
      </c>
      <c r="P126" s="81">
        <v>43613.26144675926</v>
      </c>
      <c r="Q126" s="79" t="s">
        <v>324</v>
      </c>
      <c r="R126" s="79"/>
      <c r="S126" s="79"/>
      <c r="T126" s="79"/>
      <c r="U126" s="79"/>
      <c r="V126" s="82" t="s">
        <v>414</v>
      </c>
      <c r="W126" s="81">
        <v>43613.26144675926</v>
      </c>
      <c r="X126" s="82" t="s">
        <v>468</v>
      </c>
      <c r="Y126" s="79"/>
      <c r="Z126" s="79"/>
      <c r="AA126" s="85" t="s">
        <v>532</v>
      </c>
      <c r="AB126" s="85" t="s">
        <v>531</v>
      </c>
      <c r="AC126" s="79" t="b">
        <v>0</v>
      </c>
      <c r="AD126" s="79">
        <v>1</v>
      </c>
      <c r="AE126" s="85" t="s">
        <v>564</v>
      </c>
      <c r="AF126" s="79" t="b">
        <v>0</v>
      </c>
      <c r="AG126" s="79" t="s">
        <v>568</v>
      </c>
      <c r="AH126" s="79"/>
      <c r="AI126" s="85" t="s">
        <v>558</v>
      </c>
      <c r="AJ126" s="79" t="b">
        <v>0</v>
      </c>
      <c r="AK126" s="79">
        <v>0</v>
      </c>
      <c r="AL126" s="85" t="s">
        <v>558</v>
      </c>
      <c r="AM126" s="79" t="s">
        <v>577</v>
      </c>
      <c r="AN126" s="79" t="b">
        <v>0</v>
      </c>
      <c r="AO126" s="85" t="s">
        <v>531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0</v>
      </c>
      <c r="BE126" s="49">
        <v>0</v>
      </c>
      <c r="BF126" s="48">
        <v>0</v>
      </c>
      <c r="BG126" s="49">
        <v>0</v>
      </c>
      <c r="BH126" s="48">
        <v>0</v>
      </c>
      <c r="BI126" s="49">
        <v>0</v>
      </c>
      <c r="BJ126" s="48">
        <v>12</v>
      </c>
      <c r="BK126" s="49">
        <v>100</v>
      </c>
      <c r="BL126" s="48">
        <v>12</v>
      </c>
    </row>
    <row r="127" spans="1:64" ht="15">
      <c r="A127" s="64" t="s">
        <v>251</v>
      </c>
      <c r="B127" s="64" t="s">
        <v>262</v>
      </c>
      <c r="C127" s="65" t="s">
        <v>1658</v>
      </c>
      <c r="D127" s="66">
        <v>3</v>
      </c>
      <c r="E127" s="67" t="s">
        <v>132</v>
      </c>
      <c r="F127" s="68">
        <v>35</v>
      </c>
      <c r="G127" s="65"/>
      <c r="H127" s="69"/>
      <c r="I127" s="70"/>
      <c r="J127" s="70"/>
      <c r="K127" s="34" t="s">
        <v>65</v>
      </c>
      <c r="L127" s="77">
        <v>127</v>
      </c>
      <c r="M127" s="77"/>
      <c r="N127" s="72"/>
      <c r="O127" s="79" t="s">
        <v>301</v>
      </c>
      <c r="P127" s="81">
        <v>43613.26144675926</v>
      </c>
      <c r="Q127" s="79" t="s">
        <v>324</v>
      </c>
      <c r="R127" s="79"/>
      <c r="S127" s="79"/>
      <c r="T127" s="79"/>
      <c r="U127" s="79"/>
      <c r="V127" s="82" t="s">
        <v>414</v>
      </c>
      <c r="W127" s="81">
        <v>43613.26144675926</v>
      </c>
      <c r="X127" s="82" t="s">
        <v>468</v>
      </c>
      <c r="Y127" s="79"/>
      <c r="Z127" s="79"/>
      <c r="AA127" s="85" t="s">
        <v>532</v>
      </c>
      <c r="AB127" s="85" t="s">
        <v>531</v>
      </c>
      <c r="AC127" s="79" t="b">
        <v>0</v>
      </c>
      <c r="AD127" s="79">
        <v>1</v>
      </c>
      <c r="AE127" s="85" t="s">
        <v>564</v>
      </c>
      <c r="AF127" s="79" t="b">
        <v>0</v>
      </c>
      <c r="AG127" s="79" t="s">
        <v>568</v>
      </c>
      <c r="AH127" s="79"/>
      <c r="AI127" s="85" t="s">
        <v>558</v>
      </c>
      <c r="AJ127" s="79" t="b">
        <v>0</v>
      </c>
      <c r="AK127" s="79">
        <v>0</v>
      </c>
      <c r="AL127" s="85" t="s">
        <v>558</v>
      </c>
      <c r="AM127" s="79" t="s">
        <v>577</v>
      </c>
      <c r="AN127" s="79" t="b">
        <v>0</v>
      </c>
      <c r="AO127" s="85" t="s">
        <v>531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1</v>
      </c>
      <c r="BD127" s="48"/>
      <c r="BE127" s="49"/>
      <c r="BF127" s="48"/>
      <c r="BG127" s="49"/>
      <c r="BH127" s="48"/>
      <c r="BI127" s="49"/>
      <c r="BJ127" s="48"/>
      <c r="BK127" s="49"/>
      <c r="BL127" s="48"/>
    </row>
    <row r="128" spans="1:64" ht="15">
      <c r="A128" s="64" t="s">
        <v>252</v>
      </c>
      <c r="B128" s="64" t="s">
        <v>262</v>
      </c>
      <c r="C128" s="65" t="s">
        <v>1658</v>
      </c>
      <c r="D128" s="66">
        <v>3</v>
      </c>
      <c r="E128" s="67" t="s">
        <v>132</v>
      </c>
      <c r="F128" s="68">
        <v>35</v>
      </c>
      <c r="G128" s="65"/>
      <c r="H128" s="69"/>
      <c r="I128" s="70"/>
      <c r="J128" s="70"/>
      <c r="K128" s="34" t="s">
        <v>65</v>
      </c>
      <c r="L128" s="77">
        <v>128</v>
      </c>
      <c r="M128" s="77"/>
      <c r="N128" s="72"/>
      <c r="O128" s="79" t="s">
        <v>302</v>
      </c>
      <c r="P128" s="81">
        <v>43558.870983796296</v>
      </c>
      <c r="Q128" s="79" t="s">
        <v>325</v>
      </c>
      <c r="R128" s="82" t="s">
        <v>349</v>
      </c>
      <c r="S128" s="79" t="s">
        <v>359</v>
      </c>
      <c r="T128" s="79" t="s">
        <v>369</v>
      </c>
      <c r="U128" s="79"/>
      <c r="V128" s="82" t="s">
        <v>415</v>
      </c>
      <c r="W128" s="81">
        <v>43558.870983796296</v>
      </c>
      <c r="X128" s="82" t="s">
        <v>469</v>
      </c>
      <c r="Y128" s="79">
        <v>37.5900105</v>
      </c>
      <c r="Z128" s="79">
        <v>-122.34283766</v>
      </c>
      <c r="AA128" s="85" t="s">
        <v>533</v>
      </c>
      <c r="AB128" s="79"/>
      <c r="AC128" s="79" t="b">
        <v>0</v>
      </c>
      <c r="AD128" s="79">
        <v>2</v>
      </c>
      <c r="AE128" s="85" t="s">
        <v>560</v>
      </c>
      <c r="AF128" s="79" t="b">
        <v>0</v>
      </c>
      <c r="AG128" s="79" t="s">
        <v>566</v>
      </c>
      <c r="AH128" s="79"/>
      <c r="AI128" s="85" t="s">
        <v>558</v>
      </c>
      <c r="AJ128" s="79" t="b">
        <v>0</v>
      </c>
      <c r="AK128" s="79">
        <v>1</v>
      </c>
      <c r="AL128" s="85" t="s">
        <v>558</v>
      </c>
      <c r="AM128" s="79" t="s">
        <v>576</v>
      </c>
      <c r="AN128" s="79" t="b">
        <v>0</v>
      </c>
      <c r="AO128" s="85" t="s">
        <v>533</v>
      </c>
      <c r="AP128" s="79" t="s">
        <v>176</v>
      </c>
      <c r="AQ128" s="79">
        <v>0</v>
      </c>
      <c r="AR128" s="79">
        <v>0</v>
      </c>
      <c r="AS128" s="79" t="s">
        <v>581</v>
      </c>
      <c r="AT128" s="79" t="s">
        <v>582</v>
      </c>
      <c r="AU128" s="79" t="s">
        <v>583</v>
      </c>
      <c r="AV128" s="79" t="s">
        <v>584</v>
      </c>
      <c r="AW128" s="79" t="s">
        <v>585</v>
      </c>
      <c r="AX128" s="79" t="s">
        <v>586</v>
      </c>
      <c r="AY128" s="79" t="s">
        <v>587</v>
      </c>
      <c r="AZ128" s="82" t="s">
        <v>588</v>
      </c>
      <c r="BA128">
        <v>1</v>
      </c>
      <c r="BB128" s="78" t="str">
        <f>REPLACE(INDEX(GroupVertices[Group],MATCH(Edges[[#This Row],[Vertex 1]],GroupVertices[Vertex],0)),1,1,"")</f>
        <v>1</v>
      </c>
      <c r="BC128" s="78" t="str">
        <f>REPLACE(INDEX(GroupVertices[Group],MATCH(Edges[[#This Row],[Vertex 2]],GroupVertices[Vertex],0)),1,1,"")</f>
        <v>1</v>
      </c>
      <c r="BD128" s="48">
        <v>2</v>
      </c>
      <c r="BE128" s="49">
        <v>13.333333333333334</v>
      </c>
      <c r="BF128" s="48">
        <v>0</v>
      </c>
      <c r="BG128" s="49">
        <v>0</v>
      </c>
      <c r="BH128" s="48">
        <v>0</v>
      </c>
      <c r="BI128" s="49">
        <v>0</v>
      </c>
      <c r="BJ128" s="48">
        <v>13</v>
      </c>
      <c r="BK128" s="49">
        <v>86.66666666666667</v>
      </c>
      <c r="BL128" s="48">
        <v>15</v>
      </c>
    </row>
    <row r="129" spans="1:64" ht="15">
      <c r="A129" s="64" t="s">
        <v>253</v>
      </c>
      <c r="B129" s="64" t="s">
        <v>252</v>
      </c>
      <c r="C129" s="65" t="s">
        <v>1658</v>
      </c>
      <c r="D129" s="66">
        <v>3</v>
      </c>
      <c r="E129" s="67" t="s">
        <v>132</v>
      </c>
      <c r="F129" s="68">
        <v>35</v>
      </c>
      <c r="G129" s="65"/>
      <c r="H129" s="69"/>
      <c r="I129" s="70"/>
      <c r="J129" s="70"/>
      <c r="K129" s="34" t="s">
        <v>65</v>
      </c>
      <c r="L129" s="77">
        <v>129</v>
      </c>
      <c r="M129" s="77"/>
      <c r="N129" s="72"/>
      <c r="O129" s="79" t="s">
        <v>301</v>
      </c>
      <c r="P129" s="81">
        <v>43558.87457175926</v>
      </c>
      <c r="Q129" s="79" t="s">
        <v>326</v>
      </c>
      <c r="R129" s="79"/>
      <c r="S129" s="79"/>
      <c r="T129" s="79" t="s">
        <v>369</v>
      </c>
      <c r="U129" s="79"/>
      <c r="V129" s="82" t="s">
        <v>416</v>
      </c>
      <c r="W129" s="81">
        <v>43558.87457175926</v>
      </c>
      <c r="X129" s="82" t="s">
        <v>470</v>
      </c>
      <c r="Y129" s="79"/>
      <c r="Z129" s="79"/>
      <c r="AA129" s="85" t="s">
        <v>534</v>
      </c>
      <c r="AB129" s="79"/>
      <c r="AC129" s="79" t="b">
        <v>0</v>
      </c>
      <c r="AD129" s="79">
        <v>0</v>
      </c>
      <c r="AE129" s="85" t="s">
        <v>558</v>
      </c>
      <c r="AF129" s="79" t="b">
        <v>0</v>
      </c>
      <c r="AG129" s="79" t="s">
        <v>566</v>
      </c>
      <c r="AH129" s="79"/>
      <c r="AI129" s="85" t="s">
        <v>558</v>
      </c>
      <c r="AJ129" s="79" t="b">
        <v>0</v>
      </c>
      <c r="AK129" s="79">
        <v>1</v>
      </c>
      <c r="AL129" s="85" t="s">
        <v>533</v>
      </c>
      <c r="AM129" s="79" t="s">
        <v>574</v>
      </c>
      <c r="AN129" s="79" t="b">
        <v>0</v>
      </c>
      <c r="AO129" s="85" t="s">
        <v>533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253</v>
      </c>
      <c r="B130" s="64" t="s">
        <v>262</v>
      </c>
      <c r="C130" s="65" t="s">
        <v>1659</v>
      </c>
      <c r="D130" s="66">
        <v>10</v>
      </c>
      <c r="E130" s="67" t="s">
        <v>136</v>
      </c>
      <c r="F130" s="68">
        <v>12</v>
      </c>
      <c r="G130" s="65"/>
      <c r="H130" s="69"/>
      <c r="I130" s="70"/>
      <c r="J130" s="70"/>
      <c r="K130" s="34" t="s">
        <v>65</v>
      </c>
      <c r="L130" s="77">
        <v>130</v>
      </c>
      <c r="M130" s="77"/>
      <c r="N130" s="72"/>
      <c r="O130" s="79" t="s">
        <v>301</v>
      </c>
      <c r="P130" s="81">
        <v>43558.87457175926</v>
      </c>
      <c r="Q130" s="79" t="s">
        <v>326</v>
      </c>
      <c r="R130" s="79"/>
      <c r="S130" s="79"/>
      <c r="T130" s="79" t="s">
        <v>369</v>
      </c>
      <c r="U130" s="79"/>
      <c r="V130" s="82" t="s">
        <v>416</v>
      </c>
      <c r="W130" s="81">
        <v>43558.87457175926</v>
      </c>
      <c r="X130" s="82" t="s">
        <v>470</v>
      </c>
      <c r="Y130" s="79"/>
      <c r="Z130" s="79"/>
      <c r="AA130" s="85" t="s">
        <v>534</v>
      </c>
      <c r="AB130" s="79"/>
      <c r="AC130" s="79" t="b">
        <v>0</v>
      </c>
      <c r="AD130" s="79">
        <v>0</v>
      </c>
      <c r="AE130" s="85" t="s">
        <v>558</v>
      </c>
      <c r="AF130" s="79" t="b">
        <v>0</v>
      </c>
      <c r="AG130" s="79" t="s">
        <v>566</v>
      </c>
      <c r="AH130" s="79"/>
      <c r="AI130" s="85" t="s">
        <v>558</v>
      </c>
      <c r="AJ130" s="79" t="b">
        <v>0</v>
      </c>
      <c r="AK130" s="79">
        <v>1</v>
      </c>
      <c r="AL130" s="85" t="s">
        <v>533</v>
      </c>
      <c r="AM130" s="79" t="s">
        <v>574</v>
      </c>
      <c r="AN130" s="79" t="b">
        <v>0</v>
      </c>
      <c r="AO130" s="85" t="s">
        <v>533</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1</v>
      </c>
      <c r="BD130" s="48">
        <v>2</v>
      </c>
      <c r="BE130" s="49">
        <v>12.5</v>
      </c>
      <c r="BF130" s="48">
        <v>0</v>
      </c>
      <c r="BG130" s="49">
        <v>0</v>
      </c>
      <c r="BH130" s="48">
        <v>0</v>
      </c>
      <c r="BI130" s="49">
        <v>0</v>
      </c>
      <c r="BJ130" s="48">
        <v>14</v>
      </c>
      <c r="BK130" s="49">
        <v>87.5</v>
      </c>
      <c r="BL130" s="48">
        <v>16</v>
      </c>
    </row>
    <row r="131" spans="1:64" ht="15">
      <c r="A131" s="64" t="s">
        <v>253</v>
      </c>
      <c r="B131" s="64" t="s">
        <v>262</v>
      </c>
      <c r="C131" s="65" t="s">
        <v>1659</v>
      </c>
      <c r="D131" s="66">
        <v>10</v>
      </c>
      <c r="E131" s="67" t="s">
        <v>136</v>
      </c>
      <c r="F131" s="68">
        <v>12</v>
      </c>
      <c r="G131" s="65"/>
      <c r="H131" s="69"/>
      <c r="I131" s="70"/>
      <c r="J131" s="70"/>
      <c r="K131" s="34" t="s">
        <v>65</v>
      </c>
      <c r="L131" s="77">
        <v>131</v>
      </c>
      <c r="M131" s="77"/>
      <c r="N131" s="72"/>
      <c r="O131" s="79" t="s">
        <v>301</v>
      </c>
      <c r="P131" s="81">
        <v>43614.93614583334</v>
      </c>
      <c r="Q131" s="79" t="s">
        <v>327</v>
      </c>
      <c r="R131" s="82" t="s">
        <v>350</v>
      </c>
      <c r="S131" s="79" t="s">
        <v>360</v>
      </c>
      <c r="T131" s="79"/>
      <c r="U131" s="79"/>
      <c r="V131" s="82" t="s">
        <v>416</v>
      </c>
      <c r="W131" s="81">
        <v>43614.93614583334</v>
      </c>
      <c r="X131" s="82" t="s">
        <v>471</v>
      </c>
      <c r="Y131" s="79"/>
      <c r="Z131" s="79"/>
      <c r="AA131" s="85" t="s">
        <v>535</v>
      </c>
      <c r="AB131" s="79"/>
      <c r="AC131" s="79" t="b">
        <v>0</v>
      </c>
      <c r="AD131" s="79">
        <v>0</v>
      </c>
      <c r="AE131" s="85" t="s">
        <v>558</v>
      </c>
      <c r="AF131" s="79" t="b">
        <v>0</v>
      </c>
      <c r="AG131" s="79" t="s">
        <v>566</v>
      </c>
      <c r="AH131" s="79"/>
      <c r="AI131" s="85" t="s">
        <v>558</v>
      </c>
      <c r="AJ131" s="79" t="b">
        <v>0</v>
      </c>
      <c r="AK131" s="79">
        <v>1</v>
      </c>
      <c r="AL131" s="85" t="s">
        <v>548</v>
      </c>
      <c r="AM131" s="79" t="s">
        <v>573</v>
      </c>
      <c r="AN131" s="79" t="b">
        <v>0</v>
      </c>
      <c r="AO131" s="85" t="s">
        <v>548</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18</v>
      </c>
      <c r="BK131" s="49">
        <v>100</v>
      </c>
      <c r="BL131" s="48">
        <v>18</v>
      </c>
    </row>
    <row r="132" spans="1:64" ht="15">
      <c r="A132" s="64" t="s">
        <v>253</v>
      </c>
      <c r="B132" s="64" t="s">
        <v>262</v>
      </c>
      <c r="C132" s="65" t="s">
        <v>1658</v>
      </c>
      <c r="D132" s="66">
        <v>3</v>
      </c>
      <c r="E132" s="67" t="s">
        <v>132</v>
      </c>
      <c r="F132" s="68">
        <v>35</v>
      </c>
      <c r="G132" s="65"/>
      <c r="H132" s="69"/>
      <c r="I132" s="70"/>
      <c r="J132" s="70"/>
      <c r="K132" s="34" t="s">
        <v>65</v>
      </c>
      <c r="L132" s="77">
        <v>132</v>
      </c>
      <c r="M132" s="77"/>
      <c r="N132" s="72"/>
      <c r="O132" s="79" t="s">
        <v>302</v>
      </c>
      <c r="P132" s="81">
        <v>43615.043020833335</v>
      </c>
      <c r="Q132" s="79" t="s">
        <v>328</v>
      </c>
      <c r="R132" s="79"/>
      <c r="S132" s="79"/>
      <c r="T132" s="79"/>
      <c r="U132" s="79"/>
      <c r="V132" s="82" t="s">
        <v>416</v>
      </c>
      <c r="W132" s="81">
        <v>43615.043020833335</v>
      </c>
      <c r="X132" s="82" t="s">
        <v>472</v>
      </c>
      <c r="Y132" s="79"/>
      <c r="Z132" s="79"/>
      <c r="AA132" s="85" t="s">
        <v>536</v>
      </c>
      <c r="AB132" s="85" t="s">
        <v>548</v>
      </c>
      <c r="AC132" s="79" t="b">
        <v>0</v>
      </c>
      <c r="AD132" s="79">
        <v>0</v>
      </c>
      <c r="AE132" s="85" t="s">
        <v>560</v>
      </c>
      <c r="AF132" s="79" t="b">
        <v>0</v>
      </c>
      <c r="AG132" s="79" t="s">
        <v>566</v>
      </c>
      <c r="AH132" s="79"/>
      <c r="AI132" s="85" t="s">
        <v>558</v>
      </c>
      <c r="AJ132" s="79" t="b">
        <v>0</v>
      </c>
      <c r="AK132" s="79">
        <v>0</v>
      </c>
      <c r="AL132" s="85" t="s">
        <v>558</v>
      </c>
      <c r="AM132" s="79" t="s">
        <v>573</v>
      </c>
      <c r="AN132" s="79" t="b">
        <v>0</v>
      </c>
      <c r="AO132" s="85" t="s">
        <v>548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1</v>
      </c>
      <c r="BG132" s="49">
        <v>20</v>
      </c>
      <c r="BH132" s="48">
        <v>0</v>
      </c>
      <c r="BI132" s="49">
        <v>0</v>
      </c>
      <c r="BJ132" s="48">
        <v>4</v>
      </c>
      <c r="BK132" s="49">
        <v>80</v>
      </c>
      <c r="BL132" s="48">
        <v>5</v>
      </c>
    </row>
    <row r="133" spans="1:64" ht="15">
      <c r="A133" s="64" t="s">
        <v>254</v>
      </c>
      <c r="B133" s="64" t="s">
        <v>262</v>
      </c>
      <c r="C133" s="65" t="s">
        <v>1658</v>
      </c>
      <c r="D133" s="66">
        <v>3</v>
      </c>
      <c r="E133" s="67" t="s">
        <v>132</v>
      </c>
      <c r="F133" s="68">
        <v>35</v>
      </c>
      <c r="G133" s="65"/>
      <c r="H133" s="69"/>
      <c r="I133" s="70"/>
      <c r="J133" s="70"/>
      <c r="K133" s="34" t="s">
        <v>65</v>
      </c>
      <c r="L133" s="77">
        <v>133</v>
      </c>
      <c r="M133" s="77"/>
      <c r="N133" s="72"/>
      <c r="O133" s="79" t="s">
        <v>301</v>
      </c>
      <c r="P133" s="81">
        <v>43615.80255787037</v>
      </c>
      <c r="Q133" s="79" t="s">
        <v>329</v>
      </c>
      <c r="R133" s="82" t="s">
        <v>351</v>
      </c>
      <c r="S133" s="79" t="s">
        <v>361</v>
      </c>
      <c r="T133" s="79"/>
      <c r="U133" s="79"/>
      <c r="V133" s="82" t="s">
        <v>417</v>
      </c>
      <c r="W133" s="81">
        <v>43615.80255787037</v>
      </c>
      <c r="X133" s="82" t="s">
        <v>473</v>
      </c>
      <c r="Y133" s="79"/>
      <c r="Z133" s="79"/>
      <c r="AA133" s="85" t="s">
        <v>537</v>
      </c>
      <c r="AB133" s="79"/>
      <c r="AC133" s="79" t="b">
        <v>0</v>
      </c>
      <c r="AD133" s="79">
        <v>0</v>
      </c>
      <c r="AE133" s="85" t="s">
        <v>558</v>
      </c>
      <c r="AF133" s="79" t="b">
        <v>0</v>
      </c>
      <c r="AG133" s="79" t="s">
        <v>566</v>
      </c>
      <c r="AH133" s="79"/>
      <c r="AI133" s="85" t="s">
        <v>558</v>
      </c>
      <c r="AJ133" s="79" t="b">
        <v>0</v>
      </c>
      <c r="AK133" s="79">
        <v>0</v>
      </c>
      <c r="AL133" s="85" t="s">
        <v>558</v>
      </c>
      <c r="AM133" s="79" t="s">
        <v>573</v>
      </c>
      <c r="AN133" s="79" t="b">
        <v>0</v>
      </c>
      <c r="AO133" s="85" t="s">
        <v>537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10</v>
      </c>
      <c r="BK133" s="49">
        <v>100</v>
      </c>
      <c r="BL133" s="48">
        <v>10</v>
      </c>
    </row>
    <row r="134" spans="1:64" ht="15">
      <c r="A134" s="64" t="s">
        <v>255</v>
      </c>
      <c r="B134" s="64" t="s">
        <v>255</v>
      </c>
      <c r="C134" s="65" t="s">
        <v>1658</v>
      </c>
      <c r="D134" s="66">
        <v>3</v>
      </c>
      <c r="E134" s="67" t="s">
        <v>132</v>
      </c>
      <c r="F134" s="68">
        <v>35</v>
      </c>
      <c r="G134" s="65"/>
      <c r="H134" s="69"/>
      <c r="I134" s="70"/>
      <c r="J134" s="70"/>
      <c r="K134" s="34" t="s">
        <v>65</v>
      </c>
      <c r="L134" s="77">
        <v>134</v>
      </c>
      <c r="M134" s="77"/>
      <c r="N134" s="72"/>
      <c r="O134" s="79" t="s">
        <v>176</v>
      </c>
      <c r="P134" s="81">
        <v>43620.08295138889</v>
      </c>
      <c r="Q134" s="79" t="s">
        <v>330</v>
      </c>
      <c r="R134" s="82" t="s">
        <v>352</v>
      </c>
      <c r="S134" s="79" t="s">
        <v>357</v>
      </c>
      <c r="T134" s="79"/>
      <c r="U134" s="79"/>
      <c r="V134" s="82" t="s">
        <v>418</v>
      </c>
      <c r="W134" s="81">
        <v>43620.08295138889</v>
      </c>
      <c r="X134" s="82" t="s">
        <v>474</v>
      </c>
      <c r="Y134" s="79"/>
      <c r="Z134" s="79"/>
      <c r="AA134" s="85" t="s">
        <v>538</v>
      </c>
      <c r="AB134" s="79"/>
      <c r="AC134" s="79" t="b">
        <v>0</v>
      </c>
      <c r="AD134" s="79">
        <v>0</v>
      </c>
      <c r="AE134" s="85" t="s">
        <v>558</v>
      </c>
      <c r="AF134" s="79" t="b">
        <v>1</v>
      </c>
      <c r="AG134" s="79" t="s">
        <v>569</v>
      </c>
      <c r="AH134" s="79"/>
      <c r="AI134" s="85" t="s">
        <v>570</v>
      </c>
      <c r="AJ134" s="79" t="b">
        <v>0</v>
      </c>
      <c r="AK134" s="79">
        <v>0</v>
      </c>
      <c r="AL134" s="85" t="s">
        <v>558</v>
      </c>
      <c r="AM134" s="79" t="s">
        <v>572</v>
      </c>
      <c r="AN134" s="79" t="b">
        <v>0</v>
      </c>
      <c r="AO134" s="85" t="s">
        <v>538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7</v>
      </c>
      <c r="BC134" s="78" t="str">
        <f>REPLACE(INDEX(GroupVertices[Group],MATCH(Edges[[#This Row],[Vertex 2]],GroupVertices[Vertex],0)),1,1,"")</f>
        <v>7</v>
      </c>
      <c r="BD134" s="48">
        <v>0</v>
      </c>
      <c r="BE134" s="49">
        <v>0</v>
      </c>
      <c r="BF134" s="48">
        <v>0</v>
      </c>
      <c r="BG134" s="49">
        <v>0</v>
      </c>
      <c r="BH134" s="48">
        <v>0</v>
      </c>
      <c r="BI134" s="49">
        <v>0</v>
      </c>
      <c r="BJ134" s="48">
        <v>13</v>
      </c>
      <c r="BK134" s="49">
        <v>100</v>
      </c>
      <c r="BL134" s="48">
        <v>13</v>
      </c>
    </row>
    <row r="135" spans="1:64" ht="15">
      <c r="A135" s="64" t="s">
        <v>256</v>
      </c>
      <c r="B135" s="64" t="s">
        <v>282</v>
      </c>
      <c r="C135" s="65" t="s">
        <v>1658</v>
      </c>
      <c r="D135" s="66">
        <v>3</v>
      </c>
      <c r="E135" s="67" t="s">
        <v>132</v>
      </c>
      <c r="F135" s="68">
        <v>35</v>
      </c>
      <c r="G135" s="65"/>
      <c r="H135" s="69"/>
      <c r="I135" s="70"/>
      <c r="J135" s="70"/>
      <c r="K135" s="34" t="s">
        <v>65</v>
      </c>
      <c r="L135" s="77">
        <v>135</v>
      </c>
      <c r="M135" s="77"/>
      <c r="N135" s="72"/>
      <c r="O135" s="79" t="s">
        <v>301</v>
      </c>
      <c r="P135" s="81">
        <v>43623.7190162037</v>
      </c>
      <c r="Q135" s="79" t="s">
        <v>331</v>
      </c>
      <c r="R135" s="79"/>
      <c r="S135" s="79"/>
      <c r="T135" s="79"/>
      <c r="U135" s="79"/>
      <c r="V135" s="82" t="s">
        <v>419</v>
      </c>
      <c r="W135" s="81">
        <v>43623.7190162037</v>
      </c>
      <c r="X135" s="82" t="s">
        <v>475</v>
      </c>
      <c r="Y135" s="79"/>
      <c r="Z135" s="79"/>
      <c r="AA135" s="85" t="s">
        <v>539</v>
      </c>
      <c r="AB135" s="85" t="s">
        <v>557</v>
      </c>
      <c r="AC135" s="79" t="b">
        <v>0</v>
      </c>
      <c r="AD135" s="79">
        <v>2</v>
      </c>
      <c r="AE135" s="85" t="s">
        <v>565</v>
      </c>
      <c r="AF135" s="79" t="b">
        <v>0</v>
      </c>
      <c r="AG135" s="79" t="s">
        <v>566</v>
      </c>
      <c r="AH135" s="79"/>
      <c r="AI135" s="85" t="s">
        <v>558</v>
      </c>
      <c r="AJ135" s="79" t="b">
        <v>0</v>
      </c>
      <c r="AK135" s="79">
        <v>0</v>
      </c>
      <c r="AL135" s="85" t="s">
        <v>558</v>
      </c>
      <c r="AM135" s="79" t="s">
        <v>572</v>
      </c>
      <c r="AN135" s="79" t="b">
        <v>0</v>
      </c>
      <c r="AO135" s="85" t="s">
        <v>557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256</v>
      </c>
      <c r="B136" s="64" t="s">
        <v>283</v>
      </c>
      <c r="C136" s="65" t="s">
        <v>1658</v>
      </c>
      <c r="D136" s="66">
        <v>3</v>
      </c>
      <c r="E136" s="67" t="s">
        <v>132</v>
      </c>
      <c r="F136" s="68">
        <v>35</v>
      </c>
      <c r="G136" s="65"/>
      <c r="H136" s="69"/>
      <c r="I136" s="70"/>
      <c r="J136" s="70"/>
      <c r="K136" s="34" t="s">
        <v>65</v>
      </c>
      <c r="L136" s="77">
        <v>136</v>
      </c>
      <c r="M136" s="77"/>
      <c r="N136" s="72"/>
      <c r="O136" s="79" t="s">
        <v>301</v>
      </c>
      <c r="P136" s="81">
        <v>43623.7190162037</v>
      </c>
      <c r="Q136" s="79" t="s">
        <v>331</v>
      </c>
      <c r="R136" s="79"/>
      <c r="S136" s="79"/>
      <c r="T136" s="79"/>
      <c r="U136" s="79"/>
      <c r="V136" s="82" t="s">
        <v>419</v>
      </c>
      <c r="W136" s="81">
        <v>43623.7190162037</v>
      </c>
      <c r="X136" s="82" t="s">
        <v>475</v>
      </c>
      <c r="Y136" s="79"/>
      <c r="Z136" s="79"/>
      <c r="AA136" s="85" t="s">
        <v>539</v>
      </c>
      <c r="AB136" s="85" t="s">
        <v>557</v>
      </c>
      <c r="AC136" s="79" t="b">
        <v>0</v>
      </c>
      <c r="AD136" s="79">
        <v>2</v>
      </c>
      <c r="AE136" s="85" t="s">
        <v>565</v>
      </c>
      <c r="AF136" s="79" t="b">
        <v>0</v>
      </c>
      <c r="AG136" s="79" t="s">
        <v>566</v>
      </c>
      <c r="AH136" s="79"/>
      <c r="AI136" s="85" t="s">
        <v>558</v>
      </c>
      <c r="AJ136" s="79" t="b">
        <v>0</v>
      </c>
      <c r="AK136" s="79">
        <v>0</v>
      </c>
      <c r="AL136" s="85" t="s">
        <v>558</v>
      </c>
      <c r="AM136" s="79" t="s">
        <v>572</v>
      </c>
      <c r="AN136" s="79" t="b">
        <v>0</v>
      </c>
      <c r="AO136" s="85" t="s">
        <v>557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256</v>
      </c>
      <c r="B137" s="64" t="s">
        <v>284</v>
      </c>
      <c r="C137" s="65" t="s">
        <v>1658</v>
      </c>
      <c r="D137" s="66">
        <v>3</v>
      </c>
      <c r="E137" s="67" t="s">
        <v>132</v>
      </c>
      <c r="F137" s="68">
        <v>35</v>
      </c>
      <c r="G137" s="65"/>
      <c r="H137" s="69"/>
      <c r="I137" s="70"/>
      <c r="J137" s="70"/>
      <c r="K137" s="34" t="s">
        <v>65</v>
      </c>
      <c r="L137" s="77">
        <v>137</v>
      </c>
      <c r="M137" s="77"/>
      <c r="N137" s="72"/>
      <c r="O137" s="79" t="s">
        <v>301</v>
      </c>
      <c r="P137" s="81">
        <v>43623.7190162037</v>
      </c>
      <c r="Q137" s="79" t="s">
        <v>331</v>
      </c>
      <c r="R137" s="79"/>
      <c r="S137" s="79"/>
      <c r="T137" s="79"/>
      <c r="U137" s="79"/>
      <c r="V137" s="82" t="s">
        <v>419</v>
      </c>
      <c r="W137" s="81">
        <v>43623.7190162037</v>
      </c>
      <c r="X137" s="82" t="s">
        <v>475</v>
      </c>
      <c r="Y137" s="79"/>
      <c r="Z137" s="79"/>
      <c r="AA137" s="85" t="s">
        <v>539</v>
      </c>
      <c r="AB137" s="85" t="s">
        <v>557</v>
      </c>
      <c r="AC137" s="79" t="b">
        <v>0</v>
      </c>
      <c r="AD137" s="79">
        <v>2</v>
      </c>
      <c r="AE137" s="85" t="s">
        <v>565</v>
      </c>
      <c r="AF137" s="79" t="b">
        <v>0</v>
      </c>
      <c r="AG137" s="79" t="s">
        <v>566</v>
      </c>
      <c r="AH137" s="79"/>
      <c r="AI137" s="85" t="s">
        <v>558</v>
      </c>
      <c r="AJ137" s="79" t="b">
        <v>0</v>
      </c>
      <c r="AK137" s="79">
        <v>0</v>
      </c>
      <c r="AL137" s="85" t="s">
        <v>558</v>
      </c>
      <c r="AM137" s="79" t="s">
        <v>572</v>
      </c>
      <c r="AN137" s="79" t="b">
        <v>0</v>
      </c>
      <c r="AO137" s="85" t="s">
        <v>557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256</v>
      </c>
      <c r="B138" s="64" t="s">
        <v>285</v>
      </c>
      <c r="C138" s="65" t="s">
        <v>1658</v>
      </c>
      <c r="D138" s="66">
        <v>3</v>
      </c>
      <c r="E138" s="67" t="s">
        <v>132</v>
      </c>
      <c r="F138" s="68">
        <v>35</v>
      </c>
      <c r="G138" s="65"/>
      <c r="H138" s="69"/>
      <c r="I138" s="70"/>
      <c r="J138" s="70"/>
      <c r="K138" s="34" t="s">
        <v>65</v>
      </c>
      <c r="L138" s="77">
        <v>138</v>
      </c>
      <c r="M138" s="77"/>
      <c r="N138" s="72"/>
      <c r="O138" s="79" t="s">
        <v>301</v>
      </c>
      <c r="P138" s="81">
        <v>43623.7190162037</v>
      </c>
      <c r="Q138" s="79" t="s">
        <v>331</v>
      </c>
      <c r="R138" s="79"/>
      <c r="S138" s="79"/>
      <c r="T138" s="79"/>
      <c r="U138" s="79"/>
      <c r="V138" s="82" t="s">
        <v>419</v>
      </c>
      <c r="W138" s="81">
        <v>43623.7190162037</v>
      </c>
      <c r="X138" s="82" t="s">
        <v>475</v>
      </c>
      <c r="Y138" s="79"/>
      <c r="Z138" s="79"/>
      <c r="AA138" s="85" t="s">
        <v>539</v>
      </c>
      <c r="AB138" s="85" t="s">
        <v>557</v>
      </c>
      <c r="AC138" s="79" t="b">
        <v>0</v>
      </c>
      <c r="AD138" s="79">
        <v>2</v>
      </c>
      <c r="AE138" s="85" t="s">
        <v>565</v>
      </c>
      <c r="AF138" s="79" t="b">
        <v>0</v>
      </c>
      <c r="AG138" s="79" t="s">
        <v>566</v>
      </c>
      <c r="AH138" s="79"/>
      <c r="AI138" s="85" t="s">
        <v>558</v>
      </c>
      <c r="AJ138" s="79" t="b">
        <v>0</v>
      </c>
      <c r="AK138" s="79">
        <v>0</v>
      </c>
      <c r="AL138" s="85" t="s">
        <v>558</v>
      </c>
      <c r="AM138" s="79" t="s">
        <v>572</v>
      </c>
      <c r="AN138" s="79" t="b">
        <v>0</v>
      </c>
      <c r="AO138" s="85" t="s">
        <v>557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256</v>
      </c>
      <c r="B139" s="64" t="s">
        <v>286</v>
      </c>
      <c r="C139" s="65" t="s">
        <v>1658</v>
      </c>
      <c r="D139" s="66">
        <v>3</v>
      </c>
      <c r="E139" s="67" t="s">
        <v>132</v>
      </c>
      <c r="F139" s="68">
        <v>35</v>
      </c>
      <c r="G139" s="65"/>
      <c r="H139" s="69"/>
      <c r="I139" s="70"/>
      <c r="J139" s="70"/>
      <c r="K139" s="34" t="s">
        <v>65</v>
      </c>
      <c r="L139" s="77">
        <v>139</v>
      </c>
      <c r="M139" s="77"/>
      <c r="N139" s="72"/>
      <c r="O139" s="79" t="s">
        <v>301</v>
      </c>
      <c r="P139" s="81">
        <v>43623.7190162037</v>
      </c>
      <c r="Q139" s="79" t="s">
        <v>331</v>
      </c>
      <c r="R139" s="79"/>
      <c r="S139" s="79"/>
      <c r="T139" s="79"/>
      <c r="U139" s="79"/>
      <c r="V139" s="82" t="s">
        <v>419</v>
      </c>
      <c r="W139" s="81">
        <v>43623.7190162037</v>
      </c>
      <c r="X139" s="82" t="s">
        <v>475</v>
      </c>
      <c r="Y139" s="79"/>
      <c r="Z139" s="79"/>
      <c r="AA139" s="85" t="s">
        <v>539</v>
      </c>
      <c r="AB139" s="85" t="s">
        <v>557</v>
      </c>
      <c r="AC139" s="79" t="b">
        <v>0</v>
      </c>
      <c r="AD139" s="79">
        <v>2</v>
      </c>
      <c r="AE139" s="85" t="s">
        <v>565</v>
      </c>
      <c r="AF139" s="79" t="b">
        <v>0</v>
      </c>
      <c r="AG139" s="79" t="s">
        <v>566</v>
      </c>
      <c r="AH139" s="79"/>
      <c r="AI139" s="85" t="s">
        <v>558</v>
      </c>
      <c r="AJ139" s="79" t="b">
        <v>0</v>
      </c>
      <c r="AK139" s="79">
        <v>0</v>
      </c>
      <c r="AL139" s="85" t="s">
        <v>558</v>
      </c>
      <c r="AM139" s="79" t="s">
        <v>572</v>
      </c>
      <c r="AN139" s="79" t="b">
        <v>0</v>
      </c>
      <c r="AO139" s="85" t="s">
        <v>557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256</v>
      </c>
      <c r="B140" s="64" t="s">
        <v>287</v>
      </c>
      <c r="C140" s="65" t="s">
        <v>1658</v>
      </c>
      <c r="D140" s="66">
        <v>3</v>
      </c>
      <c r="E140" s="67" t="s">
        <v>132</v>
      </c>
      <c r="F140" s="68">
        <v>35</v>
      </c>
      <c r="G140" s="65"/>
      <c r="H140" s="69"/>
      <c r="I140" s="70"/>
      <c r="J140" s="70"/>
      <c r="K140" s="34" t="s">
        <v>65</v>
      </c>
      <c r="L140" s="77">
        <v>140</v>
      </c>
      <c r="M140" s="77"/>
      <c r="N140" s="72"/>
      <c r="O140" s="79" t="s">
        <v>301</v>
      </c>
      <c r="P140" s="81">
        <v>43623.7190162037</v>
      </c>
      <c r="Q140" s="79" t="s">
        <v>331</v>
      </c>
      <c r="R140" s="79"/>
      <c r="S140" s="79"/>
      <c r="T140" s="79"/>
      <c r="U140" s="79"/>
      <c r="V140" s="82" t="s">
        <v>419</v>
      </c>
      <c r="W140" s="81">
        <v>43623.7190162037</v>
      </c>
      <c r="X140" s="82" t="s">
        <v>475</v>
      </c>
      <c r="Y140" s="79"/>
      <c r="Z140" s="79"/>
      <c r="AA140" s="85" t="s">
        <v>539</v>
      </c>
      <c r="AB140" s="85" t="s">
        <v>557</v>
      </c>
      <c r="AC140" s="79" t="b">
        <v>0</v>
      </c>
      <c r="AD140" s="79">
        <v>2</v>
      </c>
      <c r="AE140" s="85" t="s">
        <v>565</v>
      </c>
      <c r="AF140" s="79" t="b">
        <v>0</v>
      </c>
      <c r="AG140" s="79" t="s">
        <v>566</v>
      </c>
      <c r="AH140" s="79"/>
      <c r="AI140" s="85" t="s">
        <v>558</v>
      </c>
      <c r="AJ140" s="79" t="b">
        <v>0</v>
      </c>
      <c r="AK140" s="79">
        <v>0</v>
      </c>
      <c r="AL140" s="85" t="s">
        <v>558</v>
      </c>
      <c r="AM140" s="79" t="s">
        <v>572</v>
      </c>
      <c r="AN140" s="79" t="b">
        <v>0</v>
      </c>
      <c r="AO140" s="85" t="s">
        <v>557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256</v>
      </c>
      <c r="B141" s="64" t="s">
        <v>288</v>
      </c>
      <c r="C141" s="65" t="s">
        <v>1658</v>
      </c>
      <c r="D141" s="66">
        <v>3</v>
      </c>
      <c r="E141" s="67" t="s">
        <v>132</v>
      </c>
      <c r="F141" s="68">
        <v>35</v>
      </c>
      <c r="G141" s="65"/>
      <c r="H141" s="69"/>
      <c r="I141" s="70"/>
      <c r="J141" s="70"/>
      <c r="K141" s="34" t="s">
        <v>65</v>
      </c>
      <c r="L141" s="77">
        <v>141</v>
      </c>
      <c r="M141" s="77"/>
      <c r="N141" s="72"/>
      <c r="O141" s="79" t="s">
        <v>301</v>
      </c>
      <c r="P141" s="81">
        <v>43623.7190162037</v>
      </c>
      <c r="Q141" s="79" t="s">
        <v>331</v>
      </c>
      <c r="R141" s="79"/>
      <c r="S141" s="79"/>
      <c r="T141" s="79"/>
      <c r="U141" s="79"/>
      <c r="V141" s="82" t="s">
        <v>419</v>
      </c>
      <c r="W141" s="81">
        <v>43623.7190162037</v>
      </c>
      <c r="X141" s="82" t="s">
        <v>475</v>
      </c>
      <c r="Y141" s="79"/>
      <c r="Z141" s="79"/>
      <c r="AA141" s="85" t="s">
        <v>539</v>
      </c>
      <c r="AB141" s="85" t="s">
        <v>557</v>
      </c>
      <c r="AC141" s="79" t="b">
        <v>0</v>
      </c>
      <c r="AD141" s="79">
        <v>2</v>
      </c>
      <c r="AE141" s="85" t="s">
        <v>565</v>
      </c>
      <c r="AF141" s="79" t="b">
        <v>0</v>
      </c>
      <c r="AG141" s="79" t="s">
        <v>566</v>
      </c>
      <c r="AH141" s="79"/>
      <c r="AI141" s="85" t="s">
        <v>558</v>
      </c>
      <c r="AJ141" s="79" t="b">
        <v>0</v>
      </c>
      <c r="AK141" s="79">
        <v>0</v>
      </c>
      <c r="AL141" s="85" t="s">
        <v>558</v>
      </c>
      <c r="AM141" s="79" t="s">
        <v>572</v>
      </c>
      <c r="AN141" s="79" t="b">
        <v>0</v>
      </c>
      <c r="AO141" s="85" t="s">
        <v>557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256</v>
      </c>
      <c r="B142" s="64" t="s">
        <v>289</v>
      </c>
      <c r="C142" s="65" t="s">
        <v>1658</v>
      </c>
      <c r="D142" s="66">
        <v>3</v>
      </c>
      <c r="E142" s="67" t="s">
        <v>132</v>
      </c>
      <c r="F142" s="68">
        <v>35</v>
      </c>
      <c r="G142" s="65"/>
      <c r="H142" s="69"/>
      <c r="I142" s="70"/>
      <c r="J142" s="70"/>
      <c r="K142" s="34" t="s">
        <v>65</v>
      </c>
      <c r="L142" s="77">
        <v>142</v>
      </c>
      <c r="M142" s="77"/>
      <c r="N142" s="72"/>
      <c r="O142" s="79" t="s">
        <v>301</v>
      </c>
      <c r="P142" s="81">
        <v>43623.7190162037</v>
      </c>
      <c r="Q142" s="79" t="s">
        <v>331</v>
      </c>
      <c r="R142" s="79"/>
      <c r="S142" s="79"/>
      <c r="T142" s="79"/>
      <c r="U142" s="79"/>
      <c r="V142" s="82" t="s">
        <v>419</v>
      </c>
      <c r="W142" s="81">
        <v>43623.7190162037</v>
      </c>
      <c r="X142" s="82" t="s">
        <v>475</v>
      </c>
      <c r="Y142" s="79"/>
      <c r="Z142" s="79"/>
      <c r="AA142" s="85" t="s">
        <v>539</v>
      </c>
      <c r="AB142" s="85" t="s">
        <v>557</v>
      </c>
      <c r="AC142" s="79" t="b">
        <v>0</v>
      </c>
      <c r="AD142" s="79">
        <v>2</v>
      </c>
      <c r="AE142" s="85" t="s">
        <v>565</v>
      </c>
      <c r="AF142" s="79" t="b">
        <v>0</v>
      </c>
      <c r="AG142" s="79" t="s">
        <v>566</v>
      </c>
      <c r="AH142" s="79"/>
      <c r="AI142" s="85" t="s">
        <v>558</v>
      </c>
      <c r="AJ142" s="79" t="b">
        <v>0</v>
      </c>
      <c r="AK142" s="79">
        <v>0</v>
      </c>
      <c r="AL142" s="85" t="s">
        <v>558</v>
      </c>
      <c r="AM142" s="79" t="s">
        <v>572</v>
      </c>
      <c r="AN142" s="79" t="b">
        <v>0</v>
      </c>
      <c r="AO142" s="85" t="s">
        <v>557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256</v>
      </c>
      <c r="B143" s="64" t="s">
        <v>290</v>
      </c>
      <c r="C143" s="65" t="s">
        <v>1658</v>
      </c>
      <c r="D143" s="66">
        <v>3</v>
      </c>
      <c r="E143" s="67" t="s">
        <v>132</v>
      </c>
      <c r="F143" s="68">
        <v>35</v>
      </c>
      <c r="G143" s="65"/>
      <c r="H143" s="69"/>
      <c r="I143" s="70"/>
      <c r="J143" s="70"/>
      <c r="K143" s="34" t="s">
        <v>65</v>
      </c>
      <c r="L143" s="77">
        <v>143</v>
      </c>
      <c r="M143" s="77"/>
      <c r="N143" s="72"/>
      <c r="O143" s="79" t="s">
        <v>301</v>
      </c>
      <c r="P143" s="81">
        <v>43623.7190162037</v>
      </c>
      <c r="Q143" s="79" t="s">
        <v>331</v>
      </c>
      <c r="R143" s="79"/>
      <c r="S143" s="79"/>
      <c r="T143" s="79"/>
      <c r="U143" s="79"/>
      <c r="V143" s="82" t="s">
        <v>419</v>
      </c>
      <c r="W143" s="81">
        <v>43623.7190162037</v>
      </c>
      <c r="X143" s="82" t="s">
        <v>475</v>
      </c>
      <c r="Y143" s="79"/>
      <c r="Z143" s="79"/>
      <c r="AA143" s="85" t="s">
        <v>539</v>
      </c>
      <c r="AB143" s="85" t="s">
        <v>557</v>
      </c>
      <c r="AC143" s="79" t="b">
        <v>0</v>
      </c>
      <c r="AD143" s="79">
        <v>2</v>
      </c>
      <c r="AE143" s="85" t="s">
        <v>565</v>
      </c>
      <c r="AF143" s="79" t="b">
        <v>0</v>
      </c>
      <c r="AG143" s="79" t="s">
        <v>566</v>
      </c>
      <c r="AH143" s="79"/>
      <c r="AI143" s="85" t="s">
        <v>558</v>
      </c>
      <c r="AJ143" s="79" t="b">
        <v>0</v>
      </c>
      <c r="AK143" s="79">
        <v>0</v>
      </c>
      <c r="AL143" s="85" t="s">
        <v>558</v>
      </c>
      <c r="AM143" s="79" t="s">
        <v>572</v>
      </c>
      <c r="AN143" s="79" t="b">
        <v>0</v>
      </c>
      <c r="AO143" s="85" t="s">
        <v>557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256</v>
      </c>
      <c r="B144" s="64" t="s">
        <v>291</v>
      </c>
      <c r="C144" s="65" t="s">
        <v>1658</v>
      </c>
      <c r="D144" s="66">
        <v>3</v>
      </c>
      <c r="E144" s="67" t="s">
        <v>132</v>
      </c>
      <c r="F144" s="68">
        <v>35</v>
      </c>
      <c r="G144" s="65"/>
      <c r="H144" s="69"/>
      <c r="I144" s="70"/>
      <c r="J144" s="70"/>
      <c r="K144" s="34" t="s">
        <v>65</v>
      </c>
      <c r="L144" s="77">
        <v>144</v>
      </c>
      <c r="M144" s="77"/>
      <c r="N144" s="72"/>
      <c r="O144" s="79" t="s">
        <v>301</v>
      </c>
      <c r="P144" s="81">
        <v>43623.7190162037</v>
      </c>
      <c r="Q144" s="79" t="s">
        <v>331</v>
      </c>
      <c r="R144" s="79"/>
      <c r="S144" s="79"/>
      <c r="T144" s="79"/>
      <c r="U144" s="79"/>
      <c r="V144" s="82" t="s">
        <v>419</v>
      </c>
      <c r="W144" s="81">
        <v>43623.7190162037</v>
      </c>
      <c r="X144" s="82" t="s">
        <v>475</v>
      </c>
      <c r="Y144" s="79"/>
      <c r="Z144" s="79"/>
      <c r="AA144" s="85" t="s">
        <v>539</v>
      </c>
      <c r="AB144" s="85" t="s">
        <v>557</v>
      </c>
      <c r="AC144" s="79" t="b">
        <v>0</v>
      </c>
      <c r="AD144" s="79">
        <v>2</v>
      </c>
      <c r="AE144" s="85" t="s">
        <v>565</v>
      </c>
      <c r="AF144" s="79" t="b">
        <v>0</v>
      </c>
      <c r="AG144" s="79" t="s">
        <v>566</v>
      </c>
      <c r="AH144" s="79"/>
      <c r="AI144" s="85" t="s">
        <v>558</v>
      </c>
      <c r="AJ144" s="79" t="b">
        <v>0</v>
      </c>
      <c r="AK144" s="79">
        <v>0</v>
      </c>
      <c r="AL144" s="85" t="s">
        <v>558</v>
      </c>
      <c r="AM144" s="79" t="s">
        <v>572</v>
      </c>
      <c r="AN144" s="79" t="b">
        <v>0</v>
      </c>
      <c r="AO144" s="85" t="s">
        <v>557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256</v>
      </c>
      <c r="B145" s="64" t="s">
        <v>292</v>
      </c>
      <c r="C145" s="65" t="s">
        <v>1658</v>
      </c>
      <c r="D145" s="66">
        <v>3</v>
      </c>
      <c r="E145" s="67" t="s">
        <v>132</v>
      </c>
      <c r="F145" s="68">
        <v>35</v>
      </c>
      <c r="G145" s="65"/>
      <c r="H145" s="69"/>
      <c r="I145" s="70"/>
      <c r="J145" s="70"/>
      <c r="K145" s="34" t="s">
        <v>65</v>
      </c>
      <c r="L145" s="77">
        <v>145</v>
      </c>
      <c r="M145" s="77"/>
      <c r="N145" s="72"/>
      <c r="O145" s="79" t="s">
        <v>301</v>
      </c>
      <c r="P145" s="81">
        <v>43623.7190162037</v>
      </c>
      <c r="Q145" s="79" t="s">
        <v>331</v>
      </c>
      <c r="R145" s="79"/>
      <c r="S145" s="79"/>
      <c r="T145" s="79"/>
      <c r="U145" s="79"/>
      <c r="V145" s="82" t="s">
        <v>419</v>
      </c>
      <c r="W145" s="81">
        <v>43623.7190162037</v>
      </c>
      <c r="X145" s="82" t="s">
        <v>475</v>
      </c>
      <c r="Y145" s="79"/>
      <c r="Z145" s="79"/>
      <c r="AA145" s="85" t="s">
        <v>539</v>
      </c>
      <c r="AB145" s="85" t="s">
        <v>557</v>
      </c>
      <c r="AC145" s="79" t="b">
        <v>0</v>
      </c>
      <c r="AD145" s="79">
        <v>2</v>
      </c>
      <c r="AE145" s="85" t="s">
        <v>565</v>
      </c>
      <c r="AF145" s="79" t="b">
        <v>0</v>
      </c>
      <c r="AG145" s="79" t="s">
        <v>566</v>
      </c>
      <c r="AH145" s="79"/>
      <c r="AI145" s="85" t="s">
        <v>558</v>
      </c>
      <c r="AJ145" s="79" t="b">
        <v>0</v>
      </c>
      <c r="AK145" s="79">
        <v>0</v>
      </c>
      <c r="AL145" s="85" t="s">
        <v>558</v>
      </c>
      <c r="AM145" s="79" t="s">
        <v>572</v>
      </c>
      <c r="AN145" s="79" t="b">
        <v>0</v>
      </c>
      <c r="AO145" s="85" t="s">
        <v>557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256</v>
      </c>
      <c r="B146" s="64" t="s">
        <v>293</v>
      </c>
      <c r="C146" s="65" t="s">
        <v>1658</v>
      </c>
      <c r="D146" s="66">
        <v>3</v>
      </c>
      <c r="E146" s="67" t="s">
        <v>132</v>
      </c>
      <c r="F146" s="68">
        <v>35</v>
      </c>
      <c r="G146" s="65"/>
      <c r="H146" s="69"/>
      <c r="I146" s="70"/>
      <c r="J146" s="70"/>
      <c r="K146" s="34" t="s">
        <v>65</v>
      </c>
      <c r="L146" s="77">
        <v>146</v>
      </c>
      <c r="M146" s="77"/>
      <c r="N146" s="72"/>
      <c r="O146" s="79" t="s">
        <v>301</v>
      </c>
      <c r="P146" s="81">
        <v>43623.7190162037</v>
      </c>
      <c r="Q146" s="79" t="s">
        <v>331</v>
      </c>
      <c r="R146" s="79"/>
      <c r="S146" s="79"/>
      <c r="T146" s="79"/>
      <c r="U146" s="79"/>
      <c r="V146" s="82" t="s">
        <v>419</v>
      </c>
      <c r="W146" s="81">
        <v>43623.7190162037</v>
      </c>
      <c r="X146" s="82" t="s">
        <v>475</v>
      </c>
      <c r="Y146" s="79"/>
      <c r="Z146" s="79"/>
      <c r="AA146" s="85" t="s">
        <v>539</v>
      </c>
      <c r="AB146" s="85" t="s">
        <v>557</v>
      </c>
      <c r="AC146" s="79" t="b">
        <v>0</v>
      </c>
      <c r="AD146" s="79">
        <v>2</v>
      </c>
      <c r="AE146" s="85" t="s">
        <v>565</v>
      </c>
      <c r="AF146" s="79" t="b">
        <v>0</v>
      </c>
      <c r="AG146" s="79" t="s">
        <v>566</v>
      </c>
      <c r="AH146" s="79"/>
      <c r="AI146" s="85" t="s">
        <v>558</v>
      </c>
      <c r="AJ146" s="79" t="b">
        <v>0</v>
      </c>
      <c r="AK146" s="79">
        <v>0</v>
      </c>
      <c r="AL146" s="85" t="s">
        <v>558</v>
      </c>
      <c r="AM146" s="79" t="s">
        <v>572</v>
      </c>
      <c r="AN146" s="79" t="b">
        <v>0</v>
      </c>
      <c r="AO146" s="85" t="s">
        <v>557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256</v>
      </c>
      <c r="B147" s="64" t="s">
        <v>294</v>
      </c>
      <c r="C147" s="65" t="s">
        <v>1658</v>
      </c>
      <c r="D147" s="66">
        <v>3</v>
      </c>
      <c r="E147" s="67" t="s">
        <v>132</v>
      </c>
      <c r="F147" s="68">
        <v>35</v>
      </c>
      <c r="G147" s="65"/>
      <c r="H147" s="69"/>
      <c r="I147" s="70"/>
      <c r="J147" s="70"/>
      <c r="K147" s="34" t="s">
        <v>65</v>
      </c>
      <c r="L147" s="77">
        <v>147</v>
      </c>
      <c r="M147" s="77"/>
      <c r="N147" s="72"/>
      <c r="O147" s="79" t="s">
        <v>301</v>
      </c>
      <c r="P147" s="81">
        <v>43623.7190162037</v>
      </c>
      <c r="Q147" s="79" t="s">
        <v>331</v>
      </c>
      <c r="R147" s="79"/>
      <c r="S147" s="79"/>
      <c r="T147" s="79"/>
      <c r="U147" s="79"/>
      <c r="V147" s="82" t="s">
        <v>419</v>
      </c>
      <c r="W147" s="81">
        <v>43623.7190162037</v>
      </c>
      <c r="X147" s="82" t="s">
        <v>475</v>
      </c>
      <c r="Y147" s="79"/>
      <c r="Z147" s="79"/>
      <c r="AA147" s="85" t="s">
        <v>539</v>
      </c>
      <c r="AB147" s="85" t="s">
        <v>557</v>
      </c>
      <c r="AC147" s="79" t="b">
        <v>0</v>
      </c>
      <c r="AD147" s="79">
        <v>2</v>
      </c>
      <c r="AE147" s="85" t="s">
        <v>565</v>
      </c>
      <c r="AF147" s="79" t="b">
        <v>0</v>
      </c>
      <c r="AG147" s="79" t="s">
        <v>566</v>
      </c>
      <c r="AH147" s="79"/>
      <c r="AI147" s="85" t="s">
        <v>558</v>
      </c>
      <c r="AJ147" s="79" t="b">
        <v>0</v>
      </c>
      <c r="AK147" s="79">
        <v>0</v>
      </c>
      <c r="AL147" s="85" t="s">
        <v>558</v>
      </c>
      <c r="AM147" s="79" t="s">
        <v>572</v>
      </c>
      <c r="AN147" s="79" t="b">
        <v>0</v>
      </c>
      <c r="AO147" s="85" t="s">
        <v>557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256</v>
      </c>
      <c r="B148" s="64" t="s">
        <v>295</v>
      </c>
      <c r="C148" s="65" t="s">
        <v>1658</v>
      </c>
      <c r="D148" s="66">
        <v>3</v>
      </c>
      <c r="E148" s="67" t="s">
        <v>132</v>
      </c>
      <c r="F148" s="68">
        <v>35</v>
      </c>
      <c r="G148" s="65"/>
      <c r="H148" s="69"/>
      <c r="I148" s="70"/>
      <c r="J148" s="70"/>
      <c r="K148" s="34" t="s">
        <v>65</v>
      </c>
      <c r="L148" s="77">
        <v>148</v>
      </c>
      <c r="M148" s="77"/>
      <c r="N148" s="72"/>
      <c r="O148" s="79" t="s">
        <v>301</v>
      </c>
      <c r="P148" s="81">
        <v>43623.7190162037</v>
      </c>
      <c r="Q148" s="79" t="s">
        <v>331</v>
      </c>
      <c r="R148" s="79"/>
      <c r="S148" s="79"/>
      <c r="T148" s="79"/>
      <c r="U148" s="79"/>
      <c r="V148" s="82" t="s">
        <v>419</v>
      </c>
      <c r="W148" s="81">
        <v>43623.7190162037</v>
      </c>
      <c r="X148" s="82" t="s">
        <v>475</v>
      </c>
      <c r="Y148" s="79"/>
      <c r="Z148" s="79"/>
      <c r="AA148" s="85" t="s">
        <v>539</v>
      </c>
      <c r="AB148" s="85" t="s">
        <v>557</v>
      </c>
      <c r="AC148" s="79" t="b">
        <v>0</v>
      </c>
      <c r="AD148" s="79">
        <v>2</v>
      </c>
      <c r="AE148" s="85" t="s">
        <v>565</v>
      </c>
      <c r="AF148" s="79" t="b">
        <v>0</v>
      </c>
      <c r="AG148" s="79" t="s">
        <v>566</v>
      </c>
      <c r="AH148" s="79"/>
      <c r="AI148" s="85" t="s">
        <v>558</v>
      </c>
      <c r="AJ148" s="79" t="b">
        <v>0</v>
      </c>
      <c r="AK148" s="79">
        <v>0</v>
      </c>
      <c r="AL148" s="85" t="s">
        <v>558</v>
      </c>
      <c r="AM148" s="79" t="s">
        <v>572</v>
      </c>
      <c r="AN148" s="79" t="b">
        <v>0</v>
      </c>
      <c r="AO148" s="85" t="s">
        <v>557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256</v>
      </c>
      <c r="B149" s="64" t="s">
        <v>296</v>
      </c>
      <c r="C149" s="65" t="s">
        <v>1658</v>
      </c>
      <c r="D149" s="66">
        <v>3</v>
      </c>
      <c r="E149" s="67" t="s">
        <v>132</v>
      </c>
      <c r="F149" s="68">
        <v>35</v>
      </c>
      <c r="G149" s="65"/>
      <c r="H149" s="69"/>
      <c r="I149" s="70"/>
      <c r="J149" s="70"/>
      <c r="K149" s="34" t="s">
        <v>65</v>
      </c>
      <c r="L149" s="77">
        <v>149</v>
      </c>
      <c r="M149" s="77"/>
      <c r="N149" s="72"/>
      <c r="O149" s="79" t="s">
        <v>301</v>
      </c>
      <c r="P149" s="81">
        <v>43623.7190162037</v>
      </c>
      <c r="Q149" s="79" t="s">
        <v>331</v>
      </c>
      <c r="R149" s="79"/>
      <c r="S149" s="79"/>
      <c r="T149" s="79"/>
      <c r="U149" s="79"/>
      <c r="V149" s="82" t="s">
        <v>419</v>
      </c>
      <c r="W149" s="81">
        <v>43623.7190162037</v>
      </c>
      <c r="X149" s="82" t="s">
        <v>475</v>
      </c>
      <c r="Y149" s="79"/>
      <c r="Z149" s="79"/>
      <c r="AA149" s="85" t="s">
        <v>539</v>
      </c>
      <c r="AB149" s="85" t="s">
        <v>557</v>
      </c>
      <c r="AC149" s="79" t="b">
        <v>0</v>
      </c>
      <c r="AD149" s="79">
        <v>2</v>
      </c>
      <c r="AE149" s="85" t="s">
        <v>565</v>
      </c>
      <c r="AF149" s="79" t="b">
        <v>0</v>
      </c>
      <c r="AG149" s="79" t="s">
        <v>566</v>
      </c>
      <c r="AH149" s="79"/>
      <c r="AI149" s="85" t="s">
        <v>558</v>
      </c>
      <c r="AJ149" s="79" t="b">
        <v>0</v>
      </c>
      <c r="AK149" s="79">
        <v>0</v>
      </c>
      <c r="AL149" s="85" t="s">
        <v>558</v>
      </c>
      <c r="AM149" s="79" t="s">
        <v>572</v>
      </c>
      <c r="AN149" s="79" t="b">
        <v>0</v>
      </c>
      <c r="AO149" s="85" t="s">
        <v>557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256</v>
      </c>
      <c r="B150" s="64" t="s">
        <v>297</v>
      </c>
      <c r="C150" s="65" t="s">
        <v>1658</v>
      </c>
      <c r="D150" s="66">
        <v>3</v>
      </c>
      <c r="E150" s="67" t="s">
        <v>132</v>
      </c>
      <c r="F150" s="68">
        <v>35</v>
      </c>
      <c r="G150" s="65"/>
      <c r="H150" s="69"/>
      <c r="I150" s="70"/>
      <c r="J150" s="70"/>
      <c r="K150" s="34" t="s">
        <v>65</v>
      </c>
      <c r="L150" s="77">
        <v>150</v>
      </c>
      <c r="M150" s="77"/>
      <c r="N150" s="72"/>
      <c r="O150" s="79" t="s">
        <v>301</v>
      </c>
      <c r="P150" s="81">
        <v>43623.7190162037</v>
      </c>
      <c r="Q150" s="79" t="s">
        <v>331</v>
      </c>
      <c r="R150" s="79"/>
      <c r="S150" s="79"/>
      <c r="T150" s="79"/>
      <c r="U150" s="79"/>
      <c r="V150" s="82" t="s">
        <v>419</v>
      </c>
      <c r="W150" s="81">
        <v>43623.7190162037</v>
      </c>
      <c r="X150" s="82" t="s">
        <v>475</v>
      </c>
      <c r="Y150" s="79"/>
      <c r="Z150" s="79"/>
      <c r="AA150" s="85" t="s">
        <v>539</v>
      </c>
      <c r="AB150" s="85" t="s">
        <v>557</v>
      </c>
      <c r="AC150" s="79" t="b">
        <v>0</v>
      </c>
      <c r="AD150" s="79">
        <v>2</v>
      </c>
      <c r="AE150" s="85" t="s">
        <v>565</v>
      </c>
      <c r="AF150" s="79" t="b">
        <v>0</v>
      </c>
      <c r="AG150" s="79" t="s">
        <v>566</v>
      </c>
      <c r="AH150" s="79"/>
      <c r="AI150" s="85" t="s">
        <v>558</v>
      </c>
      <c r="AJ150" s="79" t="b">
        <v>0</v>
      </c>
      <c r="AK150" s="79">
        <v>0</v>
      </c>
      <c r="AL150" s="85" t="s">
        <v>558</v>
      </c>
      <c r="AM150" s="79" t="s">
        <v>572</v>
      </c>
      <c r="AN150" s="79" t="b">
        <v>0</v>
      </c>
      <c r="AO150" s="85" t="s">
        <v>557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256</v>
      </c>
      <c r="B151" s="64" t="s">
        <v>298</v>
      </c>
      <c r="C151" s="65" t="s">
        <v>1658</v>
      </c>
      <c r="D151" s="66">
        <v>3</v>
      </c>
      <c r="E151" s="67" t="s">
        <v>132</v>
      </c>
      <c r="F151" s="68">
        <v>35</v>
      </c>
      <c r="G151" s="65"/>
      <c r="H151" s="69"/>
      <c r="I151" s="70"/>
      <c r="J151" s="70"/>
      <c r="K151" s="34" t="s">
        <v>65</v>
      </c>
      <c r="L151" s="77">
        <v>151</v>
      </c>
      <c r="M151" s="77"/>
      <c r="N151" s="72"/>
      <c r="O151" s="79" t="s">
        <v>301</v>
      </c>
      <c r="P151" s="81">
        <v>43623.7190162037</v>
      </c>
      <c r="Q151" s="79" t="s">
        <v>331</v>
      </c>
      <c r="R151" s="79"/>
      <c r="S151" s="79"/>
      <c r="T151" s="79"/>
      <c r="U151" s="79"/>
      <c r="V151" s="82" t="s">
        <v>419</v>
      </c>
      <c r="W151" s="81">
        <v>43623.7190162037</v>
      </c>
      <c r="X151" s="82" t="s">
        <v>475</v>
      </c>
      <c r="Y151" s="79"/>
      <c r="Z151" s="79"/>
      <c r="AA151" s="85" t="s">
        <v>539</v>
      </c>
      <c r="AB151" s="85" t="s">
        <v>557</v>
      </c>
      <c r="AC151" s="79" t="b">
        <v>0</v>
      </c>
      <c r="AD151" s="79">
        <v>2</v>
      </c>
      <c r="AE151" s="85" t="s">
        <v>565</v>
      </c>
      <c r="AF151" s="79" t="b">
        <v>0</v>
      </c>
      <c r="AG151" s="79" t="s">
        <v>566</v>
      </c>
      <c r="AH151" s="79"/>
      <c r="AI151" s="85" t="s">
        <v>558</v>
      </c>
      <c r="AJ151" s="79" t="b">
        <v>0</v>
      </c>
      <c r="AK151" s="79">
        <v>0</v>
      </c>
      <c r="AL151" s="85" t="s">
        <v>558</v>
      </c>
      <c r="AM151" s="79" t="s">
        <v>572</v>
      </c>
      <c r="AN151" s="79" t="b">
        <v>0</v>
      </c>
      <c r="AO151" s="85" t="s">
        <v>557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256</v>
      </c>
      <c r="B152" s="64" t="s">
        <v>299</v>
      </c>
      <c r="C152" s="65" t="s">
        <v>1658</v>
      </c>
      <c r="D152" s="66">
        <v>3</v>
      </c>
      <c r="E152" s="67" t="s">
        <v>132</v>
      </c>
      <c r="F152" s="68">
        <v>35</v>
      </c>
      <c r="G152" s="65"/>
      <c r="H152" s="69"/>
      <c r="I152" s="70"/>
      <c r="J152" s="70"/>
      <c r="K152" s="34" t="s">
        <v>65</v>
      </c>
      <c r="L152" s="77">
        <v>152</v>
      </c>
      <c r="M152" s="77"/>
      <c r="N152" s="72"/>
      <c r="O152" s="79" t="s">
        <v>301</v>
      </c>
      <c r="P152" s="81">
        <v>43623.7190162037</v>
      </c>
      <c r="Q152" s="79" t="s">
        <v>331</v>
      </c>
      <c r="R152" s="79"/>
      <c r="S152" s="79"/>
      <c r="T152" s="79"/>
      <c r="U152" s="79"/>
      <c r="V152" s="82" t="s">
        <v>419</v>
      </c>
      <c r="W152" s="81">
        <v>43623.7190162037</v>
      </c>
      <c r="X152" s="82" t="s">
        <v>475</v>
      </c>
      <c r="Y152" s="79"/>
      <c r="Z152" s="79"/>
      <c r="AA152" s="85" t="s">
        <v>539</v>
      </c>
      <c r="AB152" s="85" t="s">
        <v>557</v>
      </c>
      <c r="AC152" s="79" t="b">
        <v>0</v>
      </c>
      <c r="AD152" s="79">
        <v>2</v>
      </c>
      <c r="AE152" s="85" t="s">
        <v>565</v>
      </c>
      <c r="AF152" s="79" t="b">
        <v>0</v>
      </c>
      <c r="AG152" s="79" t="s">
        <v>566</v>
      </c>
      <c r="AH152" s="79"/>
      <c r="AI152" s="85" t="s">
        <v>558</v>
      </c>
      <c r="AJ152" s="79" t="b">
        <v>0</v>
      </c>
      <c r="AK152" s="79">
        <v>0</v>
      </c>
      <c r="AL152" s="85" t="s">
        <v>558</v>
      </c>
      <c r="AM152" s="79" t="s">
        <v>572</v>
      </c>
      <c r="AN152" s="79" t="b">
        <v>0</v>
      </c>
      <c r="AO152" s="85" t="s">
        <v>557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256</v>
      </c>
      <c r="B153" s="64" t="s">
        <v>300</v>
      </c>
      <c r="C153" s="65" t="s">
        <v>1658</v>
      </c>
      <c r="D153" s="66">
        <v>3</v>
      </c>
      <c r="E153" s="67" t="s">
        <v>132</v>
      </c>
      <c r="F153" s="68">
        <v>35</v>
      </c>
      <c r="G153" s="65"/>
      <c r="H153" s="69"/>
      <c r="I153" s="70"/>
      <c r="J153" s="70"/>
      <c r="K153" s="34" t="s">
        <v>65</v>
      </c>
      <c r="L153" s="77">
        <v>153</v>
      </c>
      <c r="M153" s="77"/>
      <c r="N153" s="72"/>
      <c r="O153" s="79" t="s">
        <v>302</v>
      </c>
      <c r="P153" s="81">
        <v>43623.7190162037</v>
      </c>
      <c r="Q153" s="79" t="s">
        <v>331</v>
      </c>
      <c r="R153" s="79"/>
      <c r="S153" s="79"/>
      <c r="T153" s="79"/>
      <c r="U153" s="79"/>
      <c r="V153" s="82" t="s">
        <v>419</v>
      </c>
      <c r="W153" s="81">
        <v>43623.7190162037</v>
      </c>
      <c r="X153" s="82" t="s">
        <v>475</v>
      </c>
      <c r="Y153" s="79"/>
      <c r="Z153" s="79"/>
      <c r="AA153" s="85" t="s">
        <v>539</v>
      </c>
      <c r="AB153" s="85" t="s">
        <v>557</v>
      </c>
      <c r="AC153" s="79" t="b">
        <v>0</v>
      </c>
      <c r="AD153" s="79">
        <v>2</v>
      </c>
      <c r="AE153" s="85" t="s">
        <v>565</v>
      </c>
      <c r="AF153" s="79" t="b">
        <v>0</v>
      </c>
      <c r="AG153" s="79" t="s">
        <v>566</v>
      </c>
      <c r="AH153" s="79"/>
      <c r="AI153" s="85" t="s">
        <v>558</v>
      </c>
      <c r="AJ153" s="79" t="b">
        <v>0</v>
      </c>
      <c r="AK153" s="79">
        <v>0</v>
      </c>
      <c r="AL153" s="85" t="s">
        <v>558</v>
      </c>
      <c r="AM153" s="79" t="s">
        <v>572</v>
      </c>
      <c r="AN153" s="79" t="b">
        <v>0</v>
      </c>
      <c r="AO153" s="85" t="s">
        <v>557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2</v>
      </c>
      <c r="BE153" s="49">
        <v>5.405405405405405</v>
      </c>
      <c r="BF153" s="48">
        <v>0</v>
      </c>
      <c r="BG153" s="49">
        <v>0</v>
      </c>
      <c r="BH153" s="48">
        <v>0</v>
      </c>
      <c r="BI153" s="49">
        <v>0</v>
      </c>
      <c r="BJ153" s="48">
        <v>35</v>
      </c>
      <c r="BK153" s="49">
        <v>94.5945945945946</v>
      </c>
      <c r="BL153" s="48">
        <v>37</v>
      </c>
    </row>
    <row r="154" spans="1:64" ht="15">
      <c r="A154" s="64" t="s">
        <v>256</v>
      </c>
      <c r="B154" s="64" t="s">
        <v>262</v>
      </c>
      <c r="C154" s="65" t="s">
        <v>1658</v>
      </c>
      <c r="D154" s="66">
        <v>3</v>
      </c>
      <c r="E154" s="67" t="s">
        <v>132</v>
      </c>
      <c r="F154" s="68">
        <v>35</v>
      </c>
      <c r="G154" s="65"/>
      <c r="H154" s="69"/>
      <c r="I154" s="70"/>
      <c r="J154" s="70"/>
      <c r="K154" s="34" t="s">
        <v>65</v>
      </c>
      <c r="L154" s="77">
        <v>154</v>
      </c>
      <c r="M154" s="77"/>
      <c r="N154" s="72"/>
      <c r="O154" s="79" t="s">
        <v>301</v>
      </c>
      <c r="P154" s="81">
        <v>43623.7190162037</v>
      </c>
      <c r="Q154" s="79" t="s">
        <v>331</v>
      </c>
      <c r="R154" s="79"/>
      <c r="S154" s="79"/>
      <c r="T154" s="79"/>
      <c r="U154" s="79"/>
      <c r="V154" s="82" t="s">
        <v>419</v>
      </c>
      <c r="W154" s="81">
        <v>43623.7190162037</v>
      </c>
      <c r="X154" s="82" t="s">
        <v>475</v>
      </c>
      <c r="Y154" s="79"/>
      <c r="Z154" s="79"/>
      <c r="AA154" s="85" t="s">
        <v>539</v>
      </c>
      <c r="AB154" s="85" t="s">
        <v>557</v>
      </c>
      <c r="AC154" s="79" t="b">
        <v>0</v>
      </c>
      <c r="AD154" s="79">
        <v>2</v>
      </c>
      <c r="AE154" s="85" t="s">
        <v>565</v>
      </c>
      <c r="AF154" s="79" t="b">
        <v>0</v>
      </c>
      <c r="AG154" s="79" t="s">
        <v>566</v>
      </c>
      <c r="AH154" s="79"/>
      <c r="AI154" s="85" t="s">
        <v>558</v>
      </c>
      <c r="AJ154" s="79" t="b">
        <v>0</v>
      </c>
      <c r="AK154" s="79">
        <v>0</v>
      </c>
      <c r="AL154" s="85" t="s">
        <v>558</v>
      </c>
      <c r="AM154" s="79" t="s">
        <v>572</v>
      </c>
      <c r="AN154" s="79" t="b">
        <v>0</v>
      </c>
      <c r="AO154" s="85" t="s">
        <v>557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1</v>
      </c>
      <c r="BD154" s="48"/>
      <c r="BE154" s="49"/>
      <c r="BF154" s="48"/>
      <c r="BG154" s="49"/>
      <c r="BH154" s="48"/>
      <c r="BI154" s="49"/>
      <c r="BJ154" s="48"/>
      <c r="BK154" s="49"/>
      <c r="BL154" s="48"/>
    </row>
    <row r="155" spans="1:64" ht="15">
      <c r="A155" s="64" t="s">
        <v>257</v>
      </c>
      <c r="B155" s="64" t="s">
        <v>262</v>
      </c>
      <c r="C155" s="65" t="s">
        <v>1658</v>
      </c>
      <c r="D155" s="66">
        <v>3</v>
      </c>
      <c r="E155" s="67" t="s">
        <v>132</v>
      </c>
      <c r="F155" s="68">
        <v>35</v>
      </c>
      <c r="G155" s="65"/>
      <c r="H155" s="69"/>
      <c r="I155" s="70"/>
      <c r="J155" s="70"/>
      <c r="K155" s="34" t="s">
        <v>65</v>
      </c>
      <c r="L155" s="77">
        <v>155</v>
      </c>
      <c r="M155" s="77"/>
      <c r="N155" s="72"/>
      <c r="O155" s="79" t="s">
        <v>301</v>
      </c>
      <c r="P155" s="81">
        <v>43627.781493055554</v>
      </c>
      <c r="Q155" s="79" t="s">
        <v>332</v>
      </c>
      <c r="R155" s="82" t="s">
        <v>353</v>
      </c>
      <c r="S155" s="79" t="s">
        <v>362</v>
      </c>
      <c r="T155" s="79"/>
      <c r="U155" s="79"/>
      <c r="V155" s="82" t="s">
        <v>420</v>
      </c>
      <c r="W155" s="81">
        <v>43627.781493055554</v>
      </c>
      <c r="X155" s="82" t="s">
        <v>476</v>
      </c>
      <c r="Y155" s="79"/>
      <c r="Z155" s="79"/>
      <c r="AA155" s="85" t="s">
        <v>540</v>
      </c>
      <c r="AB155" s="79"/>
      <c r="AC155" s="79" t="b">
        <v>0</v>
      </c>
      <c r="AD155" s="79">
        <v>0</v>
      </c>
      <c r="AE155" s="85" t="s">
        <v>558</v>
      </c>
      <c r="AF155" s="79" t="b">
        <v>0</v>
      </c>
      <c r="AG155" s="79" t="s">
        <v>566</v>
      </c>
      <c r="AH155" s="79"/>
      <c r="AI155" s="85" t="s">
        <v>558</v>
      </c>
      <c r="AJ155" s="79" t="b">
        <v>0</v>
      </c>
      <c r="AK155" s="79">
        <v>6</v>
      </c>
      <c r="AL155" s="85" t="s">
        <v>552</v>
      </c>
      <c r="AM155" s="79" t="s">
        <v>574</v>
      </c>
      <c r="AN155" s="79" t="b">
        <v>0</v>
      </c>
      <c r="AO155" s="85" t="s">
        <v>552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257</v>
      </c>
      <c r="B156" s="64" t="s">
        <v>263</v>
      </c>
      <c r="C156" s="65" t="s">
        <v>1658</v>
      </c>
      <c r="D156" s="66">
        <v>3</v>
      </c>
      <c r="E156" s="67" t="s">
        <v>132</v>
      </c>
      <c r="F156" s="68">
        <v>35</v>
      </c>
      <c r="G156" s="65"/>
      <c r="H156" s="69"/>
      <c r="I156" s="70"/>
      <c r="J156" s="70"/>
      <c r="K156" s="34" t="s">
        <v>65</v>
      </c>
      <c r="L156" s="77">
        <v>156</v>
      </c>
      <c r="M156" s="77"/>
      <c r="N156" s="72"/>
      <c r="O156" s="79" t="s">
        <v>301</v>
      </c>
      <c r="P156" s="81">
        <v>43627.781493055554</v>
      </c>
      <c r="Q156" s="79" t="s">
        <v>332</v>
      </c>
      <c r="R156" s="82" t="s">
        <v>353</v>
      </c>
      <c r="S156" s="79" t="s">
        <v>362</v>
      </c>
      <c r="T156" s="79"/>
      <c r="U156" s="79"/>
      <c r="V156" s="82" t="s">
        <v>420</v>
      </c>
      <c r="W156" s="81">
        <v>43627.781493055554</v>
      </c>
      <c r="X156" s="82" t="s">
        <v>476</v>
      </c>
      <c r="Y156" s="79"/>
      <c r="Z156" s="79"/>
      <c r="AA156" s="85" t="s">
        <v>540</v>
      </c>
      <c r="AB156" s="79"/>
      <c r="AC156" s="79" t="b">
        <v>0</v>
      </c>
      <c r="AD156" s="79">
        <v>0</v>
      </c>
      <c r="AE156" s="85" t="s">
        <v>558</v>
      </c>
      <c r="AF156" s="79" t="b">
        <v>0</v>
      </c>
      <c r="AG156" s="79" t="s">
        <v>566</v>
      </c>
      <c r="AH156" s="79"/>
      <c r="AI156" s="85" t="s">
        <v>558</v>
      </c>
      <c r="AJ156" s="79" t="b">
        <v>0</v>
      </c>
      <c r="AK156" s="79">
        <v>6</v>
      </c>
      <c r="AL156" s="85" t="s">
        <v>552</v>
      </c>
      <c r="AM156" s="79" t="s">
        <v>574</v>
      </c>
      <c r="AN156" s="79" t="b">
        <v>0</v>
      </c>
      <c r="AO156" s="85" t="s">
        <v>552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14</v>
      </c>
      <c r="BK156" s="49">
        <v>100</v>
      </c>
      <c r="BL156" s="48">
        <v>14</v>
      </c>
    </row>
    <row r="157" spans="1:64" ht="15">
      <c r="A157" s="64" t="s">
        <v>258</v>
      </c>
      <c r="B157" s="64" t="s">
        <v>262</v>
      </c>
      <c r="C157" s="65" t="s">
        <v>1658</v>
      </c>
      <c r="D157" s="66">
        <v>3</v>
      </c>
      <c r="E157" s="67" t="s">
        <v>132</v>
      </c>
      <c r="F157" s="68">
        <v>35</v>
      </c>
      <c r="G157" s="65"/>
      <c r="H157" s="69"/>
      <c r="I157" s="70"/>
      <c r="J157" s="70"/>
      <c r="K157" s="34" t="s">
        <v>65</v>
      </c>
      <c r="L157" s="77">
        <v>157</v>
      </c>
      <c r="M157" s="77"/>
      <c r="N157" s="72"/>
      <c r="O157" s="79" t="s">
        <v>301</v>
      </c>
      <c r="P157" s="81">
        <v>43627.787314814814</v>
      </c>
      <c r="Q157" s="79" t="s">
        <v>332</v>
      </c>
      <c r="R157" s="82" t="s">
        <v>353</v>
      </c>
      <c r="S157" s="79" t="s">
        <v>362</v>
      </c>
      <c r="T157" s="79"/>
      <c r="U157" s="79"/>
      <c r="V157" s="82" t="s">
        <v>421</v>
      </c>
      <c r="W157" s="81">
        <v>43627.787314814814</v>
      </c>
      <c r="X157" s="82" t="s">
        <v>477</v>
      </c>
      <c r="Y157" s="79"/>
      <c r="Z157" s="79"/>
      <c r="AA157" s="85" t="s">
        <v>541</v>
      </c>
      <c r="AB157" s="79"/>
      <c r="AC157" s="79" t="b">
        <v>0</v>
      </c>
      <c r="AD157" s="79">
        <v>0</v>
      </c>
      <c r="AE157" s="85" t="s">
        <v>558</v>
      </c>
      <c r="AF157" s="79" t="b">
        <v>0</v>
      </c>
      <c r="AG157" s="79" t="s">
        <v>566</v>
      </c>
      <c r="AH157" s="79"/>
      <c r="AI157" s="85" t="s">
        <v>558</v>
      </c>
      <c r="AJ157" s="79" t="b">
        <v>0</v>
      </c>
      <c r="AK157" s="79">
        <v>6</v>
      </c>
      <c r="AL157" s="85" t="s">
        <v>552</v>
      </c>
      <c r="AM157" s="79" t="s">
        <v>575</v>
      </c>
      <c r="AN157" s="79" t="b">
        <v>0</v>
      </c>
      <c r="AO157" s="85" t="s">
        <v>552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258</v>
      </c>
      <c r="B158" s="64" t="s">
        <v>263</v>
      </c>
      <c r="C158" s="65" t="s">
        <v>1658</v>
      </c>
      <c r="D158" s="66">
        <v>3</v>
      </c>
      <c r="E158" s="67" t="s">
        <v>132</v>
      </c>
      <c r="F158" s="68">
        <v>35</v>
      </c>
      <c r="G158" s="65"/>
      <c r="H158" s="69"/>
      <c r="I158" s="70"/>
      <c r="J158" s="70"/>
      <c r="K158" s="34" t="s">
        <v>65</v>
      </c>
      <c r="L158" s="77">
        <v>158</v>
      </c>
      <c r="M158" s="77"/>
      <c r="N158" s="72"/>
      <c r="O158" s="79" t="s">
        <v>301</v>
      </c>
      <c r="P158" s="81">
        <v>43627.787314814814</v>
      </c>
      <c r="Q158" s="79" t="s">
        <v>332</v>
      </c>
      <c r="R158" s="82" t="s">
        <v>353</v>
      </c>
      <c r="S158" s="79" t="s">
        <v>362</v>
      </c>
      <c r="T158" s="79"/>
      <c r="U158" s="79"/>
      <c r="V158" s="82" t="s">
        <v>421</v>
      </c>
      <c r="W158" s="81">
        <v>43627.787314814814</v>
      </c>
      <c r="X158" s="82" t="s">
        <v>477</v>
      </c>
      <c r="Y158" s="79"/>
      <c r="Z158" s="79"/>
      <c r="AA158" s="85" t="s">
        <v>541</v>
      </c>
      <c r="AB158" s="79"/>
      <c r="AC158" s="79" t="b">
        <v>0</v>
      </c>
      <c r="AD158" s="79">
        <v>0</v>
      </c>
      <c r="AE158" s="85" t="s">
        <v>558</v>
      </c>
      <c r="AF158" s="79" t="b">
        <v>0</v>
      </c>
      <c r="AG158" s="79" t="s">
        <v>566</v>
      </c>
      <c r="AH158" s="79"/>
      <c r="AI158" s="85" t="s">
        <v>558</v>
      </c>
      <c r="AJ158" s="79" t="b">
        <v>0</v>
      </c>
      <c r="AK158" s="79">
        <v>6</v>
      </c>
      <c r="AL158" s="85" t="s">
        <v>552</v>
      </c>
      <c r="AM158" s="79" t="s">
        <v>575</v>
      </c>
      <c r="AN158" s="79" t="b">
        <v>0</v>
      </c>
      <c r="AO158" s="85" t="s">
        <v>552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14</v>
      </c>
      <c r="BK158" s="49">
        <v>100</v>
      </c>
      <c r="BL158" s="48">
        <v>14</v>
      </c>
    </row>
    <row r="159" spans="1:64" ht="15">
      <c r="A159" s="64" t="s">
        <v>259</v>
      </c>
      <c r="B159" s="64" t="s">
        <v>262</v>
      </c>
      <c r="C159" s="65" t="s">
        <v>1658</v>
      </c>
      <c r="D159" s="66">
        <v>3</v>
      </c>
      <c r="E159" s="67" t="s">
        <v>132</v>
      </c>
      <c r="F159" s="68">
        <v>35</v>
      </c>
      <c r="G159" s="65"/>
      <c r="H159" s="69"/>
      <c r="I159" s="70"/>
      <c r="J159" s="70"/>
      <c r="K159" s="34" t="s">
        <v>65</v>
      </c>
      <c r="L159" s="77">
        <v>159</v>
      </c>
      <c r="M159" s="77"/>
      <c r="N159" s="72"/>
      <c r="O159" s="79" t="s">
        <v>301</v>
      </c>
      <c r="P159" s="81">
        <v>43627.797581018516</v>
      </c>
      <c r="Q159" s="79" t="s">
        <v>332</v>
      </c>
      <c r="R159" s="82" t="s">
        <v>353</v>
      </c>
      <c r="S159" s="79" t="s">
        <v>362</v>
      </c>
      <c r="T159" s="79"/>
      <c r="U159" s="79"/>
      <c r="V159" s="82" t="s">
        <v>422</v>
      </c>
      <c r="W159" s="81">
        <v>43627.797581018516</v>
      </c>
      <c r="X159" s="82" t="s">
        <v>478</v>
      </c>
      <c r="Y159" s="79"/>
      <c r="Z159" s="79"/>
      <c r="AA159" s="85" t="s">
        <v>542</v>
      </c>
      <c r="AB159" s="79"/>
      <c r="AC159" s="79" t="b">
        <v>0</v>
      </c>
      <c r="AD159" s="79">
        <v>0</v>
      </c>
      <c r="AE159" s="85" t="s">
        <v>558</v>
      </c>
      <c r="AF159" s="79" t="b">
        <v>0</v>
      </c>
      <c r="AG159" s="79" t="s">
        <v>566</v>
      </c>
      <c r="AH159" s="79"/>
      <c r="AI159" s="85" t="s">
        <v>558</v>
      </c>
      <c r="AJ159" s="79" t="b">
        <v>0</v>
      </c>
      <c r="AK159" s="79">
        <v>6</v>
      </c>
      <c r="AL159" s="85" t="s">
        <v>552</v>
      </c>
      <c r="AM159" s="79" t="s">
        <v>572</v>
      </c>
      <c r="AN159" s="79" t="b">
        <v>0</v>
      </c>
      <c r="AO159" s="85" t="s">
        <v>552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259</v>
      </c>
      <c r="B160" s="64" t="s">
        <v>263</v>
      </c>
      <c r="C160" s="65" t="s">
        <v>1658</v>
      </c>
      <c r="D160" s="66">
        <v>3</v>
      </c>
      <c r="E160" s="67" t="s">
        <v>132</v>
      </c>
      <c r="F160" s="68">
        <v>35</v>
      </c>
      <c r="G160" s="65"/>
      <c r="H160" s="69"/>
      <c r="I160" s="70"/>
      <c r="J160" s="70"/>
      <c r="K160" s="34" t="s">
        <v>65</v>
      </c>
      <c r="L160" s="77">
        <v>160</v>
      </c>
      <c r="M160" s="77"/>
      <c r="N160" s="72"/>
      <c r="O160" s="79" t="s">
        <v>301</v>
      </c>
      <c r="P160" s="81">
        <v>43627.797581018516</v>
      </c>
      <c r="Q160" s="79" t="s">
        <v>332</v>
      </c>
      <c r="R160" s="82" t="s">
        <v>353</v>
      </c>
      <c r="S160" s="79" t="s">
        <v>362</v>
      </c>
      <c r="T160" s="79"/>
      <c r="U160" s="79"/>
      <c r="V160" s="82" t="s">
        <v>422</v>
      </c>
      <c r="W160" s="81">
        <v>43627.797581018516</v>
      </c>
      <c r="X160" s="82" t="s">
        <v>478</v>
      </c>
      <c r="Y160" s="79"/>
      <c r="Z160" s="79"/>
      <c r="AA160" s="85" t="s">
        <v>542</v>
      </c>
      <c r="AB160" s="79"/>
      <c r="AC160" s="79" t="b">
        <v>0</v>
      </c>
      <c r="AD160" s="79">
        <v>0</v>
      </c>
      <c r="AE160" s="85" t="s">
        <v>558</v>
      </c>
      <c r="AF160" s="79" t="b">
        <v>0</v>
      </c>
      <c r="AG160" s="79" t="s">
        <v>566</v>
      </c>
      <c r="AH160" s="79"/>
      <c r="AI160" s="85" t="s">
        <v>558</v>
      </c>
      <c r="AJ160" s="79" t="b">
        <v>0</v>
      </c>
      <c r="AK160" s="79">
        <v>6</v>
      </c>
      <c r="AL160" s="85" t="s">
        <v>552</v>
      </c>
      <c r="AM160" s="79" t="s">
        <v>572</v>
      </c>
      <c r="AN160" s="79" t="b">
        <v>0</v>
      </c>
      <c r="AO160" s="85" t="s">
        <v>552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14</v>
      </c>
      <c r="BK160" s="49">
        <v>100</v>
      </c>
      <c r="BL160" s="48">
        <v>14</v>
      </c>
    </row>
    <row r="161" spans="1:64" ht="15">
      <c r="A161" s="64" t="s">
        <v>260</v>
      </c>
      <c r="B161" s="64" t="s">
        <v>262</v>
      </c>
      <c r="C161" s="65" t="s">
        <v>1658</v>
      </c>
      <c r="D161" s="66">
        <v>3</v>
      </c>
      <c r="E161" s="67" t="s">
        <v>132</v>
      </c>
      <c r="F161" s="68">
        <v>35</v>
      </c>
      <c r="G161" s="65"/>
      <c r="H161" s="69"/>
      <c r="I161" s="70"/>
      <c r="J161" s="70"/>
      <c r="K161" s="34" t="s">
        <v>65</v>
      </c>
      <c r="L161" s="77">
        <v>161</v>
      </c>
      <c r="M161" s="77"/>
      <c r="N161" s="72"/>
      <c r="O161" s="79" t="s">
        <v>301</v>
      </c>
      <c r="P161" s="81">
        <v>43628.794282407405</v>
      </c>
      <c r="Q161" s="79" t="s">
        <v>332</v>
      </c>
      <c r="R161" s="82" t="s">
        <v>353</v>
      </c>
      <c r="S161" s="79" t="s">
        <v>362</v>
      </c>
      <c r="T161" s="79"/>
      <c r="U161" s="79"/>
      <c r="V161" s="82" t="s">
        <v>423</v>
      </c>
      <c r="W161" s="81">
        <v>43628.794282407405</v>
      </c>
      <c r="X161" s="82" t="s">
        <v>479</v>
      </c>
      <c r="Y161" s="79"/>
      <c r="Z161" s="79"/>
      <c r="AA161" s="85" t="s">
        <v>543</v>
      </c>
      <c r="AB161" s="79"/>
      <c r="AC161" s="79" t="b">
        <v>0</v>
      </c>
      <c r="AD161" s="79">
        <v>0</v>
      </c>
      <c r="AE161" s="85" t="s">
        <v>558</v>
      </c>
      <c r="AF161" s="79" t="b">
        <v>0</v>
      </c>
      <c r="AG161" s="79" t="s">
        <v>566</v>
      </c>
      <c r="AH161" s="79"/>
      <c r="AI161" s="85" t="s">
        <v>558</v>
      </c>
      <c r="AJ161" s="79" t="b">
        <v>0</v>
      </c>
      <c r="AK161" s="79">
        <v>7</v>
      </c>
      <c r="AL161" s="85" t="s">
        <v>552</v>
      </c>
      <c r="AM161" s="79" t="s">
        <v>578</v>
      </c>
      <c r="AN161" s="79" t="b">
        <v>0</v>
      </c>
      <c r="AO161" s="85" t="s">
        <v>552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260</v>
      </c>
      <c r="B162" s="64" t="s">
        <v>263</v>
      </c>
      <c r="C162" s="65" t="s">
        <v>1658</v>
      </c>
      <c r="D162" s="66">
        <v>3</v>
      </c>
      <c r="E162" s="67" t="s">
        <v>132</v>
      </c>
      <c r="F162" s="68">
        <v>35</v>
      </c>
      <c r="G162" s="65"/>
      <c r="H162" s="69"/>
      <c r="I162" s="70"/>
      <c r="J162" s="70"/>
      <c r="K162" s="34" t="s">
        <v>65</v>
      </c>
      <c r="L162" s="77">
        <v>162</v>
      </c>
      <c r="M162" s="77"/>
      <c r="N162" s="72"/>
      <c r="O162" s="79" t="s">
        <v>301</v>
      </c>
      <c r="P162" s="81">
        <v>43628.794282407405</v>
      </c>
      <c r="Q162" s="79" t="s">
        <v>332</v>
      </c>
      <c r="R162" s="82" t="s">
        <v>353</v>
      </c>
      <c r="S162" s="79" t="s">
        <v>362</v>
      </c>
      <c r="T162" s="79"/>
      <c r="U162" s="79"/>
      <c r="V162" s="82" t="s">
        <v>423</v>
      </c>
      <c r="W162" s="81">
        <v>43628.794282407405</v>
      </c>
      <c r="X162" s="82" t="s">
        <v>479</v>
      </c>
      <c r="Y162" s="79"/>
      <c r="Z162" s="79"/>
      <c r="AA162" s="85" t="s">
        <v>543</v>
      </c>
      <c r="AB162" s="79"/>
      <c r="AC162" s="79" t="b">
        <v>0</v>
      </c>
      <c r="AD162" s="79">
        <v>0</v>
      </c>
      <c r="AE162" s="85" t="s">
        <v>558</v>
      </c>
      <c r="AF162" s="79" t="b">
        <v>0</v>
      </c>
      <c r="AG162" s="79" t="s">
        <v>566</v>
      </c>
      <c r="AH162" s="79"/>
      <c r="AI162" s="85" t="s">
        <v>558</v>
      </c>
      <c r="AJ162" s="79" t="b">
        <v>0</v>
      </c>
      <c r="AK162" s="79">
        <v>7</v>
      </c>
      <c r="AL162" s="85" t="s">
        <v>552</v>
      </c>
      <c r="AM162" s="79" t="s">
        <v>578</v>
      </c>
      <c r="AN162" s="79" t="b">
        <v>0</v>
      </c>
      <c r="AO162" s="85" t="s">
        <v>552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14</v>
      </c>
      <c r="BK162" s="49">
        <v>100</v>
      </c>
      <c r="BL162" s="48">
        <v>14</v>
      </c>
    </row>
    <row r="163" spans="1:64" ht="15">
      <c r="A163" s="64" t="s">
        <v>261</v>
      </c>
      <c r="B163" s="64" t="s">
        <v>262</v>
      </c>
      <c r="C163" s="65" t="s">
        <v>1658</v>
      </c>
      <c r="D163" s="66">
        <v>3</v>
      </c>
      <c r="E163" s="67" t="s">
        <v>132</v>
      </c>
      <c r="F163" s="68">
        <v>35</v>
      </c>
      <c r="G163" s="65"/>
      <c r="H163" s="69"/>
      <c r="I163" s="70"/>
      <c r="J163" s="70"/>
      <c r="K163" s="34" t="s">
        <v>65</v>
      </c>
      <c r="L163" s="77">
        <v>163</v>
      </c>
      <c r="M163" s="77"/>
      <c r="N163" s="72"/>
      <c r="O163" s="79" t="s">
        <v>301</v>
      </c>
      <c r="P163" s="81">
        <v>43629.764328703706</v>
      </c>
      <c r="Q163" s="79" t="s">
        <v>333</v>
      </c>
      <c r="R163" s="82" t="s">
        <v>354</v>
      </c>
      <c r="S163" s="79" t="s">
        <v>362</v>
      </c>
      <c r="T163" s="79"/>
      <c r="U163" s="79"/>
      <c r="V163" s="82" t="s">
        <v>424</v>
      </c>
      <c r="W163" s="81">
        <v>43629.764328703706</v>
      </c>
      <c r="X163" s="82" t="s">
        <v>480</v>
      </c>
      <c r="Y163" s="79"/>
      <c r="Z163" s="79"/>
      <c r="AA163" s="85" t="s">
        <v>544</v>
      </c>
      <c r="AB163" s="79"/>
      <c r="AC163" s="79" t="b">
        <v>0</v>
      </c>
      <c r="AD163" s="79">
        <v>0</v>
      </c>
      <c r="AE163" s="85" t="s">
        <v>558</v>
      </c>
      <c r="AF163" s="79" t="b">
        <v>0</v>
      </c>
      <c r="AG163" s="79" t="s">
        <v>566</v>
      </c>
      <c r="AH163" s="79"/>
      <c r="AI163" s="85" t="s">
        <v>558</v>
      </c>
      <c r="AJ163" s="79" t="b">
        <v>0</v>
      </c>
      <c r="AK163" s="79">
        <v>2</v>
      </c>
      <c r="AL163" s="85" t="s">
        <v>553</v>
      </c>
      <c r="AM163" s="79" t="s">
        <v>572</v>
      </c>
      <c r="AN163" s="79" t="b">
        <v>0</v>
      </c>
      <c r="AO163" s="85" t="s">
        <v>553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261</v>
      </c>
      <c r="B164" s="64" t="s">
        <v>263</v>
      </c>
      <c r="C164" s="65" t="s">
        <v>1658</v>
      </c>
      <c r="D164" s="66">
        <v>3</v>
      </c>
      <c r="E164" s="67" t="s">
        <v>132</v>
      </c>
      <c r="F164" s="68">
        <v>35</v>
      </c>
      <c r="G164" s="65"/>
      <c r="H164" s="69"/>
      <c r="I164" s="70"/>
      <c r="J164" s="70"/>
      <c r="K164" s="34" t="s">
        <v>65</v>
      </c>
      <c r="L164" s="77">
        <v>164</v>
      </c>
      <c r="M164" s="77"/>
      <c r="N164" s="72"/>
      <c r="O164" s="79" t="s">
        <v>301</v>
      </c>
      <c r="P164" s="81">
        <v>43629.764328703706</v>
      </c>
      <c r="Q164" s="79" t="s">
        <v>333</v>
      </c>
      <c r="R164" s="82" t="s">
        <v>354</v>
      </c>
      <c r="S164" s="79" t="s">
        <v>362</v>
      </c>
      <c r="T164" s="79"/>
      <c r="U164" s="79"/>
      <c r="V164" s="82" t="s">
        <v>424</v>
      </c>
      <c r="W164" s="81">
        <v>43629.764328703706</v>
      </c>
      <c r="X164" s="82" t="s">
        <v>480</v>
      </c>
      <c r="Y164" s="79"/>
      <c r="Z164" s="79"/>
      <c r="AA164" s="85" t="s">
        <v>544</v>
      </c>
      <c r="AB164" s="79"/>
      <c r="AC164" s="79" t="b">
        <v>0</v>
      </c>
      <c r="AD164" s="79">
        <v>0</v>
      </c>
      <c r="AE164" s="85" t="s">
        <v>558</v>
      </c>
      <c r="AF164" s="79" t="b">
        <v>0</v>
      </c>
      <c r="AG164" s="79" t="s">
        <v>566</v>
      </c>
      <c r="AH164" s="79"/>
      <c r="AI164" s="85" t="s">
        <v>558</v>
      </c>
      <c r="AJ164" s="79" t="b">
        <v>0</v>
      </c>
      <c r="AK164" s="79">
        <v>2</v>
      </c>
      <c r="AL164" s="85" t="s">
        <v>553</v>
      </c>
      <c r="AM164" s="79" t="s">
        <v>572</v>
      </c>
      <c r="AN164" s="79" t="b">
        <v>0</v>
      </c>
      <c r="AO164" s="85" t="s">
        <v>553</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15</v>
      </c>
      <c r="BK164" s="49">
        <v>100</v>
      </c>
      <c r="BL164" s="48">
        <v>15</v>
      </c>
    </row>
    <row r="165" spans="1:64" ht="15">
      <c r="A165" s="64" t="s">
        <v>262</v>
      </c>
      <c r="B165" s="64" t="s">
        <v>262</v>
      </c>
      <c r="C165" s="65" t="s">
        <v>1659</v>
      </c>
      <c r="D165" s="66">
        <v>10</v>
      </c>
      <c r="E165" s="67" t="s">
        <v>136</v>
      </c>
      <c r="F165" s="68">
        <v>12</v>
      </c>
      <c r="G165" s="65"/>
      <c r="H165" s="69"/>
      <c r="I165" s="70"/>
      <c r="J165" s="70"/>
      <c r="K165" s="34" t="s">
        <v>65</v>
      </c>
      <c r="L165" s="77">
        <v>165</v>
      </c>
      <c r="M165" s="77"/>
      <c r="N165" s="72"/>
      <c r="O165" s="79" t="s">
        <v>176</v>
      </c>
      <c r="P165" s="81">
        <v>43521.823171296295</v>
      </c>
      <c r="Q165" s="79" t="s">
        <v>334</v>
      </c>
      <c r="R165" s="79"/>
      <c r="S165" s="79"/>
      <c r="T165" s="79"/>
      <c r="U165" s="82" t="s">
        <v>375</v>
      </c>
      <c r="V165" s="82" t="s">
        <v>375</v>
      </c>
      <c r="W165" s="81">
        <v>43521.823171296295</v>
      </c>
      <c r="X165" s="82" t="s">
        <v>481</v>
      </c>
      <c r="Y165" s="79"/>
      <c r="Z165" s="79"/>
      <c r="AA165" s="85" t="s">
        <v>545</v>
      </c>
      <c r="AB165" s="79"/>
      <c r="AC165" s="79" t="b">
        <v>0</v>
      </c>
      <c r="AD165" s="79">
        <v>15</v>
      </c>
      <c r="AE165" s="85" t="s">
        <v>558</v>
      </c>
      <c r="AF165" s="79" t="b">
        <v>0</v>
      </c>
      <c r="AG165" s="79" t="s">
        <v>566</v>
      </c>
      <c r="AH165" s="79"/>
      <c r="AI165" s="85" t="s">
        <v>558</v>
      </c>
      <c r="AJ165" s="79" t="b">
        <v>0</v>
      </c>
      <c r="AK165" s="79">
        <v>5</v>
      </c>
      <c r="AL165" s="85" t="s">
        <v>558</v>
      </c>
      <c r="AM165" s="79" t="s">
        <v>574</v>
      </c>
      <c r="AN165" s="79" t="b">
        <v>0</v>
      </c>
      <c r="AO165" s="85" t="s">
        <v>545</v>
      </c>
      <c r="AP165" s="79" t="s">
        <v>580</v>
      </c>
      <c r="AQ165" s="79">
        <v>0</v>
      </c>
      <c r="AR165" s="79">
        <v>0</v>
      </c>
      <c r="AS165" s="79"/>
      <c r="AT165" s="79"/>
      <c r="AU165" s="79"/>
      <c r="AV165" s="79"/>
      <c r="AW165" s="79"/>
      <c r="AX165" s="79"/>
      <c r="AY165" s="79"/>
      <c r="AZ165" s="79"/>
      <c r="BA165">
        <v>6</v>
      </c>
      <c r="BB165" s="78" t="str">
        <f>REPLACE(INDEX(GroupVertices[Group],MATCH(Edges[[#This Row],[Vertex 1]],GroupVertices[Vertex],0)),1,1,"")</f>
        <v>1</v>
      </c>
      <c r="BC165" s="78" t="str">
        <f>REPLACE(INDEX(GroupVertices[Group],MATCH(Edges[[#This Row],[Vertex 2]],GroupVertices[Vertex],0)),1,1,"")</f>
        <v>1</v>
      </c>
      <c r="BD165" s="48">
        <v>0</v>
      </c>
      <c r="BE165" s="49">
        <v>0</v>
      </c>
      <c r="BF165" s="48">
        <v>1</v>
      </c>
      <c r="BG165" s="49">
        <v>2.380952380952381</v>
      </c>
      <c r="BH165" s="48">
        <v>0</v>
      </c>
      <c r="BI165" s="49">
        <v>0</v>
      </c>
      <c r="BJ165" s="48">
        <v>41</v>
      </c>
      <c r="BK165" s="49">
        <v>97.61904761904762</v>
      </c>
      <c r="BL165" s="48">
        <v>42</v>
      </c>
    </row>
    <row r="166" spans="1:64" ht="15">
      <c r="A166" s="64" t="s">
        <v>262</v>
      </c>
      <c r="B166" s="64" t="s">
        <v>262</v>
      </c>
      <c r="C166" s="65" t="s">
        <v>1659</v>
      </c>
      <c r="D166" s="66">
        <v>10</v>
      </c>
      <c r="E166" s="67" t="s">
        <v>136</v>
      </c>
      <c r="F166" s="68">
        <v>12</v>
      </c>
      <c r="G166" s="65"/>
      <c r="H166" s="69"/>
      <c r="I166" s="70"/>
      <c r="J166" s="70"/>
      <c r="K166" s="34" t="s">
        <v>65</v>
      </c>
      <c r="L166" s="77">
        <v>166</v>
      </c>
      <c r="M166" s="77"/>
      <c r="N166" s="72"/>
      <c r="O166" s="79" t="s">
        <v>176</v>
      </c>
      <c r="P166" s="81">
        <v>43560.83366898148</v>
      </c>
      <c r="Q166" s="79" t="s">
        <v>335</v>
      </c>
      <c r="R166" s="82" t="s">
        <v>355</v>
      </c>
      <c r="S166" s="79" t="s">
        <v>363</v>
      </c>
      <c r="T166" s="79"/>
      <c r="U166" s="79"/>
      <c r="V166" s="82" t="s">
        <v>425</v>
      </c>
      <c r="W166" s="81">
        <v>43560.83366898148</v>
      </c>
      <c r="X166" s="82" t="s">
        <v>482</v>
      </c>
      <c r="Y166" s="79"/>
      <c r="Z166" s="79"/>
      <c r="AA166" s="85" t="s">
        <v>546</v>
      </c>
      <c r="AB166" s="79"/>
      <c r="AC166" s="79" t="b">
        <v>0</v>
      </c>
      <c r="AD166" s="79">
        <v>1</v>
      </c>
      <c r="AE166" s="85" t="s">
        <v>558</v>
      </c>
      <c r="AF166" s="79" t="b">
        <v>0</v>
      </c>
      <c r="AG166" s="79" t="s">
        <v>566</v>
      </c>
      <c r="AH166" s="79"/>
      <c r="AI166" s="85" t="s">
        <v>558</v>
      </c>
      <c r="AJ166" s="79" t="b">
        <v>0</v>
      </c>
      <c r="AK166" s="79">
        <v>0</v>
      </c>
      <c r="AL166" s="85" t="s">
        <v>558</v>
      </c>
      <c r="AM166" s="79" t="s">
        <v>574</v>
      </c>
      <c r="AN166" s="79" t="b">
        <v>0</v>
      </c>
      <c r="AO166" s="85" t="s">
        <v>546</v>
      </c>
      <c r="AP166" s="79" t="s">
        <v>176</v>
      </c>
      <c r="AQ166" s="79">
        <v>0</v>
      </c>
      <c r="AR166" s="79">
        <v>0</v>
      </c>
      <c r="AS166" s="79"/>
      <c r="AT166" s="79"/>
      <c r="AU166" s="79"/>
      <c r="AV166" s="79"/>
      <c r="AW166" s="79"/>
      <c r="AX166" s="79"/>
      <c r="AY166" s="79"/>
      <c r="AZ166" s="79"/>
      <c r="BA166">
        <v>6</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5</v>
      </c>
      <c r="BK166" s="49">
        <v>100</v>
      </c>
      <c r="BL166" s="48">
        <v>5</v>
      </c>
    </row>
    <row r="167" spans="1:64" ht="15">
      <c r="A167" s="64" t="s">
        <v>262</v>
      </c>
      <c r="B167" s="64" t="s">
        <v>262</v>
      </c>
      <c r="C167" s="65" t="s">
        <v>1659</v>
      </c>
      <c r="D167" s="66">
        <v>10</v>
      </c>
      <c r="E167" s="67" t="s">
        <v>136</v>
      </c>
      <c r="F167" s="68">
        <v>12</v>
      </c>
      <c r="G167" s="65"/>
      <c r="H167" s="69"/>
      <c r="I167" s="70"/>
      <c r="J167" s="70"/>
      <c r="K167" s="34" t="s">
        <v>65</v>
      </c>
      <c r="L167" s="77">
        <v>167</v>
      </c>
      <c r="M167" s="77"/>
      <c r="N167" s="72"/>
      <c r="O167" s="79" t="s">
        <v>176</v>
      </c>
      <c r="P167" s="81">
        <v>43608.77662037037</v>
      </c>
      <c r="Q167" s="82" t="s">
        <v>336</v>
      </c>
      <c r="R167" s="79"/>
      <c r="S167" s="79"/>
      <c r="T167" s="79"/>
      <c r="U167" s="82" t="s">
        <v>374</v>
      </c>
      <c r="V167" s="82" t="s">
        <v>374</v>
      </c>
      <c r="W167" s="81">
        <v>43608.77662037037</v>
      </c>
      <c r="X167" s="82" t="s">
        <v>483</v>
      </c>
      <c r="Y167" s="79"/>
      <c r="Z167" s="79"/>
      <c r="AA167" s="85" t="s">
        <v>547</v>
      </c>
      <c r="AB167" s="79"/>
      <c r="AC167" s="79" t="b">
        <v>0</v>
      </c>
      <c r="AD167" s="79">
        <v>2</v>
      </c>
      <c r="AE167" s="85" t="s">
        <v>558</v>
      </c>
      <c r="AF167" s="79" t="b">
        <v>0</v>
      </c>
      <c r="AG167" s="79" t="s">
        <v>567</v>
      </c>
      <c r="AH167" s="79"/>
      <c r="AI167" s="85" t="s">
        <v>558</v>
      </c>
      <c r="AJ167" s="79" t="b">
        <v>0</v>
      </c>
      <c r="AK167" s="79">
        <v>3</v>
      </c>
      <c r="AL167" s="85" t="s">
        <v>558</v>
      </c>
      <c r="AM167" s="79" t="s">
        <v>574</v>
      </c>
      <c r="AN167" s="79" t="b">
        <v>0</v>
      </c>
      <c r="AO167" s="85" t="s">
        <v>547</v>
      </c>
      <c r="AP167" s="79" t="s">
        <v>176</v>
      </c>
      <c r="AQ167" s="79">
        <v>0</v>
      </c>
      <c r="AR167" s="79">
        <v>0</v>
      </c>
      <c r="AS167" s="79"/>
      <c r="AT167" s="79"/>
      <c r="AU167" s="79"/>
      <c r="AV167" s="79"/>
      <c r="AW167" s="79"/>
      <c r="AX167" s="79"/>
      <c r="AY167" s="79"/>
      <c r="AZ167" s="79"/>
      <c r="BA167">
        <v>6</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0</v>
      </c>
      <c r="BK167" s="49">
        <v>0</v>
      </c>
      <c r="BL167" s="48">
        <v>0</v>
      </c>
    </row>
    <row r="168" spans="1:64" ht="15">
      <c r="A168" s="64" t="s">
        <v>262</v>
      </c>
      <c r="B168" s="64" t="s">
        <v>262</v>
      </c>
      <c r="C168" s="65" t="s">
        <v>1659</v>
      </c>
      <c r="D168" s="66">
        <v>10</v>
      </c>
      <c r="E168" s="67" t="s">
        <v>136</v>
      </c>
      <c r="F168" s="68">
        <v>12</v>
      </c>
      <c r="G168" s="65"/>
      <c r="H168" s="69"/>
      <c r="I168" s="70"/>
      <c r="J168" s="70"/>
      <c r="K168" s="34" t="s">
        <v>65</v>
      </c>
      <c r="L168" s="77">
        <v>168</v>
      </c>
      <c r="M168" s="77"/>
      <c r="N168" s="72"/>
      <c r="O168" s="79" t="s">
        <v>176</v>
      </c>
      <c r="P168" s="81">
        <v>43613.83672453704</v>
      </c>
      <c r="Q168" s="79" t="s">
        <v>337</v>
      </c>
      <c r="R168" s="82" t="s">
        <v>350</v>
      </c>
      <c r="S168" s="79" t="s">
        <v>360</v>
      </c>
      <c r="T168" s="79"/>
      <c r="U168" s="82" t="s">
        <v>376</v>
      </c>
      <c r="V168" s="82" t="s">
        <v>376</v>
      </c>
      <c r="W168" s="81">
        <v>43613.83672453704</v>
      </c>
      <c r="X168" s="82" t="s">
        <v>484</v>
      </c>
      <c r="Y168" s="79"/>
      <c r="Z168" s="79"/>
      <c r="AA168" s="85" t="s">
        <v>548</v>
      </c>
      <c r="AB168" s="79"/>
      <c r="AC168" s="79" t="b">
        <v>0</v>
      </c>
      <c r="AD168" s="79">
        <v>2</v>
      </c>
      <c r="AE168" s="85" t="s">
        <v>558</v>
      </c>
      <c r="AF168" s="79" t="b">
        <v>0</v>
      </c>
      <c r="AG168" s="79" t="s">
        <v>566</v>
      </c>
      <c r="AH168" s="79"/>
      <c r="AI168" s="85" t="s">
        <v>558</v>
      </c>
      <c r="AJ168" s="79" t="b">
        <v>0</v>
      </c>
      <c r="AK168" s="79">
        <v>0</v>
      </c>
      <c r="AL168" s="85" t="s">
        <v>558</v>
      </c>
      <c r="AM168" s="79" t="s">
        <v>574</v>
      </c>
      <c r="AN168" s="79" t="b">
        <v>0</v>
      </c>
      <c r="AO168" s="85" t="s">
        <v>548</v>
      </c>
      <c r="AP168" s="79" t="s">
        <v>176</v>
      </c>
      <c r="AQ168" s="79">
        <v>0</v>
      </c>
      <c r="AR168" s="79">
        <v>0</v>
      </c>
      <c r="AS168" s="79"/>
      <c r="AT168" s="79"/>
      <c r="AU168" s="79"/>
      <c r="AV168" s="79"/>
      <c r="AW168" s="79"/>
      <c r="AX168" s="79"/>
      <c r="AY168" s="79"/>
      <c r="AZ168" s="79"/>
      <c r="BA168">
        <v>6</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15</v>
      </c>
      <c r="BK168" s="49">
        <v>100</v>
      </c>
      <c r="BL168" s="48">
        <v>15</v>
      </c>
    </row>
    <row r="169" spans="1:64" ht="15">
      <c r="A169" s="64" t="s">
        <v>262</v>
      </c>
      <c r="B169" s="64" t="s">
        <v>262</v>
      </c>
      <c r="C169" s="65" t="s">
        <v>1659</v>
      </c>
      <c r="D169" s="66">
        <v>10</v>
      </c>
      <c r="E169" s="67" t="s">
        <v>136</v>
      </c>
      <c r="F169" s="68">
        <v>12</v>
      </c>
      <c r="G169" s="65"/>
      <c r="H169" s="69"/>
      <c r="I169" s="70"/>
      <c r="J169" s="70"/>
      <c r="K169" s="34" t="s">
        <v>65</v>
      </c>
      <c r="L169" s="77">
        <v>169</v>
      </c>
      <c r="M169" s="77"/>
      <c r="N169" s="72"/>
      <c r="O169" s="79" t="s">
        <v>176</v>
      </c>
      <c r="P169" s="81">
        <v>43613.83896990741</v>
      </c>
      <c r="Q169" s="79" t="s">
        <v>338</v>
      </c>
      <c r="R169" s="79"/>
      <c r="S169" s="79"/>
      <c r="T169" s="79"/>
      <c r="U169" s="79"/>
      <c r="V169" s="82" t="s">
        <v>425</v>
      </c>
      <c r="W169" s="81">
        <v>43613.83896990741</v>
      </c>
      <c r="X169" s="82" t="s">
        <v>485</v>
      </c>
      <c r="Y169" s="79"/>
      <c r="Z169" s="79"/>
      <c r="AA169" s="85" t="s">
        <v>549</v>
      </c>
      <c r="AB169" s="85" t="s">
        <v>548</v>
      </c>
      <c r="AC169" s="79" t="b">
        <v>0</v>
      </c>
      <c r="AD169" s="79">
        <v>0</v>
      </c>
      <c r="AE169" s="85" t="s">
        <v>560</v>
      </c>
      <c r="AF169" s="79" t="b">
        <v>0</v>
      </c>
      <c r="AG169" s="79" t="s">
        <v>566</v>
      </c>
      <c r="AH169" s="79"/>
      <c r="AI169" s="85" t="s">
        <v>558</v>
      </c>
      <c r="AJ169" s="79" t="b">
        <v>0</v>
      </c>
      <c r="AK169" s="79">
        <v>0</v>
      </c>
      <c r="AL169" s="85" t="s">
        <v>558</v>
      </c>
      <c r="AM169" s="79" t="s">
        <v>574</v>
      </c>
      <c r="AN169" s="79" t="b">
        <v>0</v>
      </c>
      <c r="AO169" s="85" t="s">
        <v>548</v>
      </c>
      <c r="AP169" s="79" t="s">
        <v>176</v>
      </c>
      <c r="AQ169" s="79">
        <v>0</v>
      </c>
      <c r="AR169" s="79">
        <v>0</v>
      </c>
      <c r="AS169" s="79"/>
      <c r="AT169" s="79"/>
      <c r="AU169" s="79"/>
      <c r="AV169" s="79"/>
      <c r="AW169" s="79"/>
      <c r="AX169" s="79"/>
      <c r="AY169" s="79"/>
      <c r="AZ169" s="79"/>
      <c r="BA169">
        <v>6</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8</v>
      </c>
      <c r="BK169" s="49">
        <v>100</v>
      </c>
      <c r="BL169" s="48">
        <v>8</v>
      </c>
    </row>
    <row r="170" spans="1:64" ht="15">
      <c r="A170" s="64" t="s">
        <v>262</v>
      </c>
      <c r="B170" s="64" t="s">
        <v>262</v>
      </c>
      <c r="C170" s="65" t="s">
        <v>1659</v>
      </c>
      <c r="D170" s="66">
        <v>10</v>
      </c>
      <c r="E170" s="67" t="s">
        <v>136</v>
      </c>
      <c r="F170" s="68">
        <v>12</v>
      </c>
      <c r="G170" s="65"/>
      <c r="H170" s="69"/>
      <c r="I170" s="70"/>
      <c r="J170" s="70"/>
      <c r="K170" s="34" t="s">
        <v>65</v>
      </c>
      <c r="L170" s="77">
        <v>170</v>
      </c>
      <c r="M170" s="77"/>
      <c r="N170" s="72"/>
      <c r="O170" s="79" t="s">
        <v>176</v>
      </c>
      <c r="P170" s="81">
        <v>43615.796261574076</v>
      </c>
      <c r="Q170" s="82" t="s">
        <v>339</v>
      </c>
      <c r="R170" s="82" t="s">
        <v>356</v>
      </c>
      <c r="S170" s="79" t="s">
        <v>364</v>
      </c>
      <c r="T170" s="79"/>
      <c r="U170" s="79"/>
      <c r="V170" s="82" t="s">
        <v>425</v>
      </c>
      <c r="W170" s="81">
        <v>43615.796261574076</v>
      </c>
      <c r="X170" s="82" t="s">
        <v>486</v>
      </c>
      <c r="Y170" s="79"/>
      <c r="Z170" s="79"/>
      <c r="AA170" s="85" t="s">
        <v>550</v>
      </c>
      <c r="AB170" s="79"/>
      <c r="AC170" s="79" t="b">
        <v>0</v>
      </c>
      <c r="AD170" s="79">
        <v>0</v>
      </c>
      <c r="AE170" s="85" t="s">
        <v>558</v>
      </c>
      <c r="AF170" s="79" t="b">
        <v>0</v>
      </c>
      <c r="AG170" s="79" t="s">
        <v>567</v>
      </c>
      <c r="AH170" s="79"/>
      <c r="AI170" s="85" t="s">
        <v>558</v>
      </c>
      <c r="AJ170" s="79" t="b">
        <v>0</v>
      </c>
      <c r="AK170" s="79">
        <v>0</v>
      </c>
      <c r="AL170" s="85" t="s">
        <v>558</v>
      </c>
      <c r="AM170" s="79" t="s">
        <v>574</v>
      </c>
      <c r="AN170" s="79" t="b">
        <v>0</v>
      </c>
      <c r="AO170" s="85" t="s">
        <v>550</v>
      </c>
      <c r="AP170" s="79" t="s">
        <v>176</v>
      </c>
      <c r="AQ170" s="79">
        <v>0</v>
      </c>
      <c r="AR170" s="79">
        <v>0</v>
      </c>
      <c r="AS170" s="79"/>
      <c r="AT170" s="79"/>
      <c r="AU170" s="79"/>
      <c r="AV170" s="79"/>
      <c r="AW170" s="79"/>
      <c r="AX170" s="79"/>
      <c r="AY170" s="79"/>
      <c r="AZ170" s="79"/>
      <c r="BA170">
        <v>6</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0</v>
      </c>
      <c r="BK170" s="49">
        <v>0</v>
      </c>
      <c r="BL170" s="48">
        <v>0</v>
      </c>
    </row>
    <row r="171" spans="1:64" ht="15">
      <c r="A171" s="64" t="s">
        <v>263</v>
      </c>
      <c r="B171" s="64" t="s">
        <v>262</v>
      </c>
      <c r="C171" s="65" t="s">
        <v>1659</v>
      </c>
      <c r="D171" s="66">
        <v>10</v>
      </c>
      <c r="E171" s="67" t="s">
        <v>136</v>
      </c>
      <c r="F171" s="68">
        <v>12</v>
      </c>
      <c r="G171" s="65"/>
      <c r="H171" s="69"/>
      <c r="I171" s="70"/>
      <c r="J171" s="70"/>
      <c r="K171" s="34" t="s">
        <v>65</v>
      </c>
      <c r="L171" s="77">
        <v>171</v>
      </c>
      <c r="M171" s="77"/>
      <c r="N171" s="72"/>
      <c r="O171" s="79" t="s">
        <v>301</v>
      </c>
      <c r="P171" s="81">
        <v>43587.73616898148</v>
      </c>
      <c r="Q171" s="79" t="s">
        <v>340</v>
      </c>
      <c r="R171" s="79"/>
      <c r="S171" s="79"/>
      <c r="T171" s="79" t="s">
        <v>370</v>
      </c>
      <c r="U171" s="82" t="s">
        <v>377</v>
      </c>
      <c r="V171" s="82" t="s">
        <v>377</v>
      </c>
      <c r="W171" s="81">
        <v>43587.73616898148</v>
      </c>
      <c r="X171" s="82" t="s">
        <v>487</v>
      </c>
      <c r="Y171" s="79"/>
      <c r="Z171" s="79"/>
      <c r="AA171" s="85" t="s">
        <v>551</v>
      </c>
      <c r="AB171" s="79"/>
      <c r="AC171" s="79" t="b">
        <v>0</v>
      </c>
      <c r="AD171" s="79">
        <v>53</v>
      </c>
      <c r="AE171" s="85" t="s">
        <v>558</v>
      </c>
      <c r="AF171" s="79" t="b">
        <v>0</v>
      </c>
      <c r="AG171" s="79" t="s">
        <v>566</v>
      </c>
      <c r="AH171" s="79"/>
      <c r="AI171" s="85" t="s">
        <v>558</v>
      </c>
      <c r="AJ171" s="79" t="b">
        <v>0</v>
      </c>
      <c r="AK171" s="79">
        <v>22</v>
      </c>
      <c r="AL171" s="85" t="s">
        <v>558</v>
      </c>
      <c r="AM171" s="79" t="s">
        <v>579</v>
      </c>
      <c r="AN171" s="79" t="b">
        <v>0</v>
      </c>
      <c r="AO171" s="85" t="s">
        <v>551</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1</v>
      </c>
      <c r="BC171" s="78" t="str">
        <f>REPLACE(INDEX(GroupVertices[Group],MATCH(Edges[[#This Row],[Vertex 2]],GroupVertices[Vertex],0)),1,1,"")</f>
        <v>1</v>
      </c>
      <c r="BD171" s="48">
        <v>1</v>
      </c>
      <c r="BE171" s="49">
        <v>2.5</v>
      </c>
      <c r="BF171" s="48">
        <v>1</v>
      </c>
      <c r="BG171" s="49">
        <v>2.5</v>
      </c>
      <c r="BH171" s="48">
        <v>0</v>
      </c>
      <c r="BI171" s="49">
        <v>0</v>
      </c>
      <c r="BJ171" s="48">
        <v>38</v>
      </c>
      <c r="BK171" s="49">
        <v>95</v>
      </c>
      <c r="BL171" s="48">
        <v>40</v>
      </c>
    </row>
    <row r="172" spans="1:64" ht="15">
      <c r="A172" s="64" t="s">
        <v>263</v>
      </c>
      <c r="B172" s="64" t="s">
        <v>262</v>
      </c>
      <c r="C172" s="65" t="s">
        <v>1659</v>
      </c>
      <c r="D172" s="66">
        <v>10</v>
      </c>
      <c r="E172" s="67" t="s">
        <v>136</v>
      </c>
      <c r="F172" s="68">
        <v>12</v>
      </c>
      <c r="G172" s="65"/>
      <c r="H172" s="69"/>
      <c r="I172" s="70"/>
      <c r="J172" s="70"/>
      <c r="K172" s="34" t="s">
        <v>65</v>
      </c>
      <c r="L172" s="77">
        <v>172</v>
      </c>
      <c r="M172" s="77"/>
      <c r="N172" s="72"/>
      <c r="O172" s="79" t="s">
        <v>301</v>
      </c>
      <c r="P172" s="81">
        <v>43627.77783564815</v>
      </c>
      <c r="Q172" s="79" t="s">
        <v>341</v>
      </c>
      <c r="R172" s="82" t="s">
        <v>353</v>
      </c>
      <c r="S172" s="79" t="s">
        <v>362</v>
      </c>
      <c r="T172" s="79"/>
      <c r="U172" s="82" t="s">
        <v>378</v>
      </c>
      <c r="V172" s="82" t="s">
        <v>378</v>
      </c>
      <c r="W172" s="81">
        <v>43627.77783564815</v>
      </c>
      <c r="X172" s="82" t="s">
        <v>488</v>
      </c>
      <c r="Y172" s="79"/>
      <c r="Z172" s="79"/>
      <c r="AA172" s="85" t="s">
        <v>552</v>
      </c>
      <c r="AB172" s="79"/>
      <c r="AC172" s="79" t="b">
        <v>0</v>
      </c>
      <c r="AD172" s="79">
        <v>7</v>
      </c>
      <c r="AE172" s="85" t="s">
        <v>558</v>
      </c>
      <c r="AF172" s="79" t="b">
        <v>0</v>
      </c>
      <c r="AG172" s="79" t="s">
        <v>566</v>
      </c>
      <c r="AH172" s="79"/>
      <c r="AI172" s="85" t="s">
        <v>558</v>
      </c>
      <c r="AJ172" s="79" t="b">
        <v>0</v>
      </c>
      <c r="AK172" s="79">
        <v>6</v>
      </c>
      <c r="AL172" s="85" t="s">
        <v>558</v>
      </c>
      <c r="AM172" s="79" t="s">
        <v>579</v>
      </c>
      <c r="AN172" s="79" t="b">
        <v>0</v>
      </c>
      <c r="AO172" s="85" t="s">
        <v>552</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v>
      </c>
      <c r="BC172" s="78" t="str">
        <f>REPLACE(INDEX(GroupVertices[Group],MATCH(Edges[[#This Row],[Vertex 2]],GroupVertices[Vertex],0)),1,1,"")</f>
        <v>1</v>
      </c>
      <c r="BD172" s="48">
        <v>1</v>
      </c>
      <c r="BE172" s="49">
        <v>2.7777777777777777</v>
      </c>
      <c r="BF172" s="48">
        <v>1</v>
      </c>
      <c r="BG172" s="49">
        <v>2.7777777777777777</v>
      </c>
      <c r="BH172" s="48">
        <v>0</v>
      </c>
      <c r="BI172" s="49">
        <v>0</v>
      </c>
      <c r="BJ172" s="48">
        <v>34</v>
      </c>
      <c r="BK172" s="49">
        <v>94.44444444444444</v>
      </c>
      <c r="BL172" s="48">
        <v>36</v>
      </c>
    </row>
    <row r="173" spans="1:64" ht="15">
      <c r="A173" s="64" t="s">
        <v>263</v>
      </c>
      <c r="B173" s="64" t="s">
        <v>262</v>
      </c>
      <c r="C173" s="65" t="s">
        <v>1659</v>
      </c>
      <c r="D173" s="66">
        <v>10</v>
      </c>
      <c r="E173" s="67" t="s">
        <v>136</v>
      </c>
      <c r="F173" s="68">
        <v>12</v>
      </c>
      <c r="G173" s="65"/>
      <c r="H173" s="69"/>
      <c r="I173" s="70"/>
      <c r="J173" s="70"/>
      <c r="K173" s="34" t="s">
        <v>65</v>
      </c>
      <c r="L173" s="77">
        <v>173</v>
      </c>
      <c r="M173" s="77"/>
      <c r="N173" s="72"/>
      <c r="O173" s="79" t="s">
        <v>301</v>
      </c>
      <c r="P173" s="81">
        <v>43629.76394675926</v>
      </c>
      <c r="Q173" s="79" t="s">
        <v>342</v>
      </c>
      <c r="R173" s="82" t="s">
        <v>354</v>
      </c>
      <c r="S173" s="79" t="s">
        <v>362</v>
      </c>
      <c r="T173" s="79" t="s">
        <v>371</v>
      </c>
      <c r="U173" s="82" t="s">
        <v>379</v>
      </c>
      <c r="V173" s="82" t="s">
        <v>379</v>
      </c>
      <c r="W173" s="81">
        <v>43629.76394675926</v>
      </c>
      <c r="X173" s="82" t="s">
        <v>489</v>
      </c>
      <c r="Y173" s="79"/>
      <c r="Z173" s="79"/>
      <c r="AA173" s="85" t="s">
        <v>553</v>
      </c>
      <c r="AB173" s="79"/>
      <c r="AC173" s="79" t="b">
        <v>0</v>
      </c>
      <c r="AD173" s="79">
        <v>5</v>
      </c>
      <c r="AE173" s="85" t="s">
        <v>558</v>
      </c>
      <c r="AF173" s="79" t="b">
        <v>0</v>
      </c>
      <c r="AG173" s="79" t="s">
        <v>566</v>
      </c>
      <c r="AH173" s="79"/>
      <c r="AI173" s="85" t="s">
        <v>558</v>
      </c>
      <c r="AJ173" s="79" t="b">
        <v>0</v>
      </c>
      <c r="AK173" s="79">
        <v>2</v>
      </c>
      <c r="AL173" s="85" t="s">
        <v>558</v>
      </c>
      <c r="AM173" s="79" t="s">
        <v>579</v>
      </c>
      <c r="AN173" s="79" t="b">
        <v>0</v>
      </c>
      <c r="AO173" s="85" t="s">
        <v>553</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1</v>
      </c>
      <c r="BC173" s="78" t="str">
        <f>REPLACE(INDEX(GroupVertices[Group],MATCH(Edges[[#This Row],[Vertex 2]],GroupVertices[Vertex],0)),1,1,"")</f>
        <v>1</v>
      </c>
      <c r="BD173" s="48">
        <v>2</v>
      </c>
      <c r="BE173" s="49">
        <v>5.405405405405405</v>
      </c>
      <c r="BF173" s="48">
        <v>0</v>
      </c>
      <c r="BG173" s="49">
        <v>0</v>
      </c>
      <c r="BH173" s="48">
        <v>0</v>
      </c>
      <c r="BI173" s="49">
        <v>0</v>
      </c>
      <c r="BJ173" s="48">
        <v>35</v>
      </c>
      <c r="BK173" s="49">
        <v>94.5945945945946</v>
      </c>
      <c r="BL173" s="48">
        <v>37</v>
      </c>
    </row>
    <row r="174" spans="1:64" ht="15">
      <c r="A174" s="64" t="s">
        <v>264</v>
      </c>
      <c r="B174" s="64" t="s">
        <v>262</v>
      </c>
      <c r="C174" s="65" t="s">
        <v>1658</v>
      </c>
      <c r="D174" s="66">
        <v>3</v>
      </c>
      <c r="E174" s="67" t="s">
        <v>132</v>
      </c>
      <c r="F174" s="68">
        <v>35</v>
      </c>
      <c r="G174" s="65"/>
      <c r="H174" s="69"/>
      <c r="I174" s="70"/>
      <c r="J174" s="70"/>
      <c r="K174" s="34" t="s">
        <v>65</v>
      </c>
      <c r="L174" s="77">
        <v>174</v>
      </c>
      <c r="M174" s="77"/>
      <c r="N174" s="72"/>
      <c r="O174" s="79" t="s">
        <v>301</v>
      </c>
      <c r="P174" s="81">
        <v>43629.8315162037</v>
      </c>
      <c r="Q174" s="79" t="s">
        <v>333</v>
      </c>
      <c r="R174" s="82" t="s">
        <v>354</v>
      </c>
      <c r="S174" s="79" t="s">
        <v>362</v>
      </c>
      <c r="T174" s="79"/>
      <c r="U174" s="79"/>
      <c r="V174" s="82" t="s">
        <v>426</v>
      </c>
      <c r="W174" s="81">
        <v>43629.8315162037</v>
      </c>
      <c r="X174" s="82" t="s">
        <v>490</v>
      </c>
      <c r="Y174" s="79"/>
      <c r="Z174" s="79"/>
      <c r="AA174" s="85" t="s">
        <v>554</v>
      </c>
      <c r="AB174" s="79"/>
      <c r="AC174" s="79" t="b">
        <v>0</v>
      </c>
      <c r="AD174" s="79">
        <v>0</v>
      </c>
      <c r="AE174" s="85" t="s">
        <v>558</v>
      </c>
      <c r="AF174" s="79" t="b">
        <v>0</v>
      </c>
      <c r="AG174" s="79" t="s">
        <v>566</v>
      </c>
      <c r="AH174" s="79"/>
      <c r="AI174" s="85" t="s">
        <v>558</v>
      </c>
      <c r="AJ174" s="79" t="b">
        <v>0</v>
      </c>
      <c r="AK174" s="79">
        <v>2</v>
      </c>
      <c r="AL174" s="85" t="s">
        <v>553</v>
      </c>
      <c r="AM174" s="79" t="s">
        <v>577</v>
      </c>
      <c r="AN174" s="79" t="b">
        <v>0</v>
      </c>
      <c r="AO174" s="85" t="s">
        <v>553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264</v>
      </c>
      <c r="B175" s="64" t="s">
        <v>263</v>
      </c>
      <c r="C175" s="65" t="s">
        <v>1658</v>
      </c>
      <c r="D175" s="66">
        <v>3</v>
      </c>
      <c r="E175" s="67" t="s">
        <v>132</v>
      </c>
      <c r="F175" s="68">
        <v>35</v>
      </c>
      <c r="G175" s="65"/>
      <c r="H175" s="69"/>
      <c r="I175" s="70"/>
      <c r="J175" s="70"/>
      <c r="K175" s="34" t="s">
        <v>65</v>
      </c>
      <c r="L175" s="77">
        <v>175</v>
      </c>
      <c r="M175" s="77"/>
      <c r="N175" s="72"/>
      <c r="O175" s="79" t="s">
        <v>301</v>
      </c>
      <c r="P175" s="81">
        <v>43629.8315162037</v>
      </c>
      <c r="Q175" s="79" t="s">
        <v>333</v>
      </c>
      <c r="R175" s="82" t="s">
        <v>354</v>
      </c>
      <c r="S175" s="79" t="s">
        <v>362</v>
      </c>
      <c r="T175" s="79"/>
      <c r="U175" s="79"/>
      <c r="V175" s="82" t="s">
        <v>426</v>
      </c>
      <c r="W175" s="81">
        <v>43629.8315162037</v>
      </c>
      <c r="X175" s="82" t="s">
        <v>490</v>
      </c>
      <c r="Y175" s="79"/>
      <c r="Z175" s="79"/>
      <c r="AA175" s="85" t="s">
        <v>554</v>
      </c>
      <c r="AB175" s="79"/>
      <c r="AC175" s="79" t="b">
        <v>0</v>
      </c>
      <c r="AD175" s="79">
        <v>0</v>
      </c>
      <c r="AE175" s="85" t="s">
        <v>558</v>
      </c>
      <c r="AF175" s="79" t="b">
        <v>0</v>
      </c>
      <c r="AG175" s="79" t="s">
        <v>566</v>
      </c>
      <c r="AH175" s="79"/>
      <c r="AI175" s="85" t="s">
        <v>558</v>
      </c>
      <c r="AJ175" s="79" t="b">
        <v>0</v>
      </c>
      <c r="AK175" s="79">
        <v>2</v>
      </c>
      <c r="AL175" s="85" t="s">
        <v>553</v>
      </c>
      <c r="AM175" s="79" t="s">
        <v>577</v>
      </c>
      <c r="AN175" s="79" t="b">
        <v>0</v>
      </c>
      <c r="AO175" s="85" t="s">
        <v>553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15</v>
      </c>
      <c r="BK175" s="49">
        <v>100</v>
      </c>
      <c r="BL175"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5"/>
    <dataValidation allowBlank="1" showErrorMessage="1" sqref="N2:N1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5"/>
    <dataValidation allowBlank="1" showInputMessage="1" promptTitle="Edge Color" prompt="To select an optional edge color, right-click and select Select Color on the right-click menu." sqref="C3:C175"/>
    <dataValidation allowBlank="1" showInputMessage="1" promptTitle="Edge Width" prompt="Enter an optional edge width between 1 and 10." errorTitle="Invalid Edge Width" error="The optional edge width must be a whole number between 1 and 10." sqref="D3:D175"/>
    <dataValidation allowBlank="1" showInputMessage="1" promptTitle="Edge Opacity" prompt="Enter an optional edge opacity between 0 (transparent) and 100 (opaque)." errorTitle="Invalid Edge Opacity" error="The optional edge opacity must be a whole number between 0 and 10." sqref="F3:F1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5">
      <formula1>ValidEdgeVisibilities</formula1>
    </dataValidation>
    <dataValidation allowBlank="1" showInputMessage="1" showErrorMessage="1" promptTitle="Vertex 1 Name" prompt="Enter the name of the edge's first vertex." sqref="A3:A175"/>
    <dataValidation allowBlank="1" showInputMessage="1" showErrorMessage="1" promptTitle="Vertex 2 Name" prompt="Enter the name of the edge's second vertex." sqref="B3:B175"/>
    <dataValidation allowBlank="1" showInputMessage="1" showErrorMessage="1" promptTitle="Edge Label" prompt="Enter an optional edge label." errorTitle="Invalid Edge Visibility" error="You have entered an unrecognized edge visibility.  Try selecting from the drop-down list instead." sqref="H3:H1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5"/>
  </dataValidations>
  <hyperlinks>
    <hyperlink ref="Q167" r:id="rId1" display="https://t.co/Kxf9FUkP0z"/>
    <hyperlink ref="Q170" r:id="rId2" display="https://t.co/iVxDAMjb6R"/>
    <hyperlink ref="R3" r:id="rId3" display="https://twitter.com/i/web/status/1115779436845129728"/>
    <hyperlink ref="R5" r:id="rId4" display="https://twitter.com/i/web/status/1115994084034871297"/>
    <hyperlink ref="R6" r:id="rId5" display="https://twitter.com/i/web/status/1115994084034871297"/>
    <hyperlink ref="R7" r:id="rId6" display="https://twitter.com/i/web/status/1115994084034871297"/>
    <hyperlink ref="R8" r:id="rId7" display="https://twitter.com/i/web/status/1115994084034871297"/>
    <hyperlink ref="R9" r:id="rId8" display="https://twitter.com/i/web/status/1115994084034871297"/>
    <hyperlink ref="R10" r:id="rId9" display="https://twitter.com/i/web/status/1115994084034871297"/>
    <hyperlink ref="R11" r:id="rId10" display="https://twitter.com/i/web/status/1115994084034871297"/>
    <hyperlink ref="R12" r:id="rId11" display="https://twitter.com/i/web/status/1115994084034871297"/>
    <hyperlink ref="R22" r:id="rId12" display="https://twitter.com/i/web/status/1116430141629112323"/>
    <hyperlink ref="R23" r:id="rId13" display="https://twitter.com/i/web/status/1116430141629112323"/>
    <hyperlink ref="R75" r:id="rId14" display="https://www.facebook.com/login/?next=https%3A%2F%2Fwww.facebook.com%2Fgroups%2F359576118008076%2F"/>
    <hyperlink ref="R76" r:id="rId15" display="https://www.facebook.com/login/?next=https%3A%2F%2Fwww.facebook.com%2Fgroups%2F359576118008076%2F"/>
    <hyperlink ref="R81" r:id="rId16" display="https://twitter.com/i/web/status/1116145920872263680"/>
    <hyperlink ref="R82" r:id="rId17" display="https://www.instagram.com/p/Bx0KBDNBYXTAnzpmgx1d7Wjx9qirchn7ehVE0w0/?igshid=3ic0aw31l2wf"/>
    <hyperlink ref="R128" r:id="rId18" display="https://www.instagram.com/p/BvzrnJ-nU3brR15EzVdoC3uImbThQomb8niDfM0/?utm_source=ig_twitter_share&amp;igshid=4o01nc3wapdm"/>
    <hyperlink ref="R131" r:id="rId19" display="https://infocastinc.com/event/cannabis-compliance-west/"/>
    <hyperlink ref="R133" r:id="rId20" display="https://www.linkedin.com/feed/update/urn:li:activity:6539937011296411650"/>
    <hyperlink ref="R134" r:id="rId21" display="https://twitter.com/steephilllab/status/1062084485666136064"/>
    <hyperlink ref="R155" r:id="rId22" display="https://cannabisaficionado.com/thca/"/>
    <hyperlink ref="R156" r:id="rId23" display="https://cannabisaficionado.com/thca/"/>
    <hyperlink ref="R157" r:id="rId24" display="https://cannabisaficionado.com/thca/"/>
    <hyperlink ref="R158" r:id="rId25" display="https://cannabisaficionado.com/thca/"/>
    <hyperlink ref="R159" r:id="rId26" display="https://cannabisaficionado.com/thca/"/>
    <hyperlink ref="R160" r:id="rId27" display="https://cannabisaficionado.com/thca/"/>
    <hyperlink ref="R161" r:id="rId28" display="https://cannabisaficionado.com/thca/"/>
    <hyperlink ref="R162" r:id="rId29" display="https://cannabisaficionado.com/thca/"/>
    <hyperlink ref="R163" r:id="rId30" display="https://cannabisaficionado.com/cbn/"/>
    <hyperlink ref="R164" r:id="rId31" display="https://cannabisaficionado.com/cbn/"/>
    <hyperlink ref="R166" r:id="rId32" display="https://www.cannabisscienceconference.com/program-and-speakers/"/>
    <hyperlink ref="R168" r:id="rId33" display="https://infocastinc.com/event/cannabis-compliance-west/"/>
    <hyperlink ref="R170" r:id="rId34" display="https://www.forbes.com/sites/andrebourque/2019/05/30/game-of-genomes-the-battle-for-the-king-of-cannabis-strains-is-just-heating-up/#3ef5859111b1"/>
    <hyperlink ref="R172" r:id="rId35" display="https://cannabisaficionado.com/thca/"/>
    <hyperlink ref="R173" r:id="rId36" display="https://cannabisaficionado.com/cbn/"/>
    <hyperlink ref="R174" r:id="rId37" display="https://cannabisaficionado.com/cbn/"/>
    <hyperlink ref="R175" r:id="rId38" display="https://cannabisaficionado.com/cbn/"/>
    <hyperlink ref="U44" r:id="rId39" display="https://pbs.twimg.com/media/D5ngmSOWsAAiEtd.jpg"/>
    <hyperlink ref="U45" r:id="rId40" display="https://pbs.twimg.com/media/D5ngmSOWsAAiEtd.jpg"/>
    <hyperlink ref="U52" r:id="rId41" display="https://pbs.twimg.com/tweet_video_thumb/D5o7AQdXkAIm1tr.jpg"/>
    <hyperlink ref="U53" r:id="rId42" display="https://pbs.twimg.com/tweet_video_thumb/D5o7AQdXkAIm1tr.jpg"/>
    <hyperlink ref="U54" r:id="rId43" display="https://pbs.twimg.com/tweet_video_thumb/D5o7AQdXkAIm1tr.jpg"/>
    <hyperlink ref="U83" r:id="rId44" display="https://pbs.twimg.com/media/D7Rb5dAVUAAWs5w.jpg"/>
    <hyperlink ref="U84" r:id="rId45" display="https://pbs.twimg.com/media/D7Rb5dAVUAAWs5w.jpg"/>
    <hyperlink ref="U85" r:id="rId46" display="https://pbs.twimg.com/media/D7Rb5dAVUAAWs5w.jpg"/>
    <hyperlink ref="U165" r:id="rId47" display="https://pbs.twimg.com/media/D0Ro7QmUcAEml4V.jpg"/>
    <hyperlink ref="U167" r:id="rId48" display="https://pbs.twimg.com/media/D7Rb5dAVUAAWs5w.jpg"/>
    <hyperlink ref="U168" r:id="rId49" display="https://pbs.twimg.com/media/D7rfpLQUEAAPrnf.jpg"/>
    <hyperlink ref="U171" r:id="rId50" display="https://pbs.twimg.com/media/D5lFLzTXkAA78pc.jpg"/>
    <hyperlink ref="U172" r:id="rId51" display="https://pbs.twimg.com/media/D8zSgiJWsAA8jMv.jpg"/>
    <hyperlink ref="U173" r:id="rId52" display="https://pbs.twimg.com/media/D89hHXpWsAAUcid.jpg"/>
    <hyperlink ref="V3" r:id="rId53" display="http://pbs.twimg.com/profile_images/1027555025726271488/p98X8m7B_normal.jpg"/>
    <hyperlink ref="V4" r:id="rId54" display="http://pbs.twimg.com/profile_images/1121413429326118912/LuCPx8ek_normal.jpg"/>
    <hyperlink ref="V5" r:id="rId55" display="http://pbs.twimg.com/profile_images/899808191231471622/1nPti07A_normal.jpg"/>
    <hyperlink ref="V6" r:id="rId56" display="http://pbs.twimg.com/profile_images/899808191231471622/1nPti07A_normal.jpg"/>
    <hyperlink ref="V7" r:id="rId57" display="http://pbs.twimg.com/profile_images/899808191231471622/1nPti07A_normal.jpg"/>
    <hyperlink ref="V8" r:id="rId58" display="http://pbs.twimg.com/profile_images/899808191231471622/1nPti07A_normal.jpg"/>
    <hyperlink ref="V9" r:id="rId59" display="http://pbs.twimg.com/profile_images/899808191231471622/1nPti07A_normal.jpg"/>
    <hyperlink ref="V10" r:id="rId60" display="http://pbs.twimg.com/profile_images/899808191231471622/1nPti07A_normal.jpg"/>
    <hyperlink ref="V11" r:id="rId61" display="http://pbs.twimg.com/profile_images/899808191231471622/1nPti07A_normal.jpg"/>
    <hyperlink ref="V12" r:id="rId62" display="http://pbs.twimg.com/profile_images/899808191231471622/1nPti07A_normal.jpg"/>
    <hyperlink ref="V13" r:id="rId63" display="http://pbs.twimg.com/profile_images/904785489630072832/3bT4GuW9_normal.jpg"/>
    <hyperlink ref="V14" r:id="rId64" display="http://pbs.twimg.com/profile_images/904785489630072832/3bT4GuW9_normal.jpg"/>
    <hyperlink ref="V15" r:id="rId65" display="http://pbs.twimg.com/profile_images/904785489630072832/3bT4GuW9_normal.jpg"/>
    <hyperlink ref="V16" r:id="rId66" display="http://pbs.twimg.com/profile_images/904785489630072832/3bT4GuW9_normal.jpg"/>
    <hyperlink ref="V17" r:id="rId67" display="http://pbs.twimg.com/profile_images/904785489630072832/3bT4GuW9_normal.jpg"/>
    <hyperlink ref="V18" r:id="rId68" display="http://pbs.twimg.com/profile_images/904785489630072832/3bT4GuW9_normal.jpg"/>
    <hyperlink ref="V19" r:id="rId69" display="http://pbs.twimg.com/profile_images/904785489630072832/3bT4GuW9_normal.jpg"/>
    <hyperlink ref="V20" r:id="rId70" display="http://pbs.twimg.com/profile_images/904785489630072832/3bT4GuW9_normal.jpg"/>
    <hyperlink ref="V21" r:id="rId71" display="http://pbs.twimg.com/profile_images/904785489630072832/3bT4GuW9_normal.jpg"/>
    <hyperlink ref="V22" r:id="rId72" display="http://pbs.twimg.com/profile_images/892812042792566785/aCAQLhQr_normal.jpg"/>
    <hyperlink ref="V23" r:id="rId73" display="http://pbs.twimg.com/profile_images/892812042792566785/aCAQLhQr_normal.jpg"/>
    <hyperlink ref="V24" r:id="rId74" display="http://pbs.twimg.com/profile_images/1043966395921444866/dNKpt2UI_normal.jpg"/>
    <hyperlink ref="V25" r:id="rId75" display="http://pbs.twimg.com/profile_images/1043966395921444866/dNKpt2UI_normal.jpg"/>
    <hyperlink ref="V26" r:id="rId76" display="http://pbs.twimg.com/profile_images/1033678414077669376/4DwEQZIi_normal.jpg"/>
    <hyperlink ref="V27" r:id="rId77" display="http://pbs.twimg.com/profile_images/1120737776020918272/aVEDXABc_normal.jpg"/>
    <hyperlink ref="V28" r:id="rId78" display="http://pbs.twimg.com/profile_images/1120737776020918272/aVEDXABc_normal.jpg"/>
    <hyperlink ref="V29" r:id="rId79" display="http://pbs.twimg.com/profile_images/1136022564503994368/DYkynSy__normal.jpg"/>
    <hyperlink ref="V30" r:id="rId80" display="http://pbs.twimg.com/profile_images/1136022564503994368/DYkynSy__normal.jpg"/>
    <hyperlink ref="V31" r:id="rId81" display="http://pbs.twimg.com/profile_images/1136022564503994368/DYkynSy__normal.jpg"/>
    <hyperlink ref="V32" r:id="rId82" display="http://pbs.twimg.com/profile_images/917169295519444992/5Dm1cIiY_normal.jpg"/>
    <hyperlink ref="V33" r:id="rId83" display="http://pbs.twimg.com/profile_images/917169295519444992/5Dm1cIiY_normal.jpg"/>
    <hyperlink ref="V34" r:id="rId84" display="http://pbs.twimg.com/profile_images/905149991332831232/kaeIBpUZ_normal.jpg"/>
    <hyperlink ref="V35" r:id="rId85" display="http://pbs.twimg.com/profile_images/905149991332831232/kaeIBpUZ_normal.jpg"/>
    <hyperlink ref="V36" r:id="rId86" display="http://pbs.twimg.com/profile_images/1081200909357645825/avAofQXu_normal.jpg"/>
    <hyperlink ref="V37" r:id="rId87" display="http://pbs.twimg.com/profile_images/1081200909357645825/avAofQXu_normal.jpg"/>
    <hyperlink ref="V38" r:id="rId88" display="http://pbs.twimg.com/profile_images/1081200909357645825/avAofQXu_normal.jpg"/>
    <hyperlink ref="V39" r:id="rId89" display="http://pbs.twimg.com/profile_images/1081200909357645825/avAofQXu_normal.jpg"/>
    <hyperlink ref="V40" r:id="rId90" display="http://pbs.twimg.com/profile_images/1068289707870547968/AIFytT5S_normal.jpg"/>
    <hyperlink ref="V41" r:id="rId91" display="http://pbs.twimg.com/profile_images/1068289707870547968/AIFytT5S_normal.jpg"/>
    <hyperlink ref="V42" r:id="rId92" display="http://pbs.twimg.com/profile_images/966096818797871106/4LnjR0Q1_normal.jpg"/>
    <hyperlink ref="V43" r:id="rId93" display="http://pbs.twimg.com/profile_images/966096818797871106/4LnjR0Q1_normal.jpg"/>
    <hyperlink ref="V44" r:id="rId94" display="https://pbs.twimg.com/media/D5ngmSOWsAAiEtd.jpg"/>
    <hyperlink ref="V45" r:id="rId95" display="https://pbs.twimg.com/media/D5ngmSOWsAAiEtd.jpg"/>
    <hyperlink ref="V46" r:id="rId96" display="http://pbs.twimg.com/profile_images/1015581831641620480/L-k1GXmG_normal.jpg"/>
    <hyperlink ref="V47" r:id="rId97" display="http://pbs.twimg.com/profile_images/1015581831641620480/L-k1GXmG_normal.jpg"/>
    <hyperlink ref="V48" r:id="rId98" display="http://pbs.twimg.com/profile_images/1825299861/IMG_2180_normal.JPG"/>
    <hyperlink ref="V49" r:id="rId99" display="http://pbs.twimg.com/profile_images/1825299861/IMG_2180_normal.JPG"/>
    <hyperlink ref="V50" r:id="rId100" display="http://pbs.twimg.com/profile_images/974117977099444224/SlvEOV8-_normal.jpg"/>
    <hyperlink ref="V51" r:id="rId101" display="http://pbs.twimg.com/profile_images/974117977099444224/SlvEOV8-_normal.jpg"/>
    <hyperlink ref="V52" r:id="rId102" display="https://pbs.twimg.com/tweet_video_thumb/D5o7AQdXkAIm1tr.jpg"/>
    <hyperlink ref="V53" r:id="rId103" display="https://pbs.twimg.com/tweet_video_thumb/D5o7AQdXkAIm1tr.jpg"/>
    <hyperlink ref="V54" r:id="rId104" display="https://pbs.twimg.com/tweet_video_thumb/D5o7AQdXkAIm1tr.jpg"/>
    <hyperlink ref="V55" r:id="rId105" display="http://pbs.twimg.com/profile_images/1111212527806005248/3rz2z0nx_normal.jpg"/>
    <hyperlink ref="V56" r:id="rId106" display="http://pbs.twimg.com/profile_images/1111212527806005248/3rz2z0nx_normal.jpg"/>
    <hyperlink ref="V57" r:id="rId107" display="http://pbs.twimg.com/profile_images/661974734096039936/9OXx0hfX_normal.jpg"/>
    <hyperlink ref="V58" r:id="rId108" display="http://pbs.twimg.com/profile_images/661974734096039936/9OXx0hfX_normal.jpg"/>
    <hyperlink ref="V59" r:id="rId109" display="http://pbs.twimg.com/profile_images/1063139971891048448/QSO9BNVr_normal.jpg"/>
    <hyperlink ref="V60" r:id="rId110" display="http://pbs.twimg.com/profile_images/1063139971891048448/QSO9BNVr_normal.jpg"/>
    <hyperlink ref="V61" r:id="rId111" display="http://pbs.twimg.com/profile_images/1124310264764039168/fx2zeEbq_normal.png"/>
    <hyperlink ref="V62" r:id="rId112" display="http://pbs.twimg.com/profile_images/1124310264764039168/fx2zeEbq_normal.png"/>
    <hyperlink ref="V63" r:id="rId113" display="http://pbs.twimg.com/profile_images/1065662047021658112/HWuAjtEy_normal.jpg"/>
    <hyperlink ref="V64" r:id="rId114" display="http://pbs.twimg.com/profile_images/1065662047021658112/HWuAjtEy_normal.jpg"/>
    <hyperlink ref="V65" r:id="rId115" display="http://abs.twimg.com/sticky/default_profile_images/default_profile_normal.png"/>
    <hyperlink ref="V66" r:id="rId116" display="http://abs.twimg.com/sticky/default_profile_images/default_profile_normal.png"/>
    <hyperlink ref="V67" r:id="rId117" display="http://pbs.twimg.com/profile_images/1083828547276468224/QvSQYBj-_normal.jpg"/>
    <hyperlink ref="V68" r:id="rId118" display="http://pbs.twimg.com/profile_images/1083828547276468224/QvSQYBj-_normal.jpg"/>
    <hyperlink ref="V69" r:id="rId119" display="http://pbs.twimg.com/profile_images/2123487216/Rick._normal.jpeg"/>
    <hyperlink ref="V70" r:id="rId120" display="http://pbs.twimg.com/profile_images/2123487216/Rick._normal.jpeg"/>
    <hyperlink ref="V71" r:id="rId121" display="http://pbs.twimg.com/profile_images/705628134448635904/-rDba4DR_normal.jpg"/>
    <hyperlink ref="V72" r:id="rId122" display="http://pbs.twimg.com/profile_images/705628134448635904/-rDba4DR_normal.jpg"/>
    <hyperlink ref="V73" r:id="rId123" display="http://pbs.twimg.com/profile_images/1122271386565611520/3jN5AD-g_normal.png"/>
    <hyperlink ref="V74" r:id="rId124" display="http://pbs.twimg.com/profile_images/1122271386565611520/3jN5AD-g_normal.png"/>
    <hyperlink ref="V75" r:id="rId125" display="http://pbs.twimg.com/profile_images/1121692412013756416/qDPMxLKF_normal.jpg"/>
    <hyperlink ref="V76" r:id="rId126" display="http://pbs.twimg.com/profile_images/1121692412013756416/qDPMxLKF_normal.jpg"/>
    <hyperlink ref="V77" r:id="rId127" display="http://pbs.twimg.com/profile_images/1124091972208287744/9gof1gFD_normal.jpg"/>
    <hyperlink ref="V78" r:id="rId128" display="http://pbs.twimg.com/profile_images/1124091972208287744/9gof1gFD_normal.jpg"/>
    <hyperlink ref="V79" r:id="rId129" display="http://pbs.twimg.com/profile_images/1072311507730472960/HskUvjAQ_normal.jpg"/>
    <hyperlink ref="V80" r:id="rId130" display="http://pbs.twimg.com/profile_images/1072311507730472960/HskUvjAQ_normal.jpg"/>
    <hyperlink ref="V81" r:id="rId131" display="http://pbs.twimg.com/profile_images/819465264991502336/8HHJhr4Z_normal.jpg"/>
    <hyperlink ref="V82" r:id="rId132" display="http://pbs.twimg.com/profile_images/819465264991502336/8HHJhr4Z_normal.jpg"/>
    <hyperlink ref="V83" r:id="rId133" display="https://pbs.twimg.com/media/D7Rb5dAVUAAWs5w.jpg"/>
    <hyperlink ref="V84" r:id="rId134" display="https://pbs.twimg.com/media/D7Rb5dAVUAAWs5w.jpg"/>
    <hyperlink ref="V85" r:id="rId135" display="https://pbs.twimg.com/media/D7Rb5dAVUAAWs5w.jpg"/>
    <hyperlink ref="V86" r:id="rId136" display="http://pbs.twimg.com/profile_images/1088486226200592391/UeGPW92G_normal.jpg"/>
    <hyperlink ref="V87" r:id="rId137" display="http://pbs.twimg.com/profile_images/913910602522796032/-jcG1AFM_normal.jpg"/>
    <hyperlink ref="V88" r:id="rId138" display="http://pbs.twimg.com/profile_images/913910602522796032/-jcG1AFM_normal.jpg"/>
    <hyperlink ref="V89" r:id="rId139" display="http://pbs.twimg.com/profile_images/913910602522796032/-jcG1AFM_normal.jpg"/>
    <hyperlink ref="V90" r:id="rId140" display="http://pbs.twimg.com/profile_images/913910602522796032/-jcG1AFM_normal.jpg"/>
    <hyperlink ref="V91" r:id="rId141" display="http://pbs.twimg.com/profile_images/913910602522796032/-jcG1AFM_normal.jpg"/>
    <hyperlink ref="V92" r:id="rId142" display="http://pbs.twimg.com/profile_images/913910602522796032/-jcG1AFM_normal.jpg"/>
    <hyperlink ref="V93" r:id="rId143" display="http://pbs.twimg.com/profile_images/913910602522796032/-jcG1AFM_normal.jpg"/>
    <hyperlink ref="V94" r:id="rId144" display="http://pbs.twimg.com/profile_images/913910602522796032/-jcG1AFM_normal.jpg"/>
    <hyperlink ref="V95" r:id="rId145" display="http://pbs.twimg.com/profile_images/913910602522796032/-jcG1AFM_normal.jpg"/>
    <hyperlink ref="V96" r:id="rId146" display="http://pbs.twimg.com/profile_images/913910602522796032/-jcG1AFM_normal.jpg"/>
    <hyperlink ref="V97" r:id="rId147" display="http://pbs.twimg.com/profile_images/1115592899456978944/QB8ZwSXo_normal.jpg"/>
    <hyperlink ref="V98" r:id="rId148" display="http://pbs.twimg.com/profile_images/968880480962654209/rwV32z_t_normal.jpg"/>
    <hyperlink ref="V99" r:id="rId149" display="http://pbs.twimg.com/profile_images/1088486226200592391/UeGPW92G_normal.jpg"/>
    <hyperlink ref="V100" r:id="rId150" display="http://pbs.twimg.com/profile_images/1115592899456978944/QB8ZwSXo_normal.jpg"/>
    <hyperlink ref="V101" r:id="rId151" display="http://pbs.twimg.com/profile_images/968880480962654209/rwV32z_t_normal.jpg"/>
    <hyperlink ref="V102" r:id="rId152" display="http://pbs.twimg.com/profile_images/1088486226200592391/UeGPW92G_normal.jpg"/>
    <hyperlink ref="V103" r:id="rId153" display="http://pbs.twimg.com/profile_images/1088486226200592391/UeGPW92G_normal.jpg"/>
    <hyperlink ref="V104" r:id="rId154" display="http://pbs.twimg.com/profile_images/1088486226200592391/UeGPW92G_normal.jpg"/>
    <hyperlink ref="V105" r:id="rId155" display="http://pbs.twimg.com/profile_images/1088486226200592391/UeGPW92G_normal.jpg"/>
    <hyperlink ref="V106" r:id="rId156" display="http://pbs.twimg.com/profile_images/1088486226200592391/UeGPW92G_normal.jpg"/>
    <hyperlink ref="V107" r:id="rId157" display="http://pbs.twimg.com/profile_images/1088486226200592391/UeGPW92G_normal.jpg"/>
    <hyperlink ref="V108" r:id="rId158" display="http://pbs.twimg.com/profile_images/1088486226200592391/UeGPW92G_normal.jpg"/>
    <hyperlink ref="V109" r:id="rId159" display="http://pbs.twimg.com/profile_images/1088486226200592391/UeGPW92G_normal.jpg"/>
    <hyperlink ref="V110" r:id="rId160" display="http://pbs.twimg.com/profile_images/1115592899456978944/QB8ZwSXo_normal.jpg"/>
    <hyperlink ref="V111" r:id="rId161" display="http://pbs.twimg.com/profile_images/968880480962654209/rwV32z_t_normal.jpg"/>
    <hyperlink ref="V112" r:id="rId162" display="http://pbs.twimg.com/profile_images/1115592899456978944/QB8ZwSXo_normal.jpg"/>
    <hyperlink ref="V113" r:id="rId163" display="http://pbs.twimg.com/profile_images/968880480962654209/rwV32z_t_normal.jpg"/>
    <hyperlink ref="V114" r:id="rId164" display="http://pbs.twimg.com/profile_images/1115592899456978944/QB8ZwSXo_normal.jpg"/>
    <hyperlink ref="V115" r:id="rId165" display="http://pbs.twimg.com/profile_images/968880480962654209/rwV32z_t_normal.jpg"/>
    <hyperlink ref="V116" r:id="rId166" display="http://pbs.twimg.com/profile_images/1115592899456978944/QB8ZwSXo_normal.jpg"/>
    <hyperlink ref="V117" r:id="rId167" display="http://pbs.twimg.com/profile_images/968880480962654209/rwV32z_t_normal.jpg"/>
    <hyperlink ref="V118" r:id="rId168" display="http://pbs.twimg.com/profile_images/1115592899456978944/QB8ZwSXo_normal.jpg"/>
    <hyperlink ref="V119" r:id="rId169" display="http://pbs.twimg.com/profile_images/968880480962654209/rwV32z_t_normal.jpg"/>
    <hyperlink ref="V120" r:id="rId170" display="http://pbs.twimg.com/profile_images/1115592899456978944/QB8ZwSXo_normal.jpg"/>
    <hyperlink ref="V121" r:id="rId171" display="http://pbs.twimg.com/profile_images/968880480962654209/rwV32z_t_normal.jpg"/>
    <hyperlink ref="V122" r:id="rId172" display="http://pbs.twimg.com/profile_images/1115592899456978944/QB8ZwSXo_normal.jpg"/>
    <hyperlink ref="V123" r:id="rId173" display="http://pbs.twimg.com/profile_images/968880480962654209/rwV32z_t_normal.jpg"/>
    <hyperlink ref="V124" r:id="rId174" display="http://pbs.twimg.com/profile_images/1115592899456978944/QB8ZwSXo_normal.jpg"/>
    <hyperlink ref="V125" r:id="rId175" display="http://pbs.twimg.com/profile_images/1115592899456978944/QB8ZwSXo_normal.jpg"/>
    <hyperlink ref="V126" r:id="rId176" display="http://pbs.twimg.com/profile_images/968880480962654209/rwV32z_t_normal.jpg"/>
    <hyperlink ref="V127" r:id="rId177" display="http://pbs.twimg.com/profile_images/968880480962654209/rwV32z_t_normal.jpg"/>
    <hyperlink ref="V128" r:id="rId178" display="http://pbs.twimg.com/profile_images/1666851836/CBWBiophoto_normal.jpg"/>
    <hyperlink ref="V129" r:id="rId179" display="http://pbs.twimg.com/profile_images/883409171722379264/u8feUWWC_normal.jpg"/>
    <hyperlink ref="V130" r:id="rId180" display="http://pbs.twimg.com/profile_images/883409171722379264/u8feUWWC_normal.jpg"/>
    <hyperlink ref="V131" r:id="rId181" display="http://pbs.twimg.com/profile_images/883409171722379264/u8feUWWC_normal.jpg"/>
    <hyperlink ref="V132" r:id="rId182" display="http://pbs.twimg.com/profile_images/883409171722379264/u8feUWWC_normal.jpg"/>
    <hyperlink ref="V133" r:id="rId183" display="http://pbs.twimg.com/profile_images/1103717760612425734/f2LDbPz7_normal.jpg"/>
    <hyperlink ref="V134" r:id="rId184" display="http://pbs.twimg.com/profile_images/812983483618435072/4KlmbygU_normal.jpg"/>
    <hyperlink ref="V135" r:id="rId185" display="http://pbs.twimg.com/profile_images/1133126297939353602/L3Sbbkua_normal.png"/>
    <hyperlink ref="V136" r:id="rId186" display="http://pbs.twimg.com/profile_images/1133126297939353602/L3Sbbkua_normal.png"/>
    <hyperlink ref="V137" r:id="rId187" display="http://pbs.twimg.com/profile_images/1133126297939353602/L3Sbbkua_normal.png"/>
    <hyperlink ref="V138" r:id="rId188" display="http://pbs.twimg.com/profile_images/1133126297939353602/L3Sbbkua_normal.png"/>
    <hyperlink ref="V139" r:id="rId189" display="http://pbs.twimg.com/profile_images/1133126297939353602/L3Sbbkua_normal.png"/>
    <hyperlink ref="V140" r:id="rId190" display="http://pbs.twimg.com/profile_images/1133126297939353602/L3Sbbkua_normal.png"/>
    <hyperlink ref="V141" r:id="rId191" display="http://pbs.twimg.com/profile_images/1133126297939353602/L3Sbbkua_normal.png"/>
    <hyperlink ref="V142" r:id="rId192" display="http://pbs.twimg.com/profile_images/1133126297939353602/L3Sbbkua_normal.png"/>
    <hyperlink ref="V143" r:id="rId193" display="http://pbs.twimg.com/profile_images/1133126297939353602/L3Sbbkua_normal.png"/>
    <hyperlink ref="V144" r:id="rId194" display="http://pbs.twimg.com/profile_images/1133126297939353602/L3Sbbkua_normal.png"/>
    <hyperlink ref="V145" r:id="rId195" display="http://pbs.twimg.com/profile_images/1133126297939353602/L3Sbbkua_normal.png"/>
    <hyperlink ref="V146" r:id="rId196" display="http://pbs.twimg.com/profile_images/1133126297939353602/L3Sbbkua_normal.png"/>
    <hyperlink ref="V147" r:id="rId197" display="http://pbs.twimg.com/profile_images/1133126297939353602/L3Sbbkua_normal.png"/>
    <hyperlink ref="V148" r:id="rId198" display="http://pbs.twimg.com/profile_images/1133126297939353602/L3Sbbkua_normal.png"/>
    <hyperlink ref="V149" r:id="rId199" display="http://pbs.twimg.com/profile_images/1133126297939353602/L3Sbbkua_normal.png"/>
    <hyperlink ref="V150" r:id="rId200" display="http://pbs.twimg.com/profile_images/1133126297939353602/L3Sbbkua_normal.png"/>
    <hyperlink ref="V151" r:id="rId201" display="http://pbs.twimg.com/profile_images/1133126297939353602/L3Sbbkua_normal.png"/>
    <hyperlink ref="V152" r:id="rId202" display="http://pbs.twimg.com/profile_images/1133126297939353602/L3Sbbkua_normal.png"/>
    <hyperlink ref="V153" r:id="rId203" display="http://pbs.twimg.com/profile_images/1133126297939353602/L3Sbbkua_normal.png"/>
    <hyperlink ref="V154" r:id="rId204" display="http://pbs.twimg.com/profile_images/1133126297939353602/L3Sbbkua_normal.png"/>
    <hyperlink ref="V155" r:id="rId205" display="http://pbs.twimg.com/profile_images/1051912108147847168/TCxECMip_normal.jpg"/>
    <hyperlink ref="V156" r:id="rId206" display="http://pbs.twimg.com/profile_images/1051912108147847168/TCxECMip_normal.jpg"/>
    <hyperlink ref="V157" r:id="rId207" display="http://pbs.twimg.com/profile_images/378800000714057269/548b3b661318be2561f6407c021dad3d_normal.jpeg"/>
    <hyperlink ref="V158" r:id="rId208" display="http://pbs.twimg.com/profile_images/378800000714057269/548b3b661318be2561f6407c021dad3d_normal.jpeg"/>
    <hyperlink ref="V159" r:id="rId209" display="http://pbs.twimg.com/profile_images/1036060996400545792/PGIj8W-j_normal.jpg"/>
    <hyperlink ref="V160" r:id="rId210" display="http://pbs.twimg.com/profile_images/1036060996400545792/PGIj8W-j_normal.jpg"/>
    <hyperlink ref="V161" r:id="rId211" display="http://pbs.twimg.com/profile_images/1130497468439810048/gENlEZc7_normal.jpg"/>
    <hyperlink ref="V162" r:id="rId212" display="http://pbs.twimg.com/profile_images/1130497468439810048/gENlEZc7_normal.jpg"/>
    <hyperlink ref="V163" r:id="rId213" display="http://pbs.twimg.com/profile_images/1134986836810588160/3_iFnLPd_normal.jpg"/>
    <hyperlink ref="V164" r:id="rId214" display="http://pbs.twimg.com/profile_images/1134986836810588160/3_iFnLPd_normal.jpg"/>
    <hyperlink ref="V165" r:id="rId215" display="https://pbs.twimg.com/media/D0Ro7QmUcAEml4V.jpg"/>
    <hyperlink ref="V166" r:id="rId216" display="http://pbs.twimg.com/profile_images/568893433775812608/8TNg4DQm_normal.png"/>
    <hyperlink ref="V167" r:id="rId217" display="https://pbs.twimg.com/media/D7Rb5dAVUAAWs5w.jpg"/>
    <hyperlink ref="V168" r:id="rId218" display="https://pbs.twimg.com/media/D7rfpLQUEAAPrnf.jpg"/>
    <hyperlink ref="V169" r:id="rId219" display="http://pbs.twimg.com/profile_images/568893433775812608/8TNg4DQm_normal.png"/>
    <hyperlink ref="V170" r:id="rId220" display="http://pbs.twimg.com/profile_images/568893433775812608/8TNg4DQm_normal.png"/>
    <hyperlink ref="V171" r:id="rId221" display="https://pbs.twimg.com/media/D5lFLzTXkAA78pc.jpg"/>
    <hyperlink ref="V172" r:id="rId222" display="https://pbs.twimg.com/media/D8zSgiJWsAA8jMv.jpg"/>
    <hyperlink ref="V173" r:id="rId223" display="https://pbs.twimg.com/media/D89hHXpWsAAUcid.jpg"/>
    <hyperlink ref="V174" r:id="rId224" display="http://pbs.twimg.com/profile_images/1121863936708698112/QhwQOMiu_normal.jpg"/>
    <hyperlink ref="V175" r:id="rId225" display="http://pbs.twimg.com/profile_images/1121863936708698112/QhwQOMiu_normal.jpg"/>
    <hyperlink ref="X3" r:id="rId226" display="https://twitter.com/#!/natlcannafest/status/1115779436845129728"/>
    <hyperlink ref="X4" r:id="rId227" display="https://twitter.com/#!/cannabisbull/status/1115923565193437185"/>
    <hyperlink ref="X5" r:id="rId228" display="https://twitter.com/#!/saysjimi/status/1115994084034871297"/>
    <hyperlink ref="X6" r:id="rId229" display="https://twitter.com/#!/saysjimi/status/1115994084034871297"/>
    <hyperlink ref="X7" r:id="rId230" display="https://twitter.com/#!/saysjimi/status/1115994084034871297"/>
    <hyperlink ref="X8" r:id="rId231" display="https://twitter.com/#!/saysjimi/status/1115994084034871297"/>
    <hyperlink ref="X9" r:id="rId232" display="https://twitter.com/#!/saysjimi/status/1115994084034871297"/>
    <hyperlink ref="X10" r:id="rId233" display="https://twitter.com/#!/saysjimi/status/1115994084034871297"/>
    <hyperlink ref="X11" r:id="rId234" display="https://twitter.com/#!/saysjimi/status/1115994084034871297"/>
    <hyperlink ref="X12" r:id="rId235" display="https://twitter.com/#!/saysjimi/status/1115994084034871297"/>
    <hyperlink ref="X13" r:id="rId236" display="https://twitter.com/#!/davis58g/status/1116019788331884544"/>
    <hyperlink ref="X14" r:id="rId237" display="https://twitter.com/#!/davis58g/status/1116019788331884544"/>
    <hyperlink ref="X15" r:id="rId238" display="https://twitter.com/#!/davis58g/status/1116019788331884544"/>
    <hyperlink ref="X16" r:id="rId239" display="https://twitter.com/#!/davis58g/status/1116019788331884544"/>
    <hyperlink ref="X17" r:id="rId240" display="https://twitter.com/#!/davis58g/status/1116019788331884544"/>
    <hyperlink ref="X18" r:id="rId241" display="https://twitter.com/#!/davis58g/status/1116019788331884544"/>
    <hyperlink ref="X19" r:id="rId242" display="https://twitter.com/#!/davis58g/status/1116019788331884544"/>
    <hyperlink ref="X20" r:id="rId243" display="https://twitter.com/#!/davis58g/status/1116019788331884544"/>
    <hyperlink ref="X21" r:id="rId244" display="https://twitter.com/#!/davis58g/status/1116019788331884544"/>
    <hyperlink ref="X22" r:id="rId245" display="https://twitter.com/#!/a2la_/status/1116430141629112323"/>
    <hyperlink ref="X23" r:id="rId246" display="https://twitter.com/#!/a2la_/status/1116430141629112323"/>
    <hyperlink ref="X24" r:id="rId247" display="https://twitter.com/#!/cannascicon/status/1116446037244358657"/>
    <hyperlink ref="X25" r:id="rId248" display="https://twitter.com/#!/cannascicon/status/1116446037244358657"/>
    <hyperlink ref="X26" r:id="rId249" display="https://twitter.com/#!/thabisokr/status/1118044432648081408"/>
    <hyperlink ref="X27" r:id="rId250" display="https://twitter.com/#!/ramage_michael/status/1124006149668376577"/>
    <hyperlink ref="X28" r:id="rId251" display="https://twitter.com/#!/ramage_michael/status/1124006149668376577"/>
    <hyperlink ref="X29" r:id="rId252" display="https://twitter.com/#!/michael18776057/status/1124008687780225027"/>
    <hyperlink ref="X30" r:id="rId253" display="https://twitter.com/#!/michael18776057/status/1124008687780225027"/>
    <hyperlink ref="X31" r:id="rId254" display="https://twitter.com/#!/michael18776057/status/1124008687780225027"/>
    <hyperlink ref="X32" r:id="rId255" display="https://twitter.com/#!/sharonaleh/status/1124017432732082179"/>
    <hyperlink ref="X33" r:id="rId256" display="https://twitter.com/#!/sharonaleh/status/1124017432732082179"/>
    <hyperlink ref="X34" r:id="rId257" display="https://twitter.com/#!/christine_dantz/status/1124030718789726208"/>
    <hyperlink ref="X35" r:id="rId258" display="https://twitter.com/#!/christine_dantz/status/1124030718789726208"/>
    <hyperlink ref="X36" r:id="rId259" display="https://twitter.com/#!/dave_blazin/status/1124098087205654530"/>
    <hyperlink ref="X37" r:id="rId260" display="https://twitter.com/#!/dave_blazin/status/1124098087205654530"/>
    <hyperlink ref="X38" r:id="rId261" display="https://twitter.com/#!/dave_blazin/status/1124098122865623040"/>
    <hyperlink ref="X39" r:id="rId262" display="https://twitter.com/#!/dave_blazin/status/1124098122865623040"/>
    <hyperlink ref="X40" r:id="rId263" display="https://twitter.com/#!/dvibz/status/1124140509428105217"/>
    <hyperlink ref="X41" r:id="rId264" display="https://twitter.com/#!/dvibz/status/1124140509428105217"/>
    <hyperlink ref="X42" r:id="rId265" display="https://twitter.com/#!/mycannatherapy/status/1124146048417636352"/>
    <hyperlink ref="X43" r:id="rId266" display="https://twitter.com/#!/mycannatherapy/status/1124146048417636352"/>
    <hyperlink ref="X44" r:id="rId267" display="https://twitter.com/#!/burnadanilo/status/1124176587405053953"/>
    <hyperlink ref="X45" r:id="rId268" display="https://twitter.com/#!/burnadanilo/status/1124176587405053953"/>
    <hyperlink ref="X46" r:id="rId269" display="https://twitter.com/#!/slimedy_lfc/status/1124188842314084352"/>
    <hyperlink ref="X47" r:id="rId270" display="https://twitter.com/#!/slimedy_lfc/status/1124188842314084352"/>
    <hyperlink ref="X48" r:id="rId271" display="https://twitter.com/#!/mennasesto/status/1124246855276273664"/>
    <hyperlink ref="X49" r:id="rId272" display="https://twitter.com/#!/mennasesto/status/1124246855276273664"/>
    <hyperlink ref="X50" r:id="rId273" display="https://twitter.com/#!/vapospy/status/1124264500499243008"/>
    <hyperlink ref="X51" r:id="rId274" display="https://twitter.com/#!/vapospy/status/1124264500499243008"/>
    <hyperlink ref="X52" r:id="rId275" display="https://twitter.com/#!/kevin14070/status/1124275943432966145"/>
    <hyperlink ref="X53" r:id="rId276" display="https://twitter.com/#!/kevin14070/status/1124275943432966145"/>
    <hyperlink ref="X54" r:id="rId277" display="https://twitter.com/#!/kevin14070/status/1124275943432966145"/>
    <hyperlink ref="X55" r:id="rId278" display="https://twitter.com/#!/spitfire0214/status/1124292599458795520"/>
    <hyperlink ref="X56" r:id="rId279" display="https://twitter.com/#!/spitfire0214/status/1124292599458795520"/>
    <hyperlink ref="X57" r:id="rId280" display="https://twitter.com/#!/teslamarbrand/status/1124293934698639360"/>
    <hyperlink ref="X58" r:id="rId281" display="https://twitter.com/#!/teslamarbrand/status/1124293934698639360"/>
    <hyperlink ref="X59" r:id="rId282" display="https://twitter.com/#!/bleeding4kansas/status/1124317823269068800"/>
    <hyperlink ref="X60" r:id="rId283" display="https://twitter.com/#!/bleeding4kansas/status/1124317823269068800"/>
    <hyperlink ref="X61" r:id="rId284" display="https://twitter.com/#!/abvishnubi/status/1124334244426334209"/>
    <hyperlink ref="X62" r:id="rId285" display="https://twitter.com/#!/abvishnubi/status/1124334244426334209"/>
    <hyperlink ref="X63" r:id="rId286" display="https://twitter.com/#!/boygiuly/status/1124345622025441280"/>
    <hyperlink ref="X64" r:id="rId287" display="https://twitter.com/#!/boygiuly/status/1124345622025441280"/>
    <hyperlink ref="X65" r:id="rId288" display="https://twitter.com/#!/hotel25360678/status/1124349057231667200"/>
    <hyperlink ref="X66" r:id="rId289" display="https://twitter.com/#!/hotel25360678/status/1124349057231667200"/>
    <hyperlink ref="X67" r:id="rId290" display="https://twitter.com/#!/420linksuk/status/1124350404706357249"/>
    <hyperlink ref="X68" r:id="rId291" display="https://twitter.com/#!/420linksuk/status/1124350404706357249"/>
    <hyperlink ref="X69" r:id="rId292" display="https://twitter.com/#!/rickoehn/status/1124358025643548672"/>
    <hyperlink ref="X70" r:id="rId293" display="https://twitter.com/#!/rickoehn/status/1124358025643548672"/>
    <hyperlink ref="X71" r:id="rId294" display="https://twitter.com/#!/aglsoundprod/status/1124399820326805504"/>
    <hyperlink ref="X72" r:id="rId295" display="https://twitter.com/#!/aglsoundprod/status/1124399820326805504"/>
    <hyperlink ref="X73" r:id="rId296" display="https://twitter.com/#!/gearendo/status/1124484254434377728"/>
    <hyperlink ref="X74" r:id="rId297" display="https://twitter.com/#!/gearendo/status/1124484254434377728"/>
    <hyperlink ref="X75" r:id="rId298" display="https://twitter.com/#!/agold420/status/1124566673338454016"/>
    <hyperlink ref="X76" r:id="rId299" display="https://twitter.com/#!/agold420/status/1124566673338454016"/>
    <hyperlink ref="X77" r:id="rId300" display="https://twitter.com/#!/greengoldfarm1/status/1124657349761929217"/>
    <hyperlink ref="X78" r:id="rId301" display="https://twitter.com/#!/greengoldfarm1/status/1124657349761929217"/>
    <hyperlink ref="X79" r:id="rId302" display="https://twitter.com/#!/necannabiswatch/status/1125508647914758144"/>
    <hyperlink ref="X80" r:id="rId303" display="https://twitter.com/#!/necannabiswatch/status/1125508647914758144"/>
    <hyperlink ref="X81" r:id="rId304" display="https://twitter.com/#!/maven4_michelle/status/1116145920872263680"/>
    <hyperlink ref="X82" r:id="rId305" display="https://twitter.com/#!/maven4_michelle/status/1131626515882434560"/>
    <hyperlink ref="X83" r:id="rId306" display="https://twitter.com/#!/spucky117/status/1131632767719100418"/>
    <hyperlink ref="X84" r:id="rId307" display="https://twitter.com/#!/cannabisxpose/status/1131690607284445185"/>
    <hyperlink ref="X85" r:id="rId308" display="https://twitter.com/#!/lilolep/status/1131798666287689728"/>
    <hyperlink ref="X86" r:id="rId309" display="https://twitter.com/#!/hidde_plntrm/status/1132972320249847809"/>
    <hyperlink ref="X87" r:id="rId310" display="https://twitter.com/#!/beardedgreenly/status/1132987309241065472"/>
    <hyperlink ref="X88" r:id="rId311" display="https://twitter.com/#!/beardedgreenly/status/1132987309241065472"/>
    <hyperlink ref="X89" r:id="rId312" display="https://twitter.com/#!/beardedgreenly/status/1132987309241065472"/>
    <hyperlink ref="X90" r:id="rId313" display="https://twitter.com/#!/beardedgreenly/status/1132987309241065472"/>
    <hyperlink ref="X91" r:id="rId314" display="https://twitter.com/#!/beardedgreenly/status/1132987309241065472"/>
    <hyperlink ref="X92" r:id="rId315" display="https://twitter.com/#!/beardedgreenly/status/1132987309241065472"/>
    <hyperlink ref="X93" r:id="rId316" display="https://twitter.com/#!/beardedgreenly/status/1132987309241065472"/>
    <hyperlink ref="X94" r:id="rId317" display="https://twitter.com/#!/beardedgreenly/status/1132987309241065472"/>
    <hyperlink ref="X95" r:id="rId318" display="https://twitter.com/#!/beardedgreenly/status/1132987309241065472"/>
    <hyperlink ref="X96" r:id="rId319" display="https://twitter.com/#!/beardedgreenly/status/1132987309241065472"/>
    <hyperlink ref="X97" r:id="rId320" display="https://twitter.com/#!/billgri/status/1133240222584639489"/>
    <hyperlink ref="X98" r:id="rId321" display="https://twitter.com/#!/vocnederland/status/1133255702645018624"/>
    <hyperlink ref="X99" r:id="rId322" display="https://twitter.com/#!/hidde_plntrm/status/1132972320249847809"/>
    <hyperlink ref="X100" r:id="rId323" display="https://twitter.com/#!/billgri/status/1133240222584639489"/>
    <hyperlink ref="X101" r:id="rId324" display="https://twitter.com/#!/vocnederland/status/1133255702645018624"/>
    <hyperlink ref="X102" r:id="rId325" display="https://twitter.com/#!/hidde_plntrm/status/1132972320249847809"/>
    <hyperlink ref="X103" r:id="rId326" display="https://twitter.com/#!/hidde_plntrm/status/1132972320249847809"/>
    <hyperlink ref="X104" r:id="rId327" display="https://twitter.com/#!/hidde_plntrm/status/1132972320249847809"/>
    <hyperlink ref="X105" r:id="rId328" display="https://twitter.com/#!/hidde_plntrm/status/1132972320249847809"/>
    <hyperlink ref="X106" r:id="rId329" display="https://twitter.com/#!/hidde_plntrm/status/1132972320249847809"/>
    <hyperlink ref="X107" r:id="rId330" display="https://twitter.com/#!/hidde_plntrm/status/1132972320249847809"/>
    <hyperlink ref="X108" r:id="rId331" display="https://twitter.com/#!/hidde_plntrm/status/1132972320249847809"/>
    <hyperlink ref="X109" r:id="rId332" display="https://twitter.com/#!/hidde_plntrm/status/1132972320249847809"/>
    <hyperlink ref="X110" r:id="rId333" display="https://twitter.com/#!/billgri/status/1133240222584639489"/>
    <hyperlink ref="X111" r:id="rId334" display="https://twitter.com/#!/vocnederland/status/1133255702645018624"/>
    <hyperlink ref="X112" r:id="rId335" display="https://twitter.com/#!/billgri/status/1133240222584639489"/>
    <hyperlink ref="X113" r:id="rId336" display="https://twitter.com/#!/vocnederland/status/1133255702645018624"/>
    <hyperlink ref="X114" r:id="rId337" display="https://twitter.com/#!/billgri/status/1133240222584639489"/>
    <hyperlink ref="X115" r:id="rId338" display="https://twitter.com/#!/vocnederland/status/1133255702645018624"/>
    <hyperlink ref="X116" r:id="rId339" display="https://twitter.com/#!/billgri/status/1133240222584639489"/>
    <hyperlink ref="X117" r:id="rId340" display="https://twitter.com/#!/vocnederland/status/1133255702645018624"/>
    <hyperlink ref="X118" r:id="rId341" display="https://twitter.com/#!/billgri/status/1133240222584639489"/>
    <hyperlink ref="X119" r:id="rId342" display="https://twitter.com/#!/vocnederland/status/1133255702645018624"/>
    <hyperlink ref="X120" r:id="rId343" display="https://twitter.com/#!/billgri/status/1133240222584639489"/>
    <hyperlink ref="X121" r:id="rId344" display="https://twitter.com/#!/vocnederland/status/1133255702645018624"/>
    <hyperlink ref="X122" r:id="rId345" display="https://twitter.com/#!/billgri/status/1133240222584639489"/>
    <hyperlink ref="X123" r:id="rId346" display="https://twitter.com/#!/vocnederland/status/1133255702645018624"/>
    <hyperlink ref="X124" r:id="rId347" display="https://twitter.com/#!/billgri/status/1133240222584639489"/>
    <hyperlink ref="X125" r:id="rId348" display="https://twitter.com/#!/billgri/status/1133240222584639489"/>
    <hyperlink ref="X126" r:id="rId349" display="https://twitter.com/#!/vocnederland/status/1133255702645018624"/>
    <hyperlink ref="X127" r:id="rId350" display="https://twitter.com/#!/vocnederland/status/1133255702645018624"/>
    <hyperlink ref="X128" r:id="rId351" display="https://twitter.com/#!/cccc5/status/1113545261433753601"/>
    <hyperlink ref="X129" r:id="rId352" display="https://twitter.com/#!/jasonk_infocast/status/1113546560921456640"/>
    <hyperlink ref="X130" r:id="rId353" display="https://twitter.com/#!/jasonk_infocast/status/1113546560921456640"/>
    <hyperlink ref="X131" r:id="rId354" display="https://twitter.com/#!/jasonk_infocast/status/1133862593544708101"/>
    <hyperlink ref="X132" r:id="rId355" display="https://twitter.com/#!/jasonk_infocast/status/1133901325048008704"/>
    <hyperlink ref="X133" r:id="rId356" display="https://twitter.com/#!/pharma_factory/status/1134176570829135876"/>
    <hyperlink ref="X134" r:id="rId357" display="https://twitter.com/#!/drajbarboza/status/1135727735136030723"/>
    <hyperlink ref="X135" r:id="rId358" display="https://twitter.com/#!/auntzeldas/status/1137045399909294080"/>
    <hyperlink ref="X136" r:id="rId359" display="https://twitter.com/#!/auntzeldas/status/1137045399909294080"/>
    <hyperlink ref="X137" r:id="rId360" display="https://twitter.com/#!/auntzeldas/status/1137045399909294080"/>
    <hyperlink ref="X138" r:id="rId361" display="https://twitter.com/#!/auntzeldas/status/1137045399909294080"/>
    <hyperlink ref="X139" r:id="rId362" display="https://twitter.com/#!/auntzeldas/status/1137045399909294080"/>
    <hyperlink ref="X140" r:id="rId363" display="https://twitter.com/#!/auntzeldas/status/1137045399909294080"/>
    <hyperlink ref="X141" r:id="rId364" display="https://twitter.com/#!/auntzeldas/status/1137045399909294080"/>
    <hyperlink ref="X142" r:id="rId365" display="https://twitter.com/#!/auntzeldas/status/1137045399909294080"/>
    <hyperlink ref="X143" r:id="rId366" display="https://twitter.com/#!/auntzeldas/status/1137045399909294080"/>
    <hyperlink ref="X144" r:id="rId367" display="https://twitter.com/#!/auntzeldas/status/1137045399909294080"/>
    <hyperlink ref="X145" r:id="rId368" display="https://twitter.com/#!/auntzeldas/status/1137045399909294080"/>
    <hyperlink ref="X146" r:id="rId369" display="https://twitter.com/#!/auntzeldas/status/1137045399909294080"/>
    <hyperlink ref="X147" r:id="rId370" display="https://twitter.com/#!/auntzeldas/status/1137045399909294080"/>
    <hyperlink ref="X148" r:id="rId371" display="https://twitter.com/#!/auntzeldas/status/1137045399909294080"/>
    <hyperlink ref="X149" r:id="rId372" display="https://twitter.com/#!/auntzeldas/status/1137045399909294080"/>
    <hyperlink ref="X150" r:id="rId373" display="https://twitter.com/#!/auntzeldas/status/1137045399909294080"/>
    <hyperlink ref="X151" r:id="rId374" display="https://twitter.com/#!/auntzeldas/status/1137045399909294080"/>
    <hyperlink ref="X152" r:id="rId375" display="https://twitter.com/#!/auntzeldas/status/1137045399909294080"/>
    <hyperlink ref="X153" r:id="rId376" display="https://twitter.com/#!/auntzeldas/status/1137045399909294080"/>
    <hyperlink ref="X154" r:id="rId377" display="https://twitter.com/#!/auntzeldas/status/1137045399909294080"/>
    <hyperlink ref="X155" r:id="rId378" display="https://twitter.com/#!/adavidreynolds/status/1138517594439389185"/>
    <hyperlink ref="X156" r:id="rId379" display="https://twitter.com/#!/adavidreynolds/status/1138517594439389185"/>
    <hyperlink ref="X157" r:id="rId380" display="https://twitter.com/#!/monkeymasuda/status/1138519703196803072"/>
    <hyperlink ref="X158" r:id="rId381" display="https://twitter.com/#!/monkeymasuda/status/1138519703196803072"/>
    <hyperlink ref="X159" r:id="rId382" display="https://twitter.com/#!/thecannachronic/status/1138523421422305280"/>
    <hyperlink ref="X160" r:id="rId383" display="https://twitter.com/#!/thecannachronic/status/1138523421422305280"/>
    <hyperlink ref="X161" r:id="rId384" display="https://twitter.com/#!/cannektme/status/1138884617702977536"/>
    <hyperlink ref="X162" r:id="rId385" display="https://twitter.com/#!/cannektme/status/1138884617702977536"/>
    <hyperlink ref="X163" r:id="rId386" display="https://twitter.com/#!/cannabijesus/status/1139236149522817026"/>
    <hyperlink ref="X164" r:id="rId387" display="https://twitter.com/#!/cannabijesus/status/1139236149522817026"/>
    <hyperlink ref="X165" r:id="rId388" display="https://twitter.com/#!/steephilllab/status/1100119582755323904"/>
    <hyperlink ref="X166" r:id="rId389" display="https://twitter.com/#!/steephilllab/status/1114256515316113409"/>
    <hyperlink ref="X167" r:id="rId390" display="https://twitter.com/#!/steephilllab/status/1131630456607203329"/>
    <hyperlink ref="X168" r:id="rId391" display="https://twitter.com/#!/steephilllab/status/1133464179430453248"/>
    <hyperlink ref="X169" r:id="rId392" display="https://twitter.com/#!/steephilllab/status/1133464991103836160"/>
    <hyperlink ref="X170" r:id="rId393" display="https://twitter.com/#!/steephilllab/status/1134174291996467200"/>
    <hyperlink ref="X171" r:id="rId394" display="https://twitter.com/#!/robbinsgroupllc/status/1124005653331226624"/>
    <hyperlink ref="X172" r:id="rId395" display="https://twitter.com/#!/robbinsgroupllc/status/1138516266099122176"/>
    <hyperlink ref="X173" r:id="rId396" display="https://twitter.com/#!/robbinsgroupllc/status/1139236012213886977"/>
    <hyperlink ref="X174" r:id="rId397" display="https://twitter.com/#!/mcannabeing/status/1139260496195018753"/>
    <hyperlink ref="X175" r:id="rId398" display="https://twitter.com/#!/mcannabeing/status/1139260496195018753"/>
    <hyperlink ref="AZ128" r:id="rId399" display="https://api.twitter.com/1.1/geo/id/9cee92fec370baf9.json"/>
  </hyperlinks>
  <printOptions/>
  <pageMargins left="0.7" right="0.7" top="0.75" bottom="0.75" header="0.3" footer="0.3"/>
  <pageSetup horizontalDpi="600" verticalDpi="600" orientation="portrait" r:id="rId403"/>
  <legacyDrawing r:id="rId401"/>
  <tableParts>
    <tablePart r:id="rId40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1508</v>
      </c>
      <c r="B1" s="13" t="s">
        <v>1581</v>
      </c>
      <c r="C1" s="13" t="s">
        <v>1582</v>
      </c>
      <c r="D1" s="13" t="s">
        <v>144</v>
      </c>
      <c r="E1" s="13" t="s">
        <v>1584</v>
      </c>
      <c r="F1" s="13" t="s">
        <v>1585</v>
      </c>
      <c r="G1" s="13" t="s">
        <v>1586</v>
      </c>
    </row>
    <row r="2" spans="1:7" ht="15">
      <c r="A2" s="78" t="s">
        <v>1321</v>
      </c>
      <c r="B2" s="78">
        <v>34</v>
      </c>
      <c r="C2" s="121">
        <v>0.03136531365313653</v>
      </c>
      <c r="D2" s="78" t="s">
        <v>1583</v>
      </c>
      <c r="E2" s="78"/>
      <c r="F2" s="78"/>
      <c r="G2" s="78"/>
    </row>
    <row r="3" spans="1:7" ht="15">
      <c r="A3" s="78" t="s">
        <v>1322</v>
      </c>
      <c r="B3" s="78">
        <v>7</v>
      </c>
      <c r="C3" s="121">
        <v>0.006457564575645757</v>
      </c>
      <c r="D3" s="78" t="s">
        <v>1583</v>
      </c>
      <c r="E3" s="78"/>
      <c r="F3" s="78"/>
      <c r="G3" s="78"/>
    </row>
    <row r="4" spans="1:7" ht="15">
      <c r="A4" s="78" t="s">
        <v>1323</v>
      </c>
      <c r="B4" s="78">
        <v>0</v>
      </c>
      <c r="C4" s="121">
        <v>0</v>
      </c>
      <c r="D4" s="78" t="s">
        <v>1583</v>
      </c>
      <c r="E4" s="78"/>
      <c r="F4" s="78"/>
      <c r="G4" s="78"/>
    </row>
    <row r="5" spans="1:7" ht="15">
      <c r="A5" s="78" t="s">
        <v>1324</v>
      </c>
      <c r="B5" s="78">
        <v>1043</v>
      </c>
      <c r="C5" s="121">
        <v>0.9621771217712177</v>
      </c>
      <c r="D5" s="78" t="s">
        <v>1583</v>
      </c>
      <c r="E5" s="78"/>
      <c r="F5" s="78"/>
      <c r="G5" s="78"/>
    </row>
    <row r="6" spans="1:7" ht="15">
      <c r="A6" s="78" t="s">
        <v>1325</v>
      </c>
      <c r="B6" s="78">
        <v>1084</v>
      </c>
      <c r="C6" s="121">
        <v>1</v>
      </c>
      <c r="D6" s="78" t="s">
        <v>1583</v>
      </c>
      <c r="E6" s="78"/>
      <c r="F6" s="78"/>
      <c r="G6" s="78"/>
    </row>
    <row r="7" spans="1:7" ht="15">
      <c r="A7" s="84" t="s">
        <v>262</v>
      </c>
      <c r="B7" s="84">
        <v>55</v>
      </c>
      <c r="C7" s="122">
        <v>0.005347046745835128</v>
      </c>
      <c r="D7" s="84" t="s">
        <v>1583</v>
      </c>
      <c r="E7" s="84" t="b">
        <v>0</v>
      </c>
      <c r="F7" s="84" t="b">
        <v>0</v>
      </c>
      <c r="G7" s="84" t="b">
        <v>0</v>
      </c>
    </row>
    <row r="8" spans="1:7" ht="15">
      <c r="A8" s="84" t="s">
        <v>263</v>
      </c>
      <c r="B8" s="84">
        <v>32</v>
      </c>
      <c r="C8" s="122">
        <v>0.014228891966392022</v>
      </c>
      <c r="D8" s="84" t="s">
        <v>1583</v>
      </c>
      <c r="E8" s="84" t="b">
        <v>0</v>
      </c>
      <c r="F8" s="84" t="b">
        <v>0</v>
      </c>
      <c r="G8" s="84" t="b">
        <v>0</v>
      </c>
    </row>
    <row r="9" spans="1:7" ht="15">
      <c r="A9" s="84" t="s">
        <v>1326</v>
      </c>
      <c r="B9" s="84">
        <v>28</v>
      </c>
      <c r="C9" s="122">
        <v>0.0148487657222551</v>
      </c>
      <c r="D9" s="84" t="s">
        <v>1583</v>
      </c>
      <c r="E9" s="84" t="b">
        <v>0</v>
      </c>
      <c r="F9" s="84" t="b">
        <v>0</v>
      </c>
      <c r="G9" s="84" t="b">
        <v>0</v>
      </c>
    </row>
    <row r="10" spans="1:7" ht="15">
      <c r="A10" s="84" t="s">
        <v>1327</v>
      </c>
      <c r="B10" s="84">
        <v>22</v>
      </c>
      <c r="C10" s="122">
        <v>0.015070399482358908</v>
      </c>
      <c r="D10" s="84" t="s">
        <v>1583</v>
      </c>
      <c r="E10" s="84" t="b">
        <v>0</v>
      </c>
      <c r="F10" s="84" t="b">
        <v>0</v>
      </c>
      <c r="G10" s="84" t="b">
        <v>0</v>
      </c>
    </row>
    <row r="11" spans="1:7" ht="15">
      <c r="A11" s="84" t="s">
        <v>1328</v>
      </c>
      <c r="B11" s="84">
        <v>22</v>
      </c>
      <c r="C11" s="122">
        <v>0.015070399482358908</v>
      </c>
      <c r="D11" s="84" t="s">
        <v>1583</v>
      </c>
      <c r="E11" s="84" t="b">
        <v>0</v>
      </c>
      <c r="F11" s="84" t="b">
        <v>0</v>
      </c>
      <c r="G11" s="84" t="b">
        <v>0</v>
      </c>
    </row>
    <row r="12" spans="1:7" ht="15">
      <c r="A12" s="84" t="s">
        <v>1331</v>
      </c>
      <c r="B12" s="84">
        <v>21</v>
      </c>
      <c r="C12" s="122">
        <v>0.01501207424556769</v>
      </c>
      <c r="D12" s="84" t="s">
        <v>1583</v>
      </c>
      <c r="E12" s="84" t="b">
        <v>0</v>
      </c>
      <c r="F12" s="84" t="b">
        <v>0</v>
      </c>
      <c r="G12" s="84" t="b">
        <v>0</v>
      </c>
    </row>
    <row r="13" spans="1:7" ht="15">
      <c r="A13" s="84" t="s">
        <v>1330</v>
      </c>
      <c r="B13" s="84">
        <v>21</v>
      </c>
      <c r="C13" s="122">
        <v>0.01501207424556769</v>
      </c>
      <c r="D13" s="84" t="s">
        <v>1583</v>
      </c>
      <c r="E13" s="84" t="b">
        <v>1</v>
      </c>
      <c r="F13" s="84" t="b">
        <v>0</v>
      </c>
      <c r="G13" s="84" t="b">
        <v>0</v>
      </c>
    </row>
    <row r="14" spans="1:7" ht="15">
      <c r="A14" s="84" t="s">
        <v>1332</v>
      </c>
      <c r="B14" s="84">
        <v>20</v>
      </c>
      <c r="C14" s="122">
        <v>0.014923189906053354</v>
      </c>
      <c r="D14" s="84" t="s">
        <v>1583</v>
      </c>
      <c r="E14" s="84" t="b">
        <v>0</v>
      </c>
      <c r="F14" s="84" t="b">
        <v>0</v>
      </c>
      <c r="G14" s="84" t="b">
        <v>0</v>
      </c>
    </row>
    <row r="15" spans="1:7" ht="15">
      <c r="A15" s="84" t="s">
        <v>1333</v>
      </c>
      <c r="B15" s="84">
        <v>20</v>
      </c>
      <c r="C15" s="122">
        <v>0.014923189906053354</v>
      </c>
      <c r="D15" s="84" t="s">
        <v>1583</v>
      </c>
      <c r="E15" s="84" t="b">
        <v>0</v>
      </c>
      <c r="F15" s="84" t="b">
        <v>0</v>
      </c>
      <c r="G15" s="84" t="b">
        <v>0</v>
      </c>
    </row>
    <row r="16" spans="1:7" ht="15">
      <c r="A16" s="84" t="s">
        <v>1334</v>
      </c>
      <c r="B16" s="84">
        <v>20</v>
      </c>
      <c r="C16" s="122">
        <v>0.014923189906053354</v>
      </c>
      <c r="D16" s="84" t="s">
        <v>1583</v>
      </c>
      <c r="E16" s="84" t="b">
        <v>0</v>
      </c>
      <c r="F16" s="84" t="b">
        <v>0</v>
      </c>
      <c r="G16" s="84" t="b">
        <v>0</v>
      </c>
    </row>
    <row r="17" spans="1:7" ht="15">
      <c r="A17" s="84" t="s">
        <v>1302</v>
      </c>
      <c r="B17" s="84">
        <v>10</v>
      </c>
      <c r="C17" s="122">
        <v>0.012584009816020121</v>
      </c>
      <c r="D17" s="84" t="s">
        <v>1583</v>
      </c>
      <c r="E17" s="84" t="b">
        <v>0</v>
      </c>
      <c r="F17" s="84" t="b">
        <v>0</v>
      </c>
      <c r="G17" s="84" t="b">
        <v>0</v>
      </c>
    </row>
    <row r="18" spans="1:7" ht="15">
      <c r="A18" s="84" t="s">
        <v>1509</v>
      </c>
      <c r="B18" s="84">
        <v>10</v>
      </c>
      <c r="C18" s="122">
        <v>0.016354652432021687</v>
      </c>
      <c r="D18" s="84" t="s">
        <v>1583</v>
      </c>
      <c r="E18" s="84" t="b">
        <v>0</v>
      </c>
      <c r="F18" s="84" t="b">
        <v>0</v>
      </c>
      <c r="G18" s="84" t="b">
        <v>0</v>
      </c>
    </row>
    <row r="19" spans="1:7" ht="15">
      <c r="A19" s="84" t="s">
        <v>1510</v>
      </c>
      <c r="B19" s="84">
        <v>6</v>
      </c>
      <c r="C19" s="122">
        <v>0.009111037432203045</v>
      </c>
      <c r="D19" s="84" t="s">
        <v>1583</v>
      </c>
      <c r="E19" s="84" t="b">
        <v>0</v>
      </c>
      <c r="F19" s="84" t="b">
        <v>0</v>
      </c>
      <c r="G19" s="84" t="b">
        <v>0</v>
      </c>
    </row>
    <row r="20" spans="1:7" ht="15">
      <c r="A20" s="84" t="s">
        <v>1511</v>
      </c>
      <c r="B20" s="84">
        <v>5</v>
      </c>
      <c r="C20" s="122">
        <v>0.008177326216010843</v>
      </c>
      <c r="D20" s="84" t="s">
        <v>1583</v>
      </c>
      <c r="E20" s="84" t="b">
        <v>0</v>
      </c>
      <c r="F20" s="84" t="b">
        <v>0</v>
      </c>
      <c r="G20" s="84" t="b">
        <v>0</v>
      </c>
    </row>
    <row r="21" spans="1:7" ht="15">
      <c r="A21" s="84" t="s">
        <v>1512</v>
      </c>
      <c r="B21" s="84">
        <v>5</v>
      </c>
      <c r="C21" s="122">
        <v>0.008177326216010843</v>
      </c>
      <c r="D21" s="84" t="s">
        <v>1583</v>
      </c>
      <c r="E21" s="84" t="b">
        <v>0</v>
      </c>
      <c r="F21" s="84" t="b">
        <v>0</v>
      </c>
      <c r="G21" s="84" t="b">
        <v>0</v>
      </c>
    </row>
    <row r="22" spans="1:7" ht="15">
      <c r="A22" s="84" t="s">
        <v>1513</v>
      </c>
      <c r="B22" s="84">
        <v>5</v>
      </c>
      <c r="C22" s="122">
        <v>0.008177326216010843</v>
      </c>
      <c r="D22" s="84" t="s">
        <v>1583</v>
      </c>
      <c r="E22" s="84" t="b">
        <v>0</v>
      </c>
      <c r="F22" s="84" t="b">
        <v>0</v>
      </c>
      <c r="G22" s="84" t="b">
        <v>0</v>
      </c>
    </row>
    <row r="23" spans="1:7" ht="15">
      <c r="A23" s="84" t="s">
        <v>1514</v>
      </c>
      <c r="B23" s="84">
        <v>5</v>
      </c>
      <c r="C23" s="122">
        <v>0.008177326216010843</v>
      </c>
      <c r="D23" s="84" t="s">
        <v>1583</v>
      </c>
      <c r="E23" s="84" t="b">
        <v>0</v>
      </c>
      <c r="F23" s="84" t="b">
        <v>0</v>
      </c>
      <c r="G23" s="84" t="b">
        <v>0</v>
      </c>
    </row>
    <row r="24" spans="1:7" ht="15">
      <c r="A24" s="84" t="s">
        <v>1515</v>
      </c>
      <c r="B24" s="84">
        <v>5</v>
      </c>
      <c r="C24" s="122">
        <v>0.008177326216010843</v>
      </c>
      <c r="D24" s="84" t="s">
        <v>1583</v>
      </c>
      <c r="E24" s="84" t="b">
        <v>0</v>
      </c>
      <c r="F24" s="84" t="b">
        <v>0</v>
      </c>
      <c r="G24" s="84" t="b">
        <v>0</v>
      </c>
    </row>
    <row r="25" spans="1:7" ht="15">
      <c r="A25" s="84" t="s">
        <v>1301</v>
      </c>
      <c r="B25" s="84">
        <v>5</v>
      </c>
      <c r="C25" s="122">
        <v>0.008893057478995013</v>
      </c>
      <c r="D25" s="84" t="s">
        <v>1583</v>
      </c>
      <c r="E25" s="84" t="b">
        <v>0</v>
      </c>
      <c r="F25" s="84" t="b">
        <v>0</v>
      </c>
      <c r="G25" s="84" t="b">
        <v>0</v>
      </c>
    </row>
    <row r="26" spans="1:7" ht="15">
      <c r="A26" s="84" t="s">
        <v>1308</v>
      </c>
      <c r="B26" s="84">
        <v>4</v>
      </c>
      <c r="C26" s="122">
        <v>0.007852636450601034</v>
      </c>
      <c r="D26" s="84" t="s">
        <v>1583</v>
      </c>
      <c r="E26" s="84" t="b">
        <v>0</v>
      </c>
      <c r="F26" s="84" t="b">
        <v>0</v>
      </c>
      <c r="G26" s="84" t="b">
        <v>0</v>
      </c>
    </row>
    <row r="27" spans="1:7" ht="15">
      <c r="A27" s="84" t="s">
        <v>1516</v>
      </c>
      <c r="B27" s="84">
        <v>4</v>
      </c>
      <c r="C27" s="122">
        <v>0.007852636450601034</v>
      </c>
      <c r="D27" s="84" t="s">
        <v>1583</v>
      </c>
      <c r="E27" s="84" t="b">
        <v>0</v>
      </c>
      <c r="F27" s="84" t="b">
        <v>0</v>
      </c>
      <c r="G27" s="84" t="b">
        <v>0</v>
      </c>
    </row>
    <row r="28" spans="1:7" ht="15">
      <c r="A28" s="84" t="s">
        <v>281</v>
      </c>
      <c r="B28" s="84">
        <v>4</v>
      </c>
      <c r="C28" s="122">
        <v>0.007114445983196011</v>
      </c>
      <c r="D28" s="84" t="s">
        <v>1583</v>
      </c>
      <c r="E28" s="84" t="b">
        <v>0</v>
      </c>
      <c r="F28" s="84" t="b">
        <v>0</v>
      </c>
      <c r="G28" s="84" t="b">
        <v>0</v>
      </c>
    </row>
    <row r="29" spans="1:7" ht="15">
      <c r="A29" s="84" t="s">
        <v>280</v>
      </c>
      <c r="B29" s="84">
        <v>4</v>
      </c>
      <c r="C29" s="122">
        <v>0.007114445983196011</v>
      </c>
      <c r="D29" s="84" t="s">
        <v>1583</v>
      </c>
      <c r="E29" s="84" t="b">
        <v>0</v>
      </c>
      <c r="F29" s="84" t="b">
        <v>0</v>
      </c>
      <c r="G29" s="84" t="b">
        <v>0</v>
      </c>
    </row>
    <row r="30" spans="1:7" ht="15">
      <c r="A30" s="84" t="s">
        <v>279</v>
      </c>
      <c r="B30" s="84">
        <v>4</v>
      </c>
      <c r="C30" s="122">
        <v>0.007114445983196011</v>
      </c>
      <c r="D30" s="84" t="s">
        <v>1583</v>
      </c>
      <c r="E30" s="84" t="b">
        <v>0</v>
      </c>
      <c r="F30" s="84" t="b">
        <v>0</v>
      </c>
      <c r="G30" s="84" t="b">
        <v>0</v>
      </c>
    </row>
    <row r="31" spans="1:7" ht="15">
      <c r="A31" s="84" t="s">
        <v>278</v>
      </c>
      <c r="B31" s="84">
        <v>4</v>
      </c>
      <c r="C31" s="122">
        <v>0.007114445983196011</v>
      </c>
      <c r="D31" s="84" t="s">
        <v>1583</v>
      </c>
      <c r="E31" s="84" t="b">
        <v>0</v>
      </c>
      <c r="F31" s="84" t="b">
        <v>0</v>
      </c>
      <c r="G31" s="84" t="b">
        <v>0</v>
      </c>
    </row>
    <row r="32" spans="1:7" ht="15">
      <c r="A32" s="84" t="s">
        <v>277</v>
      </c>
      <c r="B32" s="84">
        <v>4</v>
      </c>
      <c r="C32" s="122">
        <v>0.007114445983196011</v>
      </c>
      <c r="D32" s="84" t="s">
        <v>1583</v>
      </c>
      <c r="E32" s="84" t="b">
        <v>0</v>
      </c>
      <c r="F32" s="84" t="b">
        <v>0</v>
      </c>
      <c r="G32" s="84" t="b">
        <v>0</v>
      </c>
    </row>
    <row r="33" spans="1:7" ht="15">
      <c r="A33" s="84" t="s">
        <v>276</v>
      </c>
      <c r="B33" s="84">
        <v>4</v>
      </c>
      <c r="C33" s="122">
        <v>0.007114445983196011</v>
      </c>
      <c r="D33" s="84" t="s">
        <v>1583</v>
      </c>
      <c r="E33" s="84" t="b">
        <v>0</v>
      </c>
      <c r="F33" s="84" t="b">
        <v>0</v>
      </c>
      <c r="G33" s="84" t="b">
        <v>0</v>
      </c>
    </row>
    <row r="34" spans="1:7" ht="15">
      <c r="A34" s="84" t="s">
        <v>275</v>
      </c>
      <c r="B34" s="84">
        <v>4</v>
      </c>
      <c r="C34" s="122">
        <v>0.007114445983196011</v>
      </c>
      <c r="D34" s="84" t="s">
        <v>1583</v>
      </c>
      <c r="E34" s="84" t="b">
        <v>0</v>
      </c>
      <c r="F34" s="84" t="b">
        <v>0</v>
      </c>
      <c r="G34" s="84" t="b">
        <v>0</v>
      </c>
    </row>
    <row r="35" spans="1:7" ht="15">
      <c r="A35" s="84" t="s">
        <v>1517</v>
      </c>
      <c r="B35" s="84">
        <v>4</v>
      </c>
      <c r="C35" s="122">
        <v>0.008893057478995015</v>
      </c>
      <c r="D35" s="84" t="s">
        <v>1583</v>
      </c>
      <c r="E35" s="84" t="b">
        <v>0</v>
      </c>
      <c r="F35" s="84" t="b">
        <v>0</v>
      </c>
      <c r="G35" s="84" t="b">
        <v>0</v>
      </c>
    </row>
    <row r="36" spans="1:7" ht="15">
      <c r="A36" s="84" t="s">
        <v>1518</v>
      </c>
      <c r="B36" s="84">
        <v>4</v>
      </c>
      <c r="C36" s="122">
        <v>0.008893057478995015</v>
      </c>
      <c r="D36" s="84" t="s">
        <v>1583</v>
      </c>
      <c r="E36" s="84" t="b">
        <v>0</v>
      </c>
      <c r="F36" s="84" t="b">
        <v>0</v>
      </c>
      <c r="G36" s="84" t="b">
        <v>0</v>
      </c>
    </row>
    <row r="37" spans="1:7" ht="15">
      <c r="A37" s="84" t="s">
        <v>1519</v>
      </c>
      <c r="B37" s="84">
        <v>3</v>
      </c>
      <c r="C37" s="122">
        <v>0.005889477337950775</v>
      </c>
      <c r="D37" s="84" t="s">
        <v>1583</v>
      </c>
      <c r="E37" s="84" t="b">
        <v>0</v>
      </c>
      <c r="F37" s="84" t="b">
        <v>0</v>
      </c>
      <c r="G37" s="84" t="b">
        <v>0</v>
      </c>
    </row>
    <row r="38" spans="1:7" ht="15">
      <c r="A38" s="84" t="s">
        <v>1520</v>
      </c>
      <c r="B38" s="84">
        <v>3</v>
      </c>
      <c r="C38" s="122">
        <v>0.005889477337950775</v>
      </c>
      <c r="D38" s="84" t="s">
        <v>1583</v>
      </c>
      <c r="E38" s="84" t="b">
        <v>0</v>
      </c>
      <c r="F38" s="84" t="b">
        <v>0</v>
      </c>
      <c r="G38" s="84" t="b">
        <v>0</v>
      </c>
    </row>
    <row r="39" spans="1:7" ht="15">
      <c r="A39" s="84" t="s">
        <v>1521</v>
      </c>
      <c r="B39" s="84">
        <v>3</v>
      </c>
      <c r="C39" s="122">
        <v>0.005889477337950775</v>
      </c>
      <c r="D39" s="84" t="s">
        <v>1583</v>
      </c>
      <c r="E39" s="84" t="b">
        <v>0</v>
      </c>
      <c r="F39" s="84" t="b">
        <v>0</v>
      </c>
      <c r="G39" s="84" t="b">
        <v>0</v>
      </c>
    </row>
    <row r="40" spans="1:7" ht="15">
      <c r="A40" s="84" t="s">
        <v>1522</v>
      </c>
      <c r="B40" s="84">
        <v>3</v>
      </c>
      <c r="C40" s="122">
        <v>0.005889477337950775</v>
      </c>
      <c r="D40" s="84" t="s">
        <v>1583</v>
      </c>
      <c r="E40" s="84" t="b">
        <v>0</v>
      </c>
      <c r="F40" s="84" t="b">
        <v>0</v>
      </c>
      <c r="G40" s="84" t="b">
        <v>0</v>
      </c>
    </row>
    <row r="41" spans="1:7" ht="15">
      <c r="A41" s="84" t="s">
        <v>248</v>
      </c>
      <c r="B41" s="84">
        <v>3</v>
      </c>
      <c r="C41" s="122">
        <v>0.005889477337950775</v>
      </c>
      <c r="D41" s="84" t="s">
        <v>1583</v>
      </c>
      <c r="E41" s="84" t="b">
        <v>0</v>
      </c>
      <c r="F41" s="84" t="b">
        <v>0</v>
      </c>
      <c r="G41" s="84" t="b">
        <v>0</v>
      </c>
    </row>
    <row r="42" spans="1:7" ht="15">
      <c r="A42" s="84" t="s">
        <v>249</v>
      </c>
      <c r="B42" s="84">
        <v>3</v>
      </c>
      <c r="C42" s="122">
        <v>0.005889477337950775</v>
      </c>
      <c r="D42" s="84" t="s">
        <v>1583</v>
      </c>
      <c r="E42" s="84" t="b">
        <v>0</v>
      </c>
      <c r="F42" s="84" t="b">
        <v>0</v>
      </c>
      <c r="G42" s="84" t="b">
        <v>0</v>
      </c>
    </row>
    <row r="43" spans="1:7" ht="15">
      <c r="A43" s="84" t="s">
        <v>251</v>
      </c>
      <c r="B43" s="84">
        <v>3</v>
      </c>
      <c r="C43" s="122">
        <v>0.005889477337950775</v>
      </c>
      <c r="D43" s="84" t="s">
        <v>1583</v>
      </c>
      <c r="E43" s="84" t="b">
        <v>0</v>
      </c>
      <c r="F43" s="84" t="b">
        <v>0</v>
      </c>
      <c r="G43" s="84" t="b">
        <v>0</v>
      </c>
    </row>
    <row r="44" spans="1:7" ht="15">
      <c r="A44" s="84" t="s">
        <v>1523</v>
      </c>
      <c r="B44" s="84">
        <v>3</v>
      </c>
      <c r="C44" s="122">
        <v>0.005889477337950775</v>
      </c>
      <c r="D44" s="84" t="s">
        <v>1583</v>
      </c>
      <c r="E44" s="84" t="b">
        <v>0</v>
      </c>
      <c r="F44" s="84" t="b">
        <v>0</v>
      </c>
      <c r="G44" s="84" t="b">
        <v>0</v>
      </c>
    </row>
    <row r="45" spans="1:7" ht="15">
      <c r="A45" s="84" t="s">
        <v>1524</v>
      </c>
      <c r="B45" s="84">
        <v>3</v>
      </c>
      <c r="C45" s="122">
        <v>0.005889477337950775</v>
      </c>
      <c r="D45" s="84" t="s">
        <v>1583</v>
      </c>
      <c r="E45" s="84" t="b">
        <v>0</v>
      </c>
      <c r="F45" s="84" t="b">
        <v>0</v>
      </c>
      <c r="G45" s="84" t="b">
        <v>0</v>
      </c>
    </row>
    <row r="46" spans="1:7" ht="15">
      <c r="A46" s="84" t="s">
        <v>1525</v>
      </c>
      <c r="B46" s="84">
        <v>3</v>
      </c>
      <c r="C46" s="122">
        <v>0.005889477337950775</v>
      </c>
      <c r="D46" s="84" t="s">
        <v>1583</v>
      </c>
      <c r="E46" s="84" t="b">
        <v>0</v>
      </c>
      <c r="F46" s="84" t="b">
        <v>0</v>
      </c>
      <c r="G46" s="84" t="b">
        <v>0</v>
      </c>
    </row>
    <row r="47" spans="1:7" ht="15">
      <c r="A47" s="84" t="s">
        <v>1526</v>
      </c>
      <c r="B47" s="84">
        <v>3</v>
      </c>
      <c r="C47" s="122">
        <v>0.008003751731095512</v>
      </c>
      <c r="D47" s="84" t="s">
        <v>1583</v>
      </c>
      <c r="E47" s="84" t="b">
        <v>0</v>
      </c>
      <c r="F47" s="84" t="b">
        <v>0</v>
      </c>
      <c r="G47" s="84" t="b">
        <v>0</v>
      </c>
    </row>
    <row r="48" spans="1:7" ht="15">
      <c r="A48" s="84" t="s">
        <v>1527</v>
      </c>
      <c r="B48" s="84">
        <v>2</v>
      </c>
      <c r="C48" s="122">
        <v>0.0044465287394975074</v>
      </c>
      <c r="D48" s="84" t="s">
        <v>1583</v>
      </c>
      <c r="E48" s="84" t="b">
        <v>0</v>
      </c>
      <c r="F48" s="84" t="b">
        <v>0</v>
      </c>
      <c r="G48" s="84" t="b">
        <v>0</v>
      </c>
    </row>
    <row r="49" spans="1:7" ht="15">
      <c r="A49" s="84" t="s">
        <v>1341</v>
      </c>
      <c r="B49" s="84">
        <v>2</v>
      </c>
      <c r="C49" s="122">
        <v>0.0053358344873970075</v>
      </c>
      <c r="D49" s="84" t="s">
        <v>1583</v>
      </c>
      <c r="E49" s="84" t="b">
        <v>0</v>
      </c>
      <c r="F49" s="84" t="b">
        <v>0</v>
      </c>
      <c r="G49" s="84" t="b">
        <v>0</v>
      </c>
    </row>
    <row r="50" spans="1:7" ht="15">
      <c r="A50" s="84" t="s">
        <v>1342</v>
      </c>
      <c r="B50" s="84">
        <v>2</v>
      </c>
      <c r="C50" s="122">
        <v>0.0053358344873970075</v>
      </c>
      <c r="D50" s="84" t="s">
        <v>1583</v>
      </c>
      <c r="E50" s="84" t="b">
        <v>0</v>
      </c>
      <c r="F50" s="84" t="b">
        <v>0</v>
      </c>
      <c r="G50" s="84" t="b">
        <v>0</v>
      </c>
    </row>
    <row r="51" spans="1:7" ht="15">
      <c r="A51" s="84" t="s">
        <v>1528</v>
      </c>
      <c r="B51" s="84">
        <v>2</v>
      </c>
      <c r="C51" s="122">
        <v>0.0044465287394975074</v>
      </c>
      <c r="D51" s="84" t="s">
        <v>1583</v>
      </c>
      <c r="E51" s="84" t="b">
        <v>0</v>
      </c>
      <c r="F51" s="84" t="b">
        <v>0</v>
      </c>
      <c r="G51" s="84" t="b">
        <v>0</v>
      </c>
    </row>
    <row r="52" spans="1:7" ht="15">
      <c r="A52" s="84" t="s">
        <v>1529</v>
      </c>
      <c r="B52" s="84">
        <v>2</v>
      </c>
      <c r="C52" s="122">
        <v>0.0044465287394975074</v>
      </c>
      <c r="D52" s="84" t="s">
        <v>1583</v>
      </c>
      <c r="E52" s="84" t="b">
        <v>0</v>
      </c>
      <c r="F52" s="84" t="b">
        <v>0</v>
      </c>
      <c r="G52" s="84" t="b">
        <v>0</v>
      </c>
    </row>
    <row r="53" spans="1:7" ht="15">
      <c r="A53" s="84" t="s">
        <v>1530</v>
      </c>
      <c r="B53" s="84">
        <v>2</v>
      </c>
      <c r="C53" s="122">
        <v>0.0044465287394975074</v>
      </c>
      <c r="D53" s="84" t="s">
        <v>1583</v>
      </c>
      <c r="E53" s="84" t="b">
        <v>0</v>
      </c>
      <c r="F53" s="84" t="b">
        <v>0</v>
      </c>
      <c r="G53" s="84" t="b">
        <v>0</v>
      </c>
    </row>
    <row r="54" spans="1:7" ht="15">
      <c r="A54" s="84" t="s">
        <v>1531</v>
      </c>
      <c r="B54" s="84">
        <v>2</v>
      </c>
      <c r="C54" s="122">
        <v>0.0044465287394975074</v>
      </c>
      <c r="D54" s="84" t="s">
        <v>1583</v>
      </c>
      <c r="E54" s="84" t="b">
        <v>0</v>
      </c>
      <c r="F54" s="84" t="b">
        <v>0</v>
      </c>
      <c r="G54" s="84" t="b">
        <v>0</v>
      </c>
    </row>
    <row r="55" spans="1:7" ht="15">
      <c r="A55" s="84" t="s">
        <v>1532</v>
      </c>
      <c r="B55" s="84">
        <v>2</v>
      </c>
      <c r="C55" s="122">
        <v>0.0044465287394975074</v>
      </c>
      <c r="D55" s="84" t="s">
        <v>1583</v>
      </c>
      <c r="E55" s="84" t="b">
        <v>0</v>
      </c>
      <c r="F55" s="84" t="b">
        <v>0</v>
      </c>
      <c r="G55" s="84" t="b">
        <v>0</v>
      </c>
    </row>
    <row r="56" spans="1:7" ht="15">
      <c r="A56" s="84" t="s">
        <v>1533</v>
      </c>
      <c r="B56" s="84">
        <v>2</v>
      </c>
      <c r="C56" s="122">
        <v>0.0044465287394975074</v>
      </c>
      <c r="D56" s="84" t="s">
        <v>1583</v>
      </c>
      <c r="E56" s="84" t="b">
        <v>0</v>
      </c>
      <c r="F56" s="84" t="b">
        <v>0</v>
      </c>
      <c r="G56" s="84" t="b">
        <v>0</v>
      </c>
    </row>
    <row r="57" spans="1:7" ht="15">
      <c r="A57" s="84" t="s">
        <v>1534</v>
      </c>
      <c r="B57" s="84">
        <v>2</v>
      </c>
      <c r="C57" s="122">
        <v>0.0044465287394975074</v>
      </c>
      <c r="D57" s="84" t="s">
        <v>1583</v>
      </c>
      <c r="E57" s="84" t="b">
        <v>0</v>
      </c>
      <c r="F57" s="84" t="b">
        <v>0</v>
      </c>
      <c r="G57" s="84" t="b">
        <v>0</v>
      </c>
    </row>
    <row r="58" spans="1:7" ht="15">
      <c r="A58" s="84" t="s">
        <v>1535</v>
      </c>
      <c r="B58" s="84">
        <v>2</v>
      </c>
      <c r="C58" s="122">
        <v>0.0044465287394975074</v>
      </c>
      <c r="D58" s="84" t="s">
        <v>1583</v>
      </c>
      <c r="E58" s="84" t="b">
        <v>1</v>
      </c>
      <c r="F58" s="84" t="b">
        <v>0</v>
      </c>
      <c r="G58" s="84" t="b">
        <v>0</v>
      </c>
    </row>
    <row r="59" spans="1:7" ht="15">
      <c r="A59" s="84" t="s">
        <v>1536</v>
      </c>
      <c r="B59" s="84">
        <v>2</v>
      </c>
      <c r="C59" s="122">
        <v>0.0044465287394975074</v>
      </c>
      <c r="D59" s="84" t="s">
        <v>1583</v>
      </c>
      <c r="E59" s="84" t="b">
        <v>1</v>
      </c>
      <c r="F59" s="84" t="b">
        <v>0</v>
      </c>
      <c r="G59" s="84" t="b">
        <v>0</v>
      </c>
    </row>
    <row r="60" spans="1:7" ht="15">
      <c r="A60" s="84" t="s">
        <v>1537</v>
      </c>
      <c r="B60" s="84">
        <v>2</v>
      </c>
      <c r="C60" s="122">
        <v>0.0044465287394975074</v>
      </c>
      <c r="D60" s="84" t="s">
        <v>1583</v>
      </c>
      <c r="E60" s="84" t="b">
        <v>0</v>
      </c>
      <c r="F60" s="84" t="b">
        <v>0</v>
      </c>
      <c r="G60" s="84" t="b">
        <v>0</v>
      </c>
    </row>
    <row r="61" spans="1:7" ht="15">
      <c r="A61" s="84" t="s">
        <v>1538</v>
      </c>
      <c r="B61" s="84">
        <v>2</v>
      </c>
      <c r="C61" s="122">
        <v>0.0044465287394975074</v>
      </c>
      <c r="D61" s="84" t="s">
        <v>1583</v>
      </c>
      <c r="E61" s="84" t="b">
        <v>0</v>
      </c>
      <c r="F61" s="84" t="b">
        <v>0</v>
      </c>
      <c r="G61" s="84" t="b">
        <v>0</v>
      </c>
    </row>
    <row r="62" spans="1:7" ht="15">
      <c r="A62" s="84" t="s">
        <v>1539</v>
      </c>
      <c r="B62" s="84">
        <v>2</v>
      </c>
      <c r="C62" s="122">
        <v>0.0044465287394975074</v>
      </c>
      <c r="D62" s="84" t="s">
        <v>1583</v>
      </c>
      <c r="E62" s="84" t="b">
        <v>0</v>
      </c>
      <c r="F62" s="84" t="b">
        <v>0</v>
      </c>
      <c r="G62" s="84" t="b">
        <v>0</v>
      </c>
    </row>
    <row r="63" spans="1:7" ht="15">
      <c r="A63" s="84" t="s">
        <v>1540</v>
      </c>
      <c r="B63" s="84">
        <v>2</v>
      </c>
      <c r="C63" s="122">
        <v>0.0044465287394975074</v>
      </c>
      <c r="D63" s="84" t="s">
        <v>1583</v>
      </c>
      <c r="E63" s="84" t="b">
        <v>0</v>
      </c>
      <c r="F63" s="84" t="b">
        <v>0</v>
      </c>
      <c r="G63" s="84" t="b">
        <v>0</v>
      </c>
    </row>
    <row r="64" spans="1:7" ht="15">
      <c r="A64" s="84" t="s">
        <v>1541</v>
      </c>
      <c r="B64" s="84">
        <v>2</v>
      </c>
      <c r="C64" s="122">
        <v>0.0044465287394975074</v>
      </c>
      <c r="D64" s="84" t="s">
        <v>1583</v>
      </c>
      <c r="E64" s="84" t="b">
        <v>0</v>
      </c>
      <c r="F64" s="84" t="b">
        <v>0</v>
      </c>
      <c r="G64" s="84" t="b">
        <v>0</v>
      </c>
    </row>
    <row r="65" spans="1:7" ht="15">
      <c r="A65" s="84" t="s">
        <v>1542</v>
      </c>
      <c r="B65" s="84">
        <v>2</v>
      </c>
      <c r="C65" s="122">
        <v>0.0044465287394975074</v>
      </c>
      <c r="D65" s="84" t="s">
        <v>1583</v>
      </c>
      <c r="E65" s="84" t="b">
        <v>0</v>
      </c>
      <c r="F65" s="84" t="b">
        <v>0</v>
      </c>
      <c r="G65" s="84" t="b">
        <v>0</v>
      </c>
    </row>
    <row r="66" spans="1:7" ht="15">
      <c r="A66" s="84" t="s">
        <v>1543</v>
      </c>
      <c r="B66" s="84">
        <v>2</v>
      </c>
      <c r="C66" s="122">
        <v>0.0044465287394975074</v>
      </c>
      <c r="D66" s="84" t="s">
        <v>1583</v>
      </c>
      <c r="E66" s="84" t="b">
        <v>0</v>
      </c>
      <c r="F66" s="84" t="b">
        <v>0</v>
      </c>
      <c r="G66" s="84" t="b">
        <v>0</v>
      </c>
    </row>
    <row r="67" spans="1:7" ht="15">
      <c r="A67" s="84" t="s">
        <v>1544</v>
      </c>
      <c r="B67" s="84">
        <v>2</v>
      </c>
      <c r="C67" s="122">
        <v>0.0044465287394975074</v>
      </c>
      <c r="D67" s="84" t="s">
        <v>1583</v>
      </c>
      <c r="E67" s="84" t="b">
        <v>0</v>
      </c>
      <c r="F67" s="84" t="b">
        <v>0</v>
      </c>
      <c r="G67" s="84" t="b">
        <v>0</v>
      </c>
    </row>
    <row r="68" spans="1:7" ht="15">
      <c r="A68" s="84" t="s">
        <v>1545</v>
      </c>
      <c r="B68" s="84">
        <v>2</v>
      </c>
      <c r="C68" s="122">
        <v>0.0044465287394975074</v>
      </c>
      <c r="D68" s="84" t="s">
        <v>1583</v>
      </c>
      <c r="E68" s="84" t="b">
        <v>0</v>
      </c>
      <c r="F68" s="84" t="b">
        <v>0</v>
      </c>
      <c r="G68" s="84" t="b">
        <v>0</v>
      </c>
    </row>
    <row r="69" spans="1:7" ht="15">
      <c r="A69" s="84" t="s">
        <v>1546</v>
      </c>
      <c r="B69" s="84">
        <v>2</v>
      </c>
      <c r="C69" s="122">
        <v>0.0044465287394975074</v>
      </c>
      <c r="D69" s="84" t="s">
        <v>1583</v>
      </c>
      <c r="E69" s="84" t="b">
        <v>0</v>
      </c>
      <c r="F69" s="84" t="b">
        <v>0</v>
      </c>
      <c r="G69" s="84" t="b">
        <v>0</v>
      </c>
    </row>
    <row r="70" spans="1:7" ht="15">
      <c r="A70" s="84" t="s">
        <v>1547</v>
      </c>
      <c r="B70" s="84">
        <v>2</v>
      </c>
      <c r="C70" s="122">
        <v>0.0044465287394975074</v>
      </c>
      <c r="D70" s="84" t="s">
        <v>1583</v>
      </c>
      <c r="E70" s="84" t="b">
        <v>0</v>
      </c>
      <c r="F70" s="84" t="b">
        <v>0</v>
      </c>
      <c r="G70" s="84" t="b">
        <v>0</v>
      </c>
    </row>
    <row r="71" spans="1:7" ht="15">
      <c r="A71" s="84" t="s">
        <v>1548</v>
      </c>
      <c r="B71" s="84">
        <v>2</v>
      </c>
      <c r="C71" s="122">
        <v>0.0044465287394975074</v>
      </c>
      <c r="D71" s="84" t="s">
        <v>1583</v>
      </c>
      <c r="E71" s="84" t="b">
        <v>0</v>
      </c>
      <c r="F71" s="84" t="b">
        <v>0</v>
      </c>
      <c r="G71" s="84" t="b">
        <v>0</v>
      </c>
    </row>
    <row r="72" spans="1:7" ht="15">
      <c r="A72" s="84" t="s">
        <v>1549</v>
      </c>
      <c r="B72" s="84">
        <v>2</v>
      </c>
      <c r="C72" s="122">
        <v>0.0044465287394975074</v>
      </c>
      <c r="D72" s="84" t="s">
        <v>1583</v>
      </c>
      <c r="E72" s="84" t="b">
        <v>0</v>
      </c>
      <c r="F72" s="84" t="b">
        <v>0</v>
      </c>
      <c r="G72" s="84" t="b">
        <v>0</v>
      </c>
    </row>
    <row r="73" spans="1:7" ht="15">
      <c r="A73" s="84" t="s">
        <v>1550</v>
      </c>
      <c r="B73" s="84">
        <v>2</v>
      </c>
      <c r="C73" s="122">
        <v>0.0044465287394975074</v>
      </c>
      <c r="D73" s="84" t="s">
        <v>1583</v>
      </c>
      <c r="E73" s="84" t="b">
        <v>0</v>
      </c>
      <c r="F73" s="84" t="b">
        <v>0</v>
      </c>
      <c r="G73" s="84" t="b">
        <v>0</v>
      </c>
    </row>
    <row r="74" spans="1:7" ht="15">
      <c r="A74" s="84" t="s">
        <v>1551</v>
      </c>
      <c r="B74" s="84">
        <v>2</v>
      </c>
      <c r="C74" s="122">
        <v>0.0044465287394975074</v>
      </c>
      <c r="D74" s="84" t="s">
        <v>1583</v>
      </c>
      <c r="E74" s="84" t="b">
        <v>0</v>
      </c>
      <c r="F74" s="84" t="b">
        <v>0</v>
      </c>
      <c r="G74" s="84" t="b">
        <v>0</v>
      </c>
    </row>
    <row r="75" spans="1:7" ht="15">
      <c r="A75" s="84" t="s">
        <v>1552</v>
      </c>
      <c r="B75" s="84">
        <v>2</v>
      </c>
      <c r="C75" s="122">
        <v>0.0044465287394975074</v>
      </c>
      <c r="D75" s="84" t="s">
        <v>1583</v>
      </c>
      <c r="E75" s="84" t="b">
        <v>0</v>
      </c>
      <c r="F75" s="84" t="b">
        <v>0</v>
      </c>
      <c r="G75" s="84" t="b">
        <v>0</v>
      </c>
    </row>
    <row r="76" spans="1:7" ht="15">
      <c r="A76" s="84" t="s">
        <v>1553</v>
      </c>
      <c r="B76" s="84">
        <v>2</v>
      </c>
      <c r="C76" s="122">
        <v>0.0044465287394975074</v>
      </c>
      <c r="D76" s="84" t="s">
        <v>1583</v>
      </c>
      <c r="E76" s="84" t="b">
        <v>0</v>
      </c>
      <c r="F76" s="84" t="b">
        <v>0</v>
      </c>
      <c r="G76" s="84" t="b">
        <v>0</v>
      </c>
    </row>
    <row r="77" spans="1:7" ht="15">
      <c r="A77" s="84" t="s">
        <v>1554</v>
      </c>
      <c r="B77" s="84">
        <v>2</v>
      </c>
      <c r="C77" s="122">
        <v>0.0053358344873970075</v>
      </c>
      <c r="D77" s="84" t="s">
        <v>1583</v>
      </c>
      <c r="E77" s="84" t="b">
        <v>0</v>
      </c>
      <c r="F77" s="84" t="b">
        <v>0</v>
      </c>
      <c r="G77" s="84" t="b">
        <v>0</v>
      </c>
    </row>
    <row r="78" spans="1:7" ht="15">
      <c r="A78" s="84" t="s">
        <v>1555</v>
      </c>
      <c r="B78" s="84">
        <v>2</v>
      </c>
      <c r="C78" s="122">
        <v>0.0044465287394975074</v>
      </c>
      <c r="D78" s="84" t="s">
        <v>1583</v>
      </c>
      <c r="E78" s="84" t="b">
        <v>0</v>
      </c>
      <c r="F78" s="84" t="b">
        <v>0</v>
      </c>
      <c r="G78" s="84" t="b">
        <v>0</v>
      </c>
    </row>
    <row r="79" spans="1:7" ht="15">
      <c r="A79" s="84" t="s">
        <v>1556</v>
      </c>
      <c r="B79" s="84">
        <v>2</v>
      </c>
      <c r="C79" s="122">
        <v>0.0044465287394975074</v>
      </c>
      <c r="D79" s="84" t="s">
        <v>1583</v>
      </c>
      <c r="E79" s="84" t="b">
        <v>0</v>
      </c>
      <c r="F79" s="84" t="b">
        <v>0</v>
      </c>
      <c r="G79" s="84" t="b">
        <v>0</v>
      </c>
    </row>
    <row r="80" spans="1:7" ht="15">
      <c r="A80" s="84" t="s">
        <v>1557</v>
      </c>
      <c r="B80" s="84">
        <v>2</v>
      </c>
      <c r="C80" s="122">
        <v>0.0044465287394975074</v>
      </c>
      <c r="D80" s="84" t="s">
        <v>1583</v>
      </c>
      <c r="E80" s="84" t="b">
        <v>0</v>
      </c>
      <c r="F80" s="84" t="b">
        <v>1</v>
      </c>
      <c r="G80" s="84" t="b">
        <v>0</v>
      </c>
    </row>
    <row r="81" spans="1:7" ht="15">
      <c r="A81" s="84" t="s">
        <v>1558</v>
      </c>
      <c r="B81" s="84">
        <v>2</v>
      </c>
      <c r="C81" s="122">
        <v>0.0044465287394975074</v>
      </c>
      <c r="D81" s="84" t="s">
        <v>1583</v>
      </c>
      <c r="E81" s="84" t="b">
        <v>0</v>
      </c>
      <c r="F81" s="84" t="b">
        <v>0</v>
      </c>
      <c r="G81" s="84" t="b">
        <v>0</v>
      </c>
    </row>
    <row r="82" spans="1:7" ht="15">
      <c r="A82" s="84" t="s">
        <v>1559</v>
      </c>
      <c r="B82" s="84">
        <v>2</v>
      </c>
      <c r="C82" s="122">
        <v>0.0044465287394975074</v>
      </c>
      <c r="D82" s="84" t="s">
        <v>1583</v>
      </c>
      <c r="E82" s="84" t="b">
        <v>0</v>
      </c>
      <c r="F82" s="84" t="b">
        <v>0</v>
      </c>
      <c r="G82" s="84" t="b">
        <v>0</v>
      </c>
    </row>
    <row r="83" spans="1:7" ht="15">
      <c r="A83" s="84" t="s">
        <v>1560</v>
      </c>
      <c r="B83" s="84">
        <v>2</v>
      </c>
      <c r="C83" s="122">
        <v>0.0044465287394975074</v>
      </c>
      <c r="D83" s="84" t="s">
        <v>1583</v>
      </c>
      <c r="E83" s="84" t="b">
        <v>0</v>
      </c>
      <c r="F83" s="84" t="b">
        <v>0</v>
      </c>
      <c r="G83" s="84" t="b">
        <v>0</v>
      </c>
    </row>
    <row r="84" spans="1:7" ht="15">
      <c r="A84" s="84" t="s">
        <v>1561</v>
      </c>
      <c r="B84" s="84">
        <v>2</v>
      </c>
      <c r="C84" s="122">
        <v>0.0044465287394975074</v>
      </c>
      <c r="D84" s="84" t="s">
        <v>1583</v>
      </c>
      <c r="E84" s="84" t="b">
        <v>0</v>
      </c>
      <c r="F84" s="84" t="b">
        <v>0</v>
      </c>
      <c r="G84" s="84" t="b">
        <v>0</v>
      </c>
    </row>
    <row r="85" spans="1:7" ht="15">
      <c r="A85" s="84" t="s">
        <v>1562</v>
      </c>
      <c r="B85" s="84">
        <v>2</v>
      </c>
      <c r="C85" s="122">
        <v>0.0044465287394975074</v>
      </c>
      <c r="D85" s="84" t="s">
        <v>1583</v>
      </c>
      <c r="E85" s="84" t="b">
        <v>0</v>
      </c>
      <c r="F85" s="84" t="b">
        <v>0</v>
      </c>
      <c r="G85" s="84" t="b">
        <v>0</v>
      </c>
    </row>
    <row r="86" spans="1:7" ht="15">
      <c r="A86" s="84" t="s">
        <v>217</v>
      </c>
      <c r="B86" s="84">
        <v>2</v>
      </c>
      <c r="C86" s="122">
        <v>0.0044465287394975074</v>
      </c>
      <c r="D86" s="84" t="s">
        <v>1583</v>
      </c>
      <c r="E86" s="84" t="b">
        <v>0</v>
      </c>
      <c r="F86" s="84" t="b">
        <v>0</v>
      </c>
      <c r="G86" s="84" t="b">
        <v>0</v>
      </c>
    </row>
    <row r="87" spans="1:7" ht="15">
      <c r="A87" s="84" t="s">
        <v>1563</v>
      </c>
      <c r="B87" s="84">
        <v>2</v>
      </c>
      <c r="C87" s="122">
        <v>0.0044465287394975074</v>
      </c>
      <c r="D87" s="84" t="s">
        <v>1583</v>
      </c>
      <c r="E87" s="84" t="b">
        <v>0</v>
      </c>
      <c r="F87" s="84" t="b">
        <v>0</v>
      </c>
      <c r="G87" s="84" t="b">
        <v>0</v>
      </c>
    </row>
    <row r="88" spans="1:7" ht="15">
      <c r="A88" s="84" t="s">
        <v>1564</v>
      </c>
      <c r="B88" s="84">
        <v>2</v>
      </c>
      <c r="C88" s="122">
        <v>0.0044465287394975074</v>
      </c>
      <c r="D88" s="84" t="s">
        <v>1583</v>
      </c>
      <c r="E88" s="84" t="b">
        <v>0</v>
      </c>
      <c r="F88" s="84" t="b">
        <v>0</v>
      </c>
      <c r="G88" s="84" t="b">
        <v>0</v>
      </c>
    </row>
    <row r="89" spans="1:7" ht="15">
      <c r="A89" s="84" t="s">
        <v>1565</v>
      </c>
      <c r="B89" s="84">
        <v>2</v>
      </c>
      <c r="C89" s="122">
        <v>0.0044465287394975074</v>
      </c>
      <c r="D89" s="84" t="s">
        <v>1583</v>
      </c>
      <c r="E89" s="84" t="b">
        <v>1</v>
      </c>
      <c r="F89" s="84" t="b">
        <v>0</v>
      </c>
      <c r="G89" s="84" t="b">
        <v>0</v>
      </c>
    </row>
    <row r="90" spans="1:7" ht="15">
      <c r="A90" s="84" t="s">
        <v>1566</v>
      </c>
      <c r="B90" s="84">
        <v>2</v>
      </c>
      <c r="C90" s="122">
        <v>0.0044465287394975074</v>
      </c>
      <c r="D90" s="84" t="s">
        <v>1583</v>
      </c>
      <c r="E90" s="84" t="b">
        <v>0</v>
      </c>
      <c r="F90" s="84" t="b">
        <v>0</v>
      </c>
      <c r="G90" s="84" t="b">
        <v>0</v>
      </c>
    </row>
    <row r="91" spans="1:7" ht="15">
      <c r="A91" s="84" t="s">
        <v>1567</v>
      </c>
      <c r="B91" s="84">
        <v>2</v>
      </c>
      <c r="C91" s="122">
        <v>0.0044465287394975074</v>
      </c>
      <c r="D91" s="84" t="s">
        <v>1583</v>
      </c>
      <c r="E91" s="84" t="b">
        <v>0</v>
      </c>
      <c r="F91" s="84" t="b">
        <v>0</v>
      </c>
      <c r="G91" s="84" t="b">
        <v>0</v>
      </c>
    </row>
    <row r="92" spans="1:7" ht="15">
      <c r="A92" s="84" t="s">
        <v>1568</v>
      </c>
      <c r="B92" s="84">
        <v>2</v>
      </c>
      <c r="C92" s="122">
        <v>0.0044465287394975074</v>
      </c>
      <c r="D92" s="84" t="s">
        <v>1583</v>
      </c>
      <c r="E92" s="84" t="b">
        <v>0</v>
      </c>
      <c r="F92" s="84" t="b">
        <v>0</v>
      </c>
      <c r="G92" s="84" t="b">
        <v>0</v>
      </c>
    </row>
    <row r="93" spans="1:7" ht="15">
      <c r="A93" s="84" t="s">
        <v>273</v>
      </c>
      <c r="B93" s="84">
        <v>2</v>
      </c>
      <c r="C93" s="122">
        <v>0.0044465287394975074</v>
      </c>
      <c r="D93" s="84" t="s">
        <v>1583</v>
      </c>
      <c r="E93" s="84" t="b">
        <v>0</v>
      </c>
      <c r="F93" s="84" t="b">
        <v>0</v>
      </c>
      <c r="G93" s="84" t="b">
        <v>0</v>
      </c>
    </row>
    <row r="94" spans="1:7" ht="15">
      <c r="A94" s="84" t="s">
        <v>272</v>
      </c>
      <c r="B94" s="84">
        <v>2</v>
      </c>
      <c r="C94" s="122">
        <v>0.0044465287394975074</v>
      </c>
      <c r="D94" s="84" t="s">
        <v>1583</v>
      </c>
      <c r="E94" s="84" t="b">
        <v>0</v>
      </c>
      <c r="F94" s="84" t="b">
        <v>0</v>
      </c>
      <c r="G94" s="84" t="b">
        <v>0</v>
      </c>
    </row>
    <row r="95" spans="1:7" ht="15">
      <c r="A95" s="84" t="s">
        <v>271</v>
      </c>
      <c r="B95" s="84">
        <v>2</v>
      </c>
      <c r="C95" s="122">
        <v>0.0044465287394975074</v>
      </c>
      <c r="D95" s="84" t="s">
        <v>1583</v>
      </c>
      <c r="E95" s="84" t="b">
        <v>0</v>
      </c>
      <c r="F95" s="84" t="b">
        <v>0</v>
      </c>
      <c r="G95" s="84" t="b">
        <v>0</v>
      </c>
    </row>
    <row r="96" spans="1:7" ht="15">
      <c r="A96" s="84" t="s">
        <v>270</v>
      </c>
      <c r="B96" s="84">
        <v>2</v>
      </c>
      <c r="C96" s="122">
        <v>0.0044465287394975074</v>
      </c>
      <c r="D96" s="84" t="s">
        <v>1583</v>
      </c>
      <c r="E96" s="84" t="b">
        <v>0</v>
      </c>
      <c r="F96" s="84" t="b">
        <v>0</v>
      </c>
      <c r="G96" s="84" t="b">
        <v>0</v>
      </c>
    </row>
    <row r="97" spans="1:7" ht="15">
      <c r="A97" s="84" t="s">
        <v>269</v>
      </c>
      <c r="B97" s="84">
        <v>2</v>
      </c>
      <c r="C97" s="122">
        <v>0.0044465287394975074</v>
      </c>
      <c r="D97" s="84" t="s">
        <v>1583</v>
      </c>
      <c r="E97" s="84" t="b">
        <v>0</v>
      </c>
      <c r="F97" s="84" t="b">
        <v>0</v>
      </c>
      <c r="G97" s="84" t="b">
        <v>0</v>
      </c>
    </row>
    <row r="98" spans="1:7" ht="15">
      <c r="A98" s="84" t="s">
        <v>268</v>
      </c>
      <c r="B98" s="84">
        <v>2</v>
      </c>
      <c r="C98" s="122">
        <v>0.0044465287394975074</v>
      </c>
      <c r="D98" s="84" t="s">
        <v>1583</v>
      </c>
      <c r="E98" s="84" t="b">
        <v>0</v>
      </c>
      <c r="F98" s="84" t="b">
        <v>0</v>
      </c>
      <c r="G98" s="84" t="b">
        <v>0</v>
      </c>
    </row>
    <row r="99" spans="1:7" ht="15">
      <c r="A99" s="84" t="s">
        <v>267</v>
      </c>
      <c r="B99" s="84">
        <v>2</v>
      </c>
      <c r="C99" s="122">
        <v>0.0044465287394975074</v>
      </c>
      <c r="D99" s="84" t="s">
        <v>1583</v>
      </c>
      <c r="E99" s="84" t="b">
        <v>0</v>
      </c>
      <c r="F99" s="84" t="b">
        <v>0</v>
      </c>
      <c r="G99" s="84" t="b">
        <v>0</v>
      </c>
    </row>
    <row r="100" spans="1:7" ht="15">
      <c r="A100" s="84" t="s">
        <v>266</v>
      </c>
      <c r="B100" s="84">
        <v>2</v>
      </c>
      <c r="C100" s="122">
        <v>0.0044465287394975074</v>
      </c>
      <c r="D100" s="84" t="s">
        <v>1583</v>
      </c>
      <c r="E100" s="84" t="b">
        <v>0</v>
      </c>
      <c r="F100" s="84" t="b">
        <v>0</v>
      </c>
      <c r="G100" s="84" t="b">
        <v>0</v>
      </c>
    </row>
    <row r="101" spans="1:7" ht="15">
      <c r="A101" s="84" t="s">
        <v>1569</v>
      </c>
      <c r="B101" s="84">
        <v>2</v>
      </c>
      <c r="C101" s="122">
        <v>0.0044465287394975074</v>
      </c>
      <c r="D101" s="84" t="s">
        <v>1583</v>
      </c>
      <c r="E101" s="84" t="b">
        <v>0</v>
      </c>
      <c r="F101" s="84" t="b">
        <v>0</v>
      </c>
      <c r="G101" s="84" t="b">
        <v>0</v>
      </c>
    </row>
    <row r="102" spans="1:7" ht="15">
      <c r="A102" s="84" t="s">
        <v>1570</v>
      </c>
      <c r="B102" s="84">
        <v>2</v>
      </c>
      <c r="C102" s="122">
        <v>0.0044465287394975074</v>
      </c>
      <c r="D102" s="84" t="s">
        <v>1583</v>
      </c>
      <c r="E102" s="84" t="b">
        <v>0</v>
      </c>
      <c r="F102" s="84" t="b">
        <v>0</v>
      </c>
      <c r="G102" s="84" t="b">
        <v>0</v>
      </c>
    </row>
    <row r="103" spans="1:7" ht="15">
      <c r="A103" s="84" t="s">
        <v>1571</v>
      </c>
      <c r="B103" s="84">
        <v>2</v>
      </c>
      <c r="C103" s="122">
        <v>0.0044465287394975074</v>
      </c>
      <c r="D103" s="84" t="s">
        <v>1583</v>
      </c>
      <c r="E103" s="84" t="b">
        <v>0</v>
      </c>
      <c r="F103" s="84" t="b">
        <v>0</v>
      </c>
      <c r="G103" s="84" t="b">
        <v>0</v>
      </c>
    </row>
    <row r="104" spans="1:7" ht="15">
      <c r="A104" s="84" t="s">
        <v>1572</v>
      </c>
      <c r="B104" s="84">
        <v>2</v>
      </c>
      <c r="C104" s="122">
        <v>0.0044465287394975074</v>
      </c>
      <c r="D104" s="84" t="s">
        <v>1583</v>
      </c>
      <c r="E104" s="84" t="b">
        <v>0</v>
      </c>
      <c r="F104" s="84" t="b">
        <v>0</v>
      </c>
      <c r="G104" s="84" t="b">
        <v>0</v>
      </c>
    </row>
    <row r="105" spans="1:7" ht="15">
      <c r="A105" s="84" t="s">
        <v>1573</v>
      </c>
      <c r="B105" s="84">
        <v>2</v>
      </c>
      <c r="C105" s="122">
        <v>0.0044465287394975074</v>
      </c>
      <c r="D105" s="84" t="s">
        <v>1583</v>
      </c>
      <c r="E105" s="84" t="b">
        <v>0</v>
      </c>
      <c r="F105" s="84" t="b">
        <v>0</v>
      </c>
      <c r="G105" s="84" t="b">
        <v>0</v>
      </c>
    </row>
    <row r="106" spans="1:7" ht="15">
      <c r="A106" s="84" t="s">
        <v>1574</v>
      </c>
      <c r="B106" s="84">
        <v>2</v>
      </c>
      <c r="C106" s="122">
        <v>0.0044465287394975074</v>
      </c>
      <c r="D106" s="84" t="s">
        <v>1583</v>
      </c>
      <c r="E106" s="84" t="b">
        <v>0</v>
      </c>
      <c r="F106" s="84" t="b">
        <v>0</v>
      </c>
      <c r="G106" s="84" t="b">
        <v>0</v>
      </c>
    </row>
    <row r="107" spans="1:7" ht="15">
      <c r="A107" s="84" t="s">
        <v>1575</v>
      </c>
      <c r="B107" s="84">
        <v>2</v>
      </c>
      <c r="C107" s="122">
        <v>0.0044465287394975074</v>
      </c>
      <c r="D107" s="84" t="s">
        <v>1583</v>
      </c>
      <c r="E107" s="84" t="b">
        <v>0</v>
      </c>
      <c r="F107" s="84" t="b">
        <v>0</v>
      </c>
      <c r="G107" s="84" t="b">
        <v>0</v>
      </c>
    </row>
    <row r="108" spans="1:7" ht="15">
      <c r="A108" s="84" t="s">
        <v>1576</v>
      </c>
      <c r="B108" s="84">
        <v>2</v>
      </c>
      <c r="C108" s="122">
        <v>0.0044465287394975074</v>
      </c>
      <c r="D108" s="84" t="s">
        <v>1583</v>
      </c>
      <c r="E108" s="84" t="b">
        <v>0</v>
      </c>
      <c r="F108" s="84" t="b">
        <v>0</v>
      </c>
      <c r="G108" s="84" t="b">
        <v>0</v>
      </c>
    </row>
    <row r="109" spans="1:7" ht="15">
      <c r="A109" s="84" t="s">
        <v>1577</v>
      </c>
      <c r="B109" s="84">
        <v>2</v>
      </c>
      <c r="C109" s="122">
        <v>0.0044465287394975074</v>
      </c>
      <c r="D109" s="84" t="s">
        <v>1583</v>
      </c>
      <c r="E109" s="84" t="b">
        <v>0</v>
      </c>
      <c r="F109" s="84" t="b">
        <v>1</v>
      </c>
      <c r="G109" s="84" t="b">
        <v>0</v>
      </c>
    </row>
    <row r="110" spans="1:7" ht="15">
      <c r="A110" s="84" t="s">
        <v>1578</v>
      </c>
      <c r="B110" s="84">
        <v>2</v>
      </c>
      <c r="C110" s="122">
        <v>0.0044465287394975074</v>
      </c>
      <c r="D110" s="84" t="s">
        <v>1583</v>
      </c>
      <c r="E110" s="84" t="b">
        <v>0</v>
      </c>
      <c r="F110" s="84" t="b">
        <v>0</v>
      </c>
      <c r="G110" s="84" t="b">
        <v>0</v>
      </c>
    </row>
    <row r="111" spans="1:7" ht="15">
      <c r="A111" s="84" t="s">
        <v>1579</v>
      </c>
      <c r="B111" s="84">
        <v>2</v>
      </c>
      <c r="C111" s="122">
        <v>0.0044465287394975074</v>
      </c>
      <c r="D111" s="84" t="s">
        <v>1583</v>
      </c>
      <c r="E111" s="84" t="b">
        <v>0</v>
      </c>
      <c r="F111" s="84" t="b">
        <v>0</v>
      </c>
      <c r="G111" s="84" t="b">
        <v>0</v>
      </c>
    </row>
    <row r="112" spans="1:7" ht="15">
      <c r="A112" s="84" t="s">
        <v>1580</v>
      </c>
      <c r="B112" s="84">
        <v>2</v>
      </c>
      <c r="C112" s="122">
        <v>0.0044465287394975074</v>
      </c>
      <c r="D112" s="84" t="s">
        <v>1583</v>
      </c>
      <c r="E112" s="84" t="b">
        <v>0</v>
      </c>
      <c r="F112" s="84" t="b">
        <v>0</v>
      </c>
      <c r="G112" s="84" t="b">
        <v>0</v>
      </c>
    </row>
    <row r="113" spans="1:7" ht="15">
      <c r="A113" s="84" t="s">
        <v>262</v>
      </c>
      <c r="B113" s="84">
        <v>48</v>
      </c>
      <c r="C113" s="122">
        <v>0.004538486279989468</v>
      </c>
      <c r="D113" s="84" t="s">
        <v>1247</v>
      </c>
      <c r="E113" s="84" t="b">
        <v>0</v>
      </c>
      <c r="F113" s="84" t="b">
        <v>0</v>
      </c>
      <c r="G113" s="84" t="b">
        <v>0</v>
      </c>
    </row>
    <row r="114" spans="1:7" ht="15">
      <c r="A114" s="84" t="s">
        <v>263</v>
      </c>
      <c r="B114" s="84">
        <v>31</v>
      </c>
      <c r="C114" s="122">
        <v>0.013811449252587007</v>
      </c>
      <c r="D114" s="84" t="s">
        <v>1247</v>
      </c>
      <c r="E114" s="84" t="b">
        <v>0</v>
      </c>
      <c r="F114" s="84" t="b">
        <v>0</v>
      </c>
      <c r="G114" s="84" t="b">
        <v>0</v>
      </c>
    </row>
    <row r="115" spans="1:7" ht="15">
      <c r="A115" s="84" t="s">
        <v>1326</v>
      </c>
      <c r="B115" s="84">
        <v>28</v>
      </c>
      <c r="C115" s="122">
        <v>0.014762662472201444</v>
      </c>
      <c r="D115" s="84" t="s">
        <v>1247</v>
      </c>
      <c r="E115" s="84" t="b">
        <v>0</v>
      </c>
      <c r="F115" s="84" t="b">
        <v>0</v>
      </c>
      <c r="G115" s="84" t="b">
        <v>0</v>
      </c>
    </row>
    <row r="116" spans="1:7" ht="15">
      <c r="A116" s="84" t="s">
        <v>1327</v>
      </c>
      <c r="B116" s="84">
        <v>22</v>
      </c>
      <c r="C116" s="122">
        <v>0.015858343323506045</v>
      </c>
      <c r="D116" s="84" t="s">
        <v>1247</v>
      </c>
      <c r="E116" s="84" t="b">
        <v>0</v>
      </c>
      <c r="F116" s="84" t="b">
        <v>0</v>
      </c>
      <c r="G116" s="84" t="b">
        <v>0</v>
      </c>
    </row>
    <row r="117" spans="1:7" ht="15">
      <c r="A117" s="84" t="s">
        <v>1330</v>
      </c>
      <c r="B117" s="84">
        <v>21</v>
      </c>
      <c r="C117" s="122">
        <v>0.01592174448589655</v>
      </c>
      <c r="D117" s="84" t="s">
        <v>1247</v>
      </c>
      <c r="E117" s="84" t="b">
        <v>1</v>
      </c>
      <c r="F117" s="84" t="b">
        <v>0</v>
      </c>
      <c r="G117" s="84" t="b">
        <v>0</v>
      </c>
    </row>
    <row r="118" spans="1:7" ht="15">
      <c r="A118" s="84" t="s">
        <v>1328</v>
      </c>
      <c r="B118" s="84">
        <v>21</v>
      </c>
      <c r="C118" s="122">
        <v>0.01592174448589655</v>
      </c>
      <c r="D118" s="84" t="s">
        <v>1247</v>
      </c>
      <c r="E118" s="84" t="b">
        <v>0</v>
      </c>
      <c r="F118" s="84" t="b">
        <v>0</v>
      </c>
      <c r="G118" s="84" t="b">
        <v>0</v>
      </c>
    </row>
    <row r="119" spans="1:7" ht="15">
      <c r="A119" s="84" t="s">
        <v>1331</v>
      </c>
      <c r="B119" s="84">
        <v>20</v>
      </c>
      <c r="C119" s="122">
        <v>0.015946904405138167</v>
      </c>
      <c r="D119" s="84" t="s">
        <v>1247</v>
      </c>
      <c r="E119" s="84" t="b">
        <v>0</v>
      </c>
      <c r="F119" s="84" t="b">
        <v>0</v>
      </c>
      <c r="G119" s="84" t="b">
        <v>0</v>
      </c>
    </row>
    <row r="120" spans="1:7" ht="15">
      <c r="A120" s="84" t="s">
        <v>1332</v>
      </c>
      <c r="B120" s="84">
        <v>20</v>
      </c>
      <c r="C120" s="122">
        <v>0.015946904405138167</v>
      </c>
      <c r="D120" s="84" t="s">
        <v>1247</v>
      </c>
      <c r="E120" s="84" t="b">
        <v>0</v>
      </c>
      <c r="F120" s="84" t="b">
        <v>0</v>
      </c>
      <c r="G120" s="84" t="b">
        <v>0</v>
      </c>
    </row>
    <row r="121" spans="1:7" ht="15">
      <c r="A121" s="84" t="s">
        <v>1333</v>
      </c>
      <c r="B121" s="84">
        <v>20</v>
      </c>
      <c r="C121" s="122">
        <v>0.015946904405138167</v>
      </c>
      <c r="D121" s="84" t="s">
        <v>1247</v>
      </c>
      <c r="E121" s="84" t="b">
        <v>0</v>
      </c>
      <c r="F121" s="84" t="b">
        <v>0</v>
      </c>
      <c r="G121" s="84" t="b">
        <v>0</v>
      </c>
    </row>
    <row r="122" spans="1:7" ht="15">
      <c r="A122" s="84" t="s">
        <v>1334</v>
      </c>
      <c r="B122" s="84">
        <v>20</v>
      </c>
      <c r="C122" s="122">
        <v>0.015946904405138167</v>
      </c>
      <c r="D122" s="84" t="s">
        <v>1247</v>
      </c>
      <c r="E122" s="84" t="b">
        <v>0</v>
      </c>
      <c r="F122" s="84" t="b">
        <v>0</v>
      </c>
      <c r="G122" s="84" t="b">
        <v>0</v>
      </c>
    </row>
    <row r="123" spans="1:7" ht="15">
      <c r="A123" s="84" t="s">
        <v>1302</v>
      </c>
      <c r="B123" s="84">
        <v>10</v>
      </c>
      <c r="C123" s="122">
        <v>0.014383572095815965</v>
      </c>
      <c r="D123" s="84" t="s">
        <v>1247</v>
      </c>
      <c r="E123" s="84" t="b">
        <v>0</v>
      </c>
      <c r="F123" s="84" t="b">
        <v>0</v>
      </c>
      <c r="G123" s="84" t="b">
        <v>0</v>
      </c>
    </row>
    <row r="124" spans="1:7" ht="15">
      <c r="A124" s="84" t="s">
        <v>1509</v>
      </c>
      <c r="B124" s="84">
        <v>10</v>
      </c>
      <c r="C124" s="122">
        <v>0.01910210268922273</v>
      </c>
      <c r="D124" s="84" t="s">
        <v>1247</v>
      </c>
      <c r="E124" s="84" t="b">
        <v>0</v>
      </c>
      <c r="F124" s="84" t="b">
        <v>0</v>
      </c>
      <c r="G124" s="84" t="b">
        <v>0</v>
      </c>
    </row>
    <row r="125" spans="1:7" ht="15">
      <c r="A125" s="84" t="s">
        <v>1510</v>
      </c>
      <c r="B125" s="84">
        <v>6</v>
      </c>
      <c r="C125" s="122">
        <v>0.010583096222986968</v>
      </c>
      <c r="D125" s="84" t="s">
        <v>1247</v>
      </c>
      <c r="E125" s="84" t="b">
        <v>0</v>
      </c>
      <c r="F125" s="84" t="b">
        <v>0</v>
      </c>
      <c r="G125" s="84" t="b">
        <v>0</v>
      </c>
    </row>
    <row r="126" spans="1:7" ht="15">
      <c r="A126" s="84" t="s">
        <v>1511</v>
      </c>
      <c r="B126" s="84">
        <v>5</v>
      </c>
      <c r="C126" s="122">
        <v>0.009551051344611365</v>
      </c>
      <c r="D126" s="84" t="s">
        <v>1247</v>
      </c>
      <c r="E126" s="84" t="b">
        <v>0</v>
      </c>
      <c r="F126" s="84" t="b">
        <v>0</v>
      </c>
      <c r="G126" s="84" t="b">
        <v>0</v>
      </c>
    </row>
    <row r="127" spans="1:7" ht="15">
      <c r="A127" s="84" t="s">
        <v>1512</v>
      </c>
      <c r="B127" s="84">
        <v>5</v>
      </c>
      <c r="C127" s="122">
        <v>0.009551051344611365</v>
      </c>
      <c r="D127" s="84" t="s">
        <v>1247</v>
      </c>
      <c r="E127" s="84" t="b">
        <v>0</v>
      </c>
      <c r="F127" s="84" t="b">
        <v>0</v>
      </c>
      <c r="G127" s="84" t="b">
        <v>0</v>
      </c>
    </row>
    <row r="128" spans="1:7" ht="15">
      <c r="A128" s="84" t="s">
        <v>1513</v>
      </c>
      <c r="B128" s="84">
        <v>5</v>
      </c>
      <c r="C128" s="122">
        <v>0.009551051344611365</v>
      </c>
      <c r="D128" s="84" t="s">
        <v>1247</v>
      </c>
      <c r="E128" s="84" t="b">
        <v>0</v>
      </c>
      <c r="F128" s="84" t="b">
        <v>0</v>
      </c>
      <c r="G128" s="84" t="b">
        <v>0</v>
      </c>
    </row>
    <row r="129" spans="1:7" ht="15">
      <c r="A129" s="84" t="s">
        <v>1514</v>
      </c>
      <c r="B129" s="84">
        <v>5</v>
      </c>
      <c r="C129" s="122">
        <v>0.009551051344611365</v>
      </c>
      <c r="D129" s="84" t="s">
        <v>1247</v>
      </c>
      <c r="E129" s="84" t="b">
        <v>0</v>
      </c>
      <c r="F129" s="84" t="b">
        <v>0</v>
      </c>
      <c r="G129" s="84" t="b">
        <v>0</v>
      </c>
    </row>
    <row r="130" spans="1:7" ht="15">
      <c r="A130" s="84" t="s">
        <v>1308</v>
      </c>
      <c r="B130" s="84">
        <v>4</v>
      </c>
      <c r="C130" s="122">
        <v>0.00928112757932204</v>
      </c>
      <c r="D130" s="84" t="s">
        <v>1247</v>
      </c>
      <c r="E130" s="84" t="b">
        <v>0</v>
      </c>
      <c r="F130" s="84" t="b">
        <v>0</v>
      </c>
      <c r="G130" s="84" t="b">
        <v>0</v>
      </c>
    </row>
    <row r="131" spans="1:7" ht="15">
      <c r="A131" s="84" t="s">
        <v>1516</v>
      </c>
      <c r="B131" s="84">
        <v>4</v>
      </c>
      <c r="C131" s="122">
        <v>0.00928112757932204</v>
      </c>
      <c r="D131" s="84" t="s">
        <v>1247</v>
      </c>
      <c r="E131" s="84" t="b">
        <v>0</v>
      </c>
      <c r="F131" s="84" t="b">
        <v>0</v>
      </c>
      <c r="G131" s="84" t="b">
        <v>0</v>
      </c>
    </row>
    <row r="132" spans="1:7" ht="15">
      <c r="A132" s="84" t="s">
        <v>1517</v>
      </c>
      <c r="B132" s="84">
        <v>4</v>
      </c>
      <c r="C132" s="122">
        <v>0.010583096222986968</v>
      </c>
      <c r="D132" s="84" t="s">
        <v>1247</v>
      </c>
      <c r="E132" s="84" t="b">
        <v>0</v>
      </c>
      <c r="F132" s="84" t="b">
        <v>0</v>
      </c>
      <c r="G132" s="84" t="b">
        <v>0</v>
      </c>
    </row>
    <row r="133" spans="1:7" ht="15">
      <c r="A133" s="84" t="s">
        <v>1515</v>
      </c>
      <c r="B133" s="84">
        <v>4</v>
      </c>
      <c r="C133" s="122">
        <v>0.008357366125656237</v>
      </c>
      <c r="D133" s="84" t="s">
        <v>1247</v>
      </c>
      <c r="E133" s="84" t="b">
        <v>0</v>
      </c>
      <c r="F133" s="84" t="b">
        <v>0</v>
      </c>
      <c r="G133" s="84" t="b">
        <v>0</v>
      </c>
    </row>
    <row r="134" spans="1:7" ht="15">
      <c r="A134" s="84" t="s">
        <v>1518</v>
      </c>
      <c r="B134" s="84">
        <v>4</v>
      </c>
      <c r="C134" s="122">
        <v>0.010583096222986968</v>
      </c>
      <c r="D134" s="84" t="s">
        <v>1247</v>
      </c>
      <c r="E134" s="84" t="b">
        <v>0</v>
      </c>
      <c r="F134" s="84" t="b">
        <v>0</v>
      </c>
      <c r="G134" s="84" t="b">
        <v>0</v>
      </c>
    </row>
    <row r="135" spans="1:7" ht="15">
      <c r="A135" s="84" t="s">
        <v>1301</v>
      </c>
      <c r="B135" s="84">
        <v>4</v>
      </c>
      <c r="C135" s="122">
        <v>0.00928112757932204</v>
      </c>
      <c r="D135" s="84" t="s">
        <v>1247</v>
      </c>
      <c r="E135" s="84" t="b">
        <v>0</v>
      </c>
      <c r="F135" s="84" t="b">
        <v>0</v>
      </c>
      <c r="G135" s="84" t="b">
        <v>0</v>
      </c>
    </row>
    <row r="136" spans="1:7" ht="15">
      <c r="A136" s="84" t="s">
        <v>1519</v>
      </c>
      <c r="B136" s="84">
        <v>3</v>
      </c>
      <c r="C136" s="122">
        <v>0.0069608456844915305</v>
      </c>
      <c r="D136" s="84" t="s">
        <v>1247</v>
      </c>
      <c r="E136" s="84" t="b">
        <v>0</v>
      </c>
      <c r="F136" s="84" t="b">
        <v>0</v>
      </c>
      <c r="G136" s="84" t="b">
        <v>0</v>
      </c>
    </row>
    <row r="137" spans="1:7" ht="15">
      <c r="A137" s="84" t="s">
        <v>1520</v>
      </c>
      <c r="B137" s="84">
        <v>3</v>
      </c>
      <c r="C137" s="122">
        <v>0.0069608456844915305</v>
      </c>
      <c r="D137" s="84" t="s">
        <v>1247</v>
      </c>
      <c r="E137" s="84" t="b">
        <v>0</v>
      </c>
      <c r="F137" s="84" t="b">
        <v>0</v>
      </c>
      <c r="G137" s="84" t="b">
        <v>0</v>
      </c>
    </row>
    <row r="138" spans="1:7" ht="15">
      <c r="A138" s="84" t="s">
        <v>1521</v>
      </c>
      <c r="B138" s="84">
        <v>3</v>
      </c>
      <c r="C138" s="122">
        <v>0.0069608456844915305</v>
      </c>
      <c r="D138" s="84" t="s">
        <v>1247</v>
      </c>
      <c r="E138" s="84" t="b">
        <v>0</v>
      </c>
      <c r="F138" s="84" t="b">
        <v>0</v>
      </c>
      <c r="G138" s="84" t="b">
        <v>0</v>
      </c>
    </row>
    <row r="139" spans="1:7" ht="15">
      <c r="A139" s="84" t="s">
        <v>1524</v>
      </c>
      <c r="B139" s="84">
        <v>3</v>
      </c>
      <c r="C139" s="122">
        <v>0.0069608456844915305</v>
      </c>
      <c r="D139" s="84" t="s">
        <v>1247</v>
      </c>
      <c r="E139" s="84" t="b">
        <v>0</v>
      </c>
      <c r="F139" s="84" t="b">
        <v>0</v>
      </c>
      <c r="G139" s="84" t="b">
        <v>0</v>
      </c>
    </row>
    <row r="140" spans="1:7" ht="15">
      <c r="A140" s="84" t="s">
        <v>1522</v>
      </c>
      <c r="B140" s="84">
        <v>3</v>
      </c>
      <c r="C140" s="122">
        <v>0.0069608456844915305</v>
      </c>
      <c r="D140" s="84" t="s">
        <v>1247</v>
      </c>
      <c r="E140" s="84" t="b">
        <v>0</v>
      </c>
      <c r="F140" s="84" t="b">
        <v>0</v>
      </c>
      <c r="G140" s="84" t="b">
        <v>0</v>
      </c>
    </row>
    <row r="141" spans="1:7" ht="15">
      <c r="A141" s="84" t="s">
        <v>1525</v>
      </c>
      <c r="B141" s="84">
        <v>3</v>
      </c>
      <c r="C141" s="122">
        <v>0.0069608456844915305</v>
      </c>
      <c r="D141" s="84" t="s">
        <v>1247</v>
      </c>
      <c r="E141" s="84" t="b">
        <v>0</v>
      </c>
      <c r="F141" s="84" t="b">
        <v>0</v>
      </c>
      <c r="G141" s="84" t="b">
        <v>0</v>
      </c>
    </row>
    <row r="142" spans="1:7" ht="15">
      <c r="A142" s="84" t="s">
        <v>1526</v>
      </c>
      <c r="B142" s="84">
        <v>3</v>
      </c>
      <c r="C142" s="122">
        <v>0.009606619740238274</v>
      </c>
      <c r="D142" s="84" t="s">
        <v>1247</v>
      </c>
      <c r="E142" s="84" t="b">
        <v>0</v>
      </c>
      <c r="F142" s="84" t="b">
        <v>0</v>
      </c>
      <c r="G142" s="84" t="b">
        <v>0</v>
      </c>
    </row>
    <row r="143" spans="1:7" ht="15">
      <c r="A143" s="84" t="s">
        <v>1555</v>
      </c>
      <c r="B143" s="84">
        <v>2</v>
      </c>
      <c r="C143" s="122">
        <v>0.005291548111493484</v>
      </c>
      <c r="D143" s="84" t="s">
        <v>1247</v>
      </c>
      <c r="E143" s="84" t="b">
        <v>0</v>
      </c>
      <c r="F143" s="84" t="b">
        <v>0</v>
      </c>
      <c r="G143" s="84" t="b">
        <v>0</v>
      </c>
    </row>
    <row r="144" spans="1:7" ht="15">
      <c r="A144" s="84" t="s">
        <v>1556</v>
      </c>
      <c r="B144" s="84">
        <v>2</v>
      </c>
      <c r="C144" s="122">
        <v>0.005291548111493484</v>
      </c>
      <c r="D144" s="84" t="s">
        <v>1247</v>
      </c>
      <c r="E144" s="84" t="b">
        <v>0</v>
      </c>
      <c r="F144" s="84" t="b">
        <v>0</v>
      </c>
      <c r="G144" s="84" t="b">
        <v>0</v>
      </c>
    </row>
    <row r="145" spans="1:7" ht="15">
      <c r="A145" s="84" t="s">
        <v>1557</v>
      </c>
      <c r="B145" s="84">
        <v>2</v>
      </c>
      <c r="C145" s="122">
        <v>0.005291548111493484</v>
      </c>
      <c r="D145" s="84" t="s">
        <v>1247</v>
      </c>
      <c r="E145" s="84" t="b">
        <v>0</v>
      </c>
      <c r="F145" s="84" t="b">
        <v>1</v>
      </c>
      <c r="G145" s="84" t="b">
        <v>0</v>
      </c>
    </row>
    <row r="146" spans="1:7" ht="15">
      <c r="A146" s="84" t="s">
        <v>1558</v>
      </c>
      <c r="B146" s="84">
        <v>2</v>
      </c>
      <c r="C146" s="122">
        <v>0.005291548111493484</v>
      </c>
      <c r="D146" s="84" t="s">
        <v>1247</v>
      </c>
      <c r="E146" s="84" t="b">
        <v>0</v>
      </c>
      <c r="F146" s="84" t="b">
        <v>0</v>
      </c>
      <c r="G146" s="84" t="b">
        <v>0</v>
      </c>
    </row>
    <row r="147" spans="1:7" ht="15">
      <c r="A147" s="84" t="s">
        <v>1559</v>
      </c>
      <c r="B147" s="84">
        <v>2</v>
      </c>
      <c r="C147" s="122">
        <v>0.005291548111493484</v>
      </c>
      <c r="D147" s="84" t="s">
        <v>1247</v>
      </c>
      <c r="E147" s="84" t="b">
        <v>0</v>
      </c>
      <c r="F147" s="84" t="b">
        <v>0</v>
      </c>
      <c r="G147" s="84" t="b">
        <v>0</v>
      </c>
    </row>
    <row r="148" spans="1:7" ht="15">
      <c r="A148" s="84" t="s">
        <v>1560</v>
      </c>
      <c r="B148" s="84">
        <v>2</v>
      </c>
      <c r="C148" s="122">
        <v>0.005291548111493484</v>
      </c>
      <c r="D148" s="84" t="s">
        <v>1247</v>
      </c>
      <c r="E148" s="84" t="b">
        <v>0</v>
      </c>
      <c r="F148" s="84" t="b">
        <v>0</v>
      </c>
      <c r="G148" s="84" t="b">
        <v>0</v>
      </c>
    </row>
    <row r="149" spans="1:7" ht="15">
      <c r="A149" s="84" t="s">
        <v>1561</v>
      </c>
      <c r="B149" s="84">
        <v>2</v>
      </c>
      <c r="C149" s="122">
        <v>0.005291548111493484</v>
      </c>
      <c r="D149" s="84" t="s">
        <v>1247</v>
      </c>
      <c r="E149" s="84" t="b">
        <v>0</v>
      </c>
      <c r="F149" s="84" t="b">
        <v>0</v>
      </c>
      <c r="G149" s="84" t="b">
        <v>0</v>
      </c>
    </row>
    <row r="150" spans="1:7" ht="15">
      <c r="A150" s="84" t="s">
        <v>1569</v>
      </c>
      <c r="B150" s="84">
        <v>2</v>
      </c>
      <c r="C150" s="122">
        <v>0.005291548111493484</v>
      </c>
      <c r="D150" s="84" t="s">
        <v>1247</v>
      </c>
      <c r="E150" s="84" t="b">
        <v>0</v>
      </c>
      <c r="F150" s="84" t="b">
        <v>0</v>
      </c>
      <c r="G150" s="84" t="b">
        <v>0</v>
      </c>
    </row>
    <row r="151" spans="1:7" ht="15">
      <c r="A151" s="84" t="s">
        <v>1570</v>
      </c>
      <c r="B151" s="84">
        <v>2</v>
      </c>
      <c r="C151" s="122">
        <v>0.005291548111493484</v>
      </c>
      <c r="D151" s="84" t="s">
        <v>1247</v>
      </c>
      <c r="E151" s="84" t="b">
        <v>0</v>
      </c>
      <c r="F151" s="84" t="b">
        <v>0</v>
      </c>
      <c r="G151" s="84" t="b">
        <v>0</v>
      </c>
    </row>
    <row r="152" spans="1:7" ht="15">
      <c r="A152" s="84" t="s">
        <v>1571</v>
      </c>
      <c r="B152" s="84">
        <v>2</v>
      </c>
      <c r="C152" s="122">
        <v>0.005291548111493484</v>
      </c>
      <c r="D152" s="84" t="s">
        <v>1247</v>
      </c>
      <c r="E152" s="84" t="b">
        <v>0</v>
      </c>
      <c r="F152" s="84" t="b">
        <v>0</v>
      </c>
      <c r="G152" s="84" t="b">
        <v>0</v>
      </c>
    </row>
    <row r="153" spans="1:7" ht="15">
      <c r="A153" s="84" t="s">
        <v>1572</v>
      </c>
      <c r="B153" s="84">
        <v>2</v>
      </c>
      <c r="C153" s="122">
        <v>0.005291548111493484</v>
      </c>
      <c r="D153" s="84" t="s">
        <v>1247</v>
      </c>
      <c r="E153" s="84" t="b">
        <v>0</v>
      </c>
      <c r="F153" s="84" t="b">
        <v>0</v>
      </c>
      <c r="G153" s="84" t="b">
        <v>0</v>
      </c>
    </row>
    <row r="154" spans="1:7" ht="15">
      <c r="A154" s="84" t="s">
        <v>1573</v>
      </c>
      <c r="B154" s="84">
        <v>2</v>
      </c>
      <c r="C154" s="122">
        <v>0.005291548111493484</v>
      </c>
      <c r="D154" s="84" t="s">
        <v>1247</v>
      </c>
      <c r="E154" s="84" t="b">
        <v>0</v>
      </c>
      <c r="F154" s="84" t="b">
        <v>0</v>
      </c>
      <c r="G154" s="84" t="b">
        <v>0</v>
      </c>
    </row>
    <row r="155" spans="1:7" ht="15">
      <c r="A155" s="84" t="s">
        <v>1574</v>
      </c>
      <c r="B155" s="84">
        <v>2</v>
      </c>
      <c r="C155" s="122">
        <v>0.005291548111493484</v>
      </c>
      <c r="D155" s="84" t="s">
        <v>1247</v>
      </c>
      <c r="E155" s="84" t="b">
        <v>0</v>
      </c>
      <c r="F155" s="84" t="b">
        <v>0</v>
      </c>
      <c r="G155" s="84" t="b">
        <v>0</v>
      </c>
    </row>
    <row r="156" spans="1:7" ht="15">
      <c r="A156" s="84" t="s">
        <v>1575</v>
      </c>
      <c r="B156" s="84">
        <v>2</v>
      </c>
      <c r="C156" s="122">
        <v>0.005291548111493484</v>
      </c>
      <c r="D156" s="84" t="s">
        <v>1247</v>
      </c>
      <c r="E156" s="84" t="b">
        <v>0</v>
      </c>
      <c r="F156" s="84" t="b">
        <v>0</v>
      </c>
      <c r="G156" s="84" t="b">
        <v>0</v>
      </c>
    </row>
    <row r="157" spans="1:7" ht="15">
      <c r="A157" s="84" t="s">
        <v>1576</v>
      </c>
      <c r="B157" s="84">
        <v>2</v>
      </c>
      <c r="C157" s="122">
        <v>0.005291548111493484</v>
      </c>
      <c r="D157" s="84" t="s">
        <v>1247</v>
      </c>
      <c r="E157" s="84" t="b">
        <v>0</v>
      </c>
      <c r="F157" s="84" t="b">
        <v>0</v>
      </c>
      <c r="G157" s="84" t="b">
        <v>0</v>
      </c>
    </row>
    <row r="158" spans="1:7" ht="15">
      <c r="A158" s="84" t="s">
        <v>1577</v>
      </c>
      <c r="B158" s="84">
        <v>2</v>
      </c>
      <c r="C158" s="122">
        <v>0.005291548111493484</v>
      </c>
      <c r="D158" s="84" t="s">
        <v>1247</v>
      </c>
      <c r="E158" s="84" t="b">
        <v>0</v>
      </c>
      <c r="F158" s="84" t="b">
        <v>1</v>
      </c>
      <c r="G158" s="84" t="b">
        <v>0</v>
      </c>
    </row>
    <row r="159" spans="1:7" ht="15">
      <c r="A159" s="84" t="s">
        <v>1578</v>
      </c>
      <c r="B159" s="84">
        <v>2</v>
      </c>
      <c r="C159" s="122">
        <v>0.005291548111493484</v>
      </c>
      <c r="D159" s="84" t="s">
        <v>1247</v>
      </c>
      <c r="E159" s="84" t="b">
        <v>0</v>
      </c>
      <c r="F159" s="84" t="b">
        <v>0</v>
      </c>
      <c r="G159" s="84" t="b">
        <v>0</v>
      </c>
    </row>
    <row r="160" spans="1:7" ht="15">
      <c r="A160" s="84" t="s">
        <v>1579</v>
      </c>
      <c r="B160" s="84">
        <v>2</v>
      </c>
      <c r="C160" s="122">
        <v>0.005291548111493484</v>
      </c>
      <c r="D160" s="84" t="s">
        <v>1247</v>
      </c>
      <c r="E160" s="84" t="b">
        <v>0</v>
      </c>
      <c r="F160" s="84" t="b">
        <v>0</v>
      </c>
      <c r="G160" s="84" t="b">
        <v>0</v>
      </c>
    </row>
    <row r="161" spans="1:7" ht="15">
      <c r="A161" s="84" t="s">
        <v>1580</v>
      </c>
      <c r="B161" s="84">
        <v>2</v>
      </c>
      <c r="C161" s="122">
        <v>0.005291548111493484</v>
      </c>
      <c r="D161" s="84" t="s">
        <v>1247</v>
      </c>
      <c r="E161" s="84" t="b">
        <v>0</v>
      </c>
      <c r="F161" s="84" t="b">
        <v>0</v>
      </c>
      <c r="G161" s="84" t="b">
        <v>0</v>
      </c>
    </row>
    <row r="162" spans="1:7" ht="15">
      <c r="A162" s="84" t="s">
        <v>1528</v>
      </c>
      <c r="B162" s="84">
        <v>2</v>
      </c>
      <c r="C162" s="122">
        <v>0.005291548111493484</v>
      </c>
      <c r="D162" s="84" t="s">
        <v>1247</v>
      </c>
      <c r="E162" s="84" t="b">
        <v>0</v>
      </c>
      <c r="F162" s="84" t="b">
        <v>0</v>
      </c>
      <c r="G162" s="84" t="b">
        <v>0</v>
      </c>
    </row>
    <row r="163" spans="1:7" ht="15">
      <c r="A163" s="84" t="s">
        <v>1529</v>
      </c>
      <c r="B163" s="84">
        <v>2</v>
      </c>
      <c r="C163" s="122">
        <v>0.005291548111493484</v>
      </c>
      <c r="D163" s="84" t="s">
        <v>1247</v>
      </c>
      <c r="E163" s="84" t="b">
        <v>0</v>
      </c>
      <c r="F163" s="84" t="b">
        <v>0</v>
      </c>
      <c r="G163" s="84" t="b">
        <v>0</v>
      </c>
    </row>
    <row r="164" spans="1:7" ht="15">
      <c r="A164" s="84" t="s">
        <v>1530</v>
      </c>
      <c r="B164" s="84">
        <v>2</v>
      </c>
      <c r="C164" s="122">
        <v>0.005291548111493484</v>
      </c>
      <c r="D164" s="84" t="s">
        <v>1247</v>
      </c>
      <c r="E164" s="84" t="b">
        <v>0</v>
      </c>
      <c r="F164" s="84" t="b">
        <v>0</v>
      </c>
      <c r="G164" s="84" t="b">
        <v>0</v>
      </c>
    </row>
    <row r="165" spans="1:7" ht="15">
      <c r="A165" s="84" t="s">
        <v>1531</v>
      </c>
      <c r="B165" s="84">
        <v>2</v>
      </c>
      <c r="C165" s="122">
        <v>0.005291548111493484</v>
      </c>
      <c r="D165" s="84" t="s">
        <v>1247</v>
      </c>
      <c r="E165" s="84" t="b">
        <v>0</v>
      </c>
      <c r="F165" s="84" t="b">
        <v>0</v>
      </c>
      <c r="G165" s="84" t="b">
        <v>0</v>
      </c>
    </row>
    <row r="166" spans="1:7" ht="15">
      <c r="A166" s="84" t="s">
        <v>1532</v>
      </c>
      <c r="B166" s="84">
        <v>2</v>
      </c>
      <c r="C166" s="122">
        <v>0.005291548111493484</v>
      </c>
      <c r="D166" s="84" t="s">
        <v>1247</v>
      </c>
      <c r="E166" s="84" t="b">
        <v>0</v>
      </c>
      <c r="F166" s="84" t="b">
        <v>0</v>
      </c>
      <c r="G166" s="84" t="b">
        <v>0</v>
      </c>
    </row>
    <row r="167" spans="1:7" ht="15">
      <c r="A167" s="84" t="s">
        <v>1533</v>
      </c>
      <c r="B167" s="84">
        <v>2</v>
      </c>
      <c r="C167" s="122">
        <v>0.005291548111493484</v>
      </c>
      <c r="D167" s="84" t="s">
        <v>1247</v>
      </c>
      <c r="E167" s="84" t="b">
        <v>0</v>
      </c>
      <c r="F167" s="84" t="b">
        <v>0</v>
      </c>
      <c r="G167" s="84" t="b">
        <v>0</v>
      </c>
    </row>
    <row r="168" spans="1:7" ht="15">
      <c r="A168" s="84" t="s">
        <v>1534</v>
      </c>
      <c r="B168" s="84">
        <v>2</v>
      </c>
      <c r="C168" s="122">
        <v>0.005291548111493484</v>
      </c>
      <c r="D168" s="84" t="s">
        <v>1247</v>
      </c>
      <c r="E168" s="84" t="b">
        <v>0</v>
      </c>
      <c r="F168" s="84" t="b">
        <v>0</v>
      </c>
      <c r="G168" s="84" t="b">
        <v>0</v>
      </c>
    </row>
    <row r="169" spans="1:7" ht="15">
      <c r="A169" s="84" t="s">
        <v>1535</v>
      </c>
      <c r="B169" s="84">
        <v>2</v>
      </c>
      <c r="C169" s="122">
        <v>0.005291548111493484</v>
      </c>
      <c r="D169" s="84" t="s">
        <v>1247</v>
      </c>
      <c r="E169" s="84" t="b">
        <v>1</v>
      </c>
      <c r="F169" s="84" t="b">
        <v>0</v>
      </c>
      <c r="G169" s="84" t="b">
        <v>0</v>
      </c>
    </row>
    <row r="170" spans="1:7" ht="15">
      <c r="A170" s="84" t="s">
        <v>1536</v>
      </c>
      <c r="B170" s="84">
        <v>2</v>
      </c>
      <c r="C170" s="122">
        <v>0.005291548111493484</v>
      </c>
      <c r="D170" s="84" t="s">
        <v>1247</v>
      </c>
      <c r="E170" s="84" t="b">
        <v>1</v>
      </c>
      <c r="F170" s="84" t="b">
        <v>0</v>
      </c>
      <c r="G170" s="84" t="b">
        <v>0</v>
      </c>
    </row>
    <row r="171" spans="1:7" ht="15">
      <c r="A171" s="84" t="s">
        <v>1537</v>
      </c>
      <c r="B171" s="84">
        <v>2</v>
      </c>
      <c r="C171" s="122">
        <v>0.005291548111493484</v>
      </c>
      <c r="D171" s="84" t="s">
        <v>1247</v>
      </c>
      <c r="E171" s="84" t="b">
        <v>0</v>
      </c>
      <c r="F171" s="84" t="b">
        <v>0</v>
      </c>
      <c r="G171" s="84" t="b">
        <v>0</v>
      </c>
    </row>
    <row r="172" spans="1:7" ht="15">
      <c r="A172" s="84" t="s">
        <v>1538</v>
      </c>
      <c r="B172" s="84">
        <v>2</v>
      </c>
      <c r="C172" s="122">
        <v>0.005291548111493484</v>
      </c>
      <c r="D172" s="84" t="s">
        <v>1247</v>
      </c>
      <c r="E172" s="84" t="b">
        <v>0</v>
      </c>
      <c r="F172" s="84" t="b">
        <v>0</v>
      </c>
      <c r="G172" s="84" t="b">
        <v>0</v>
      </c>
    </row>
    <row r="173" spans="1:7" ht="15">
      <c r="A173" s="84" t="s">
        <v>1539</v>
      </c>
      <c r="B173" s="84">
        <v>2</v>
      </c>
      <c r="C173" s="122">
        <v>0.005291548111493484</v>
      </c>
      <c r="D173" s="84" t="s">
        <v>1247</v>
      </c>
      <c r="E173" s="84" t="b">
        <v>0</v>
      </c>
      <c r="F173" s="84" t="b">
        <v>0</v>
      </c>
      <c r="G173" s="84" t="b">
        <v>0</v>
      </c>
    </row>
    <row r="174" spans="1:7" ht="15">
      <c r="A174" s="84" t="s">
        <v>1540</v>
      </c>
      <c r="B174" s="84">
        <v>2</v>
      </c>
      <c r="C174" s="122">
        <v>0.005291548111493484</v>
      </c>
      <c r="D174" s="84" t="s">
        <v>1247</v>
      </c>
      <c r="E174" s="84" t="b">
        <v>0</v>
      </c>
      <c r="F174" s="84" t="b">
        <v>0</v>
      </c>
      <c r="G174" s="84" t="b">
        <v>0</v>
      </c>
    </row>
    <row r="175" spans="1:7" ht="15">
      <c r="A175" s="84" t="s">
        <v>1541</v>
      </c>
      <c r="B175" s="84">
        <v>2</v>
      </c>
      <c r="C175" s="122">
        <v>0.005291548111493484</v>
      </c>
      <c r="D175" s="84" t="s">
        <v>1247</v>
      </c>
      <c r="E175" s="84" t="b">
        <v>0</v>
      </c>
      <c r="F175" s="84" t="b">
        <v>0</v>
      </c>
      <c r="G175" s="84" t="b">
        <v>0</v>
      </c>
    </row>
    <row r="176" spans="1:7" ht="15">
      <c r="A176" s="84" t="s">
        <v>1542</v>
      </c>
      <c r="B176" s="84">
        <v>2</v>
      </c>
      <c r="C176" s="122">
        <v>0.005291548111493484</v>
      </c>
      <c r="D176" s="84" t="s">
        <v>1247</v>
      </c>
      <c r="E176" s="84" t="b">
        <v>0</v>
      </c>
      <c r="F176" s="84" t="b">
        <v>0</v>
      </c>
      <c r="G176" s="84" t="b">
        <v>0</v>
      </c>
    </row>
    <row r="177" spans="1:7" ht="15">
      <c r="A177" s="84" t="s">
        <v>1543</v>
      </c>
      <c r="B177" s="84">
        <v>2</v>
      </c>
      <c r="C177" s="122">
        <v>0.005291548111493484</v>
      </c>
      <c r="D177" s="84" t="s">
        <v>1247</v>
      </c>
      <c r="E177" s="84" t="b">
        <v>0</v>
      </c>
      <c r="F177" s="84" t="b">
        <v>0</v>
      </c>
      <c r="G177" s="84" t="b">
        <v>0</v>
      </c>
    </row>
    <row r="178" spans="1:7" ht="15">
      <c r="A178" s="84" t="s">
        <v>1545</v>
      </c>
      <c r="B178" s="84">
        <v>2</v>
      </c>
      <c r="C178" s="122">
        <v>0.005291548111493484</v>
      </c>
      <c r="D178" s="84" t="s">
        <v>1247</v>
      </c>
      <c r="E178" s="84" t="b">
        <v>0</v>
      </c>
      <c r="F178" s="84" t="b">
        <v>0</v>
      </c>
      <c r="G178" s="84" t="b">
        <v>0</v>
      </c>
    </row>
    <row r="179" spans="1:7" ht="15">
      <c r="A179" s="84" t="s">
        <v>1546</v>
      </c>
      <c r="B179" s="84">
        <v>2</v>
      </c>
      <c r="C179" s="122">
        <v>0.005291548111493484</v>
      </c>
      <c r="D179" s="84" t="s">
        <v>1247</v>
      </c>
      <c r="E179" s="84" t="b">
        <v>0</v>
      </c>
      <c r="F179" s="84" t="b">
        <v>0</v>
      </c>
      <c r="G179" s="84" t="b">
        <v>0</v>
      </c>
    </row>
    <row r="180" spans="1:7" ht="15">
      <c r="A180" s="84" t="s">
        <v>1547</v>
      </c>
      <c r="B180" s="84">
        <v>2</v>
      </c>
      <c r="C180" s="122">
        <v>0.005291548111493484</v>
      </c>
      <c r="D180" s="84" t="s">
        <v>1247</v>
      </c>
      <c r="E180" s="84" t="b">
        <v>0</v>
      </c>
      <c r="F180" s="84" t="b">
        <v>0</v>
      </c>
      <c r="G180" s="84" t="b">
        <v>0</v>
      </c>
    </row>
    <row r="181" spans="1:7" ht="15">
      <c r="A181" s="84" t="s">
        <v>1548</v>
      </c>
      <c r="B181" s="84">
        <v>2</v>
      </c>
      <c r="C181" s="122">
        <v>0.005291548111493484</v>
      </c>
      <c r="D181" s="84" t="s">
        <v>1247</v>
      </c>
      <c r="E181" s="84" t="b">
        <v>0</v>
      </c>
      <c r="F181" s="84" t="b">
        <v>0</v>
      </c>
      <c r="G181" s="84" t="b">
        <v>0</v>
      </c>
    </row>
    <row r="182" spans="1:7" ht="15">
      <c r="A182" s="84" t="s">
        <v>1523</v>
      </c>
      <c r="B182" s="84">
        <v>2</v>
      </c>
      <c r="C182" s="122">
        <v>0.005291548111493484</v>
      </c>
      <c r="D182" s="84" t="s">
        <v>1247</v>
      </c>
      <c r="E182" s="84" t="b">
        <v>0</v>
      </c>
      <c r="F182" s="84" t="b">
        <v>0</v>
      </c>
      <c r="G182" s="84" t="b">
        <v>0</v>
      </c>
    </row>
    <row r="183" spans="1:7" ht="15">
      <c r="A183" s="84" t="s">
        <v>1549</v>
      </c>
      <c r="B183" s="84">
        <v>2</v>
      </c>
      <c r="C183" s="122">
        <v>0.005291548111493484</v>
      </c>
      <c r="D183" s="84" t="s">
        <v>1247</v>
      </c>
      <c r="E183" s="84" t="b">
        <v>0</v>
      </c>
      <c r="F183" s="84" t="b">
        <v>0</v>
      </c>
      <c r="G183" s="84" t="b">
        <v>0</v>
      </c>
    </row>
    <row r="184" spans="1:7" ht="15">
      <c r="A184" s="84" t="s">
        <v>1550</v>
      </c>
      <c r="B184" s="84">
        <v>2</v>
      </c>
      <c r="C184" s="122">
        <v>0.005291548111493484</v>
      </c>
      <c r="D184" s="84" t="s">
        <v>1247</v>
      </c>
      <c r="E184" s="84" t="b">
        <v>0</v>
      </c>
      <c r="F184" s="84" t="b">
        <v>0</v>
      </c>
      <c r="G184" s="84" t="b">
        <v>0</v>
      </c>
    </row>
    <row r="185" spans="1:7" ht="15">
      <c r="A185" s="84" t="s">
        <v>1551</v>
      </c>
      <c r="B185" s="84">
        <v>2</v>
      </c>
      <c r="C185" s="122">
        <v>0.005291548111493484</v>
      </c>
      <c r="D185" s="84" t="s">
        <v>1247</v>
      </c>
      <c r="E185" s="84" t="b">
        <v>0</v>
      </c>
      <c r="F185" s="84" t="b">
        <v>0</v>
      </c>
      <c r="G185" s="84" t="b">
        <v>0</v>
      </c>
    </row>
    <row r="186" spans="1:7" ht="15">
      <c r="A186" s="84" t="s">
        <v>1552</v>
      </c>
      <c r="B186" s="84">
        <v>2</v>
      </c>
      <c r="C186" s="122">
        <v>0.005291548111493484</v>
      </c>
      <c r="D186" s="84" t="s">
        <v>1247</v>
      </c>
      <c r="E186" s="84" t="b">
        <v>0</v>
      </c>
      <c r="F186" s="84" t="b">
        <v>0</v>
      </c>
      <c r="G186" s="84" t="b">
        <v>0</v>
      </c>
    </row>
    <row r="187" spans="1:7" ht="15">
      <c r="A187" s="84" t="s">
        <v>1553</v>
      </c>
      <c r="B187" s="84">
        <v>2</v>
      </c>
      <c r="C187" s="122">
        <v>0.005291548111493484</v>
      </c>
      <c r="D187" s="84" t="s">
        <v>1247</v>
      </c>
      <c r="E187" s="84" t="b">
        <v>0</v>
      </c>
      <c r="F187" s="84" t="b">
        <v>0</v>
      </c>
      <c r="G187" s="84" t="b">
        <v>0</v>
      </c>
    </row>
    <row r="188" spans="1:7" ht="15">
      <c r="A188" s="84" t="s">
        <v>1554</v>
      </c>
      <c r="B188" s="84">
        <v>2</v>
      </c>
      <c r="C188" s="122">
        <v>0.006404413160158849</v>
      </c>
      <c r="D188" s="84" t="s">
        <v>1247</v>
      </c>
      <c r="E188" s="84" t="b">
        <v>0</v>
      </c>
      <c r="F188" s="84" t="b">
        <v>0</v>
      </c>
      <c r="G188" s="84" t="b">
        <v>0</v>
      </c>
    </row>
    <row r="189" spans="1:7" ht="15">
      <c r="A189" s="84" t="s">
        <v>1562</v>
      </c>
      <c r="B189" s="84">
        <v>2</v>
      </c>
      <c r="C189" s="122">
        <v>0.005291548111493484</v>
      </c>
      <c r="D189" s="84" t="s">
        <v>1247</v>
      </c>
      <c r="E189" s="84" t="b">
        <v>0</v>
      </c>
      <c r="F189" s="84" t="b">
        <v>0</v>
      </c>
      <c r="G189" s="84" t="b">
        <v>0</v>
      </c>
    </row>
    <row r="190" spans="1:7" ht="15">
      <c r="A190" s="84" t="s">
        <v>217</v>
      </c>
      <c r="B190" s="84">
        <v>2</v>
      </c>
      <c r="C190" s="122">
        <v>0.005291548111493484</v>
      </c>
      <c r="D190" s="84" t="s">
        <v>1247</v>
      </c>
      <c r="E190" s="84" t="b">
        <v>0</v>
      </c>
      <c r="F190" s="84" t="b">
        <v>0</v>
      </c>
      <c r="G190" s="84" t="b">
        <v>0</v>
      </c>
    </row>
    <row r="191" spans="1:7" ht="15">
      <c r="A191" s="84" t="s">
        <v>1563</v>
      </c>
      <c r="B191" s="84">
        <v>2</v>
      </c>
      <c r="C191" s="122">
        <v>0.005291548111493484</v>
      </c>
      <c r="D191" s="84" t="s">
        <v>1247</v>
      </c>
      <c r="E191" s="84" t="b">
        <v>0</v>
      </c>
      <c r="F191" s="84" t="b">
        <v>0</v>
      </c>
      <c r="G191" s="84" t="b">
        <v>0</v>
      </c>
    </row>
    <row r="192" spans="1:7" ht="15">
      <c r="A192" s="84" t="s">
        <v>1564</v>
      </c>
      <c r="B192" s="84">
        <v>2</v>
      </c>
      <c r="C192" s="122">
        <v>0.005291548111493484</v>
      </c>
      <c r="D192" s="84" t="s">
        <v>1247</v>
      </c>
      <c r="E192" s="84" t="b">
        <v>0</v>
      </c>
      <c r="F192" s="84" t="b">
        <v>0</v>
      </c>
      <c r="G192" s="84" t="b">
        <v>0</v>
      </c>
    </row>
    <row r="193" spans="1:7" ht="15">
      <c r="A193" s="84" t="s">
        <v>1565</v>
      </c>
      <c r="B193" s="84">
        <v>2</v>
      </c>
      <c r="C193" s="122">
        <v>0.005291548111493484</v>
      </c>
      <c r="D193" s="84" t="s">
        <v>1247</v>
      </c>
      <c r="E193" s="84" t="b">
        <v>1</v>
      </c>
      <c r="F193" s="84" t="b">
        <v>0</v>
      </c>
      <c r="G193" s="84" t="b">
        <v>0</v>
      </c>
    </row>
    <row r="194" spans="1:7" ht="15">
      <c r="A194" s="84" t="s">
        <v>1566</v>
      </c>
      <c r="B194" s="84">
        <v>2</v>
      </c>
      <c r="C194" s="122">
        <v>0.005291548111493484</v>
      </c>
      <c r="D194" s="84" t="s">
        <v>1247</v>
      </c>
      <c r="E194" s="84" t="b">
        <v>0</v>
      </c>
      <c r="F194" s="84" t="b">
        <v>0</v>
      </c>
      <c r="G194" s="84" t="b">
        <v>0</v>
      </c>
    </row>
    <row r="195" spans="1:7" ht="15">
      <c r="A195" s="84" t="s">
        <v>1567</v>
      </c>
      <c r="B195" s="84">
        <v>2</v>
      </c>
      <c r="C195" s="122">
        <v>0.005291548111493484</v>
      </c>
      <c r="D195" s="84" t="s">
        <v>1247</v>
      </c>
      <c r="E195" s="84" t="b">
        <v>0</v>
      </c>
      <c r="F195" s="84" t="b">
        <v>0</v>
      </c>
      <c r="G195" s="84" t="b">
        <v>0</v>
      </c>
    </row>
    <row r="196" spans="1:7" ht="15">
      <c r="A196" s="84" t="s">
        <v>1568</v>
      </c>
      <c r="B196" s="84">
        <v>2</v>
      </c>
      <c r="C196" s="122">
        <v>0.005291548111493484</v>
      </c>
      <c r="D196" s="84" t="s">
        <v>1247</v>
      </c>
      <c r="E196" s="84" t="b">
        <v>0</v>
      </c>
      <c r="F196" s="84" t="b">
        <v>0</v>
      </c>
      <c r="G196" s="84" t="b">
        <v>0</v>
      </c>
    </row>
    <row r="197" spans="1:7" ht="15">
      <c r="A197" s="84" t="s">
        <v>281</v>
      </c>
      <c r="B197" s="84">
        <v>4</v>
      </c>
      <c r="C197" s="122">
        <v>0</v>
      </c>
      <c r="D197" s="84" t="s">
        <v>1249</v>
      </c>
      <c r="E197" s="84" t="b">
        <v>0</v>
      </c>
      <c r="F197" s="84" t="b">
        <v>0</v>
      </c>
      <c r="G197" s="84" t="b">
        <v>0</v>
      </c>
    </row>
    <row r="198" spans="1:7" ht="15">
      <c r="A198" s="84" t="s">
        <v>280</v>
      </c>
      <c r="B198" s="84">
        <v>4</v>
      </c>
      <c r="C198" s="122">
        <v>0</v>
      </c>
      <c r="D198" s="84" t="s">
        <v>1249</v>
      </c>
      <c r="E198" s="84" t="b">
        <v>0</v>
      </c>
      <c r="F198" s="84" t="b">
        <v>0</v>
      </c>
      <c r="G198" s="84" t="b">
        <v>0</v>
      </c>
    </row>
    <row r="199" spans="1:7" ht="15">
      <c r="A199" s="84" t="s">
        <v>279</v>
      </c>
      <c r="B199" s="84">
        <v>4</v>
      </c>
      <c r="C199" s="122">
        <v>0</v>
      </c>
      <c r="D199" s="84" t="s">
        <v>1249</v>
      </c>
      <c r="E199" s="84" t="b">
        <v>0</v>
      </c>
      <c r="F199" s="84" t="b">
        <v>0</v>
      </c>
      <c r="G199" s="84" t="b">
        <v>0</v>
      </c>
    </row>
    <row r="200" spans="1:7" ht="15">
      <c r="A200" s="84" t="s">
        <v>278</v>
      </c>
      <c r="B200" s="84">
        <v>4</v>
      </c>
      <c r="C200" s="122">
        <v>0</v>
      </c>
      <c r="D200" s="84" t="s">
        <v>1249</v>
      </c>
      <c r="E200" s="84" t="b">
        <v>0</v>
      </c>
      <c r="F200" s="84" t="b">
        <v>0</v>
      </c>
      <c r="G200" s="84" t="b">
        <v>0</v>
      </c>
    </row>
    <row r="201" spans="1:7" ht="15">
      <c r="A201" s="84" t="s">
        <v>277</v>
      </c>
      <c r="B201" s="84">
        <v>4</v>
      </c>
      <c r="C201" s="122">
        <v>0</v>
      </c>
      <c r="D201" s="84" t="s">
        <v>1249</v>
      </c>
      <c r="E201" s="84" t="b">
        <v>0</v>
      </c>
      <c r="F201" s="84" t="b">
        <v>0</v>
      </c>
      <c r="G201" s="84" t="b">
        <v>0</v>
      </c>
    </row>
    <row r="202" spans="1:7" ht="15">
      <c r="A202" s="84" t="s">
        <v>276</v>
      </c>
      <c r="B202" s="84">
        <v>4</v>
      </c>
      <c r="C202" s="122">
        <v>0</v>
      </c>
      <c r="D202" s="84" t="s">
        <v>1249</v>
      </c>
      <c r="E202" s="84" t="b">
        <v>0</v>
      </c>
      <c r="F202" s="84" t="b">
        <v>0</v>
      </c>
      <c r="G202" s="84" t="b">
        <v>0</v>
      </c>
    </row>
    <row r="203" spans="1:7" ht="15">
      <c r="A203" s="84" t="s">
        <v>262</v>
      </c>
      <c r="B203" s="84">
        <v>4</v>
      </c>
      <c r="C203" s="122">
        <v>0</v>
      </c>
      <c r="D203" s="84" t="s">
        <v>1249</v>
      </c>
      <c r="E203" s="84" t="b">
        <v>0</v>
      </c>
      <c r="F203" s="84" t="b">
        <v>0</v>
      </c>
      <c r="G203" s="84" t="b">
        <v>0</v>
      </c>
    </row>
    <row r="204" spans="1:7" ht="15">
      <c r="A204" s="84" t="s">
        <v>275</v>
      </c>
      <c r="B204" s="84">
        <v>4</v>
      </c>
      <c r="C204" s="122">
        <v>0</v>
      </c>
      <c r="D204" s="84" t="s">
        <v>1249</v>
      </c>
      <c r="E204" s="84" t="b">
        <v>0</v>
      </c>
      <c r="F204" s="84" t="b">
        <v>0</v>
      </c>
      <c r="G204" s="84" t="b">
        <v>0</v>
      </c>
    </row>
    <row r="205" spans="1:7" ht="15">
      <c r="A205" s="84" t="s">
        <v>248</v>
      </c>
      <c r="B205" s="84">
        <v>3</v>
      </c>
      <c r="C205" s="122">
        <v>0.007349337447547055</v>
      </c>
      <c r="D205" s="84" t="s">
        <v>1249</v>
      </c>
      <c r="E205" s="84" t="b">
        <v>0</v>
      </c>
      <c r="F205" s="84" t="b">
        <v>0</v>
      </c>
      <c r="G205" s="84" t="b">
        <v>0</v>
      </c>
    </row>
    <row r="206" spans="1:7" ht="15">
      <c r="A206" s="84" t="s">
        <v>249</v>
      </c>
      <c r="B206" s="84">
        <v>3</v>
      </c>
      <c r="C206" s="122">
        <v>0.007349337447547055</v>
      </c>
      <c r="D206" s="84" t="s">
        <v>1249</v>
      </c>
      <c r="E206" s="84" t="b">
        <v>0</v>
      </c>
      <c r="F206" s="84" t="b">
        <v>0</v>
      </c>
      <c r="G206" s="84" t="b">
        <v>0</v>
      </c>
    </row>
    <row r="207" spans="1:7" ht="15">
      <c r="A207" s="84" t="s">
        <v>251</v>
      </c>
      <c r="B207" s="84">
        <v>3</v>
      </c>
      <c r="C207" s="122">
        <v>0.007349337447547055</v>
      </c>
      <c r="D207" s="84" t="s">
        <v>1249</v>
      </c>
      <c r="E207" s="84" t="b">
        <v>0</v>
      </c>
      <c r="F207" s="84" t="b">
        <v>0</v>
      </c>
      <c r="G207" s="84" t="b">
        <v>0</v>
      </c>
    </row>
    <row r="208" spans="1:7" ht="15">
      <c r="A208" s="84" t="s">
        <v>1544</v>
      </c>
      <c r="B208" s="84">
        <v>2</v>
      </c>
      <c r="C208" s="122">
        <v>0.011805097869175734</v>
      </c>
      <c r="D208" s="84" t="s">
        <v>1249</v>
      </c>
      <c r="E208" s="84" t="b">
        <v>0</v>
      </c>
      <c r="F208" s="84" t="b">
        <v>0</v>
      </c>
      <c r="G208" s="84" t="b">
        <v>0</v>
      </c>
    </row>
    <row r="209" spans="1:7" ht="15">
      <c r="A209" s="84" t="s">
        <v>273</v>
      </c>
      <c r="B209" s="84">
        <v>2</v>
      </c>
      <c r="C209" s="122">
        <v>0</v>
      </c>
      <c r="D209" s="84" t="s">
        <v>1250</v>
      </c>
      <c r="E209" s="84" t="b">
        <v>0</v>
      </c>
      <c r="F209" s="84" t="b">
        <v>0</v>
      </c>
      <c r="G209" s="84" t="b">
        <v>0</v>
      </c>
    </row>
    <row r="210" spans="1:7" ht="15">
      <c r="A210" s="84" t="s">
        <v>272</v>
      </c>
      <c r="B210" s="84">
        <v>2</v>
      </c>
      <c r="C210" s="122">
        <v>0</v>
      </c>
      <c r="D210" s="84" t="s">
        <v>1250</v>
      </c>
      <c r="E210" s="84" t="b">
        <v>0</v>
      </c>
      <c r="F210" s="84" t="b">
        <v>0</v>
      </c>
      <c r="G210" s="84" t="b">
        <v>0</v>
      </c>
    </row>
    <row r="211" spans="1:7" ht="15">
      <c r="A211" s="84" t="s">
        <v>271</v>
      </c>
      <c r="B211" s="84">
        <v>2</v>
      </c>
      <c r="C211" s="122">
        <v>0</v>
      </c>
      <c r="D211" s="84" t="s">
        <v>1250</v>
      </c>
      <c r="E211" s="84" t="b">
        <v>0</v>
      </c>
      <c r="F211" s="84" t="b">
        <v>0</v>
      </c>
      <c r="G211" s="84" t="b">
        <v>0</v>
      </c>
    </row>
    <row r="212" spans="1:7" ht="15">
      <c r="A212" s="84" t="s">
        <v>270</v>
      </c>
      <c r="B212" s="84">
        <v>2</v>
      </c>
      <c r="C212" s="122">
        <v>0</v>
      </c>
      <c r="D212" s="84" t="s">
        <v>1250</v>
      </c>
      <c r="E212" s="84" t="b">
        <v>0</v>
      </c>
      <c r="F212" s="84" t="b">
        <v>0</v>
      </c>
      <c r="G212" s="84" t="b">
        <v>0</v>
      </c>
    </row>
    <row r="213" spans="1:7" ht="15">
      <c r="A213" s="84" t="s">
        <v>269</v>
      </c>
      <c r="B213" s="84">
        <v>2</v>
      </c>
      <c r="C213" s="122">
        <v>0</v>
      </c>
      <c r="D213" s="84" t="s">
        <v>1250</v>
      </c>
      <c r="E213" s="84" t="b">
        <v>0</v>
      </c>
      <c r="F213" s="84" t="b">
        <v>0</v>
      </c>
      <c r="G213" s="84" t="b">
        <v>0</v>
      </c>
    </row>
    <row r="214" spans="1:7" ht="15">
      <c r="A214" s="84" t="s">
        <v>268</v>
      </c>
      <c r="B214" s="84">
        <v>2</v>
      </c>
      <c r="C214" s="122">
        <v>0</v>
      </c>
      <c r="D214" s="84" t="s">
        <v>1250</v>
      </c>
      <c r="E214" s="84" t="b">
        <v>0</v>
      </c>
      <c r="F214" s="84" t="b">
        <v>0</v>
      </c>
      <c r="G214" s="84" t="b">
        <v>0</v>
      </c>
    </row>
    <row r="215" spans="1:7" ht="15">
      <c r="A215" s="84" t="s">
        <v>267</v>
      </c>
      <c r="B215" s="84">
        <v>2</v>
      </c>
      <c r="C215" s="122">
        <v>0</v>
      </c>
      <c r="D215" s="84" t="s">
        <v>1250</v>
      </c>
      <c r="E215" s="84" t="b">
        <v>0</v>
      </c>
      <c r="F215" s="84" t="b">
        <v>0</v>
      </c>
      <c r="G215" s="84" t="b">
        <v>0</v>
      </c>
    </row>
    <row r="216" spans="1:7" ht="15">
      <c r="A216" s="84" t="s">
        <v>266</v>
      </c>
      <c r="B216" s="84">
        <v>2</v>
      </c>
      <c r="C216" s="122">
        <v>0</v>
      </c>
      <c r="D216" s="84" t="s">
        <v>1250</v>
      </c>
      <c r="E216" s="84" t="b">
        <v>0</v>
      </c>
      <c r="F216" s="84" t="b">
        <v>0</v>
      </c>
      <c r="G216" s="84" t="b">
        <v>0</v>
      </c>
    </row>
    <row r="217" spans="1:7" ht="15">
      <c r="A217" s="84" t="s">
        <v>1341</v>
      </c>
      <c r="B217" s="84">
        <v>2</v>
      </c>
      <c r="C217" s="122">
        <v>0</v>
      </c>
      <c r="D217" s="84" t="s">
        <v>1253</v>
      </c>
      <c r="E217" s="84" t="b">
        <v>0</v>
      </c>
      <c r="F217" s="84" t="b">
        <v>0</v>
      </c>
      <c r="G217" s="84" t="b">
        <v>0</v>
      </c>
    </row>
    <row r="218" spans="1:7" ht="15">
      <c r="A218" s="84" t="s">
        <v>1342</v>
      </c>
      <c r="B218" s="84">
        <v>2</v>
      </c>
      <c r="C218" s="122">
        <v>0</v>
      </c>
      <c r="D218" s="84" t="s">
        <v>1253</v>
      </c>
      <c r="E218" s="84" t="b">
        <v>0</v>
      </c>
      <c r="F218" s="84" t="b">
        <v>0</v>
      </c>
      <c r="G21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1587</v>
      </c>
      <c r="B1" s="13" t="s">
        <v>1588</v>
      </c>
      <c r="C1" s="13" t="s">
        <v>1581</v>
      </c>
      <c r="D1" s="13" t="s">
        <v>1582</v>
      </c>
      <c r="E1" s="13" t="s">
        <v>1589</v>
      </c>
      <c r="F1" s="13" t="s">
        <v>144</v>
      </c>
      <c r="G1" s="13" t="s">
        <v>1590</v>
      </c>
      <c r="H1" s="13" t="s">
        <v>1591</v>
      </c>
      <c r="I1" s="13" t="s">
        <v>1592</v>
      </c>
      <c r="J1" s="13" t="s">
        <v>1593</v>
      </c>
      <c r="K1" s="13" t="s">
        <v>1594</v>
      </c>
      <c r="L1" s="13" t="s">
        <v>1595</v>
      </c>
    </row>
    <row r="2" spans="1:12" ht="15">
      <c r="A2" s="84" t="s">
        <v>1326</v>
      </c>
      <c r="B2" s="84" t="s">
        <v>262</v>
      </c>
      <c r="C2" s="84">
        <v>28</v>
      </c>
      <c r="D2" s="122">
        <v>0.0148487657222551</v>
      </c>
      <c r="E2" s="122">
        <v>1.1167772578396993</v>
      </c>
      <c r="F2" s="84" t="s">
        <v>1583</v>
      </c>
      <c r="G2" s="84" t="b">
        <v>0</v>
      </c>
      <c r="H2" s="84" t="b">
        <v>0</v>
      </c>
      <c r="I2" s="84" t="b">
        <v>0</v>
      </c>
      <c r="J2" s="84" t="b">
        <v>0</v>
      </c>
      <c r="K2" s="84" t="b">
        <v>0</v>
      </c>
      <c r="L2" s="84" t="b">
        <v>0</v>
      </c>
    </row>
    <row r="3" spans="1:12" ht="15">
      <c r="A3" s="84" t="s">
        <v>1331</v>
      </c>
      <c r="B3" s="84" t="s">
        <v>1326</v>
      </c>
      <c r="C3" s="84">
        <v>20</v>
      </c>
      <c r="D3" s="122">
        <v>0.014923189906053354</v>
      </c>
      <c r="E3" s="122">
        <v>1.3205277853632593</v>
      </c>
      <c r="F3" s="84" t="s">
        <v>1583</v>
      </c>
      <c r="G3" s="84" t="b">
        <v>0</v>
      </c>
      <c r="H3" s="84" t="b">
        <v>0</v>
      </c>
      <c r="I3" s="84" t="b">
        <v>0</v>
      </c>
      <c r="J3" s="84" t="b">
        <v>0</v>
      </c>
      <c r="K3" s="84" t="b">
        <v>0</v>
      </c>
      <c r="L3" s="84" t="b">
        <v>0</v>
      </c>
    </row>
    <row r="4" spans="1:12" ht="15">
      <c r="A4" s="84" t="s">
        <v>262</v>
      </c>
      <c r="B4" s="84" t="s">
        <v>1332</v>
      </c>
      <c r="C4" s="84">
        <v>20</v>
      </c>
      <c r="D4" s="122">
        <v>0.014923189906053354</v>
      </c>
      <c r="E4" s="122">
        <v>1.098679035746903</v>
      </c>
      <c r="F4" s="84" t="s">
        <v>1583</v>
      </c>
      <c r="G4" s="84" t="b">
        <v>0</v>
      </c>
      <c r="H4" s="84" t="b">
        <v>0</v>
      </c>
      <c r="I4" s="84" t="b">
        <v>0</v>
      </c>
      <c r="J4" s="84" t="b">
        <v>0</v>
      </c>
      <c r="K4" s="84" t="b">
        <v>0</v>
      </c>
      <c r="L4" s="84" t="b">
        <v>0</v>
      </c>
    </row>
    <row r="5" spans="1:12" ht="15">
      <c r="A5" s="84" t="s">
        <v>1332</v>
      </c>
      <c r="B5" s="84" t="s">
        <v>1330</v>
      </c>
      <c r="C5" s="84">
        <v>20</v>
      </c>
      <c r="D5" s="122">
        <v>0.014923189906053354</v>
      </c>
      <c r="E5" s="122">
        <v>1.4666558210414975</v>
      </c>
      <c r="F5" s="84" t="s">
        <v>1583</v>
      </c>
      <c r="G5" s="84" t="b">
        <v>0</v>
      </c>
      <c r="H5" s="84" t="b">
        <v>0</v>
      </c>
      <c r="I5" s="84" t="b">
        <v>0</v>
      </c>
      <c r="J5" s="84" t="b">
        <v>1</v>
      </c>
      <c r="K5" s="84" t="b">
        <v>0</v>
      </c>
      <c r="L5" s="84" t="b">
        <v>0</v>
      </c>
    </row>
    <row r="6" spans="1:12" ht="15">
      <c r="A6" s="84" t="s">
        <v>1330</v>
      </c>
      <c r="B6" s="84" t="s">
        <v>1333</v>
      </c>
      <c r="C6" s="84">
        <v>20</v>
      </c>
      <c r="D6" s="122">
        <v>0.014923189906053354</v>
      </c>
      <c r="E6" s="122">
        <v>1.4666558210414975</v>
      </c>
      <c r="F6" s="84" t="s">
        <v>1583</v>
      </c>
      <c r="G6" s="84" t="b">
        <v>1</v>
      </c>
      <c r="H6" s="84" t="b">
        <v>0</v>
      </c>
      <c r="I6" s="84" t="b">
        <v>0</v>
      </c>
      <c r="J6" s="84" t="b">
        <v>0</v>
      </c>
      <c r="K6" s="84" t="b">
        <v>0</v>
      </c>
      <c r="L6" s="84" t="b">
        <v>0</v>
      </c>
    </row>
    <row r="7" spans="1:12" ht="15">
      <c r="A7" s="84" t="s">
        <v>1333</v>
      </c>
      <c r="B7" s="84" t="s">
        <v>1334</v>
      </c>
      <c r="C7" s="84">
        <v>20</v>
      </c>
      <c r="D7" s="122">
        <v>0.014923189906053354</v>
      </c>
      <c r="E7" s="122">
        <v>1.4878451201114355</v>
      </c>
      <c r="F7" s="84" t="s">
        <v>1583</v>
      </c>
      <c r="G7" s="84" t="b">
        <v>0</v>
      </c>
      <c r="H7" s="84" t="b">
        <v>0</v>
      </c>
      <c r="I7" s="84" t="b">
        <v>0</v>
      </c>
      <c r="J7" s="84" t="b">
        <v>0</v>
      </c>
      <c r="K7" s="84" t="b">
        <v>0</v>
      </c>
      <c r="L7" s="84" t="b">
        <v>0</v>
      </c>
    </row>
    <row r="8" spans="1:12" ht="15">
      <c r="A8" s="84" t="s">
        <v>1334</v>
      </c>
      <c r="B8" s="84" t="s">
        <v>1327</v>
      </c>
      <c r="C8" s="84">
        <v>20</v>
      </c>
      <c r="D8" s="122">
        <v>0.014923189906053354</v>
      </c>
      <c r="E8" s="122">
        <v>1.4464524349532104</v>
      </c>
      <c r="F8" s="84" t="s">
        <v>1583</v>
      </c>
      <c r="G8" s="84" t="b">
        <v>0</v>
      </c>
      <c r="H8" s="84" t="b">
        <v>0</v>
      </c>
      <c r="I8" s="84" t="b">
        <v>0</v>
      </c>
      <c r="J8" s="84" t="b">
        <v>0</v>
      </c>
      <c r="K8" s="84" t="b">
        <v>0</v>
      </c>
      <c r="L8" s="84" t="b">
        <v>0</v>
      </c>
    </row>
    <row r="9" spans="1:12" ht="15">
      <c r="A9" s="84" t="s">
        <v>1327</v>
      </c>
      <c r="B9" s="84" t="s">
        <v>1328</v>
      </c>
      <c r="C9" s="84">
        <v>20</v>
      </c>
      <c r="D9" s="122">
        <v>0.014923189906053354</v>
      </c>
      <c r="E9" s="122">
        <v>1.4050597497949855</v>
      </c>
      <c r="F9" s="84" t="s">
        <v>1583</v>
      </c>
      <c r="G9" s="84" t="b">
        <v>0</v>
      </c>
      <c r="H9" s="84" t="b">
        <v>0</v>
      </c>
      <c r="I9" s="84" t="b">
        <v>0</v>
      </c>
      <c r="J9" s="84" t="b">
        <v>0</v>
      </c>
      <c r="K9" s="84" t="b">
        <v>0</v>
      </c>
      <c r="L9" s="84" t="b">
        <v>0</v>
      </c>
    </row>
    <row r="10" spans="1:12" ht="15">
      <c r="A10" s="84" t="s">
        <v>263</v>
      </c>
      <c r="B10" s="84" t="s">
        <v>1331</v>
      </c>
      <c r="C10" s="84">
        <v>19</v>
      </c>
      <c r="D10" s="122">
        <v>0.014802217263796316</v>
      </c>
      <c r="E10" s="122">
        <v>1.2614487427443584</v>
      </c>
      <c r="F10" s="84" t="s">
        <v>1583</v>
      </c>
      <c r="G10" s="84" t="b">
        <v>0</v>
      </c>
      <c r="H10" s="84" t="b">
        <v>0</v>
      </c>
      <c r="I10" s="84" t="b">
        <v>0</v>
      </c>
      <c r="J10" s="84" t="b">
        <v>0</v>
      </c>
      <c r="K10" s="84" t="b">
        <v>0</v>
      </c>
      <c r="L10" s="84" t="b">
        <v>0</v>
      </c>
    </row>
    <row r="11" spans="1:12" ht="15">
      <c r="A11" s="84" t="s">
        <v>1509</v>
      </c>
      <c r="B11" s="84" t="s">
        <v>1510</v>
      </c>
      <c r="C11" s="84">
        <v>5</v>
      </c>
      <c r="D11" s="122">
        <v>0.008177326216010843</v>
      </c>
      <c r="E11" s="122">
        <v>1.9315426193441483</v>
      </c>
      <c r="F11" s="84" t="s">
        <v>1583</v>
      </c>
      <c r="G11" s="84" t="b">
        <v>0</v>
      </c>
      <c r="H11" s="84" t="b">
        <v>0</v>
      </c>
      <c r="I11" s="84" t="b">
        <v>0</v>
      </c>
      <c r="J11" s="84" t="b">
        <v>0</v>
      </c>
      <c r="K11" s="84" t="b">
        <v>0</v>
      </c>
      <c r="L11" s="84" t="b">
        <v>0</v>
      </c>
    </row>
    <row r="12" spans="1:12" ht="15">
      <c r="A12" s="84" t="s">
        <v>1510</v>
      </c>
      <c r="B12" s="84" t="s">
        <v>1511</v>
      </c>
      <c r="C12" s="84">
        <v>5</v>
      </c>
      <c r="D12" s="122">
        <v>0.008177326216010843</v>
      </c>
      <c r="E12" s="122">
        <v>2.010723865391773</v>
      </c>
      <c r="F12" s="84" t="s">
        <v>1583</v>
      </c>
      <c r="G12" s="84" t="b">
        <v>0</v>
      </c>
      <c r="H12" s="84" t="b">
        <v>0</v>
      </c>
      <c r="I12" s="84" t="b">
        <v>0</v>
      </c>
      <c r="J12" s="84" t="b">
        <v>0</v>
      </c>
      <c r="K12" s="84" t="b">
        <v>0</v>
      </c>
      <c r="L12" s="84" t="b">
        <v>0</v>
      </c>
    </row>
    <row r="13" spans="1:12" ht="15">
      <c r="A13" s="84" t="s">
        <v>1511</v>
      </c>
      <c r="B13" s="84" t="s">
        <v>1512</v>
      </c>
      <c r="C13" s="84">
        <v>5</v>
      </c>
      <c r="D13" s="122">
        <v>0.008177326216010843</v>
      </c>
      <c r="E13" s="122">
        <v>2.089905111439398</v>
      </c>
      <c r="F13" s="84" t="s">
        <v>1583</v>
      </c>
      <c r="G13" s="84" t="b">
        <v>0</v>
      </c>
      <c r="H13" s="84" t="b">
        <v>0</v>
      </c>
      <c r="I13" s="84" t="b">
        <v>0</v>
      </c>
      <c r="J13" s="84" t="b">
        <v>0</v>
      </c>
      <c r="K13" s="84" t="b">
        <v>0</v>
      </c>
      <c r="L13" s="84" t="b">
        <v>0</v>
      </c>
    </row>
    <row r="14" spans="1:12" ht="15">
      <c r="A14" s="84" t="s">
        <v>1512</v>
      </c>
      <c r="B14" s="84" t="s">
        <v>1302</v>
      </c>
      <c r="C14" s="84">
        <v>5</v>
      </c>
      <c r="D14" s="122">
        <v>0.008177326216010843</v>
      </c>
      <c r="E14" s="122">
        <v>1.7888751157754168</v>
      </c>
      <c r="F14" s="84" t="s">
        <v>1583</v>
      </c>
      <c r="G14" s="84" t="b">
        <v>0</v>
      </c>
      <c r="H14" s="84" t="b">
        <v>0</v>
      </c>
      <c r="I14" s="84" t="b">
        <v>0</v>
      </c>
      <c r="J14" s="84" t="b">
        <v>0</v>
      </c>
      <c r="K14" s="84" t="b">
        <v>0</v>
      </c>
      <c r="L14" s="84" t="b">
        <v>0</v>
      </c>
    </row>
    <row r="15" spans="1:12" ht="15">
      <c r="A15" s="84" t="s">
        <v>1302</v>
      </c>
      <c r="B15" s="84" t="s">
        <v>1326</v>
      </c>
      <c r="C15" s="84">
        <v>5</v>
      </c>
      <c r="D15" s="122">
        <v>0.008177326216010843</v>
      </c>
      <c r="E15" s="122">
        <v>1.0406870887692163</v>
      </c>
      <c r="F15" s="84" t="s">
        <v>1583</v>
      </c>
      <c r="G15" s="84" t="b">
        <v>0</v>
      </c>
      <c r="H15" s="84" t="b">
        <v>0</v>
      </c>
      <c r="I15" s="84" t="b">
        <v>0</v>
      </c>
      <c r="J15" s="84" t="b">
        <v>0</v>
      </c>
      <c r="K15" s="84" t="b">
        <v>0</v>
      </c>
      <c r="L15" s="84" t="b">
        <v>0</v>
      </c>
    </row>
    <row r="16" spans="1:12" ht="15">
      <c r="A16" s="84" t="s">
        <v>262</v>
      </c>
      <c r="B16" s="84" t="s">
        <v>1509</v>
      </c>
      <c r="C16" s="84">
        <v>5</v>
      </c>
      <c r="D16" s="122">
        <v>0.008177326216010843</v>
      </c>
      <c r="E16" s="122">
        <v>0.843406530643597</v>
      </c>
      <c r="F16" s="84" t="s">
        <v>1583</v>
      </c>
      <c r="G16" s="84" t="b">
        <v>0</v>
      </c>
      <c r="H16" s="84" t="b">
        <v>0</v>
      </c>
      <c r="I16" s="84" t="b">
        <v>0</v>
      </c>
      <c r="J16" s="84" t="b">
        <v>0</v>
      </c>
      <c r="K16" s="84" t="b">
        <v>0</v>
      </c>
      <c r="L16" s="84" t="b">
        <v>0</v>
      </c>
    </row>
    <row r="17" spans="1:12" ht="15">
      <c r="A17" s="84" t="s">
        <v>1513</v>
      </c>
      <c r="B17" s="84" t="s">
        <v>1514</v>
      </c>
      <c r="C17" s="84">
        <v>5</v>
      </c>
      <c r="D17" s="122">
        <v>0.008177326216010843</v>
      </c>
      <c r="E17" s="122">
        <v>2.089905111439398</v>
      </c>
      <c r="F17" s="84" t="s">
        <v>1583</v>
      </c>
      <c r="G17" s="84" t="b">
        <v>0</v>
      </c>
      <c r="H17" s="84" t="b">
        <v>0</v>
      </c>
      <c r="I17" s="84" t="b">
        <v>0</v>
      </c>
      <c r="J17" s="84" t="b">
        <v>0</v>
      </c>
      <c r="K17" s="84" t="b">
        <v>0</v>
      </c>
      <c r="L17" s="84" t="b">
        <v>0</v>
      </c>
    </row>
    <row r="18" spans="1:12" ht="15">
      <c r="A18" s="84" t="s">
        <v>263</v>
      </c>
      <c r="B18" s="84" t="s">
        <v>262</v>
      </c>
      <c r="C18" s="84">
        <v>5</v>
      </c>
      <c r="D18" s="122">
        <v>0.008177326216010843</v>
      </c>
      <c r="E18" s="122">
        <v>0.31059728385581215</v>
      </c>
      <c r="F18" s="84" t="s">
        <v>1583</v>
      </c>
      <c r="G18" s="84" t="b">
        <v>0</v>
      </c>
      <c r="H18" s="84" t="b">
        <v>0</v>
      </c>
      <c r="I18" s="84" t="b">
        <v>0</v>
      </c>
      <c r="J18" s="84" t="b">
        <v>0</v>
      </c>
      <c r="K18" s="84" t="b">
        <v>0</v>
      </c>
      <c r="L18" s="84" t="b">
        <v>0</v>
      </c>
    </row>
    <row r="19" spans="1:12" ht="15">
      <c r="A19" s="84" t="s">
        <v>263</v>
      </c>
      <c r="B19" s="84" t="s">
        <v>1509</v>
      </c>
      <c r="C19" s="84">
        <v>4</v>
      </c>
      <c r="D19" s="122">
        <v>0.007114445983196011</v>
      </c>
      <c r="E19" s="122">
        <v>0.9315426193441483</v>
      </c>
      <c r="F19" s="84" t="s">
        <v>1583</v>
      </c>
      <c r="G19" s="84" t="b">
        <v>0</v>
      </c>
      <c r="H19" s="84" t="b">
        <v>0</v>
      </c>
      <c r="I19" s="84" t="b">
        <v>0</v>
      </c>
      <c r="J19" s="84" t="b">
        <v>0</v>
      </c>
      <c r="K19" s="84" t="b">
        <v>0</v>
      </c>
      <c r="L19" s="84" t="b">
        <v>0</v>
      </c>
    </row>
    <row r="20" spans="1:12" ht="15">
      <c r="A20" s="84" t="s">
        <v>281</v>
      </c>
      <c r="B20" s="84" t="s">
        <v>280</v>
      </c>
      <c r="C20" s="84">
        <v>4</v>
      </c>
      <c r="D20" s="122">
        <v>0.007114445983196011</v>
      </c>
      <c r="E20" s="122">
        <v>2.1868151244474543</v>
      </c>
      <c r="F20" s="84" t="s">
        <v>1583</v>
      </c>
      <c r="G20" s="84" t="b">
        <v>0</v>
      </c>
      <c r="H20" s="84" t="b">
        <v>0</v>
      </c>
      <c r="I20" s="84" t="b">
        <v>0</v>
      </c>
      <c r="J20" s="84" t="b">
        <v>0</v>
      </c>
      <c r="K20" s="84" t="b">
        <v>0</v>
      </c>
      <c r="L20" s="84" t="b">
        <v>0</v>
      </c>
    </row>
    <row r="21" spans="1:12" ht="15">
      <c r="A21" s="84" t="s">
        <v>280</v>
      </c>
      <c r="B21" s="84" t="s">
        <v>279</v>
      </c>
      <c r="C21" s="84">
        <v>4</v>
      </c>
      <c r="D21" s="122">
        <v>0.007114445983196011</v>
      </c>
      <c r="E21" s="122">
        <v>2.1868151244474543</v>
      </c>
      <c r="F21" s="84" t="s">
        <v>1583</v>
      </c>
      <c r="G21" s="84" t="b">
        <v>0</v>
      </c>
      <c r="H21" s="84" t="b">
        <v>0</v>
      </c>
      <c r="I21" s="84" t="b">
        <v>0</v>
      </c>
      <c r="J21" s="84" t="b">
        <v>0</v>
      </c>
      <c r="K21" s="84" t="b">
        <v>0</v>
      </c>
      <c r="L21" s="84" t="b">
        <v>0</v>
      </c>
    </row>
    <row r="22" spans="1:12" ht="15">
      <c r="A22" s="84" t="s">
        <v>279</v>
      </c>
      <c r="B22" s="84" t="s">
        <v>278</v>
      </c>
      <c r="C22" s="84">
        <v>4</v>
      </c>
      <c r="D22" s="122">
        <v>0.007114445983196011</v>
      </c>
      <c r="E22" s="122">
        <v>2.1868151244474543</v>
      </c>
      <c r="F22" s="84" t="s">
        <v>1583</v>
      </c>
      <c r="G22" s="84" t="b">
        <v>0</v>
      </c>
      <c r="H22" s="84" t="b">
        <v>0</v>
      </c>
      <c r="I22" s="84" t="b">
        <v>0</v>
      </c>
      <c r="J22" s="84" t="b">
        <v>0</v>
      </c>
      <c r="K22" s="84" t="b">
        <v>0</v>
      </c>
      <c r="L22" s="84" t="b">
        <v>0</v>
      </c>
    </row>
    <row r="23" spans="1:12" ht="15">
      <c r="A23" s="84" t="s">
        <v>278</v>
      </c>
      <c r="B23" s="84" t="s">
        <v>277</v>
      </c>
      <c r="C23" s="84">
        <v>4</v>
      </c>
      <c r="D23" s="122">
        <v>0.007114445983196011</v>
      </c>
      <c r="E23" s="122">
        <v>2.1868151244474543</v>
      </c>
      <c r="F23" s="84" t="s">
        <v>1583</v>
      </c>
      <c r="G23" s="84" t="b">
        <v>0</v>
      </c>
      <c r="H23" s="84" t="b">
        <v>0</v>
      </c>
      <c r="I23" s="84" t="b">
        <v>0</v>
      </c>
      <c r="J23" s="84" t="b">
        <v>0</v>
      </c>
      <c r="K23" s="84" t="b">
        <v>0</v>
      </c>
      <c r="L23" s="84" t="b">
        <v>0</v>
      </c>
    </row>
    <row r="24" spans="1:12" ht="15">
      <c r="A24" s="84" t="s">
        <v>277</v>
      </c>
      <c r="B24" s="84" t="s">
        <v>276</v>
      </c>
      <c r="C24" s="84">
        <v>4</v>
      </c>
      <c r="D24" s="122">
        <v>0.007114445983196011</v>
      </c>
      <c r="E24" s="122">
        <v>2.1868151244474543</v>
      </c>
      <c r="F24" s="84" t="s">
        <v>1583</v>
      </c>
      <c r="G24" s="84" t="b">
        <v>0</v>
      </c>
      <c r="H24" s="84" t="b">
        <v>0</v>
      </c>
      <c r="I24" s="84" t="b">
        <v>0</v>
      </c>
      <c r="J24" s="84" t="b">
        <v>0</v>
      </c>
      <c r="K24" s="84" t="b">
        <v>0</v>
      </c>
      <c r="L24" s="84" t="b">
        <v>0</v>
      </c>
    </row>
    <row r="25" spans="1:12" ht="15">
      <c r="A25" s="84" t="s">
        <v>262</v>
      </c>
      <c r="B25" s="84" t="s">
        <v>275</v>
      </c>
      <c r="C25" s="84">
        <v>4</v>
      </c>
      <c r="D25" s="122">
        <v>0.007114445983196011</v>
      </c>
      <c r="E25" s="122">
        <v>1.098679035746903</v>
      </c>
      <c r="F25" s="84" t="s">
        <v>1583</v>
      </c>
      <c r="G25" s="84" t="b">
        <v>0</v>
      </c>
      <c r="H25" s="84" t="b">
        <v>0</v>
      </c>
      <c r="I25" s="84" t="b">
        <v>0</v>
      </c>
      <c r="J25" s="84" t="b">
        <v>0</v>
      </c>
      <c r="K25" s="84" t="b">
        <v>0</v>
      </c>
      <c r="L25" s="84" t="b">
        <v>0</v>
      </c>
    </row>
    <row r="26" spans="1:12" ht="15">
      <c r="A26" s="84" t="s">
        <v>1308</v>
      </c>
      <c r="B26" s="84" t="s">
        <v>1519</v>
      </c>
      <c r="C26" s="84">
        <v>3</v>
      </c>
      <c r="D26" s="122">
        <v>0.005889477337950775</v>
      </c>
      <c r="E26" s="122">
        <v>2.1868151244474543</v>
      </c>
      <c r="F26" s="84" t="s">
        <v>1583</v>
      </c>
      <c r="G26" s="84" t="b">
        <v>0</v>
      </c>
      <c r="H26" s="84" t="b">
        <v>0</v>
      </c>
      <c r="I26" s="84" t="b">
        <v>0</v>
      </c>
      <c r="J26" s="84" t="b">
        <v>0</v>
      </c>
      <c r="K26" s="84" t="b">
        <v>0</v>
      </c>
      <c r="L26" s="84" t="b">
        <v>0</v>
      </c>
    </row>
    <row r="27" spans="1:12" ht="15">
      <c r="A27" s="84" t="s">
        <v>1519</v>
      </c>
      <c r="B27" s="84" t="s">
        <v>1302</v>
      </c>
      <c r="C27" s="84">
        <v>3</v>
      </c>
      <c r="D27" s="122">
        <v>0.005889477337950775</v>
      </c>
      <c r="E27" s="122">
        <v>1.7888751157754168</v>
      </c>
      <c r="F27" s="84" t="s">
        <v>1583</v>
      </c>
      <c r="G27" s="84" t="b">
        <v>0</v>
      </c>
      <c r="H27" s="84" t="b">
        <v>0</v>
      </c>
      <c r="I27" s="84" t="b">
        <v>0</v>
      </c>
      <c r="J27" s="84" t="b">
        <v>0</v>
      </c>
      <c r="K27" s="84" t="b">
        <v>0</v>
      </c>
      <c r="L27" s="84" t="b">
        <v>0</v>
      </c>
    </row>
    <row r="28" spans="1:12" ht="15">
      <c r="A28" s="84" t="s">
        <v>1302</v>
      </c>
      <c r="B28" s="84" t="s">
        <v>1520</v>
      </c>
      <c r="C28" s="84">
        <v>3</v>
      </c>
      <c r="D28" s="122">
        <v>0.005889477337950775</v>
      </c>
      <c r="E28" s="122">
        <v>1.7888751157754168</v>
      </c>
      <c r="F28" s="84" t="s">
        <v>1583</v>
      </c>
      <c r="G28" s="84" t="b">
        <v>0</v>
      </c>
      <c r="H28" s="84" t="b">
        <v>0</v>
      </c>
      <c r="I28" s="84" t="b">
        <v>0</v>
      </c>
      <c r="J28" s="84" t="b">
        <v>0</v>
      </c>
      <c r="K28" s="84" t="b">
        <v>0</v>
      </c>
      <c r="L28" s="84" t="b">
        <v>0</v>
      </c>
    </row>
    <row r="29" spans="1:12" ht="15">
      <c r="A29" s="84" t="s">
        <v>1520</v>
      </c>
      <c r="B29" s="84" t="s">
        <v>1516</v>
      </c>
      <c r="C29" s="84">
        <v>3</v>
      </c>
      <c r="D29" s="122">
        <v>0.005889477337950775</v>
      </c>
      <c r="E29" s="122">
        <v>2.1868151244474543</v>
      </c>
      <c r="F29" s="84" t="s">
        <v>1583</v>
      </c>
      <c r="G29" s="84" t="b">
        <v>0</v>
      </c>
      <c r="H29" s="84" t="b">
        <v>0</v>
      </c>
      <c r="I29" s="84" t="b">
        <v>0</v>
      </c>
      <c r="J29" s="84" t="b">
        <v>0</v>
      </c>
      <c r="K29" s="84" t="b">
        <v>0</v>
      </c>
      <c r="L29" s="84" t="b">
        <v>0</v>
      </c>
    </row>
    <row r="30" spans="1:12" ht="15">
      <c r="A30" s="84" t="s">
        <v>1516</v>
      </c>
      <c r="B30" s="84" t="s">
        <v>1326</v>
      </c>
      <c r="C30" s="84">
        <v>3</v>
      </c>
      <c r="D30" s="122">
        <v>0.005889477337950775</v>
      </c>
      <c r="E30" s="122">
        <v>1.2167783478248975</v>
      </c>
      <c r="F30" s="84" t="s">
        <v>1583</v>
      </c>
      <c r="G30" s="84" t="b">
        <v>0</v>
      </c>
      <c r="H30" s="84" t="b">
        <v>0</v>
      </c>
      <c r="I30" s="84" t="b">
        <v>0</v>
      </c>
      <c r="J30" s="84" t="b">
        <v>0</v>
      </c>
      <c r="K30" s="84" t="b">
        <v>0</v>
      </c>
      <c r="L30" s="84" t="b">
        <v>0</v>
      </c>
    </row>
    <row r="31" spans="1:12" ht="15">
      <c r="A31" s="84" t="s">
        <v>262</v>
      </c>
      <c r="B31" s="84" t="s">
        <v>1521</v>
      </c>
      <c r="C31" s="84">
        <v>3</v>
      </c>
      <c r="D31" s="122">
        <v>0.005889477337950775</v>
      </c>
      <c r="E31" s="122">
        <v>1.098679035746903</v>
      </c>
      <c r="F31" s="84" t="s">
        <v>1583</v>
      </c>
      <c r="G31" s="84" t="b">
        <v>0</v>
      </c>
      <c r="H31" s="84" t="b">
        <v>0</v>
      </c>
      <c r="I31" s="84" t="b">
        <v>0</v>
      </c>
      <c r="J31" s="84" t="b">
        <v>0</v>
      </c>
      <c r="K31" s="84" t="b">
        <v>0</v>
      </c>
      <c r="L31" s="84" t="b">
        <v>0</v>
      </c>
    </row>
    <row r="32" spans="1:12" ht="15">
      <c r="A32" s="84" t="s">
        <v>275</v>
      </c>
      <c r="B32" s="84" t="s">
        <v>249</v>
      </c>
      <c r="C32" s="84">
        <v>3</v>
      </c>
      <c r="D32" s="122">
        <v>0.005889477337950775</v>
      </c>
      <c r="E32" s="122">
        <v>2.311753861055754</v>
      </c>
      <c r="F32" s="84" t="s">
        <v>1583</v>
      </c>
      <c r="G32" s="84" t="b">
        <v>0</v>
      </c>
      <c r="H32" s="84" t="b">
        <v>0</v>
      </c>
      <c r="I32" s="84" t="b">
        <v>0</v>
      </c>
      <c r="J32" s="84" t="b">
        <v>0</v>
      </c>
      <c r="K32" s="84" t="b">
        <v>0</v>
      </c>
      <c r="L32" s="84" t="b">
        <v>0</v>
      </c>
    </row>
    <row r="33" spans="1:12" ht="15">
      <c r="A33" s="84" t="s">
        <v>251</v>
      </c>
      <c r="B33" s="84" t="s">
        <v>281</v>
      </c>
      <c r="C33" s="84">
        <v>3</v>
      </c>
      <c r="D33" s="122">
        <v>0.005889477337950775</v>
      </c>
      <c r="E33" s="122">
        <v>2.1868151244474543</v>
      </c>
      <c r="F33" s="84" t="s">
        <v>1583</v>
      </c>
      <c r="G33" s="84" t="b">
        <v>0</v>
      </c>
      <c r="H33" s="84" t="b">
        <v>0</v>
      </c>
      <c r="I33" s="84" t="b">
        <v>0</v>
      </c>
      <c r="J33" s="84" t="b">
        <v>0</v>
      </c>
      <c r="K33" s="84" t="b">
        <v>0</v>
      </c>
      <c r="L33" s="84" t="b">
        <v>0</v>
      </c>
    </row>
    <row r="34" spans="1:12" ht="15">
      <c r="A34" s="84" t="s">
        <v>263</v>
      </c>
      <c r="B34" s="84" t="s">
        <v>1308</v>
      </c>
      <c r="C34" s="84">
        <v>2</v>
      </c>
      <c r="D34" s="122">
        <v>0.0044465287394975074</v>
      </c>
      <c r="E34" s="122">
        <v>1.1076338783998294</v>
      </c>
      <c r="F34" s="84" t="s">
        <v>1583</v>
      </c>
      <c r="G34" s="84" t="b">
        <v>0</v>
      </c>
      <c r="H34" s="84" t="b">
        <v>0</v>
      </c>
      <c r="I34" s="84" t="b">
        <v>0</v>
      </c>
      <c r="J34" s="84" t="b">
        <v>0</v>
      </c>
      <c r="K34" s="84" t="b">
        <v>0</v>
      </c>
      <c r="L34" s="84" t="b">
        <v>0</v>
      </c>
    </row>
    <row r="35" spans="1:12" ht="15">
      <c r="A35" s="84" t="s">
        <v>1522</v>
      </c>
      <c r="B35" s="84" t="s">
        <v>1528</v>
      </c>
      <c r="C35" s="84">
        <v>2</v>
      </c>
      <c r="D35" s="122">
        <v>0.0044465287394975074</v>
      </c>
      <c r="E35" s="122">
        <v>2.311753861055754</v>
      </c>
      <c r="F35" s="84" t="s">
        <v>1583</v>
      </c>
      <c r="G35" s="84" t="b">
        <v>0</v>
      </c>
      <c r="H35" s="84" t="b">
        <v>0</v>
      </c>
      <c r="I35" s="84" t="b">
        <v>0</v>
      </c>
      <c r="J35" s="84" t="b">
        <v>0</v>
      </c>
      <c r="K35" s="84" t="b">
        <v>0</v>
      </c>
      <c r="L35" s="84" t="b">
        <v>0</v>
      </c>
    </row>
    <row r="36" spans="1:12" ht="15">
      <c r="A36" s="84" t="s">
        <v>1528</v>
      </c>
      <c r="B36" s="84" t="s">
        <v>1529</v>
      </c>
      <c r="C36" s="84">
        <v>2</v>
      </c>
      <c r="D36" s="122">
        <v>0.0044465287394975074</v>
      </c>
      <c r="E36" s="122">
        <v>2.4878451201114355</v>
      </c>
      <c r="F36" s="84" t="s">
        <v>1583</v>
      </c>
      <c r="G36" s="84" t="b">
        <v>0</v>
      </c>
      <c r="H36" s="84" t="b">
        <v>0</v>
      </c>
      <c r="I36" s="84" t="b">
        <v>0</v>
      </c>
      <c r="J36" s="84" t="b">
        <v>0</v>
      </c>
      <c r="K36" s="84" t="b">
        <v>0</v>
      </c>
      <c r="L36" s="84" t="b">
        <v>0</v>
      </c>
    </row>
    <row r="37" spans="1:12" ht="15">
      <c r="A37" s="84" t="s">
        <v>1529</v>
      </c>
      <c r="B37" s="84" t="s">
        <v>1513</v>
      </c>
      <c r="C37" s="84">
        <v>2</v>
      </c>
      <c r="D37" s="122">
        <v>0.0044465287394975074</v>
      </c>
      <c r="E37" s="122">
        <v>2.089905111439398</v>
      </c>
      <c r="F37" s="84" t="s">
        <v>1583</v>
      </c>
      <c r="G37" s="84" t="b">
        <v>0</v>
      </c>
      <c r="H37" s="84" t="b">
        <v>0</v>
      </c>
      <c r="I37" s="84" t="b">
        <v>0</v>
      </c>
      <c r="J37" s="84" t="b">
        <v>0</v>
      </c>
      <c r="K37" s="84" t="b">
        <v>0</v>
      </c>
      <c r="L37" s="84" t="b">
        <v>0</v>
      </c>
    </row>
    <row r="38" spans="1:12" ht="15">
      <c r="A38" s="84" t="s">
        <v>1514</v>
      </c>
      <c r="B38" s="84" t="s">
        <v>1530</v>
      </c>
      <c r="C38" s="84">
        <v>2</v>
      </c>
      <c r="D38" s="122">
        <v>0.0044465287394975074</v>
      </c>
      <c r="E38" s="122">
        <v>2.089905111439398</v>
      </c>
      <c r="F38" s="84" t="s">
        <v>1583</v>
      </c>
      <c r="G38" s="84" t="b">
        <v>0</v>
      </c>
      <c r="H38" s="84" t="b">
        <v>0</v>
      </c>
      <c r="I38" s="84" t="b">
        <v>0</v>
      </c>
      <c r="J38" s="84" t="b">
        <v>0</v>
      </c>
      <c r="K38" s="84" t="b">
        <v>0</v>
      </c>
      <c r="L38" s="84" t="b">
        <v>0</v>
      </c>
    </row>
    <row r="39" spans="1:12" ht="15">
      <c r="A39" s="84" t="s">
        <v>1530</v>
      </c>
      <c r="B39" s="84" t="s">
        <v>1531</v>
      </c>
      <c r="C39" s="84">
        <v>2</v>
      </c>
      <c r="D39" s="122">
        <v>0.0044465287394975074</v>
      </c>
      <c r="E39" s="122">
        <v>2.4878451201114355</v>
      </c>
      <c r="F39" s="84" t="s">
        <v>1583</v>
      </c>
      <c r="G39" s="84" t="b">
        <v>0</v>
      </c>
      <c r="H39" s="84" t="b">
        <v>0</v>
      </c>
      <c r="I39" s="84" t="b">
        <v>0</v>
      </c>
      <c r="J39" s="84" t="b">
        <v>0</v>
      </c>
      <c r="K39" s="84" t="b">
        <v>0</v>
      </c>
      <c r="L39" s="84" t="b">
        <v>0</v>
      </c>
    </row>
    <row r="40" spans="1:12" ht="15">
      <c r="A40" s="84" t="s">
        <v>1531</v>
      </c>
      <c r="B40" s="84" t="s">
        <v>1532</v>
      </c>
      <c r="C40" s="84">
        <v>2</v>
      </c>
      <c r="D40" s="122">
        <v>0.0044465287394975074</v>
      </c>
      <c r="E40" s="122">
        <v>2.4878451201114355</v>
      </c>
      <c r="F40" s="84" t="s">
        <v>1583</v>
      </c>
      <c r="G40" s="84" t="b">
        <v>0</v>
      </c>
      <c r="H40" s="84" t="b">
        <v>0</v>
      </c>
      <c r="I40" s="84" t="b">
        <v>0</v>
      </c>
      <c r="J40" s="84" t="b">
        <v>0</v>
      </c>
      <c r="K40" s="84" t="b">
        <v>0</v>
      </c>
      <c r="L40" s="84" t="b">
        <v>0</v>
      </c>
    </row>
    <row r="41" spans="1:12" ht="15">
      <c r="A41" s="84" t="s">
        <v>1532</v>
      </c>
      <c r="B41" s="84" t="s">
        <v>1533</v>
      </c>
      <c r="C41" s="84">
        <v>2</v>
      </c>
      <c r="D41" s="122">
        <v>0.0044465287394975074</v>
      </c>
      <c r="E41" s="122">
        <v>2.4878451201114355</v>
      </c>
      <c r="F41" s="84" t="s">
        <v>1583</v>
      </c>
      <c r="G41" s="84" t="b">
        <v>0</v>
      </c>
      <c r="H41" s="84" t="b">
        <v>0</v>
      </c>
      <c r="I41" s="84" t="b">
        <v>0</v>
      </c>
      <c r="J41" s="84" t="b">
        <v>0</v>
      </c>
      <c r="K41" s="84" t="b">
        <v>0</v>
      </c>
      <c r="L41" s="84" t="b">
        <v>0</v>
      </c>
    </row>
    <row r="42" spans="1:12" ht="15">
      <c r="A42" s="84" t="s">
        <v>1533</v>
      </c>
      <c r="B42" s="84" t="s">
        <v>1534</v>
      </c>
      <c r="C42" s="84">
        <v>2</v>
      </c>
      <c r="D42" s="122">
        <v>0.0044465287394975074</v>
      </c>
      <c r="E42" s="122">
        <v>2.4878451201114355</v>
      </c>
      <c r="F42" s="84" t="s">
        <v>1583</v>
      </c>
      <c r="G42" s="84" t="b">
        <v>0</v>
      </c>
      <c r="H42" s="84" t="b">
        <v>0</v>
      </c>
      <c r="I42" s="84" t="b">
        <v>0</v>
      </c>
      <c r="J42" s="84" t="b">
        <v>0</v>
      </c>
      <c r="K42" s="84" t="b">
        <v>0</v>
      </c>
      <c r="L42" s="84" t="b">
        <v>0</v>
      </c>
    </row>
    <row r="43" spans="1:12" ht="15">
      <c r="A43" s="84" t="s">
        <v>262</v>
      </c>
      <c r="B43" s="84" t="s">
        <v>1535</v>
      </c>
      <c r="C43" s="84">
        <v>2</v>
      </c>
      <c r="D43" s="122">
        <v>0.0044465287394975074</v>
      </c>
      <c r="E43" s="122">
        <v>1.098679035746903</v>
      </c>
      <c r="F43" s="84" t="s">
        <v>1583</v>
      </c>
      <c r="G43" s="84" t="b">
        <v>0</v>
      </c>
      <c r="H43" s="84" t="b">
        <v>0</v>
      </c>
      <c r="I43" s="84" t="b">
        <v>0</v>
      </c>
      <c r="J43" s="84" t="b">
        <v>1</v>
      </c>
      <c r="K43" s="84" t="b">
        <v>0</v>
      </c>
      <c r="L43" s="84" t="b">
        <v>0</v>
      </c>
    </row>
    <row r="44" spans="1:12" ht="15">
      <c r="A44" s="84" t="s">
        <v>1535</v>
      </c>
      <c r="B44" s="84" t="s">
        <v>1536</v>
      </c>
      <c r="C44" s="84">
        <v>2</v>
      </c>
      <c r="D44" s="122">
        <v>0.0044465287394975074</v>
      </c>
      <c r="E44" s="122">
        <v>2.4878451201114355</v>
      </c>
      <c r="F44" s="84" t="s">
        <v>1583</v>
      </c>
      <c r="G44" s="84" t="b">
        <v>1</v>
      </c>
      <c r="H44" s="84" t="b">
        <v>0</v>
      </c>
      <c r="I44" s="84" t="b">
        <v>0</v>
      </c>
      <c r="J44" s="84" t="b">
        <v>1</v>
      </c>
      <c r="K44" s="84" t="b">
        <v>0</v>
      </c>
      <c r="L44" s="84" t="b">
        <v>0</v>
      </c>
    </row>
    <row r="45" spans="1:12" ht="15">
      <c r="A45" s="84" t="s">
        <v>1536</v>
      </c>
      <c r="B45" s="84" t="s">
        <v>1513</v>
      </c>
      <c r="C45" s="84">
        <v>2</v>
      </c>
      <c r="D45" s="122">
        <v>0.0044465287394975074</v>
      </c>
      <c r="E45" s="122">
        <v>2.089905111439398</v>
      </c>
      <c r="F45" s="84" t="s">
        <v>1583</v>
      </c>
      <c r="G45" s="84" t="b">
        <v>1</v>
      </c>
      <c r="H45" s="84" t="b">
        <v>0</v>
      </c>
      <c r="I45" s="84" t="b">
        <v>0</v>
      </c>
      <c r="J45" s="84" t="b">
        <v>0</v>
      </c>
      <c r="K45" s="84" t="b">
        <v>0</v>
      </c>
      <c r="L45" s="84" t="b">
        <v>0</v>
      </c>
    </row>
    <row r="46" spans="1:12" ht="15">
      <c r="A46" s="84" t="s">
        <v>1514</v>
      </c>
      <c r="B46" s="84" t="s">
        <v>1537</v>
      </c>
      <c r="C46" s="84">
        <v>2</v>
      </c>
      <c r="D46" s="122">
        <v>0.0044465287394975074</v>
      </c>
      <c r="E46" s="122">
        <v>2.089905111439398</v>
      </c>
      <c r="F46" s="84" t="s">
        <v>1583</v>
      </c>
      <c r="G46" s="84" t="b">
        <v>0</v>
      </c>
      <c r="H46" s="84" t="b">
        <v>0</v>
      </c>
      <c r="I46" s="84" t="b">
        <v>0</v>
      </c>
      <c r="J46" s="84" t="b">
        <v>0</v>
      </c>
      <c r="K46" s="84" t="b">
        <v>0</v>
      </c>
      <c r="L46" s="84" t="b">
        <v>0</v>
      </c>
    </row>
    <row r="47" spans="1:12" ht="15">
      <c r="A47" s="84" t="s">
        <v>1537</v>
      </c>
      <c r="B47" s="84" t="s">
        <v>1327</v>
      </c>
      <c r="C47" s="84">
        <v>2</v>
      </c>
      <c r="D47" s="122">
        <v>0.0044465287394975074</v>
      </c>
      <c r="E47" s="122">
        <v>1.4464524349532104</v>
      </c>
      <c r="F47" s="84" t="s">
        <v>1583</v>
      </c>
      <c r="G47" s="84" t="b">
        <v>0</v>
      </c>
      <c r="H47" s="84" t="b">
        <v>0</v>
      </c>
      <c r="I47" s="84" t="b">
        <v>0</v>
      </c>
      <c r="J47" s="84" t="b">
        <v>0</v>
      </c>
      <c r="K47" s="84" t="b">
        <v>0</v>
      </c>
      <c r="L47" s="84" t="b">
        <v>0</v>
      </c>
    </row>
    <row r="48" spans="1:12" ht="15">
      <c r="A48" s="84" t="s">
        <v>1327</v>
      </c>
      <c r="B48" s="84" t="s">
        <v>1538</v>
      </c>
      <c r="C48" s="84">
        <v>2</v>
      </c>
      <c r="D48" s="122">
        <v>0.0044465287394975074</v>
      </c>
      <c r="E48" s="122">
        <v>1.4464524349532104</v>
      </c>
      <c r="F48" s="84" t="s">
        <v>1583</v>
      </c>
      <c r="G48" s="84" t="b">
        <v>0</v>
      </c>
      <c r="H48" s="84" t="b">
        <v>0</v>
      </c>
      <c r="I48" s="84" t="b">
        <v>0</v>
      </c>
      <c r="J48" s="84" t="b">
        <v>0</v>
      </c>
      <c r="K48" s="84" t="b">
        <v>0</v>
      </c>
      <c r="L48" s="84" t="b">
        <v>0</v>
      </c>
    </row>
    <row r="49" spans="1:12" ht="15">
      <c r="A49" s="84" t="s">
        <v>1538</v>
      </c>
      <c r="B49" s="84" t="s">
        <v>1539</v>
      </c>
      <c r="C49" s="84">
        <v>2</v>
      </c>
      <c r="D49" s="122">
        <v>0.0044465287394975074</v>
      </c>
      <c r="E49" s="122">
        <v>2.4878451201114355</v>
      </c>
      <c r="F49" s="84" t="s">
        <v>1583</v>
      </c>
      <c r="G49" s="84" t="b">
        <v>0</v>
      </c>
      <c r="H49" s="84" t="b">
        <v>0</v>
      </c>
      <c r="I49" s="84" t="b">
        <v>0</v>
      </c>
      <c r="J49" s="84" t="b">
        <v>0</v>
      </c>
      <c r="K49" s="84" t="b">
        <v>0</v>
      </c>
      <c r="L49" s="84" t="b">
        <v>0</v>
      </c>
    </row>
    <row r="50" spans="1:12" ht="15">
      <c r="A50" s="84" t="s">
        <v>1539</v>
      </c>
      <c r="B50" s="84" t="s">
        <v>1540</v>
      </c>
      <c r="C50" s="84">
        <v>2</v>
      </c>
      <c r="D50" s="122">
        <v>0.0044465287394975074</v>
      </c>
      <c r="E50" s="122">
        <v>2.4878451201114355</v>
      </c>
      <c r="F50" s="84" t="s">
        <v>1583</v>
      </c>
      <c r="G50" s="84" t="b">
        <v>0</v>
      </c>
      <c r="H50" s="84" t="b">
        <v>0</v>
      </c>
      <c r="I50" s="84" t="b">
        <v>0</v>
      </c>
      <c r="J50" s="84" t="b">
        <v>0</v>
      </c>
      <c r="K50" s="84" t="b">
        <v>0</v>
      </c>
      <c r="L50" s="84" t="b">
        <v>0</v>
      </c>
    </row>
    <row r="51" spans="1:12" ht="15">
      <c r="A51" s="84" t="s">
        <v>1540</v>
      </c>
      <c r="B51" s="84" t="s">
        <v>1541</v>
      </c>
      <c r="C51" s="84">
        <v>2</v>
      </c>
      <c r="D51" s="122">
        <v>0.0044465287394975074</v>
      </c>
      <c r="E51" s="122">
        <v>2.4878451201114355</v>
      </c>
      <c r="F51" s="84" t="s">
        <v>1583</v>
      </c>
      <c r="G51" s="84" t="b">
        <v>0</v>
      </c>
      <c r="H51" s="84" t="b">
        <v>0</v>
      </c>
      <c r="I51" s="84" t="b">
        <v>0</v>
      </c>
      <c r="J51" s="84" t="b">
        <v>0</v>
      </c>
      <c r="K51" s="84" t="b">
        <v>0</v>
      </c>
      <c r="L51" s="84" t="b">
        <v>0</v>
      </c>
    </row>
    <row r="52" spans="1:12" ht="15">
      <c r="A52" s="84" t="s">
        <v>1541</v>
      </c>
      <c r="B52" s="84" t="s">
        <v>1542</v>
      </c>
      <c r="C52" s="84">
        <v>2</v>
      </c>
      <c r="D52" s="122">
        <v>0.0044465287394975074</v>
      </c>
      <c r="E52" s="122">
        <v>2.4878451201114355</v>
      </c>
      <c r="F52" s="84" t="s">
        <v>1583</v>
      </c>
      <c r="G52" s="84" t="b">
        <v>0</v>
      </c>
      <c r="H52" s="84" t="b">
        <v>0</v>
      </c>
      <c r="I52" s="84" t="b">
        <v>0</v>
      </c>
      <c r="J52" s="84" t="b">
        <v>0</v>
      </c>
      <c r="K52" s="84" t="b">
        <v>0</v>
      </c>
      <c r="L52" s="84" t="b">
        <v>0</v>
      </c>
    </row>
    <row r="53" spans="1:12" ht="15">
      <c r="A53" s="84" t="s">
        <v>1542</v>
      </c>
      <c r="B53" s="84" t="s">
        <v>1543</v>
      </c>
      <c r="C53" s="84">
        <v>2</v>
      </c>
      <c r="D53" s="122">
        <v>0.0044465287394975074</v>
      </c>
      <c r="E53" s="122">
        <v>2.4878451201114355</v>
      </c>
      <c r="F53" s="84" t="s">
        <v>1583</v>
      </c>
      <c r="G53" s="84" t="b">
        <v>0</v>
      </c>
      <c r="H53" s="84" t="b">
        <v>0</v>
      </c>
      <c r="I53" s="84" t="b">
        <v>0</v>
      </c>
      <c r="J53" s="84" t="b">
        <v>0</v>
      </c>
      <c r="K53" s="84" t="b">
        <v>0</v>
      </c>
      <c r="L53" s="84" t="b">
        <v>0</v>
      </c>
    </row>
    <row r="54" spans="1:12" ht="15">
      <c r="A54" s="84" t="s">
        <v>276</v>
      </c>
      <c r="B54" s="84" t="s">
        <v>248</v>
      </c>
      <c r="C54" s="84">
        <v>2</v>
      </c>
      <c r="D54" s="122">
        <v>0.0044465287394975074</v>
      </c>
      <c r="E54" s="122">
        <v>2.1868151244474543</v>
      </c>
      <c r="F54" s="84" t="s">
        <v>1583</v>
      </c>
      <c r="G54" s="84" t="b">
        <v>0</v>
      </c>
      <c r="H54" s="84" t="b">
        <v>0</v>
      </c>
      <c r="I54" s="84" t="b">
        <v>0</v>
      </c>
      <c r="J54" s="84" t="b">
        <v>0</v>
      </c>
      <c r="K54" s="84" t="b">
        <v>0</v>
      </c>
      <c r="L54" s="84" t="b">
        <v>0</v>
      </c>
    </row>
    <row r="55" spans="1:12" ht="15">
      <c r="A55" s="84" t="s">
        <v>248</v>
      </c>
      <c r="B55" s="84" t="s">
        <v>262</v>
      </c>
      <c r="C55" s="84">
        <v>2</v>
      </c>
      <c r="D55" s="122">
        <v>0.0044465287394975074</v>
      </c>
      <c r="E55" s="122">
        <v>0.940685998784018</v>
      </c>
      <c r="F55" s="84" t="s">
        <v>1583</v>
      </c>
      <c r="G55" s="84" t="b">
        <v>0</v>
      </c>
      <c r="H55" s="84" t="b">
        <v>0</v>
      </c>
      <c r="I55" s="84" t="b">
        <v>0</v>
      </c>
      <c r="J55" s="84" t="b">
        <v>0</v>
      </c>
      <c r="K55" s="84" t="b">
        <v>0</v>
      </c>
      <c r="L55" s="84" t="b">
        <v>0</v>
      </c>
    </row>
    <row r="56" spans="1:12" ht="15">
      <c r="A56" s="84" t="s">
        <v>276</v>
      </c>
      <c r="B56" s="84" t="s">
        <v>262</v>
      </c>
      <c r="C56" s="84">
        <v>2</v>
      </c>
      <c r="D56" s="122">
        <v>0.0044465287394975074</v>
      </c>
      <c r="E56" s="122">
        <v>0.815747262175718</v>
      </c>
      <c r="F56" s="84" t="s">
        <v>1583</v>
      </c>
      <c r="G56" s="84" t="b">
        <v>0</v>
      </c>
      <c r="H56" s="84" t="b">
        <v>0</v>
      </c>
      <c r="I56" s="84" t="b">
        <v>0</v>
      </c>
      <c r="J56" s="84" t="b">
        <v>0</v>
      </c>
      <c r="K56" s="84" t="b">
        <v>0</v>
      </c>
      <c r="L56" s="84" t="b">
        <v>0</v>
      </c>
    </row>
    <row r="57" spans="1:12" ht="15">
      <c r="A57" s="84" t="s">
        <v>1545</v>
      </c>
      <c r="B57" s="84" t="s">
        <v>262</v>
      </c>
      <c r="C57" s="84">
        <v>2</v>
      </c>
      <c r="D57" s="122">
        <v>0.0044465287394975074</v>
      </c>
      <c r="E57" s="122">
        <v>1.1167772578396993</v>
      </c>
      <c r="F57" s="84" t="s">
        <v>1583</v>
      </c>
      <c r="G57" s="84" t="b">
        <v>0</v>
      </c>
      <c r="H57" s="84" t="b">
        <v>0</v>
      </c>
      <c r="I57" s="84" t="b">
        <v>0</v>
      </c>
      <c r="J57" s="84" t="b">
        <v>0</v>
      </c>
      <c r="K57" s="84" t="b">
        <v>0</v>
      </c>
      <c r="L57" s="84" t="b">
        <v>0</v>
      </c>
    </row>
    <row r="58" spans="1:12" ht="15">
      <c r="A58" s="84" t="s">
        <v>262</v>
      </c>
      <c r="B58" s="84" t="s">
        <v>1546</v>
      </c>
      <c r="C58" s="84">
        <v>2</v>
      </c>
      <c r="D58" s="122">
        <v>0.0044465287394975074</v>
      </c>
      <c r="E58" s="122">
        <v>1.098679035746903</v>
      </c>
      <c r="F58" s="84" t="s">
        <v>1583</v>
      </c>
      <c r="G58" s="84" t="b">
        <v>0</v>
      </c>
      <c r="H58" s="84" t="b">
        <v>0</v>
      </c>
      <c r="I58" s="84" t="b">
        <v>0</v>
      </c>
      <c r="J58" s="84" t="b">
        <v>0</v>
      </c>
      <c r="K58" s="84" t="b">
        <v>0</v>
      </c>
      <c r="L58" s="84" t="b">
        <v>0</v>
      </c>
    </row>
    <row r="59" spans="1:12" ht="15">
      <c r="A59" s="84" t="s">
        <v>1546</v>
      </c>
      <c r="B59" s="84" t="s">
        <v>1547</v>
      </c>
      <c r="C59" s="84">
        <v>2</v>
      </c>
      <c r="D59" s="122">
        <v>0.0044465287394975074</v>
      </c>
      <c r="E59" s="122">
        <v>2.4878451201114355</v>
      </c>
      <c r="F59" s="84" t="s">
        <v>1583</v>
      </c>
      <c r="G59" s="84" t="b">
        <v>0</v>
      </c>
      <c r="H59" s="84" t="b">
        <v>0</v>
      </c>
      <c r="I59" s="84" t="b">
        <v>0</v>
      </c>
      <c r="J59" s="84" t="b">
        <v>0</v>
      </c>
      <c r="K59" s="84" t="b">
        <v>0</v>
      </c>
      <c r="L59" s="84" t="b">
        <v>0</v>
      </c>
    </row>
    <row r="60" spans="1:12" ht="15">
      <c r="A60" s="84" t="s">
        <v>1547</v>
      </c>
      <c r="B60" s="84" t="s">
        <v>1548</v>
      </c>
      <c r="C60" s="84">
        <v>2</v>
      </c>
      <c r="D60" s="122">
        <v>0.0044465287394975074</v>
      </c>
      <c r="E60" s="122">
        <v>2.4878451201114355</v>
      </c>
      <c r="F60" s="84" t="s">
        <v>1583</v>
      </c>
      <c r="G60" s="84" t="b">
        <v>0</v>
      </c>
      <c r="H60" s="84" t="b">
        <v>0</v>
      </c>
      <c r="I60" s="84" t="b">
        <v>0</v>
      </c>
      <c r="J60" s="84" t="b">
        <v>0</v>
      </c>
      <c r="K60" s="84" t="b">
        <v>0</v>
      </c>
      <c r="L60" s="84" t="b">
        <v>0</v>
      </c>
    </row>
    <row r="61" spans="1:12" ht="15">
      <c r="A61" s="84" t="s">
        <v>1548</v>
      </c>
      <c r="B61" s="84" t="s">
        <v>1523</v>
      </c>
      <c r="C61" s="84">
        <v>2</v>
      </c>
      <c r="D61" s="122">
        <v>0.0044465287394975074</v>
      </c>
      <c r="E61" s="122">
        <v>2.311753861055754</v>
      </c>
      <c r="F61" s="84" t="s">
        <v>1583</v>
      </c>
      <c r="G61" s="84" t="b">
        <v>0</v>
      </c>
      <c r="H61" s="84" t="b">
        <v>0</v>
      </c>
      <c r="I61" s="84" t="b">
        <v>0</v>
      </c>
      <c r="J61" s="84" t="b">
        <v>0</v>
      </c>
      <c r="K61" s="84" t="b">
        <v>0</v>
      </c>
      <c r="L61" s="84" t="b">
        <v>0</v>
      </c>
    </row>
    <row r="62" spans="1:12" ht="15">
      <c r="A62" s="84" t="s">
        <v>1523</v>
      </c>
      <c r="B62" s="84" t="s">
        <v>1549</v>
      </c>
      <c r="C62" s="84">
        <v>2</v>
      </c>
      <c r="D62" s="122">
        <v>0.0044465287394975074</v>
      </c>
      <c r="E62" s="122">
        <v>2.311753861055754</v>
      </c>
      <c r="F62" s="84" t="s">
        <v>1583</v>
      </c>
      <c r="G62" s="84" t="b">
        <v>0</v>
      </c>
      <c r="H62" s="84" t="b">
        <v>0</v>
      </c>
      <c r="I62" s="84" t="b">
        <v>0</v>
      </c>
      <c r="J62" s="84" t="b">
        <v>0</v>
      </c>
      <c r="K62" s="84" t="b">
        <v>0</v>
      </c>
      <c r="L62" s="84" t="b">
        <v>0</v>
      </c>
    </row>
    <row r="63" spans="1:12" ht="15">
      <c r="A63" s="84" t="s">
        <v>1328</v>
      </c>
      <c r="B63" s="84" t="s">
        <v>1556</v>
      </c>
      <c r="C63" s="84">
        <v>2</v>
      </c>
      <c r="D63" s="122">
        <v>0.0044465287394975074</v>
      </c>
      <c r="E63" s="122">
        <v>2.311753861055754</v>
      </c>
      <c r="F63" s="84" t="s">
        <v>1583</v>
      </c>
      <c r="G63" s="84" t="b">
        <v>0</v>
      </c>
      <c r="H63" s="84" t="b">
        <v>0</v>
      </c>
      <c r="I63" s="84" t="b">
        <v>0</v>
      </c>
      <c r="J63" s="84" t="b">
        <v>0</v>
      </c>
      <c r="K63" s="84" t="b">
        <v>0</v>
      </c>
      <c r="L63" s="84" t="b">
        <v>0</v>
      </c>
    </row>
    <row r="64" spans="1:12" ht="15">
      <c r="A64" s="84" t="s">
        <v>1556</v>
      </c>
      <c r="B64" s="84" t="s">
        <v>1515</v>
      </c>
      <c r="C64" s="84">
        <v>2</v>
      </c>
      <c r="D64" s="122">
        <v>0.0044465287394975074</v>
      </c>
      <c r="E64" s="122">
        <v>2.089905111439398</v>
      </c>
      <c r="F64" s="84" t="s">
        <v>1583</v>
      </c>
      <c r="G64" s="84" t="b">
        <v>0</v>
      </c>
      <c r="H64" s="84" t="b">
        <v>0</v>
      </c>
      <c r="I64" s="84" t="b">
        <v>0</v>
      </c>
      <c r="J64" s="84" t="b">
        <v>0</v>
      </c>
      <c r="K64" s="84" t="b">
        <v>0</v>
      </c>
      <c r="L64" s="84" t="b">
        <v>0</v>
      </c>
    </row>
    <row r="65" spans="1:12" ht="15">
      <c r="A65" s="84" t="s">
        <v>1518</v>
      </c>
      <c r="B65" s="84" t="s">
        <v>1557</v>
      </c>
      <c r="C65" s="84">
        <v>2</v>
      </c>
      <c r="D65" s="122">
        <v>0.0044465287394975074</v>
      </c>
      <c r="E65" s="122">
        <v>2.1868151244474543</v>
      </c>
      <c r="F65" s="84" t="s">
        <v>1583</v>
      </c>
      <c r="G65" s="84" t="b">
        <v>0</v>
      </c>
      <c r="H65" s="84" t="b">
        <v>0</v>
      </c>
      <c r="I65" s="84" t="b">
        <v>0</v>
      </c>
      <c r="J65" s="84" t="b">
        <v>0</v>
      </c>
      <c r="K65" s="84" t="b">
        <v>1</v>
      </c>
      <c r="L65" s="84" t="b">
        <v>0</v>
      </c>
    </row>
    <row r="66" spans="1:12" ht="15">
      <c r="A66" s="84" t="s">
        <v>1557</v>
      </c>
      <c r="B66" s="84" t="s">
        <v>1558</v>
      </c>
      <c r="C66" s="84">
        <v>2</v>
      </c>
      <c r="D66" s="122">
        <v>0.0044465287394975074</v>
      </c>
      <c r="E66" s="122">
        <v>2.4878451201114355</v>
      </c>
      <c r="F66" s="84" t="s">
        <v>1583</v>
      </c>
      <c r="G66" s="84" t="b">
        <v>0</v>
      </c>
      <c r="H66" s="84" t="b">
        <v>1</v>
      </c>
      <c r="I66" s="84" t="b">
        <v>0</v>
      </c>
      <c r="J66" s="84" t="b">
        <v>0</v>
      </c>
      <c r="K66" s="84" t="b">
        <v>0</v>
      </c>
      <c r="L66" s="84" t="b">
        <v>0</v>
      </c>
    </row>
    <row r="67" spans="1:12" ht="15">
      <c r="A67" s="84" t="s">
        <v>1558</v>
      </c>
      <c r="B67" s="84" t="s">
        <v>1559</v>
      </c>
      <c r="C67" s="84">
        <v>2</v>
      </c>
      <c r="D67" s="122">
        <v>0.0044465287394975074</v>
      </c>
      <c r="E67" s="122">
        <v>2.4878451201114355</v>
      </c>
      <c r="F67" s="84" t="s">
        <v>1583</v>
      </c>
      <c r="G67" s="84" t="b">
        <v>0</v>
      </c>
      <c r="H67" s="84" t="b">
        <v>0</v>
      </c>
      <c r="I67" s="84" t="b">
        <v>0</v>
      </c>
      <c r="J67" s="84" t="b">
        <v>0</v>
      </c>
      <c r="K67" s="84" t="b">
        <v>0</v>
      </c>
      <c r="L67" s="84" t="b">
        <v>0</v>
      </c>
    </row>
    <row r="68" spans="1:12" ht="15">
      <c r="A68" s="84" t="s">
        <v>1559</v>
      </c>
      <c r="B68" s="84" t="s">
        <v>1518</v>
      </c>
      <c r="C68" s="84">
        <v>2</v>
      </c>
      <c r="D68" s="122">
        <v>0.0044465287394975074</v>
      </c>
      <c r="E68" s="122">
        <v>2.1868151244474543</v>
      </c>
      <c r="F68" s="84" t="s">
        <v>1583</v>
      </c>
      <c r="G68" s="84" t="b">
        <v>0</v>
      </c>
      <c r="H68" s="84" t="b">
        <v>0</v>
      </c>
      <c r="I68" s="84" t="b">
        <v>0</v>
      </c>
      <c r="J68" s="84" t="b">
        <v>0</v>
      </c>
      <c r="K68" s="84" t="b">
        <v>0</v>
      </c>
      <c r="L68" s="84" t="b">
        <v>0</v>
      </c>
    </row>
    <row r="69" spans="1:12" ht="15">
      <c r="A69" s="84" t="s">
        <v>1562</v>
      </c>
      <c r="B69" s="84" t="s">
        <v>1515</v>
      </c>
      <c r="C69" s="84">
        <v>2</v>
      </c>
      <c r="D69" s="122">
        <v>0.0044465287394975074</v>
      </c>
      <c r="E69" s="122">
        <v>2.089905111439398</v>
      </c>
      <c r="F69" s="84" t="s">
        <v>1583</v>
      </c>
      <c r="G69" s="84" t="b">
        <v>0</v>
      </c>
      <c r="H69" s="84" t="b">
        <v>0</v>
      </c>
      <c r="I69" s="84" t="b">
        <v>0</v>
      </c>
      <c r="J69" s="84" t="b">
        <v>0</v>
      </c>
      <c r="K69" s="84" t="b">
        <v>0</v>
      </c>
      <c r="L69" s="84" t="b">
        <v>0</v>
      </c>
    </row>
    <row r="70" spans="1:12" ht="15">
      <c r="A70" s="84" t="s">
        <v>1515</v>
      </c>
      <c r="B70" s="84" t="s">
        <v>217</v>
      </c>
      <c r="C70" s="84">
        <v>2</v>
      </c>
      <c r="D70" s="122">
        <v>0.0044465287394975074</v>
      </c>
      <c r="E70" s="122">
        <v>2.089905111439398</v>
      </c>
      <c r="F70" s="84" t="s">
        <v>1583</v>
      </c>
      <c r="G70" s="84" t="b">
        <v>0</v>
      </c>
      <c r="H70" s="84" t="b">
        <v>0</v>
      </c>
      <c r="I70" s="84" t="b">
        <v>0</v>
      </c>
      <c r="J70" s="84" t="b">
        <v>0</v>
      </c>
      <c r="K70" s="84" t="b">
        <v>0</v>
      </c>
      <c r="L70" s="84" t="b">
        <v>0</v>
      </c>
    </row>
    <row r="71" spans="1:12" ht="15">
      <c r="A71" s="84" t="s">
        <v>217</v>
      </c>
      <c r="B71" s="84" t="s">
        <v>1563</v>
      </c>
      <c r="C71" s="84">
        <v>2</v>
      </c>
      <c r="D71" s="122">
        <v>0.0044465287394975074</v>
      </c>
      <c r="E71" s="122">
        <v>2.4878451201114355</v>
      </c>
      <c r="F71" s="84" t="s">
        <v>1583</v>
      </c>
      <c r="G71" s="84" t="b">
        <v>0</v>
      </c>
      <c r="H71" s="84" t="b">
        <v>0</v>
      </c>
      <c r="I71" s="84" t="b">
        <v>0</v>
      </c>
      <c r="J71" s="84" t="b">
        <v>0</v>
      </c>
      <c r="K71" s="84" t="b">
        <v>0</v>
      </c>
      <c r="L71" s="84" t="b">
        <v>0</v>
      </c>
    </row>
    <row r="72" spans="1:12" ht="15">
      <c r="A72" s="84" t="s">
        <v>1563</v>
      </c>
      <c r="B72" s="84" t="s">
        <v>1564</v>
      </c>
      <c r="C72" s="84">
        <v>2</v>
      </c>
      <c r="D72" s="122">
        <v>0.0044465287394975074</v>
      </c>
      <c r="E72" s="122">
        <v>2.4878451201114355</v>
      </c>
      <c r="F72" s="84" t="s">
        <v>1583</v>
      </c>
      <c r="G72" s="84" t="b">
        <v>0</v>
      </c>
      <c r="H72" s="84" t="b">
        <v>0</v>
      </c>
      <c r="I72" s="84" t="b">
        <v>0</v>
      </c>
      <c r="J72" s="84" t="b">
        <v>0</v>
      </c>
      <c r="K72" s="84" t="b">
        <v>0</v>
      </c>
      <c r="L72" s="84" t="b">
        <v>0</v>
      </c>
    </row>
    <row r="73" spans="1:12" ht="15">
      <c r="A73" s="84" t="s">
        <v>1564</v>
      </c>
      <c r="B73" s="84" t="s">
        <v>1565</v>
      </c>
      <c r="C73" s="84">
        <v>2</v>
      </c>
      <c r="D73" s="122">
        <v>0.0044465287394975074</v>
      </c>
      <c r="E73" s="122">
        <v>2.4878451201114355</v>
      </c>
      <c r="F73" s="84" t="s">
        <v>1583</v>
      </c>
      <c r="G73" s="84" t="b">
        <v>0</v>
      </c>
      <c r="H73" s="84" t="b">
        <v>0</v>
      </c>
      <c r="I73" s="84" t="b">
        <v>0</v>
      </c>
      <c r="J73" s="84" t="b">
        <v>1</v>
      </c>
      <c r="K73" s="84" t="b">
        <v>0</v>
      </c>
      <c r="L73" s="84" t="b">
        <v>0</v>
      </c>
    </row>
    <row r="74" spans="1:12" ht="15">
      <c r="A74" s="84" t="s">
        <v>1565</v>
      </c>
      <c r="B74" s="84" t="s">
        <v>1525</v>
      </c>
      <c r="C74" s="84">
        <v>2</v>
      </c>
      <c r="D74" s="122">
        <v>0.0044465287394975074</v>
      </c>
      <c r="E74" s="122">
        <v>2.311753861055754</v>
      </c>
      <c r="F74" s="84" t="s">
        <v>1583</v>
      </c>
      <c r="G74" s="84" t="b">
        <v>1</v>
      </c>
      <c r="H74" s="84" t="b">
        <v>0</v>
      </c>
      <c r="I74" s="84" t="b">
        <v>0</v>
      </c>
      <c r="J74" s="84" t="b">
        <v>0</v>
      </c>
      <c r="K74" s="84" t="b">
        <v>0</v>
      </c>
      <c r="L74" s="84" t="b">
        <v>0</v>
      </c>
    </row>
    <row r="75" spans="1:12" ht="15">
      <c r="A75" s="84" t="s">
        <v>1525</v>
      </c>
      <c r="B75" s="84" t="s">
        <v>1566</v>
      </c>
      <c r="C75" s="84">
        <v>2</v>
      </c>
      <c r="D75" s="122">
        <v>0.0044465287394975074</v>
      </c>
      <c r="E75" s="122">
        <v>2.311753861055754</v>
      </c>
      <c r="F75" s="84" t="s">
        <v>1583</v>
      </c>
      <c r="G75" s="84" t="b">
        <v>0</v>
      </c>
      <c r="H75" s="84" t="b">
        <v>0</v>
      </c>
      <c r="I75" s="84" t="b">
        <v>0</v>
      </c>
      <c r="J75" s="84" t="b">
        <v>0</v>
      </c>
      <c r="K75" s="84" t="b">
        <v>0</v>
      </c>
      <c r="L75" s="84" t="b">
        <v>0</v>
      </c>
    </row>
    <row r="76" spans="1:12" ht="15">
      <c r="A76" s="84" t="s">
        <v>1566</v>
      </c>
      <c r="B76" s="84" t="s">
        <v>1567</v>
      </c>
      <c r="C76" s="84">
        <v>2</v>
      </c>
      <c r="D76" s="122">
        <v>0.0044465287394975074</v>
      </c>
      <c r="E76" s="122">
        <v>2.4878451201114355</v>
      </c>
      <c r="F76" s="84" t="s">
        <v>1583</v>
      </c>
      <c r="G76" s="84" t="b">
        <v>0</v>
      </c>
      <c r="H76" s="84" t="b">
        <v>0</v>
      </c>
      <c r="I76" s="84" t="b">
        <v>0</v>
      </c>
      <c r="J76" s="84" t="b">
        <v>0</v>
      </c>
      <c r="K76" s="84" t="b">
        <v>0</v>
      </c>
      <c r="L76" s="84" t="b">
        <v>0</v>
      </c>
    </row>
    <row r="77" spans="1:12" ht="15">
      <c r="A77" s="84" t="s">
        <v>1567</v>
      </c>
      <c r="B77" s="84" t="s">
        <v>1568</v>
      </c>
      <c r="C77" s="84">
        <v>2</v>
      </c>
      <c r="D77" s="122">
        <v>0.0044465287394975074</v>
      </c>
      <c r="E77" s="122">
        <v>2.4878451201114355</v>
      </c>
      <c r="F77" s="84" t="s">
        <v>1583</v>
      </c>
      <c r="G77" s="84" t="b">
        <v>0</v>
      </c>
      <c r="H77" s="84" t="b">
        <v>0</v>
      </c>
      <c r="I77" s="84" t="b">
        <v>0</v>
      </c>
      <c r="J77" s="84" t="b">
        <v>0</v>
      </c>
      <c r="K77" s="84" t="b">
        <v>0</v>
      </c>
      <c r="L77" s="84" t="b">
        <v>0</v>
      </c>
    </row>
    <row r="78" spans="1:12" ht="15">
      <c r="A78" s="84" t="s">
        <v>1568</v>
      </c>
      <c r="B78" s="84" t="s">
        <v>262</v>
      </c>
      <c r="C78" s="84">
        <v>2</v>
      </c>
      <c r="D78" s="122">
        <v>0.0044465287394975074</v>
      </c>
      <c r="E78" s="122">
        <v>1.1167772578396993</v>
      </c>
      <c r="F78" s="84" t="s">
        <v>1583</v>
      </c>
      <c r="G78" s="84" t="b">
        <v>0</v>
      </c>
      <c r="H78" s="84" t="b">
        <v>0</v>
      </c>
      <c r="I78" s="84" t="b">
        <v>0</v>
      </c>
      <c r="J78" s="84" t="b">
        <v>0</v>
      </c>
      <c r="K78" s="84" t="b">
        <v>0</v>
      </c>
      <c r="L78" s="84" t="b">
        <v>0</v>
      </c>
    </row>
    <row r="79" spans="1:12" ht="15">
      <c r="A79" s="84" t="s">
        <v>273</v>
      </c>
      <c r="B79" s="84" t="s">
        <v>272</v>
      </c>
      <c r="C79" s="84">
        <v>2</v>
      </c>
      <c r="D79" s="122">
        <v>0.0044465287394975074</v>
      </c>
      <c r="E79" s="122">
        <v>2.4878451201114355</v>
      </c>
      <c r="F79" s="84" t="s">
        <v>1583</v>
      </c>
      <c r="G79" s="84" t="b">
        <v>0</v>
      </c>
      <c r="H79" s="84" t="b">
        <v>0</v>
      </c>
      <c r="I79" s="84" t="b">
        <v>0</v>
      </c>
      <c r="J79" s="84" t="b">
        <v>0</v>
      </c>
      <c r="K79" s="84" t="b">
        <v>0</v>
      </c>
      <c r="L79" s="84" t="b">
        <v>0</v>
      </c>
    </row>
    <row r="80" spans="1:12" ht="15">
      <c r="A80" s="84" t="s">
        <v>272</v>
      </c>
      <c r="B80" s="84" t="s">
        <v>271</v>
      </c>
      <c r="C80" s="84">
        <v>2</v>
      </c>
      <c r="D80" s="122">
        <v>0.0044465287394975074</v>
      </c>
      <c r="E80" s="122">
        <v>2.4878451201114355</v>
      </c>
      <c r="F80" s="84" t="s">
        <v>1583</v>
      </c>
      <c r="G80" s="84" t="b">
        <v>0</v>
      </c>
      <c r="H80" s="84" t="b">
        <v>0</v>
      </c>
      <c r="I80" s="84" t="b">
        <v>0</v>
      </c>
      <c r="J80" s="84" t="b">
        <v>0</v>
      </c>
      <c r="K80" s="84" t="b">
        <v>0</v>
      </c>
      <c r="L80" s="84" t="b">
        <v>0</v>
      </c>
    </row>
    <row r="81" spans="1:12" ht="15">
      <c r="A81" s="84" t="s">
        <v>271</v>
      </c>
      <c r="B81" s="84" t="s">
        <v>270</v>
      </c>
      <c r="C81" s="84">
        <v>2</v>
      </c>
      <c r="D81" s="122">
        <v>0.0044465287394975074</v>
      </c>
      <c r="E81" s="122">
        <v>2.4878451201114355</v>
      </c>
      <c r="F81" s="84" t="s">
        <v>1583</v>
      </c>
      <c r="G81" s="84" t="b">
        <v>0</v>
      </c>
      <c r="H81" s="84" t="b">
        <v>0</v>
      </c>
      <c r="I81" s="84" t="b">
        <v>0</v>
      </c>
      <c r="J81" s="84" t="b">
        <v>0</v>
      </c>
      <c r="K81" s="84" t="b">
        <v>0</v>
      </c>
      <c r="L81" s="84" t="b">
        <v>0</v>
      </c>
    </row>
    <row r="82" spans="1:12" ht="15">
      <c r="A82" s="84" t="s">
        <v>270</v>
      </c>
      <c r="B82" s="84" t="s">
        <v>269</v>
      </c>
      <c r="C82" s="84">
        <v>2</v>
      </c>
      <c r="D82" s="122">
        <v>0.0044465287394975074</v>
      </c>
      <c r="E82" s="122">
        <v>2.4878451201114355</v>
      </c>
      <c r="F82" s="84" t="s">
        <v>1583</v>
      </c>
      <c r="G82" s="84" t="b">
        <v>0</v>
      </c>
      <c r="H82" s="84" t="b">
        <v>0</v>
      </c>
      <c r="I82" s="84" t="b">
        <v>0</v>
      </c>
      <c r="J82" s="84" t="b">
        <v>0</v>
      </c>
      <c r="K82" s="84" t="b">
        <v>0</v>
      </c>
      <c r="L82" s="84" t="b">
        <v>0</v>
      </c>
    </row>
    <row r="83" spans="1:12" ht="15">
      <c r="A83" s="84" t="s">
        <v>269</v>
      </c>
      <c r="B83" s="84" t="s">
        <v>268</v>
      </c>
      <c r="C83" s="84">
        <v>2</v>
      </c>
      <c r="D83" s="122">
        <v>0.0044465287394975074</v>
      </c>
      <c r="E83" s="122">
        <v>2.4878451201114355</v>
      </c>
      <c r="F83" s="84" t="s">
        <v>1583</v>
      </c>
      <c r="G83" s="84" t="b">
        <v>0</v>
      </c>
      <c r="H83" s="84" t="b">
        <v>0</v>
      </c>
      <c r="I83" s="84" t="b">
        <v>0</v>
      </c>
      <c r="J83" s="84" t="b">
        <v>0</v>
      </c>
      <c r="K83" s="84" t="b">
        <v>0</v>
      </c>
      <c r="L83" s="84" t="b">
        <v>0</v>
      </c>
    </row>
    <row r="84" spans="1:12" ht="15">
      <c r="A84" s="84" t="s">
        <v>268</v>
      </c>
      <c r="B84" s="84" t="s">
        <v>267</v>
      </c>
      <c r="C84" s="84">
        <v>2</v>
      </c>
      <c r="D84" s="122">
        <v>0.0044465287394975074</v>
      </c>
      <c r="E84" s="122">
        <v>2.4878451201114355</v>
      </c>
      <c r="F84" s="84" t="s">
        <v>1583</v>
      </c>
      <c r="G84" s="84" t="b">
        <v>0</v>
      </c>
      <c r="H84" s="84" t="b">
        <v>0</v>
      </c>
      <c r="I84" s="84" t="b">
        <v>0</v>
      </c>
      <c r="J84" s="84" t="b">
        <v>0</v>
      </c>
      <c r="K84" s="84" t="b">
        <v>0</v>
      </c>
      <c r="L84" s="84" t="b">
        <v>0</v>
      </c>
    </row>
    <row r="85" spans="1:12" ht="15">
      <c r="A85" s="84" t="s">
        <v>267</v>
      </c>
      <c r="B85" s="84" t="s">
        <v>266</v>
      </c>
      <c r="C85" s="84">
        <v>2</v>
      </c>
      <c r="D85" s="122">
        <v>0.0044465287394975074</v>
      </c>
      <c r="E85" s="122">
        <v>2.4878451201114355</v>
      </c>
      <c r="F85" s="84" t="s">
        <v>1583</v>
      </c>
      <c r="G85" s="84" t="b">
        <v>0</v>
      </c>
      <c r="H85" s="84" t="b">
        <v>0</v>
      </c>
      <c r="I85" s="84" t="b">
        <v>0</v>
      </c>
      <c r="J85" s="84" t="b">
        <v>0</v>
      </c>
      <c r="K85" s="84" t="b">
        <v>0</v>
      </c>
      <c r="L85" s="84" t="b">
        <v>0</v>
      </c>
    </row>
    <row r="86" spans="1:12" ht="15">
      <c r="A86" s="84" t="s">
        <v>1569</v>
      </c>
      <c r="B86" s="84" t="s">
        <v>1570</v>
      </c>
      <c r="C86" s="84">
        <v>2</v>
      </c>
      <c r="D86" s="122">
        <v>0.0044465287394975074</v>
      </c>
      <c r="E86" s="122">
        <v>2.4878451201114355</v>
      </c>
      <c r="F86" s="84" t="s">
        <v>1583</v>
      </c>
      <c r="G86" s="84" t="b">
        <v>0</v>
      </c>
      <c r="H86" s="84" t="b">
        <v>0</v>
      </c>
      <c r="I86" s="84" t="b">
        <v>0</v>
      </c>
      <c r="J86" s="84" t="b">
        <v>0</v>
      </c>
      <c r="K86" s="84" t="b">
        <v>0</v>
      </c>
      <c r="L86" s="84" t="b">
        <v>0</v>
      </c>
    </row>
    <row r="87" spans="1:12" ht="15">
      <c r="A87" s="84" t="s">
        <v>1570</v>
      </c>
      <c r="B87" s="84" t="s">
        <v>1571</v>
      </c>
      <c r="C87" s="84">
        <v>2</v>
      </c>
      <c r="D87" s="122">
        <v>0.0044465287394975074</v>
      </c>
      <c r="E87" s="122">
        <v>2.4878451201114355</v>
      </c>
      <c r="F87" s="84" t="s">
        <v>1583</v>
      </c>
      <c r="G87" s="84" t="b">
        <v>0</v>
      </c>
      <c r="H87" s="84" t="b">
        <v>0</v>
      </c>
      <c r="I87" s="84" t="b">
        <v>0</v>
      </c>
      <c r="J87" s="84" t="b">
        <v>0</v>
      </c>
      <c r="K87" s="84" t="b">
        <v>0</v>
      </c>
      <c r="L87" s="84" t="b">
        <v>0</v>
      </c>
    </row>
    <row r="88" spans="1:12" ht="15">
      <c r="A88" s="84" t="s">
        <v>1571</v>
      </c>
      <c r="B88" s="84" t="s">
        <v>1301</v>
      </c>
      <c r="C88" s="84">
        <v>2</v>
      </c>
      <c r="D88" s="122">
        <v>0.0044465287394975074</v>
      </c>
      <c r="E88" s="122">
        <v>2.089905111439398</v>
      </c>
      <c r="F88" s="84" t="s">
        <v>1583</v>
      </c>
      <c r="G88" s="84" t="b">
        <v>0</v>
      </c>
      <c r="H88" s="84" t="b">
        <v>0</v>
      </c>
      <c r="I88" s="84" t="b">
        <v>0</v>
      </c>
      <c r="J88" s="84" t="b">
        <v>0</v>
      </c>
      <c r="K88" s="84" t="b">
        <v>0</v>
      </c>
      <c r="L88" s="84" t="b">
        <v>0</v>
      </c>
    </row>
    <row r="89" spans="1:12" ht="15">
      <c r="A89" s="84" t="s">
        <v>1301</v>
      </c>
      <c r="B89" s="84" t="s">
        <v>1524</v>
      </c>
      <c r="C89" s="84">
        <v>2</v>
      </c>
      <c r="D89" s="122">
        <v>0.0044465287394975074</v>
      </c>
      <c r="E89" s="122">
        <v>2.010723865391773</v>
      </c>
      <c r="F89" s="84" t="s">
        <v>1583</v>
      </c>
      <c r="G89" s="84" t="b">
        <v>0</v>
      </c>
      <c r="H89" s="84" t="b">
        <v>0</v>
      </c>
      <c r="I89" s="84" t="b">
        <v>0</v>
      </c>
      <c r="J89" s="84" t="b">
        <v>0</v>
      </c>
      <c r="K89" s="84" t="b">
        <v>0</v>
      </c>
      <c r="L89" s="84" t="b">
        <v>0</v>
      </c>
    </row>
    <row r="90" spans="1:12" ht="15">
      <c r="A90" s="84" t="s">
        <v>1524</v>
      </c>
      <c r="B90" s="84" t="s">
        <v>1572</v>
      </c>
      <c r="C90" s="84">
        <v>2</v>
      </c>
      <c r="D90" s="122">
        <v>0.0044465287394975074</v>
      </c>
      <c r="E90" s="122">
        <v>2.311753861055754</v>
      </c>
      <c r="F90" s="84" t="s">
        <v>1583</v>
      </c>
      <c r="G90" s="84" t="b">
        <v>0</v>
      </c>
      <c r="H90" s="84" t="b">
        <v>0</v>
      </c>
      <c r="I90" s="84" t="b">
        <v>0</v>
      </c>
      <c r="J90" s="84" t="b">
        <v>0</v>
      </c>
      <c r="K90" s="84" t="b">
        <v>0</v>
      </c>
      <c r="L90" s="84" t="b">
        <v>0</v>
      </c>
    </row>
    <row r="91" spans="1:12" ht="15">
      <c r="A91" s="84" t="s">
        <v>1572</v>
      </c>
      <c r="B91" s="84" t="s">
        <v>1573</v>
      </c>
      <c r="C91" s="84">
        <v>2</v>
      </c>
      <c r="D91" s="122">
        <v>0.0044465287394975074</v>
      </c>
      <c r="E91" s="122">
        <v>2.4878451201114355</v>
      </c>
      <c r="F91" s="84" t="s">
        <v>1583</v>
      </c>
      <c r="G91" s="84" t="b">
        <v>0</v>
      </c>
      <c r="H91" s="84" t="b">
        <v>0</v>
      </c>
      <c r="I91" s="84" t="b">
        <v>0</v>
      </c>
      <c r="J91" s="84" t="b">
        <v>0</v>
      </c>
      <c r="K91" s="84" t="b">
        <v>0</v>
      </c>
      <c r="L91" s="84" t="b">
        <v>0</v>
      </c>
    </row>
    <row r="92" spans="1:12" ht="15">
      <c r="A92" s="84" t="s">
        <v>1573</v>
      </c>
      <c r="B92" s="84" t="s">
        <v>1574</v>
      </c>
      <c r="C92" s="84">
        <v>2</v>
      </c>
      <c r="D92" s="122">
        <v>0.0044465287394975074</v>
      </c>
      <c r="E92" s="122">
        <v>2.4878451201114355</v>
      </c>
      <c r="F92" s="84" t="s">
        <v>1583</v>
      </c>
      <c r="G92" s="84" t="b">
        <v>0</v>
      </c>
      <c r="H92" s="84" t="b">
        <v>0</v>
      </c>
      <c r="I92" s="84" t="b">
        <v>0</v>
      </c>
      <c r="J92" s="84" t="b">
        <v>0</v>
      </c>
      <c r="K92" s="84" t="b">
        <v>0</v>
      </c>
      <c r="L92" s="84" t="b">
        <v>0</v>
      </c>
    </row>
    <row r="93" spans="1:12" ht="15">
      <c r="A93" s="84" t="s">
        <v>1574</v>
      </c>
      <c r="B93" s="84" t="s">
        <v>1575</v>
      </c>
      <c r="C93" s="84">
        <v>2</v>
      </c>
      <c r="D93" s="122">
        <v>0.0044465287394975074</v>
      </c>
      <c r="E93" s="122">
        <v>2.4878451201114355</v>
      </c>
      <c r="F93" s="84" t="s">
        <v>1583</v>
      </c>
      <c r="G93" s="84" t="b">
        <v>0</v>
      </c>
      <c r="H93" s="84" t="b">
        <v>0</v>
      </c>
      <c r="I93" s="84" t="b">
        <v>0</v>
      </c>
      <c r="J93" s="84" t="b">
        <v>0</v>
      </c>
      <c r="K93" s="84" t="b">
        <v>0</v>
      </c>
      <c r="L93" s="84" t="b">
        <v>0</v>
      </c>
    </row>
    <row r="94" spans="1:12" ht="15">
      <c r="A94" s="84" t="s">
        <v>1575</v>
      </c>
      <c r="B94" s="84" t="s">
        <v>1576</v>
      </c>
      <c r="C94" s="84">
        <v>2</v>
      </c>
      <c r="D94" s="122">
        <v>0.0044465287394975074</v>
      </c>
      <c r="E94" s="122">
        <v>2.4878451201114355</v>
      </c>
      <c r="F94" s="84" t="s">
        <v>1583</v>
      </c>
      <c r="G94" s="84" t="b">
        <v>0</v>
      </c>
      <c r="H94" s="84" t="b">
        <v>0</v>
      </c>
      <c r="I94" s="84" t="b">
        <v>0</v>
      </c>
      <c r="J94" s="84" t="b">
        <v>0</v>
      </c>
      <c r="K94" s="84" t="b">
        <v>0</v>
      </c>
      <c r="L94" s="84" t="b">
        <v>0</v>
      </c>
    </row>
    <row r="95" spans="1:12" ht="15">
      <c r="A95" s="84" t="s">
        <v>1576</v>
      </c>
      <c r="B95" s="84" t="s">
        <v>1577</v>
      </c>
      <c r="C95" s="84">
        <v>2</v>
      </c>
      <c r="D95" s="122">
        <v>0.0044465287394975074</v>
      </c>
      <c r="E95" s="122">
        <v>2.4878451201114355</v>
      </c>
      <c r="F95" s="84" t="s">
        <v>1583</v>
      </c>
      <c r="G95" s="84" t="b">
        <v>0</v>
      </c>
      <c r="H95" s="84" t="b">
        <v>0</v>
      </c>
      <c r="I95" s="84" t="b">
        <v>0</v>
      </c>
      <c r="J95" s="84" t="b">
        <v>0</v>
      </c>
      <c r="K95" s="84" t="b">
        <v>1</v>
      </c>
      <c r="L95" s="84" t="b">
        <v>0</v>
      </c>
    </row>
    <row r="96" spans="1:12" ht="15">
      <c r="A96" s="84" t="s">
        <v>1577</v>
      </c>
      <c r="B96" s="84" t="s">
        <v>1578</v>
      </c>
      <c r="C96" s="84">
        <v>2</v>
      </c>
      <c r="D96" s="122">
        <v>0.0044465287394975074</v>
      </c>
      <c r="E96" s="122">
        <v>2.4878451201114355</v>
      </c>
      <c r="F96" s="84" t="s">
        <v>1583</v>
      </c>
      <c r="G96" s="84" t="b">
        <v>0</v>
      </c>
      <c r="H96" s="84" t="b">
        <v>1</v>
      </c>
      <c r="I96" s="84" t="b">
        <v>0</v>
      </c>
      <c r="J96" s="84" t="b">
        <v>0</v>
      </c>
      <c r="K96" s="84" t="b">
        <v>0</v>
      </c>
      <c r="L96" s="84" t="b">
        <v>0</v>
      </c>
    </row>
    <row r="97" spans="1:12" ht="15">
      <c r="A97" s="84" t="s">
        <v>1578</v>
      </c>
      <c r="B97" s="84" t="s">
        <v>1579</v>
      </c>
      <c r="C97" s="84">
        <v>2</v>
      </c>
      <c r="D97" s="122">
        <v>0.0044465287394975074</v>
      </c>
      <c r="E97" s="122">
        <v>2.4878451201114355</v>
      </c>
      <c r="F97" s="84" t="s">
        <v>1583</v>
      </c>
      <c r="G97" s="84" t="b">
        <v>0</v>
      </c>
      <c r="H97" s="84" t="b">
        <v>0</v>
      </c>
      <c r="I97" s="84" t="b">
        <v>0</v>
      </c>
      <c r="J97" s="84" t="b">
        <v>0</v>
      </c>
      <c r="K97" s="84" t="b">
        <v>0</v>
      </c>
      <c r="L97" s="84" t="b">
        <v>0</v>
      </c>
    </row>
    <row r="98" spans="1:12" ht="15">
      <c r="A98" s="84" t="s">
        <v>1579</v>
      </c>
      <c r="B98" s="84" t="s">
        <v>1580</v>
      </c>
      <c r="C98" s="84">
        <v>2</v>
      </c>
      <c r="D98" s="122">
        <v>0.0044465287394975074</v>
      </c>
      <c r="E98" s="122">
        <v>2.4878451201114355</v>
      </c>
      <c r="F98" s="84" t="s">
        <v>1583</v>
      </c>
      <c r="G98" s="84" t="b">
        <v>0</v>
      </c>
      <c r="H98" s="84" t="b">
        <v>0</v>
      </c>
      <c r="I98" s="84" t="b">
        <v>0</v>
      </c>
      <c r="J98" s="84" t="b">
        <v>0</v>
      </c>
      <c r="K98" s="84" t="b">
        <v>0</v>
      </c>
      <c r="L98" s="84" t="b">
        <v>0</v>
      </c>
    </row>
    <row r="99" spans="1:12" ht="15">
      <c r="A99" s="84" t="s">
        <v>1326</v>
      </c>
      <c r="B99" s="84" t="s">
        <v>262</v>
      </c>
      <c r="C99" s="84">
        <v>28</v>
      </c>
      <c r="D99" s="122">
        <v>0.014762662472201444</v>
      </c>
      <c r="E99" s="122">
        <v>1.0872488677956578</v>
      </c>
      <c r="F99" s="84" t="s">
        <v>1247</v>
      </c>
      <c r="G99" s="84" t="b">
        <v>0</v>
      </c>
      <c r="H99" s="84" t="b">
        <v>0</v>
      </c>
      <c r="I99" s="84" t="b">
        <v>0</v>
      </c>
      <c r="J99" s="84" t="b">
        <v>0</v>
      </c>
      <c r="K99" s="84" t="b">
        <v>0</v>
      </c>
      <c r="L99" s="84" t="b">
        <v>0</v>
      </c>
    </row>
    <row r="100" spans="1:12" ht="15">
      <c r="A100" s="84" t="s">
        <v>1331</v>
      </c>
      <c r="B100" s="84" t="s">
        <v>1326</v>
      </c>
      <c r="C100" s="84">
        <v>20</v>
      </c>
      <c r="D100" s="122">
        <v>0.015946904405138167</v>
      </c>
      <c r="E100" s="122">
        <v>1.242150827781401</v>
      </c>
      <c r="F100" s="84" t="s">
        <v>1247</v>
      </c>
      <c r="G100" s="84" t="b">
        <v>0</v>
      </c>
      <c r="H100" s="84" t="b">
        <v>0</v>
      </c>
      <c r="I100" s="84" t="b">
        <v>0</v>
      </c>
      <c r="J100" s="84" t="b">
        <v>0</v>
      </c>
      <c r="K100" s="84" t="b">
        <v>0</v>
      </c>
      <c r="L100" s="84" t="b">
        <v>0</v>
      </c>
    </row>
    <row r="101" spans="1:12" ht="15">
      <c r="A101" s="84" t="s">
        <v>262</v>
      </c>
      <c r="B101" s="84" t="s">
        <v>1332</v>
      </c>
      <c r="C101" s="84">
        <v>20</v>
      </c>
      <c r="D101" s="122">
        <v>0.015946904405138167</v>
      </c>
      <c r="E101" s="122">
        <v>1.0660595687257197</v>
      </c>
      <c r="F101" s="84" t="s">
        <v>1247</v>
      </c>
      <c r="G101" s="84" t="b">
        <v>0</v>
      </c>
      <c r="H101" s="84" t="b">
        <v>0</v>
      </c>
      <c r="I101" s="84" t="b">
        <v>0</v>
      </c>
      <c r="J101" s="84" t="b">
        <v>0</v>
      </c>
      <c r="K101" s="84" t="b">
        <v>0</v>
      </c>
      <c r="L101" s="84" t="b">
        <v>0</v>
      </c>
    </row>
    <row r="102" spans="1:12" ht="15">
      <c r="A102" s="84" t="s">
        <v>1332</v>
      </c>
      <c r="B102" s="84" t="s">
        <v>1330</v>
      </c>
      <c r="C102" s="84">
        <v>20</v>
      </c>
      <c r="D102" s="122">
        <v>0.015946904405138167</v>
      </c>
      <c r="E102" s="122">
        <v>1.367089564389701</v>
      </c>
      <c r="F102" s="84" t="s">
        <v>1247</v>
      </c>
      <c r="G102" s="84" t="b">
        <v>0</v>
      </c>
      <c r="H102" s="84" t="b">
        <v>0</v>
      </c>
      <c r="I102" s="84" t="b">
        <v>0</v>
      </c>
      <c r="J102" s="84" t="b">
        <v>1</v>
      </c>
      <c r="K102" s="84" t="b">
        <v>0</v>
      </c>
      <c r="L102" s="84" t="b">
        <v>0</v>
      </c>
    </row>
    <row r="103" spans="1:12" ht="15">
      <c r="A103" s="84" t="s">
        <v>1330</v>
      </c>
      <c r="B103" s="84" t="s">
        <v>1333</v>
      </c>
      <c r="C103" s="84">
        <v>20</v>
      </c>
      <c r="D103" s="122">
        <v>0.015946904405138167</v>
      </c>
      <c r="E103" s="122">
        <v>1.367089564389701</v>
      </c>
      <c r="F103" s="84" t="s">
        <v>1247</v>
      </c>
      <c r="G103" s="84" t="b">
        <v>1</v>
      </c>
      <c r="H103" s="84" t="b">
        <v>0</v>
      </c>
      <c r="I103" s="84" t="b">
        <v>0</v>
      </c>
      <c r="J103" s="84" t="b">
        <v>0</v>
      </c>
      <c r="K103" s="84" t="b">
        <v>0</v>
      </c>
      <c r="L103" s="84" t="b">
        <v>0</v>
      </c>
    </row>
    <row r="104" spans="1:12" ht="15">
      <c r="A104" s="84" t="s">
        <v>1333</v>
      </c>
      <c r="B104" s="84" t="s">
        <v>1334</v>
      </c>
      <c r="C104" s="84">
        <v>20</v>
      </c>
      <c r="D104" s="122">
        <v>0.015946904405138167</v>
      </c>
      <c r="E104" s="122">
        <v>1.388278863459639</v>
      </c>
      <c r="F104" s="84" t="s">
        <v>1247</v>
      </c>
      <c r="G104" s="84" t="b">
        <v>0</v>
      </c>
      <c r="H104" s="84" t="b">
        <v>0</v>
      </c>
      <c r="I104" s="84" t="b">
        <v>0</v>
      </c>
      <c r="J104" s="84" t="b">
        <v>0</v>
      </c>
      <c r="K104" s="84" t="b">
        <v>0</v>
      </c>
      <c r="L104" s="84" t="b">
        <v>0</v>
      </c>
    </row>
    <row r="105" spans="1:12" ht="15">
      <c r="A105" s="84" t="s">
        <v>1334</v>
      </c>
      <c r="B105" s="84" t="s">
        <v>1327</v>
      </c>
      <c r="C105" s="84">
        <v>20</v>
      </c>
      <c r="D105" s="122">
        <v>0.015946904405138167</v>
      </c>
      <c r="E105" s="122">
        <v>1.346886178301414</v>
      </c>
      <c r="F105" s="84" t="s">
        <v>1247</v>
      </c>
      <c r="G105" s="84" t="b">
        <v>0</v>
      </c>
      <c r="H105" s="84" t="b">
        <v>0</v>
      </c>
      <c r="I105" s="84" t="b">
        <v>0</v>
      </c>
      <c r="J105" s="84" t="b">
        <v>0</v>
      </c>
      <c r="K105" s="84" t="b">
        <v>0</v>
      </c>
      <c r="L105" s="84" t="b">
        <v>0</v>
      </c>
    </row>
    <row r="106" spans="1:12" ht="15">
      <c r="A106" s="84" t="s">
        <v>1327</v>
      </c>
      <c r="B106" s="84" t="s">
        <v>1328</v>
      </c>
      <c r="C106" s="84">
        <v>20</v>
      </c>
      <c r="D106" s="122">
        <v>0.015946904405138167</v>
      </c>
      <c r="E106" s="122">
        <v>1.3256968792314758</v>
      </c>
      <c r="F106" s="84" t="s">
        <v>1247</v>
      </c>
      <c r="G106" s="84" t="b">
        <v>0</v>
      </c>
      <c r="H106" s="84" t="b">
        <v>0</v>
      </c>
      <c r="I106" s="84" t="b">
        <v>0</v>
      </c>
      <c r="J106" s="84" t="b">
        <v>0</v>
      </c>
      <c r="K106" s="84" t="b">
        <v>0</v>
      </c>
      <c r="L106" s="84" t="b">
        <v>0</v>
      </c>
    </row>
    <row r="107" spans="1:12" ht="15">
      <c r="A107" s="84" t="s">
        <v>263</v>
      </c>
      <c r="B107" s="84" t="s">
        <v>1331</v>
      </c>
      <c r="C107" s="84">
        <v>19</v>
      </c>
      <c r="D107" s="122">
        <v>0.015931909461243347</v>
      </c>
      <c r="E107" s="122">
        <v>1.1979471652893476</v>
      </c>
      <c r="F107" s="84" t="s">
        <v>1247</v>
      </c>
      <c r="G107" s="84" t="b">
        <v>0</v>
      </c>
      <c r="H107" s="84" t="b">
        <v>0</v>
      </c>
      <c r="I107" s="84" t="b">
        <v>0</v>
      </c>
      <c r="J107" s="84" t="b">
        <v>0</v>
      </c>
      <c r="K107" s="84" t="b">
        <v>0</v>
      </c>
      <c r="L107" s="84" t="b">
        <v>0</v>
      </c>
    </row>
    <row r="108" spans="1:12" ht="15">
      <c r="A108" s="84" t="s">
        <v>1509</v>
      </c>
      <c r="B108" s="84" t="s">
        <v>1510</v>
      </c>
      <c r="C108" s="84">
        <v>5</v>
      </c>
      <c r="D108" s="122">
        <v>0.009551051344611365</v>
      </c>
      <c r="E108" s="122">
        <v>1.8319763626923518</v>
      </c>
      <c r="F108" s="84" t="s">
        <v>1247</v>
      </c>
      <c r="G108" s="84" t="b">
        <v>0</v>
      </c>
      <c r="H108" s="84" t="b">
        <v>0</v>
      </c>
      <c r="I108" s="84" t="b">
        <v>0</v>
      </c>
      <c r="J108" s="84" t="b">
        <v>0</v>
      </c>
      <c r="K108" s="84" t="b">
        <v>0</v>
      </c>
      <c r="L108" s="84" t="b">
        <v>0</v>
      </c>
    </row>
    <row r="109" spans="1:12" ht="15">
      <c r="A109" s="84" t="s">
        <v>1510</v>
      </c>
      <c r="B109" s="84" t="s">
        <v>1511</v>
      </c>
      <c r="C109" s="84">
        <v>5</v>
      </c>
      <c r="D109" s="122">
        <v>0.009551051344611365</v>
      </c>
      <c r="E109" s="122">
        <v>1.9111576087399766</v>
      </c>
      <c r="F109" s="84" t="s">
        <v>1247</v>
      </c>
      <c r="G109" s="84" t="b">
        <v>0</v>
      </c>
      <c r="H109" s="84" t="b">
        <v>0</v>
      </c>
      <c r="I109" s="84" t="b">
        <v>0</v>
      </c>
      <c r="J109" s="84" t="b">
        <v>0</v>
      </c>
      <c r="K109" s="84" t="b">
        <v>0</v>
      </c>
      <c r="L109" s="84" t="b">
        <v>0</v>
      </c>
    </row>
    <row r="110" spans="1:12" ht="15">
      <c r="A110" s="84" t="s">
        <v>1511</v>
      </c>
      <c r="B110" s="84" t="s">
        <v>1512</v>
      </c>
      <c r="C110" s="84">
        <v>5</v>
      </c>
      <c r="D110" s="122">
        <v>0.009551051344611365</v>
      </c>
      <c r="E110" s="122">
        <v>1.9903388547876015</v>
      </c>
      <c r="F110" s="84" t="s">
        <v>1247</v>
      </c>
      <c r="G110" s="84" t="b">
        <v>0</v>
      </c>
      <c r="H110" s="84" t="b">
        <v>0</v>
      </c>
      <c r="I110" s="84" t="b">
        <v>0</v>
      </c>
      <c r="J110" s="84" t="b">
        <v>0</v>
      </c>
      <c r="K110" s="84" t="b">
        <v>0</v>
      </c>
      <c r="L110" s="84" t="b">
        <v>0</v>
      </c>
    </row>
    <row r="111" spans="1:12" ht="15">
      <c r="A111" s="84" t="s">
        <v>1512</v>
      </c>
      <c r="B111" s="84" t="s">
        <v>1302</v>
      </c>
      <c r="C111" s="84">
        <v>5</v>
      </c>
      <c r="D111" s="122">
        <v>0.009551051344611365</v>
      </c>
      <c r="E111" s="122">
        <v>1.6893088591236203</v>
      </c>
      <c r="F111" s="84" t="s">
        <v>1247</v>
      </c>
      <c r="G111" s="84" t="b">
        <v>0</v>
      </c>
      <c r="H111" s="84" t="b">
        <v>0</v>
      </c>
      <c r="I111" s="84" t="b">
        <v>0</v>
      </c>
      <c r="J111" s="84" t="b">
        <v>0</v>
      </c>
      <c r="K111" s="84" t="b">
        <v>0</v>
      </c>
      <c r="L111" s="84" t="b">
        <v>0</v>
      </c>
    </row>
    <row r="112" spans="1:12" ht="15">
      <c r="A112" s="84" t="s">
        <v>1302</v>
      </c>
      <c r="B112" s="84" t="s">
        <v>1326</v>
      </c>
      <c r="C112" s="84">
        <v>5</v>
      </c>
      <c r="D112" s="122">
        <v>0.009551051344611365</v>
      </c>
      <c r="E112" s="122">
        <v>0.9411208321174198</v>
      </c>
      <c r="F112" s="84" t="s">
        <v>1247</v>
      </c>
      <c r="G112" s="84" t="b">
        <v>0</v>
      </c>
      <c r="H112" s="84" t="b">
        <v>0</v>
      </c>
      <c r="I112" s="84" t="b">
        <v>0</v>
      </c>
      <c r="J112" s="84" t="b">
        <v>0</v>
      </c>
      <c r="K112" s="84" t="b">
        <v>0</v>
      </c>
      <c r="L112" s="84" t="b">
        <v>0</v>
      </c>
    </row>
    <row r="113" spans="1:12" ht="15">
      <c r="A113" s="84" t="s">
        <v>262</v>
      </c>
      <c r="B113" s="84" t="s">
        <v>1509</v>
      </c>
      <c r="C113" s="84">
        <v>5</v>
      </c>
      <c r="D113" s="122">
        <v>0.009551051344611365</v>
      </c>
      <c r="E113" s="122">
        <v>0.8107870636224137</v>
      </c>
      <c r="F113" s="84" t="s">
        <v>1247</v>
      </c>
      <c r="G113" s="84" t="b">
        <v>0</v>
      </c>
      <c r="H113" s="84" t="b">
        <v>0</v>
      </c>
      <c r="I113" s="84" t="b">
        <v>0</v>
      </c>
      <c r="J113" s="84" t="b">
        <v>0</v>
      </c>
      <c r="K113" s="84" t="b">
        <v>0</v>
      </c>
      <c r="L113" s="84" t="b">
        <v>0</v>
      </c>
    </row>
    <row r="114" spans="1:12" ht="15">
      <c r="A114" s="84" t="s">
        <v>1513</v>
      </c>
      <c r="B114" s="84" t="s">
        <v>1514</v>
      </c>
      <c r="C114" s="84">
        <v>5</v>
      </c>
      <c r="D114" s="122">
        <v>0.009551051344611365</v>
      </c>
      <c r="E114" s="122">
        <v>1.9903388547876015</v>
      </c>
      <c r="F114" s="84" t="s">
        <v>1247</v>
      </c>
      <c r="G114" s="84" t="b">
        <v>0</v>
      </c>
      <c r="H114" s="84" t="b">
        <v>0</v>
      </c>
      <c r="I114" s="84" t="b">
        <v>0</v>
      </c>
      <c r="J114" s="84" t="b">
        <v>0</v>
      </c>
      <c r="K114" s="84" t="b">
        <v>0</v>
      </c>
      <c r="L114" s="84" t="b">
        <v>0</v>
      </c>
    </row>
    <row r="115" spans="1:12" ht="15">
      <c r="A115" s="84" t="s">
        <v>263</v>
      </c>
      <c r="B115" s="84" t="s">
        <v>262</v>
      </c>
      <c r="C115" s="84">
        <v>5</v>
      </c>
      <c r="D115" s="122">
        <v>0.009551051344611365</v>
      </c>
      <c r="E115" s="122">
        <v>0.294857178297404</v>
      </c>
      <c r="F115" s="84" t="s">
        <v>1247</v>
      </c>
      <c r="G115" s="84" t="b">
        <v>0</v>
      </c>
      <c r="H115" s="84" t="b">
        <v>0</v>
      </c>
      <c r="I115" s="84" t="b">
        <v>0</v>
      </c>
      <c r="J115" s="84" t="b">
        <v>0</v>
      </c>
      <c r="K115" s="84" t="b">
        <v>0</v>
      </c>
      <c r="L115" s="84" t="b">
        <v>0</v>
      </c>
    </row>
    <row r="116" spans="1:12" ht="15">
      <c r="A116" s="84" t="s">
        <v>263</v>
      </c>
      <c r="B116" s="84" t="s">
        <v>1509</v>
      </c>
      <c r="C116" s="84">
        <v>4</v>
      </c>
      <c r="D116" s="122">
        <v>0.008357366125656237</v>
      </c>
      <c r="E116" s="122">
        <v>0.8457646471779852</v>
      </c>
      <c r="F116" s="84" t="s">
        <v>1247</v>
      </c>
      <c r="G116" s="84" t="b">
        <v>0</v>
      </c>
      <c r="H116" s="84" t="b">
        <v>0</v>
      </c>
      <c r="I116" s="84" t="b">
        <v>0</v>
      </c>
      <c r="J116" s="84" t="b">
        <v>0</v>
      </c>
      <c r="K116" s="84" t="b">
        <v>0</v>
      </c>
      <c r="L116" s="84" t="b">
        <v>0</v>
      </c>
    </row>
    <row r="117" spans="1:12" ht="15">
      <c r="A117" s="84" t="s">
        <v>1308</v>
      </c>
      <c r="B117" s="84" t="s">
        <v>1519</v>
      </c>
      <c r="C117" s="84">
        <v>3</v>
      </c>
      <c r="D117" s="122">
        <v>0.0069608456844915305</v>
      </c>
      <c r="E117" s="122">
        <v>2.0872488677956578</v>
      </c>
      <c r="F117" s="84" t="s">
        <v>1247</v>
      </c>
      <c r="G117" s="84" t="b">
        <v>0</v>
      </c>
      <c r="H117" s="84" t="b">
        <v>0</v>
      </c>
      <c r="I117" s="84" t="b">
        <v>0</v>
      </c>
      <c r="J117" s="84" t="b">
        <v>0</v>
      </c>
      <c r="K117" s="84" t="b">
        <v>0</v>
      </c>
      <c r="L117" s="84" t="b">
        <v>0</v>
      </c>
    </row>
    <row r="118" spans="1:12" ht="15">
      <c r="A118" s="84" t="s">
        <v>1519</v>
      </c>
      <c r="B118" s="84" t="s">
        <v>1302</v>
      </c>
      <c r="C118" s="84">
        <v>3</v>
      </c>
      <c r="D118" s="122">
        <v>0.0069608456844915305</v>
      </c>
      <c r="E118" s="122">
        <v>1.6893088591236203</v>
      </c>
      <c r="F118" s="84" t="s">
        <v>1247</v>
      </c>
      <c r="G118" s="84" t="b">
        <v>0</v>
      </c>
      <c r="H118" s="84" t="b">
        <v>0</v>
      </c>
      <c r="I118" s="84" t="b">
        <v>0</v>
      </c>
      <c r="J118" s="84" t="b">
        <v>0</v>
      </c>
      <c r="K118" s="84" t="b">
        <v>0</v>
      </c>
      <c r="L118" s="84" t="b">
        <v>0</v>
      </c>
    </row>
    <row r="119" spans="1:12" ht="15">
      <c r="A119" s="84" t="s">
        <v>1302</v>
      </c>
      <c r="B119" s="84" t="s">
        <v>1520</v>
      </c>
      <c r="C119" s="84">
        <v>3</v>
      </c>
      <c r="D119" s="122">
        <v>0.0069608456844915305</v>
      </c>
      <c r="E119" s="122">
        <v>1.6893088591236203</v>
      </c>
      <c r="F119" s="84" t="s">
        <v>1247</v>
      </c>
      <c r="G119" s="84" t="b">
        <v>0</v>
      </c>
      <c r="H119" s="84" t="b">
        <v>0</v>
      </c>
      <c r="I119" s="84" t="b">
        <v>0</v>
      </c>
      <c r="J119" s="84" t="b">
        <v>0</v>
      </c>
      <c r="K119" s="84" t="b">
        <v>0</v>
      </c>
      <c r="L119" s="84" t="b">
        <v>0</v>
      </c>
    </row>
    <row r="120" spans="1:12" ht="15">
      <c r="A120" s="84" t="s">
        <v>1520</v>
      </c>
      <c r="B120" s="84" t="s">
        <v>1516</v>
      </c>
      <c r="C120" s="84">
        <v>3</v>
      </c>
      <c r="D120" s="122">
        <v>0.0069608456844915305</v>
      </c>
      <c r="E120" s="122">
        <v>2.0872488677956578</v>
      </c>
      <c r="F120" s="84" t="s">
        <v>1247</v>
      </c>
      <c r="G120" s="84" t="b">
        <v>0</v>
      </c>
      <c r="H120" s="84" t="b">
        <v>0</v>
      </c>
      <c r="I120" s="84" t="b">
        <v>0</v>
      </c>
      <c r="J120" s="84" t="b">
        <v>0</v>
      </c>
      <c r="K120" s="84" t="b">
        <v>0</v>
      </c>
      <c r="L120" s="84" t="b">
        <v>0</v>
      </c>
    </row>
    <row r="121" spans="1:12" ht="15">
      <c r="A121" s="84" t="s">
        <v>1516</v>
      </c>
      <c r="B121" s="84" t="s">
        <v>1326</v>
      </c>
      <c r="C121" s="84">
        <v>3</v>
      </c>
      <c r="D121" s="122">
        <v>0.0069608456844915305</v>
      </c>
      <c r="E121" s="122">
        <v>1.117212091173101</v>
      </c>
      <c r="F121" s="84" t="s">
        <v>1247</v>
      </c>
      <c r="G121" s="84" t="b">
        <v>0</v>
      </c>
      <c r="H121" s="84" t="b">
        <v>0</v>
      </c>
      <c r="I121" s="84" t="b">
        <v>0</v>
      </c>
      <c r="J121" s="84" t="b">
        <v>0</v>
      </c>
      <c r="K121" s="84" t="b">
        <v>0</v>
      </c>
      <c r="L121" s="84" t="b">
        <v>0</v>
      </c>
    </row>
    <row r="122" spans="1:12" ht="15">
      <c r="A122" s="84" t="s">
        <v>262</v>
      </c>
      <c r="B122" s="84" t="s">
        <v>1521</v>
      </c>
      <c r="C122" s="84">
        <v>3</v>
      </c>
      <c r="D122" s="122">
        <v>0.0069608456844915305</v>
      </c>
      <c r="E122" s="122">
        <v>1.0660595687257197</v>
      </c>
      <c r="F122" s="84" t="s">
        <v>1247</v>
      </c>
      <c r="G122" s="84" t="b">
        <v>0</v>
      </c>
      <c r="H122" s="84" t="b">
        <v>0</v>
      </c>
      <c r="I122" s="84" t="b">
        <v>0</v>
      </c>
      <c r="J122" s="84" t="b">
        <v>0</v>
      </c>
      <c r="K122" s="84" t="b">
        <v>0</v>
      </c>
      <c r="L122" s="84" t="b">
        <v>0</v>
      </c>
    </row>
    <row r="123" spans="1:12" ht="15">
      <c r="A123" s="84" t="s">
        <v>263</v>
      </c>
      <c r="B123" s="84" t="s">
        <v>1308</v>
      </c>
      <c r="C123" s="84">
        <v>2</v>
      </c>
      <c r="D123" s="122">
        <v>0.005291548111493484</v>
      </c>
      <c r="E123" s="122">
        <v>1.0218559062336663</v>
      </c>
      <c r="F123" s="84" t="s">
        <v>1247</v>
      </c>
      <c r="G123" s="84" t="b">
        <v>0</v>
      </c>
      <c r="H123" s="84" t="b">
        <v>0</v>
      </c>
      <c r="I123" s="84" t="b">
        <v>0</v>
      </c>
      <c r="J123" s="84" t="b">
        <v>0</v>
      </c>
      <c r="K123" s="84" t="b">
        <v>0</v>
      </c>
      <c r="L123" s="84" t="b">
        <v>0</v>
      </c>
    </row>
    <row r="124" spans="1:12" ht="15">
      <c r="A124" s="84" t="s">
        <v>1328</v>
      </c>
      <c r="B124" s="84" t="s">
        <v>1556</v>
      </c>
      <c r="C124" s="84">
        <v>2</v>
      </c>
      <c r="D124" s="122">
        <v>0.005291548111493484</v>
      </c>
      <c r="E124" s="122">
        <v>2.388278863459639</v>
      </c>
      <c r="F124" s="84" t="s">
        <v>1247</v>
      </c>
      <c r="G124" s="84" t="b">
        <v>0</v>
      </c>
      <c r="H124" s="84" t="b">
        <v>0</v>
      </c>
      <c r="I124" s="84" t="b">
        <v>0</v>
      </c>
      <c r="J124" s="84" t="b">
        <v>0</v>
      </c>
      <c r="K124" s="84" t="b">
        <v>0</v>
      </c>
      <c r="L124" s="84" t="b">
        <v>0</v>
      </c>
    </row>
    <row r="125" spans="1:12" ht="15">
      <c r="A125" s="84" t="s">
        <v>1556</v>
      </c>
      <c r="B125" s="84" t="s">
        <v>1515</v>
      </c>
      <c r="C125" s="84">
        <v>2</v>
      </c>
      <c r="D125" s="122">
        <v>0.005291548111493484</v>
      </c>
      <c r="E125" s="122">
        <v>2.0872488677956578</v>
      </c>
      <c r="F125" s="84" t="s">
        <v>1247</v>
      </c>
      <c r="G125" s="84" t="b">
        <v>0</v>
      </c>
      <c r="H125" s="84" t="b">
        <v>0</v>
      </c>
      <c r="I125" s="84" t="b">
        <v>0</v>
      </c>
      <c r="J125" s="84" t="b">
        <v>0</v>
      </c>
      <c r="K125" s="84" t="b">
        <v>0</v>
      </c>
      <c r="L125" s="84" t="b">
        <v>0</v>
      </c>
    </row>
    <row r="126" spans="1:12" ht="15">
      <c r="A126" s="84" t="s">
        <v>1518</v>
      </c>
      <c r="B126" s="84" t="s">
        <v>1557</v>
      </c>
      <c r="C126" s="84">
        <v>2</v>
      </c>
      <c r="D126" s="122">
        <v>0.005291548111493484</v>
      </c>
      <c r="E126" s="122">
        <v>2.0872488677956578</v>
      </c>
      <c r="F126" s="84" t="s">
        <v>1247</v>
      </c>
      <c r="G126" s="84" t="b">
        <v>0</v>
      </c>
      <c r="H126" s="84" t="b">
        <v>0</v>
      </c>
      <c r="I126" s="84" t="b">
        <v>0</v>
      </c>
      <c r="J126" s="84" t="b">
        <v>0</v>
      </c>
      <c r="K126" s="84" t="b">
        <v>1</v>
      </c>
      <c r="L126" s="84" t="b">
        <v>0</v>
      </c>
    </row>
    <row r="127" spans="1:12" ht="15">
      <c r="A127" s="84" t="s">
        <v>1557</v>
      </c>
      <c r="B127" s="84" t="s">
        <v>1558</v>
      </c>
      <c r="C127" s="84">
        <v>2</v>
      </c>
      <c r="D127" s="122">
        <v>0.005291548111493484</v>
      </c>
      <c r="E127" s="122">
        <v>2.388278863459639</v>
      </c>
      <c r="F127" s="84" t="s">
        <v>1247</v>
      </c>
      <c r="G127" s="84" t="b">
        <v>0</v>
      </c>
      <c r="H127" s="84" t="b">
        <v>1</v>
      </c>
      <c r="I127" s="84" t="b">
        <v>0</v>
      </c>
      <c r="J127" s="84" t="b">
        <v>0</v>
      </c>
      <c r="K127" s="84" t="b">
        <v>0</v>
      </c>
      <c r="L127" s="84" t="b">
        <v>0</v>
      </c>
    </row>
    <row r="128" spans="1:12" ht="15">
      <c r="A128" s="84" t="s">
        <v>1558</v>
      </c>
      <c r="B128" s="84" t="s">
        <v>1559</v>
      </c>
      <c r="C128" s="84">
        <v>2</v>
      </c>
      <c r="D128" s="122">
        <v>0.005291548111493484</v>
      </c>
      <c r="E128" s="122">
        <v>2.388278863459639</v>
      </c>
      <c r="F128" s="84" t="s">
        <v>1247</v>
      </c>
      <c r="G128" s="84" t="b">
        <v>0</v>
      </c>
      <c r="H128" s="84" t="b">
        <v>0</v>
      </c>
      <c r="I128" s="84" t="b">
        <v>0</v>
      </c>
      <c r="J128" s="84" t="b">
        <v>0</v>
      </c>
      <c r="K128" s="84" t="b">
        <v>0</v>
      </c>
      <c r="L128" s="84" t="b">
        <v>0</v>
      </c>
    </row>
    <row r="129" spans="1:12" ht="15">
      <c r="A129" s="84" t="s">
        <v>1559</v>
      </c>
      <c r="B129" s="84" t="s">
        <v>1518</v>
      </c>
      <c r="C129" s="84">
        <v>2</v>
      </c>
      <c r="D129" s="122">
        <v>0.005291548111493484</v>
      </c>
      <c r="E129" s="122">
        <v>2.0872488677956578</v>
      </c>
      <c r="F129" s="84" t="s">
        <v>1247</v>
      </c>
      <c r="G129" s="84" t="b">
        <v>0</v>
      </c>
      <c r="H129" s="84" t="b">
        <v>0</v>
      </c>
      <c r="I129" s="84" t="b">
        <v>0</v>
      </c>
      <c r="J129" s="84" t="b">
        <v>0</v>
      </c>
      <c r="K129" s="84" t="b">
        <v>0</v>
      </c>
      <c r="L129" s="84" t="b">
        <v>0</v>
      </c>
    </row>
    <row r="130" spans="1:12" ht="15">
      <c r="A130" s="84" t="s">
        <v>1569</v>
      </c>
      <c r="B130" s="84" t="s">
        <v>1570</v>
      </c>
      <c r="C130" s="84">
        <v>2</v>
      </c>
      <c r="D130" s="122">
        <v>0.005291548111493484</v>
      </c>
      <c r="E130" s="122">
        <v>2.388278863459639</v>
      </c>
      <c r="F130" s="84" t="s">
        <v>1247</v>
      </c>
      <c r="G130" s="84" t="b">
        <v>0</v>
      </c>
      <c r="H130" s="84" t="b">
        <v>0</v>
      </c>
      <c r="I130" s="84" t="b">
        <v>0</v>
      </c>
      <c r="J130" s="84" t="b">
        <v>0</v>
      </c>
      <c r="K130" s="84" t="b">
        <v>0</v>
      </c>
      <c r="L130" s="84" t="b">
        <v>0</v>
      </c>
    </row>
    <row r="131" spans="1:12" ht="15">
      <c r="A131" s="84" t="s">
        <v>1570</v>
      </c>
      <c r="B131" s="84" t="s">
        <v>1571</v>
      </c>
      <c r="C131" s="84">
        <v>2</v>
      </c>
      <c r="D131" s="122">
        <v>0.005291548111493484</v>
      </c>
      <c r="E131" s="122">
        <v>2.388278863459639</v>
      </c>
      <c r="F131" s="84" t="s">
        <v>1247</v>
      </c>
      <c r="G131" s="84" t="b">
        <v>0</v>
      </c>
      <c r="H131" s="84" t="b">
        <v>0</v>
      </c>
      <c r="I131" s="84" t="b">
        <v>0</v>
      </c>
      <c r="J131" s="84" t="b">
        <v>0</v>
      </c>
      <c r="K131" s="84" t="b">
        <v>0</v>
      </c>
      <c r="L131" s="84" t="b">
        <v>0</v>
      </c>
    </row>
    <row r="132" spans="1:12" ht="15">
      <c r="A132" s="84" t="s">
        <v>1571</v>
      </c>
      <c r="B132" s="84" t="s">
        <v>1301</v>
      </c>
      <c r="C132" s="84">
        <v>2</v>
      </c>
      <c r="D132" s="122">
        <v>0.005291548111493484</v>
      </c>
      <c r="E132" s="122">
        <v>2.0872488677956578</v>
      </c>
      <c r="F132" s="84" t="s">
        <v>1247</v>
      </c>
      <c r="G132" s="84" t="b">
        <v>0</v>
      </c>
      <c r="H132" s="84" t="b">
        <v>0</v>
      </c>
      <c r="I132" s="84" t="b">
        <v>0</v>
      </c>
      <c r="J132" s="84" t="b">
        <v>0</v>
      </c>
      <c r="K132" s="84" t="b">
        <v>0</v>
      </c>
      <c r="L132" s="84" t="b">
        <v>0</v>
      </c>
    </row>
    <row r="133" spans="1:12" ht="15">
      <c r="A133" s="84" t="s">
        <v>1301</v>
      </c>
      <c r="B133" s="84" t="s">
        <v>1524</v>
      </c>
      <c r="C133" s="84">
        <v>2</v>
      </c>
      <c r="D133" s="122">
        <v>0.005291548111493484</v>
      </c>
      <c r="E133" s="122">
        <v>1.9111576087399766</v>
      </c>
      <c r="F133" s="84" t="s">
        <v>1247</v>
      </c>
      <c r="G133" s="84" t="b">
        <v>0</v>
      </c>
      <c r="H133" s="84" t="b">
        <v>0</v>
      </c>
      <c r="I133" s="84" t="b">
        <v>0</v>
      </c>
      <c r="J133" s="84" t="b">
        <v>0</v>
      </c>
      <c r="K133" s="84" t="b">
        <v>0</v>
      </c>
      <c r="L133" s="84" t="b">
        <v>0</v>
      </c>
    </row>
    <row r="134" spans="1:12" ht="15">
      <c r="A134" s="84" t="s">
        <v>1524</v>
      </c>
      <c r="B134" s="84" t="s">
        <v>1572</v>
      </c>
      <c r="C134" s="84">
        <v>2</v>
      </c>
      <c r="D134" s="122">
        <v>0.005291548111493484</v>
      </c>
      <c r="E134" s="122">
        <v>2.2121876044039577</v>
      </c>
      <c r="F134" s="84" t="s">
        <v>1247</v>
      </c>
      <c r="G134" s="84" t="b">
        <v>0</v>
      </c>
      <c r="H134" s="84" t="b">
        <v>0</v>
      </c>
      <c r="I134" s="84" t="b">
        <v>0</v>
      </c>
      <c r="J134" s="84" t="b">
        <v>0</v>
      </c>
      <c r="K134" s="84" t="b">
        <v>0</v>
      </c>
      <c r="L134" s="84" t="b">
        <v>0</v>
      </c>
    </row>
    <row r="135" spans="1:12" ht="15">
      <c r="A135" s="84" t="s">
        <v>1572</v>
      </c>
      <c r="B135" s="84" t="s">
        <v>1573</v>
      </c>
      <c r="C135" s="84">
        <v>2</v>
      </c>
      <c r="D135" s="122">
        <v>0.005291548111493484</v>
      </c>
      <c r="E135" s="122">
        <v>2.388278863459639</v>
      </c>
      <c r="F135" s="84" t="s">
        <v>1247</v>
      </c>
      <c r="G135" s="84" t="b">
        <v>0</v>
      </c>
      <c r="H135" s="84" t="b">
        <v>0</v>
      </c>
      <c r="I135" s="84" t="b">
        <v>0</v>
      </c>
      <c r="J135" s="84" t="b">
        <v>0</v>
      </c>
      <c r="K135" s="84" t="b">
        <v>0</v>
      </c>
      <c r="L135" s="84" t="b">
        <v>0</v>
      </c>
    </row>
    <row r="136" spans="1:12" ht="15">
      <c r="A136" s="84" t="s">
        <v>1573</v>
      </c>
      <c r="B136" s="84" t="s">
        <v>1574</v>
      </c>
      <c r="C136" s="84">
        <v>2</v>
      </c>
      <c r="D136" s="122">
        <v>0.005291548111493484</v>
      </c>
      <c r="E136" s="122">
        <v>2.388278863459639</v>
      </c>
      <c r="F136" s="84" t="s">
        <v>1247</v>
      </c>
      <c r="G136" s="84" t="b">
        <v>0</v>
      </c>
      <c r="H136" s="84" t="b">
        <v>0</v>
      </c>
      <c r="I136" s="84" t="b">
        <v>0</v>
      </c>
      <c r="J136" s="84" t="b">
        <v>0</v>
      </c>
      <c r="K136" s="84" t="b">
        <v>0</v>
      </c>
      <c r="L136" s="84" t="b">
        <v>0</v>
      </c>
    </row>
    <row r="137" spans="1:12" ht="15">
      <c r="A137" s="84" t="s">
        <v>1574</v>
      </c>
      <c r="B137" s="84" t="s">
        <v>1575</v>
      </c>
      <c r="C137" s="84">
        <v>2</v>
      </c>
      <c r="D137" s="122">
        <v>0.005291548111493484</v>
      </c>
      <c r="E137" s="122">
        <v>2.388278863459639</v>
      </c>
      <c r="F137" s="84" t="s">
        <v>1247</v>
      </c>
      <c r="G137" s="84" t="b">
        <v>0</v>
      </c>
      <c r="H137" s="84" t="b">
        <v>0</v>
      </c>
      <c r="I137" s="84" t="b">
        <v>0</v>
      </c>
      <c r="J137" s="84" t="b">
        <v>0</v>
      </c>
      <c r="K137" s="84" t="b">
        <v>0</v>
      </c>
      <c r="L137" s="84" t="b">
        <v>0</v>
      </c>
    </row>
    <row r="138" spans="1:12" ht="15">
      <c r="A138" s="84" t="s">
        <v>1575</v>
      </c>
      <c r="B138" s="84" t="s">
        <v>1576</v>
      </c>
      <c r="C138" s="84">
        <v>2</v>
      </c>
      <c r="D138" s="122">
        <v>0.005291548111493484</v>
      </c>
      <c r="E138" s="122">
        <v>2.388278863459639</v>
      </c>
      <c r="F138" s="84" t="s">
        <v>1247</v>
      </c>
      <c r="G138" s="84" t="b">
        <v>0</v>
      </c>
      <c r="H138" s="84" t="b">
        <v>0</v>
      </c>
      <c r="I138" s="84" t="b">
        <v>0</v>
      </c>
      <c r="J138" s="84" t="b">
        <v>0</v>
      </c>
      <c r="K138" s="84" t="b">
        <v>0</v>
      </c>
      <c r="L138" s="84" t="b">
        <v>0</v>
      </c>
    </row>
    <row r="139" spans="1:12" ht="15">
      <c r="A139" s="84" t="s">
        <v>1576</v>
      </c>
      <c r="B139" s="84" t="s">
        <v>1577</v>
      </c>
      <c r="C139" s="84">
        <v>2</v>
      </c>
      <c r="D139" s="122">
        <v>0.005291548111493484</v>
      </c>
      <c r="E139" s="122">
        <v>2.388278863459639</v>
      </c>
      <c r="F139" s="84" t="s">
        <v>1247</v>
      </c>
      <c r="G139" s="84" t="b">
        <v>0</v>
      </c>
      <c r="H139" s="84" t="b">
        <v>0</v>
      </c>
      <c r="I139" s="84" t="b">
        <v>0</v>
      </c>
      <c r="J139" s="84" t="b">
        <v>0</v>
      </c>
      <c r="K139" s="84" t="b">
        <v>1</v>
      </c>
      <c r="L139" s="84" t="b">
        <v>0</v>
      </c>
    </row>
    <row r="140" spans="1:12" ht="15">
      <c r="A140" s="84" t="s">
        <v>1577</v>
      </c>
      <c r="B140" s="84" t="s">
        <v>1578</v>
      </c>
      <c r="C140" s="84">
        <v>2</v>
      </c>
      <c r="D140" s="122">
        <v>0.005291548111493484</v>
      </c>
      <c r="E140" s="122">
        <v>2.388278863459639</v>
      </c>
      <c r="F140" s="84" t="s">
        <v>1247</v>
      </c>
      <c r="G140" s="84" t="b">
        <v>0</v>
      </c>
      <c r="H140" s="84" t="b">
        <v>1</v>
      </c>
      <c r="I140" s="84" t="b">
        <v>0</v>
      </c>
      <c r="J140" s="84" t="b">
        <v>0</v>
      </c>
      <c r="K140" s="84" t="b">
        <v>0</v>
      </c>
      <c r="L140" s="84" t="b">
        <v>0</v>
      </c>
    </row>
    <row r="141" spans="1:12" ht="15">
      <c r="A141" s="84" t="s">
        <v>1578</v>
      </c>
      <c r="B141" s="84" t="s">
        <v>1579</v>
      </c>
      <c r="C141" s="84">
        <v>2</v>
      </c>
      <c r="D141" s="122">
        <v>0.005291548111493484</v>
      </c>
      <c r="E141" s="122">
        <v>2.388278863459639</v>
      </c>
      <c r="F141" s="84" t="s">
        <v>1247</v>
      </c>
      <c r="G141" s="84" t="b">
        <v>0</v>
      </c>
      <c r="H141" s="84" t="b">
        <v>0</v>
      </c>
      <c r="I141" s="84" t="b">
        <v>0</v>
      </c>
      <c r="J141" s="84" t="b">
        <v>0</v>
      </c>
      <c r="K141" s="84" t="b">
        <v>0</v>
      </c>
      <c r="L141" s="84" t="b">
        <v>0</v>
      </c>
    </row>
    <row r="142" spans="1:12" ht="15">
      <c r="A142" s="84" t="s">
        <v>1579</v>
      </c>
      <c r="B142" s="84" t="s">
        <v>1580</v>
      </c>
      <c r="C142" s="84">
        <v>2</v>
      </c>
      <c r="D142" s="122">
        <v>0.005291548111493484</v>
      </c>
      <c r="E142" s="122">
        <v>2.388278863459639</v>
      </c>
      <c r="F142" s="84" t="s">
        <v>1247</v>
      </c>
      <c r="G142" s="84" t="b">
        <v>0</v>
      </c>
      <c r="H142" s="84" t="b">
        <v>0</v>
      </c>
      <c r="I142" s="84" t="b">
        <v>0</v>
      </c>
      <c r="J142" s="84" t="b">
        <v>0</v>
      </c>
      <c r="K142" s="84" t="b">
        <v>0</v>
      </c>
      <c r="L142" s="84" t="b">
        <v>0</v>
      </c>
    </row>
    <row r="143" spans="1:12" ht="15">
      <c r="A143" s="84" t="s">
        <v>1522</v>
      </c>
      <c r="B143" s="84" t="s">
        <v>1528</v>
      </c>
      <c r="C143" s="84">
        <v>2</v>
      </c>
      <c r="D143" s="122">
        <v>0.005291548111493484</v>
      </c>
      <c r="E143" s="122">
        <v>2.2121876044039577</v>
      </c>
      <c r="F143" s="84" t="s">
        <v>1247</v>
      </c>
      <c r="G143" s="84" t="b">
        <v>0</v>
      </c>
      <c r="H143" s="84" t="b">
        <v>0</v>
      </c>
      <c r="I143" s="84" t="b">
        <v>0</v>
      </c>
      <c r="J143" s="84" t="b">
        <v>0</v>
      </c>
      <c r="K143" s="84" t="b">
        <v>0</v>
      </c>
      <c r="L143" s="84" t="b">
        <v>0</v>
      </c>
    </row>
    <row r="144" spans="1:12" ht="15">
      <c r="A144" s="84" t="s">
        <v>1528</v>
      </c>
      <c r="B144" s="84" t="s">
        <v>1529</v>
      </c>
      <c r="C144" s="84">
        <v>2</v>
      </c>
      <c r="D144" s="122">
        <v>0.005291548111493484</v>
      </c>
      <c r="E144" s="122">
        <v>2.388278863459639</v>
      </c>
      <c r="F144" s="84" t="s">
        <v>1247</v>
      </c>
      <c r="G144" s="84" t="b">
        <v>0</v>
      </c>
      <c r="H144" s="84" t="b">
        <v>0</v>
      </c>
      <c r="I144" s="84" t="b">
        <v>0</v>
      </c>
      <c r="J144" s="84" t="b">
        <v>0</v>
      </c>
      <c r="K144" s="84" t="b">
        <v>0</v>
      </c>
      <c r="L144" s="84" t="b">
        <v>0</v>
      </c>
    </row>
    <row r="145" spans="1:12" ht="15">
      <c r="A145" s="84" t="s">
        <v>1529</v>
      </c>
      <c r="B145" s="84" t="s">
        <v>1513</v>
      </c>
      <c r="C145" s="84">
        <v>2</v>
      </c>
      <c r="D145" s="122">
        <v>0.005291548111493484</v>
      </c>
      <c r="E145" s="122">
        <v>1.9903388547876015</v>
      </c>
      <c r="F145" s="84" t="s">
        <v>1247</v>
      </c>
      <c r="G145" s="84" t="b">
        <v>0</v>
      </c>
      <c r="H145" s="84" t="b">
        <v>0</v>
      </c>
      <c r="I145" s="84" t="b">
        <v>0</v>
      </c>
      <c r="J145" s="84" t="b">
        <v>0</v>
      </c>
      <c r="K145" s="84" t="b">
        <v>0</v>
      </c>
      <c r="L145" s="84" t="b">
        <v>0</v>
      </c>
    </row>
    <row r="146" spans="1:12" ht="15">
      <c r="A146" s="84" t="s">
        <v>1514</v>
      </c>
      <c r="B146" s="84" t="s">
        <v>1530</v>
      </c>
      <c r="C146" s="84">
        <v>2</v>
      </c>
      <c r="D146" s="122">
        <v>0.005291548111493484</v>
      </c>
      <c r="E146" s="122">
        <v>1.9903388547876015</v>
      </c>
      <c r="F146" s="84" t="s">
        <v>1247</v>
      </c>
      <c r="G146" s="84" t="b">
        <v>0</v>
      </c>
      <c r="H146" s="84" t="b">
        <v>0</v>
      </c>
      <c r="I146" s="84" t="b">
        <v>0</v>
      </c>
      <c r="J146" s="84" t="b">
        <v>0</v>
      </c>
      <c r="K146" s="84" t="b">
        <v>0</v>
      </c>
      <c r="L146" s="84" t="b">
        <v>0</v>
      </c>
    </row>
    <row r="147" spans="1:12" ht="15">
      <c r="A147" s="84" t="s">
        <v>1530</v>
      </c>
      <c r="B147" s="84" t="s">
        <v>1531</v>
      </c>
      <c r="C147" s="84">
        <v>2</v>
      </c>
      <c r="D147" s="122">
        <v>0.005291548111493484</v>
      </c>
      <c r="E147" s="122">
        <v>2.388278863459639</v>
      </c>
      <c r="F147" s="84" t="s">
        <v>1247</v>
      </c>
      <c r="G147" s="84" t="b">
        <v>0</v>
      </c>
      <c r="H147" s="84" t="b">
        <v>0</v>
      </c>
      <c r="I147" s="84" t="b">
        <v>0</v>
      </c>
      <c r="J147" s="84" t="b">
        <v>0</v>
      </c>
      <c r="K147" s="84" t="b">
        <v>0</v>
      </c>
      <c r="L147" s="84" t="b">
        <v>0</v>
      </c>
    </row>
    <row r="148" spans="1:12" ht="15">
      <c r="A148" s="84" t="s">
        <v>1531</v>
      </c>
      <c r="B148" s="84" t="s">
        <v>1532</v>
      </c>
      <c r="C148" s="84">
        <v>2</v>
      </c>
      <c r="D148" s="122">
        <v>0.005291548111493484</v>
      </c>
      <c r="E148" s="122">
        <v>2.388278863459639</v>
      </c>
      <c r="F148" s="84" t="s">
        <v>1247</v>
      </c>
      <c r="G148" s="84" t="b">
        <v>0</v>
      </c>
      <c r="H148" s="84" t="b">
        <v>0</v>
      </c>
      <c r="I148" s="84" t="b">
        <v>0</v>
      </c>
      <c r="J148" s="84" t="b">
        <v>0</v>
      </c>
      <c r="K148" s="84" t="b">
        <v>0</v>
      </c>
      <c r="L148" s="84" t="b">
        <v>0</v>
      </c>
    </row>
    <row r="149" spans="1:12" ht="15">
      <c r="A149" s="84" t="s">
        <v>1532</v>
      </c>
      <c r="B149" s="84" t="s">
        <v>1533</v>
      </c>
      <c r="C149" s="84">
        <v>2</v>
      </c>
      <c r="D149" s="122">
        <v>0.005291548111493484</v>
      </c>
      <c r="E149" s="122">
        <v>2.388278863459639</v>
      </c>
      <c r="F149" s="84" t="s">
        <v>1247</v>
      </c>
      <c r="G149" s="84" t="b">
        <v>0</v>
      </c>
      <c r="H149" s="84" t="b">
        <v>0</v>
      </c>
      <c r="I149" s="84" t="b">
        <v>0</v>
      </c>
      <c r="J149" s="84" t="b">
        <v>0</v>
      </c>
      <c r="K149" s="84" t="b">
        <v>0</v>
      </c>
      <c r="L149" s="84" t="b">
        <v>0</v>
      </c>
    </row>
    <row r="150" spans="1:12" ht="15">
      <c r="A150" s="84" t="s">
        <v>1533</v>
      </c>
      <c r="B150" s="84" t="s">
        <v>1534</v>
      </c>
      <c r="C150" s="84">
        <v>2</v>
      </c>
      <c r="D150" s="122">
        <v>0.005291548111493484</v>
      </c>
      <c r="E150" s="122">
        <v>2.388278863459639</v>
      </c>
      <c r="F150" s="84" t="s">
        <v>1247</v>
      </c>
      <c r="G150" s="84" t="b">
        <v>0</v>
      </c>
      <c r="H150" s="84" t="b">
        <v>0</v>
      </c>
      <c r="I150" s="84" t="b">
        <v>0</v>
      </c>
      <c r="J150" s="84" t="b">
        <v>0</v>
      </c>
      <c r="K150" s="84" t="b">
        <v>0</v>
      </c>
      <c r="L150" s="84" t="b">
        <v>0</v>
      </c>
    </row>
    <row r="151" spans="1:12" ht="15">
      <c r="A151" s="84" t="s">
        <v>262</v>
      </c>
      <c r="B151" s="84" t="s">
        <v>1535</v>
      </c>
      <c r="C151" s="84">
        <v>2</v>
      </c>
      <c r="D151" s="122">
        <v>0.005291548111493484</v>
      </c>
      <c r="E151" s="122">
        <v>1.0660595687257197</v>
      </c>
      <c r="F151" s="84" t="s">
        <v>1247</v>
      </c>
      <c r="G151" s="84" t="b">
        <v>0</v>
      </c>
      <c r="H151" s="84" t="b">
        <v>0</v>
      </c>
      <c r="I151" s="84" t="b">
        <v>0</v>
      </c>
      <c r="J151" s="84" t="b">
        <v>1</v>
      </c>
      <c r="K151" s="84" t="b">
        <v>0</v>
      </c>
      <c r="L151" s="84" t="b">
        <v>0</v>
      </c>
    </row>
    <row r="152" spans="1:12" ht="15">
      <c r="A152" s="84" t="s">
        <v>1535</v>
      </c>
      <c r="B152" s="84" t="s">
        <v>1536</v>
      </c>
      <c r="C152" s="84">
        <v>2</v>
      </c>
      <c r="D152" s="122">
        <v>0.005291548111493484</v>
      </c>
      <c r="E152" s="122">
        <v>2.388278863459639</v>
      </c>
      <c r="F152" s="84" t="s">
        <v>1247</v>
      </c>
      <c r="G152" s="84" t="b">
        <v>1</v>
      </c>
      <c r="H152" s="84" t="b">
        <v>0</v>
      </c>
      <c r="I152" s="84" t="b">
        <v>0</v>
      </c>
      <c r="J152" s="84" t="b">
        <v>1</v>
      </c>
      <c r="K152" s="84" t="b">
        <v>0</v>
      </c>
      <c r="L152" s="84" t="b">
        <v>0</v>
      </c>
    </row>
    <row r="153" spans="1:12" ht="15">
      <c r="A153" s="84" t="s">
        <v>1536</v>
      </c>
      <c r="B153" s="84" t="s">
        <v>1513</v>
      </c>
      <c r="C153" s="84">
        <v>2</v>
      </c>
      <c r="D153" s="122">
        <v>0.005291548111493484</v>
      </c>
      <c r="E153" s="122">
        <v>1.9903388547876015</v>
      </c>
      <c r="F153" s="84" t="s">
        <v>1247</v>
      </c>
      <c r="G153" s="84" t="b">
        <v>1</v>
      </c>
      <c r="H153" s="84" t="b">
        <v>0</v>
      </c>
      <c r="I153" s="84" t="b">
        <v>0</v>
      </c>
      <c r="J153" s="84" t="b">
        <v>0</v>
      </c>
      <c r="K153" s="84" t="b">
        <v>0</v>
      </c>
      <c r="L153" s="84" t="b">
        <v>0</v>
      </c>
    </row>
    <row r="154" spans="1:12" ht="15">
      <c r="A154" s="84" t="s">
        <v>1514</v>
      </c>
      <c r="B154" s="84" t="s">
        <v>1537</v>
      </c>
      <c r="C154" s="84">
        <v>2</v>
      </c>
      <c r="D154" s="122">
        <v>0.005291548111493484</v>
      </c>
      <c r="E154" s="122">
        <v>1.9903388547876015</v>
      </c>
      <c r="F154" s="84" t="s">
        <v>1247</v>
      </c>
      <c r="G154" s="84" t="b">
        <v>0</v>
      </c>
      <c r="H154" s="84" t="b">
        <v>0</v>
      </c>
      <c r="I154" s="84" t="b">
        <v>0</v>
      </c>
      <c r="J154" s="84" t="b">
        <v>0</v>
      </c>
      <c r="K154" s="84" t="b">
        <v>0</v>
      </c>
      <c r="L154" s="84" t="b">
        <v>0</v>
      </c>
    </row>
    <row r="155" spans="1:12" ht="15">
      <c r="A155" s="84" t="s">
        <v>1537</v>
      </c>
      <c r="B155" s="84" t="s">
        <v>1327</v>
      </c>
      <c r="C155" s="84">
        <v>2</v>
      </c>
      <c r="D155" s="122">
        <v>0.005291548111493484</v>
      </c>
      <c r="E155" s="122">
        <v>1.346886178301414</v>
      </c>
      <c r="F155" s="84" t="s">
        <v>1247</v>
      </c>
      <c r="G155" s="84" t="b">
        <v>0</v>
      </c>
      <c r="H155" s="84" t="b">
        <v>0</v>
      </c>
      <c r="I155" s="84" t="b">
        <v>0</v>
      </c>
      <c r="J155" s="84" t="b">
        <v>0</v>
      </c>
      <c r="K155" s="84" t="b">
        <v>0</v>
      </c>
      <c r="L155" s="84" t="b">
        <v>0</v>
      </c>
    </row>
    <row r="156" spans="1:12" ht="15">
      <c r="A156" s="84" t="s">
        <v>1327</v>
      </c>
      <c r="B156" s="84" t="s">
        <v>1538</v>
      </c>
      <c r="C156" s="84">
        <v>2</v>
      </c>
      <c r="D156" s="122">
        <v>0.005291548111493484</v>
      </c>
      <c r="E156" s="122">
        <v>1.346886178301414</v>
      </c>
      <c r="F156" s="84" t="s">
        <v>1247</v>
      </c>
      <c r="G156" s="84" t="b">
        <v>0</v>
      </c>
      <c r="H156" s="84" t="b">
        <v>0</v>
      </c>
      <c r="I156" s="84" t="b">
        <v>0</v>
      </c>
      <c r="J156" s="84" t="b">
        <v>0</v>
      </c>
      <c r="K156" s="84" t="b">
        <v>0</v>
      </c>
      <c r="L156" s="84" t="b">
        <v>0</v>
      </c>
    </row>
    <row r="157" spans="1:12" ht="15">
      <c r="A157" s="84" t="s">
        <v>1538</v>
      </c>
      <c r="B157" s="84" t="s">
        <v>1539</v>
      </c>
      <c r="C157" s="84">
        <v>2</v>
      </c>
      <c r="D157" s="122">
        <v>0.005291548111493484</v>
      </c>
      <c r="E157" s="122">
        <v>2.388278863459639</v>
      </c>
      <c r="F157" s="84" t="s">
        <v>1247</v>
      </c>
      <c r="G157" s="84" t="b">
        <v>0</v>
      </c>
      <c r="H157" s="84" t="b">
        <v>0</v>
      </c>
      <c r="I157" s="84" t="b">
        <v>0</v>
      </c>
      <c r="J157" s="84" t="b">
        <v>0</v>
      </c>
      <c r="K157" s="84" t="b">
        <v>0</v>
      </c>
      <c r="L157" s="84" t="b">
        <v>0</v>
      </c>
    </row>
    <row r="158" spans="1:12" ht="15">
      <c r="A158" s="84" t="s">
        <v>1539</v>
      </c>
      <c r="B158" s="84" t="s">
        <v>1540</v>
      </c>
      <c r="C158" s="84">
        <v>2</v>
      </c>
      <c r="D158" s="122">
        <v>0.005291548111493484</v>
      </c>
      <c r="E158" s="122">
        <v>2.388278863459639</v>
      </c>
      <c r="F158" s="84" t="s">
        <v>1247</v>
      </c>
      <c r="G158" s="84" t="b">
        <v>0</v>
      </c>
      <c r="H158" s="84" t="b">
        <v>0</v>
      </c>
      <c r="I158" s="84" t="b">
        <v>0</v>
      </c>
      <c r="J158" s="84" t="b">
        <v>0</v>
      </c>
      <c r="K158" s="84" t="b">
        <v>0</v>
      </c>
      <c r="L158" s="84" t="b">
        <v>0</v>
      </c>
    </row>
    <row r="159" spans="1:12" ht="15">
      <c r="A159" s="84" t="s">
        <v>1540</v>
      </c>
      <c r="B159" s="84" t="s">
        <v>1541</v>
      </c>
      <c r="C159" s="84">
        <v>2</v>
      </c>
      <c r="D159" s="122">
        <v>0.005291548111493484</v>
      </c>
      <c r="E159" s="122">
        <v>2.388278863459639</v>
      </c>
      <c r="F159" s="84" t="s">
        <v>1247</v>
      </c>
      <c r="G159" s="84" t="b">
        <v>0</v>
      </c>
      <c r="H159" s="84" t="b">
        <v>0</v>
      </c>
      <c r="I159" s="84" t="b">
        <v>0</v>
      </c>
      <c r="J159" s="84" t="b">
        <v>0</v>
      </c>
      <c r="K159" s="84" t="b">
        <v>0</v>
      </c>
      <c r="L159" s="84" t="b">
        <v>0</v>
      </c>
    </row>
    <row r="160" spans="1:12" ht="15">
      <c r="A160" s="84" t="s">
        <v>1541</v>
      </c>
      <c r="B160" s="84" t="s">
        <v>1542</v>
      </c>
      <c r="C160" s="84">
        <v>2</v>
      </c>
      <c r="D160" s="122">
        <v>0.005291548111493484</v>
      </c>
      <c r="E160" s="122">
        <v>2.388278863459639</v>
      </c>
      <c r="F160" s="84" t="s">
        <v>1247</v>
      </c>
      <c r="G160" s="84" t="b">
        <v>0</v>
      </c>
      <c r="H160" s="84" t="b">
        <v>0</v>
      </c>
      <c r="I160" s="84" t="b">
        <v>0</v>
      </c>
      <c r="J160" s="84" t="b">
        <v>0</v>
      </c>
      <c r="K160" s="84" t="b">
        <v>0</v>
      </c>
      <c r="L160" s="84" t="b">
        <v>0</v>
      </c>
    </row>
    <row r="161" spans="1:12" ht="15">
      <c r="A161" s="84" t="s">
        <v>1542</v>
      </c>
      <c r="B161" s="84" t="s">
        <v>1543</v>
      </c>
      <c r="C161" s="84">
        <v>2</v>
      </c>
      <c r="D161" s="122">
        <v>0.005291548111493484</v>
      </c>
      <c r="E161" s="122">
        <v>2.388278863459639</v>
      </c>
      <c r="F161" s="84" t="s">
        <v>1247</v>
      </c>
      <c r="G161" s="84" t="b">
        <v>0</v>
      </c>
      <c r="H161" s="84" t="b">
        <v>0</v>
      </c>
      <c r="I161" s="84" t="b">
        <v>0</v>
      </c>
      <c r="J161" s="84" t="b">
        <v>0</v>
      </c>
      <c r="K161" s="84" t="b">
        <v>0</v>
      </c>
      <c r="L161" s="84" t="b">
        <v>0</v>
      </c>
    </row>
    <row r="162" spans="1:12" ht="15">
      <c r="A162" s="84" t="s">
        <v>1545</v>
      </c>
      <c r="B162" s="84" t="s">
        <v>262</v>
      </c>
      <c r="C162" s="84">
        <v>2</v>
      </c>
      <c r="D162" s="122">
        <v>0.005291548111493484</v>
      </c>
      <c r="E162" s="122">
        <v>1.0872488677956578</v>
      </c>
      <c r="F162" s="84" t="s">
        <v>1247</v>
      </c>
      <c r="G162" s="84" t="b">
        <v>0</v>
      </c>
      <c r="H162" s="84" t="b">
        <v>0</v>
      </c>
      <c r="I162" s="84" t="b">
        <v>0</v>
      </c>
      <c r="J162" s="84" t="b">
        <v>0</v>
      </c>
      <c r="K162" s="84" t="b">
        <v>0</v>
      </c>
      <c r="L162" s="84" t="b">
        <v>0</v>
      </c>
    </row>
    <row r="163" spans="1:12" ht="15">
      <c r="A163" s="84" t="s">
        <v>262</v>
      </c>
      <c r="B163" s="84" t="s">
        <v>1546</v>
      </c>
      <c r="C163" s="84">
        <v>2</v>
      </c>
      <c r="D163" s="122">
        <v>0.005291548111493484</v>
      </c>
      <c r="E163" s="122">
        <v>1.0660595687257197</v>
      </c>
      <c r="F163" s="84" t="s">
        <v>1247</v>
      </c>
      <c r="G163" s="84" t="b">
        <v>0</v>
      </c>
      <c r="H163" s="84" t="b">
        <v>0</v>
      </c>
      <c r="I163" s="84" t="b">
        <v>0</v>
      </c>
      <c r="J163" s="84" t="b">
        <v>0</v>
      </c>
      <c r="K163" s="84" t="b">
        <v>0</v>
      </c>
      <c r="L163" s="84" t="b">
        <v>0</v>
      </c>
    </row>
    <row r="164" spans="1:12" ht="15">
      <c r="A164" s="84" t="s">
        <v>1546</v>
      </c>
      <c r="B164" s="84" t="s">
        <v>1547</v>
      </c>
      <c r="C164" s="84">
        <v>2</v>
      </c>
      <c r="D164" s="122">
        <v>0.005291548111493484</v>
      </c>
      <c r="E164" s="122">
        <v>2.388278863459639</v>
      </c>
      <c r="F164" s="84" t="s">
        <v>1247</v>
      </c>
      <c r="G164" s="84" t="b">
        <v>0</v>
      </c>
      <c r="H164" s="84" t="b">
        <v>0</v>
      </c>
      <c r="I164" s="84" t="b">
        <v>0</v>
      </c>
      <c r="J164" s="84" t="b">
        <v>0</v>
      </c>
      <c r="K164" s="84" t="b">
        <v>0</v>
      </c>
      <c r="L164" s="84" t="b">
        <v>0</v>
      </c>
    </row>
    <row r="165" spans="1:12" ht="15">
      <c r="A165" s="84" t="s">
        <v>1547</v>
      </c>
      <c r="B165" s="84" t="s">
        <v>1548</v>
      </c>
      <c r="C165" s="84">
        <v>2</v>
      </c>
      <c r="D165" s="122">
        <v>0.005291548111493484</v>
      </c>
      <c r="E165" s="122">
        <v>2.388278863459639</v>
      </c>
      <c r="F165" s="84" t="s">
        <v>1247</v>
      </c>
      <c r="G165" s="84" t="b">
        <v>0</v>
      </c>
      <c r="H165" s="84" t="b">
        <v>0</v>
      </c>
      <c r="I165" s="84" t="b">
        <v>0</v>
      </c>
      <c r="J165" s="84" t="b">
        <v>0</v>
      </c>
      <c r="K165" s="84" t="b">
        <v>0</v>
      </c>
      <c r="L165" s="84" t="b">
        <v>0</v>
      </c>
    </row>
    <row r="166" spans="1:12" ht="15">
      <c r="A166" s="84" t="s">
        <v>1548</v>
      </c>
      <c r="B166" s="84" t="s">
        <v>1523</v>
      </c>
      <c r="C166" s="84">
        <v>2</v>
      </c>
      <c r="D166" s="122">
        <v>0.005291548111493484</v>
      </c>
      <c r="E166" s="122">
        <v>2.388278863459639</v>
      </c>
      <c r="F166" s="84" t="s">
        <v>1247</v>
      </c>
      <c r="G166" s="84" t="b">
        <v>0</v>
      </c>
      <c r="H166" s="84" t="b">
        <v>0</v>
      </c>
      <c r="I166" s="84" t="b">
        <v>0</v>
      </c>
      <c r="J166" s="84" t="b">
        <v>0</v>
      </c>
      <c r="K166" s="84" t="b">
        <v>0</v>
      </c>
      <c r="L166" s="84" t="b">
        <v>0</v>
      </c>
    </row>
    <row r="167" spans="1:12" ht="15">
      <c r="A167" s="84" t="s">
        <v>1523</v>
      </c>
      <c r="B167" s="84" t="s">
        <v>1549</v>
      </c>
      <c r="C167" s="84">
        <v>2</v>
      </c>
      <c r="D167" s="122">
        <v>0.005291548111493484</v>
      </c>
      <c r="E167" s="122">
        <v>2.388278863459639</v>
      </c>
      <c r="F167" s="84" t="s">
        <v>1247</v>
      </c>
      <c r="G167" s="84" t="b">
        <v>0</v>
      </c>
      <c r="H167" s="84" t="b">
        <v>0</v>
      </c>
      <c r="I167" s="84" t="b">
        <v>0</v>
      </c>
      <c r="J167" s="84" t="b">
        <v>0</v>
      </c>
      <c r="K167" s="84" t="b">
        <v>0</v>
      </c>
      <c r="L167" s="84" t="b">
        <v>0</v>
      </c>
    </row>
    <row r="168" spans="1:12" ht="15">
      <c r="A168" s="84" t="s">
        <v>1562</v>
      </c>
      <c r="B168" s="84" t="s">
        <v>1515</v>
      </c>
      <c r="C168" s="84">
        <v>2</v>
      </c>
      <c r="D168" s="122">
        <v>0.005291548111493484</v>
      </c>
      <c r="E168" s="122">
        <v>2.0872488677956578</v>
      </c>
      <c r="F168" s="84" t="s">
        <v>1247</v>
      </c>
      <c r="G168" s="84" t="b">
        <v>0</v>
      </c>
      <c r="H168" s="84" t="b">
        <v>0</v>
      </c>
      <c r="I168" s="84" t="b">
        <v>0</v>
      </c>
      <c r="J168" s="84" t="b">
        <v>0</v>
      </c>
      <c r="K168" s="84" t="b">
        <v>0</v>
      </c>
      <c r="L168" s="84" t="b">
        <v>0</v>
      </c>
    </row>
    <row r="169" spans="1:12" ht="15">
      <c r="A169" s="84" t="s">
        <v>1515</v>
      </c>
      <c r="B169" s="84" t="s">
        <v>217</v>
      </c>
      <c r="C169" s="84">
        <v>2</v>
      </c>
      <c r="D169" s="122">
        <v>0.005291548111493484</v>
      </c>
      <c r="E169" s="122">
        <v>2.0872488677956578</v>
      </c>
      <c r="F169" s="84" t="s">
        <v>1247</v>
      </c>
      <c r="G169" s="84" t="b">
        <v>0</v>
      </c>
      <c r="H169" s="84" t="b">
        <v>0</v>
      </c>
      <c r="I169" s="84" t="b">
        <v>0</v>
      </c>
      <c r="J169" s="84" t="b">
        <v>0</v>
      </c>
      <c r="K169" s="84" t="b">
        <v>0</v>
      </c>
      <c r="L169" s="84" t="b">
        <v>0</v>
      </c>
    </row>
    <row r="170" spans="1:12" ht="15">
      <c r="A170" s="84" t="s">
        <v>217</v>
      </c>
      <c r="B170" s="84" t="s">
        <v>1563</v>
      </c>
      <c r="C170" s="84">
        <v>2</v>
      </c>
      <c r="D170" s="122">
        <v>0.005291548111493484</v>
      </c>
      <c r="E170" s="122">
        <v>2.388278863459639</v>
      </c>
      <c r="F170" s="84" t="s">
        <v>1247</v>
      </c>
      <c r="G170" s="84" t="b">
        <v>0</v>
      </c>
      <c r="H170" s="84" t="b">
        <v>0</v>
      </c>
      <c r="I170" s="84" t="b">
        <v>0</v>
      </c>
      <c r="J170" s="84" t="b">
        <v>0</v>
      </c>
      <c r="K170" s="84" t="b">
        <v>0</v>
      </c>
      <c r="L170" s="84" t="b">
        <v>0</v>
      </c>
    </row>
    <row r="171" spans="1:12" ht="15">
      <c r="A171" s="84" t="s">
        <v>1563</v>
      </c>
      <c r="B171" s="84" t="s">
        <v>1564</v>
      </c>
      <c r="C171" s="84">
        <v>2</v>
      </c>
      <c r="D171" s="122">
        <v>0.005291548111493484</v>
      </c>
      <c r="E171" s="122">
        <v>2.388278863459639</v>
      </c>
      <c r="F171" s="84" t="s">
        <v>1247</v>
      </c>
      <c r="G171" s="84" t="b">
        <v>0</v>
      </c>
      <c r="H171" s="84" t="b">
        <v>0</v>
      </c>
      <c r="I171" s="84" t="b">
        <v>0</v>
      </c>
      <c r="J171" s="84" t="b">
        <v>0</v>
      </c>
      <c r="K171" s="84" t="b">
        <v>0</v>
      </c>
      <c r="L171" s="84" t="b">
        <v>0</v>
      </c>
    </row>
    <row r="172" spans="1:12" ht="15">
      <c r="A172" s="84" t="s">
        <v>1564</v>
      </c>
      <c r="B172" s="84" t="s">
        <v>1565</v>
      </c>
      <c r="C172" s="84">
        <v>2</v>
      </c>
      <c r="D172" s="122">
        <v>0.005291548111493484</v>
      </c>
      <c r="E172" s="122">
        <v>2.388278863459639</v>
      </c>
      <c r="F172" s="84" t="s">
        <v>1247</v>
      </c>
      <c r="G172" s="84" t="b">
        <v>0</v>
      </c>
      <c r="H172" s="84" t="b">
        <v>0</v>
      </c>
      <c r="I172" s="84" t="b">
        <v>0</v>
      </c>
      <c r="J172" s="84" t="b">
        <v>1</v>
      </c>
      <c r="K172" s="84" t="b">
        <v>0</v>
      </c>
      <c r="L172" s="84" t="b">
        <v>0</v>
      </c>
    </row>
    <row r="173" spans="1:12" ht="15">
      <c r="A173" s="84" t="s">
        <v>1565</v>
      </c>
      <c r="B173" s="84" t="s">
        <v>1525</v>
      </c>
      <c r="C173" s="84">
        <v>2</v>
      </c>
      <c r="D173" s="122">
        <v>0.005291548111493484</v>
      </c>
      <c r="E173" s="122">
        <v>2.2121876044039577</v>
      </c>
      <c r="F173" s="84" t="s">
        <v>1247</v>
      </c>
      <c r="G173" s="84" t="b">
        <v>1</v>
      </c>
      <c r="H173" s="84" t="b">
        <v>0</v>
      </c>
      <c r="I173" s="84" t="b">
        <v>0</v>
      </c>
      <c r="J173" s="84" t="b">
        <v>0</v>
      </c>
      <c r="K173" s="84" t="b">
        <v>0</v>
      </c>
      <c r="L173" s="84" t="b">
        <v>0</v>
      </c>
    </row>
    <row r="174" spans="1:12" ht="15">
      <c r="A174" s="84" t="s">
        <v>1525</v>
      </c>
      <c r="B174" s="84" t="s">
        <v>1566</v>
      </c>
      <c r="C174" s="84">
        <v>2</v>
      </c>
      <c r="D174" s="122">
        <v>0.005291548111493484</v>
      </c>
      <c r="E174" s="122">
        <v>2.2121876044039577</v>
      </c>
      <c r="F174" s="84" t="s">
        <v>1247</v>
      </c>
      <c r="G174" s="84" t="b">
        <v>0</v>
      </c>
      <c r="H174" s="84" t="b">
        <v>0</v>
      </c>
      <c r="I174" s="84" t="b">
        <v>0</v>
      </c>
      <c r="J174" s="84" t="b">
        <v>0</v>
      </c>
      <c r="K174" s="84" t="b">
        <v>0</v>
      </c>
      <c r="L174" s="84" t="b">
        <v>0</v>
      </c>
    </row>
    <row r="175" spans="1:12" ht="15">
      <c r="A175" s="84" t="s">
        <v>1566</v>
      </c>
      <c r="B175" s="84" t="s">
        <v>1567</v>
      </c>
      <c r="C175" s="84">
        <v>2</v>
      </c>
      <c r="D175" s="122">
        <v>0.005291548111493484</v>
      </c>
      <c r="E175" s="122">
        <v>2.388278863459639</v>
      </c>
      <c r="F175" s="84" t="s">
        <v>1247</v>
      </c>
      <c r="G175" s="84" t="b">
        <v>0</v>
      </c>
      <c r="H175" s="84" t="b">
        <v>0</v>
      </c>
      <c r="I175" s="84" t="b">
        <v>0</v>
      </c>
      <c r="J175" s="84" t="b">
        <v>0</v>
      </c>
      <c r="K175" s="84" t="b">
        <v>0</v>
      </c>
      <c r="L175" s="84" t="b">
        <v>0</v>
      </c>
    </row>
    <row r="176" spans="1:12" ht="15">
      <c r="A176" s="84" t="s">
        <v>1567</v>
      </c>
      <c r="B176" s="84" t="s">
        <v>1568</v>
      </c>
      <c r="C176" s="84">
        <v>2</v>
      </c>
      <c r="D176" s="122">
        <v>0.005291548111493484</v>
      </c>
      <c r="E176" s="122">
        <v>2.388278863459639</v>
      </c>
      <c r="F176" s="84" t="s">
        <v>1247</v>
      </c>
      <c r="G176" s="84" t="b">
        <v>0</v>
      </c>
      <c r="H176" s="84" t="b">
        <v>0</v>
      </c>
      <c r="I176" s="84" t="b">
        <v>0</v>
      </c>
      <c r="J176" s="84" t="b">
        <v>0</v>
      </c>
      <c r="K176" s="84" t="b">
        <v>0</v>
      </c>
      <c r="L176" s="84" t="b">
        <v>0</v>
      </c>
    </row>
    <row r="177" spans="1:12" ht="15">
      <c r="A177" s="84" t="s">
        <v>1568</v>
      </c>
      <c r="B177" s="84" t="s">
        <v>262</v>
      </c>
      <c r="C177" s="84">
        <v>2</v>
      </c>
      <c r="D177" s="122">
        <v>0.005291548111493484</v>
      </c>
      <c r="E177" s="122">
        <v>1.0872488677956578</v>
      </c>
      <c r="F177" s="84" t="s">
        <v>1247</v>
      </c>
      <c r="G177" s="84" t="b">
        <v>0</v>
      </c>
      <c r="H177" s="84" t="b">
        <v>0</v>
      </c>
      <c r="I177" s="84" t="b">
        <v>0</v>
      </c>
      <c r="J177" s="84" t="b">
        <v>0</v>
      </c>
      <c r="K177" s="84" t="b">
        <v>0</v>
      </c>
      <c r="L177" s="84" t="b">
        <v>0</v>
      </c>
    </row>
    <row r="178" spans="1:12" ht="15">
      <c r="A178" s="84" t="s">
        <v>281</v>
      </c>
      <c r="B178" s="84" t="s">
        <v>280</v>
      </c>
      <c r="C178" s="84">
        <v>4</v>
      </c>
      <c r="D178" s="122">
        <v>0</v>
      </c>
      <c r="E178" s="122">
        <v>1.070037866607755</v>
      </c>
      <c r="F178" s="84" t="s">
        <v>1249</v>
      </c>
      <c r="G178" s="84" t="b">
        <v>0</v>
      </c>
      <c r="H178" s="84" t="b">
        <v>0</v>
      </c>
      <c r="I178" s="84" t="b">
        <v>0</v>
      </c>
      <c r="J178" s="84" t="b">
        <v>0</v>
      </c>
      <c r="K178" s="84" t="b">
        <v>0</v>
      </c>
      <c r="L178" s="84" t="b">
        <v>0</v>
      </c>
    </row>
    <row r="179" spans="1:12" ht="15">
      <c r="A179" s="84" t="s">
        <v>280</v>
      </c>
      <c r="B179" s="84" t="s">
        <v>279</v>
      </c>
      <c r="C179" s="84">
        <v>4</v>
      </c>
      <c r="D179" s="122">
        <v>0</v>
      </c>
      <c r="E179" s="122">
        <v>1.070037866607755</v>
      </c>
      <c r="F179" s="84" t="s">
        <v>1249</v>
      </c>
      <c r="G179" s="84" t="b">
        <v>0</v>
      </c>
      <c r="H179" s="84" t="b">
        <v>0</v>
      </c>
      <c r="I179" s="84" t="b">
        <v>0</v>
      </c>
      <c r="J179" s="84" t="b">
        <v>0</v>
      </c>
      <c r="K179" s="84" t="b">
        <v>0</v>
      </c>
      <c r="L179" s="84" t="b">
        <v>0</v>
      </c>
    </row>
    <row r="180" spans="1:12" ht="15">
      <c r="A180" s="84" t="s">
        <v>279</v>
      </c>
      <c r="B180" s="84" t="s">
        <v>278</v>
      </c>
      <c r="C180" s="84">
        <v>4</v>
      </c>
      <c r="D180" s="122">
        <v>0</v>
      </c>
      <c r="E180" s="122">
        <v>1.070037866607755</v>
      </c>
      <c r="F180" s="84" t="s">
        <v>1249</v>
      </c>
      <c r="G180" s="84" t="b">
        <v>0</v>
      </c>
      <c r="H180" s="84" t="b">
        <v>0</v>
      </c>
      <c r="I180" s="84" t="b">
        <v>0</v>
      </c>
      <c r="J180" s="84" t="b">
        <v>0</v>
      </c>
      <c r="K180" s="84" t="b">
        <v>0</v>
      </c>
      <c r="L180" s="84" t="b">
        <v>0</v>
      </c>
    </row>
    <row r="181" spans="1:12" ht="15">
      <c r="A181" s="84" t="s">
        <v>278</v>
      </c>
      <c r="B181" s="84" t="s">
        <v>277</v>
      </c>
      <c r="C181" s="84">
        <v>4</v>
      </c>
      <c r="D181" s="122">
        <v>0</v>
      </c>
      <c r="E181" s="122">
        <v>1.070037866607755</v>
      </c>
      <c r="F181" s="84" t="s">
        <v>1249</v>
      </c>
      <c r="G181" s="84" t="b">
        <v>0</v>
      </c>
      <c r="H181" s="84" t="b">
        <v>0</v>
      </c>
      <c r="I181" s="84" t="b">
        <v>0</v>
      </c>
      <c r="J181" s="84" t="b">
        <v>0</v>
      </c>
      <c r="K181" s="84" t="b">
        <v>0</v>
      </c>
      <c r="L181" s="84" t="b">
        <v>0</v>
      </c>
    </row>
    <row r="182" spans="1:12" ht="15">
      <c r="A182" s="84" t="s">
        <v>277</v>
      </c>
      <c r="B182" s="84" t="s">
        <v>276</v>
      </c>
      <c r="C182" s="84">
        <v>4</v>
      </c>
      <c r="D182" s="122">
        <v>0</v>
      </c>
      <c r="E182" s="122">
        <v>1.070037866607755</v>
      </c>
      <c r="F182" s="84" t="s">
        <v>1249</v>
      </c>
      <c r="G182" s="84" t="b">
        <v>0</v>
      </c>
      <c r="H182" s="84" t="b">
        <v>0</v>
      </c>
      <c r="I182" s="84" t="b">
        <v>0</v>
      </c>
      <c r="J182" s="84" t="b">
        <v>0</v>
      </c>
      <c r="K182" s="84" t="b">
        <v>0</v>
      </c>
      <c r="L182" s="84" t="b">
        <v>0</v>
      </c>
    </row>
    <row r="183" spans="1:12" ht="15">
      <c r="A183" s="84" t="s">
        <v>262</v>
      </c>
      <c r="B183" s="84" t="s">
        <v>275</v>
      </c>
      <c r="C183" s="84">
        <v>4</v>
      </c>
      <c r="D183" s="122">
        <v>0</v>
      </c>
      <c r="E183" s="122">
        <v>1.070037866607755</v>
      </c>
      <c r="F183" s="84" t="s">
        <v>1249</v>
      </c>
      <c r="G183" s="84" t="b">
        <v>0</v>
      </c>
      <c r="H183" s="84" t="b">
        <v>0</v>
      </c>
      <c r="I183" s="84" t="b">
        <v>0</v>
      </c>
      <c r="J183" s="84" t="b">
        <v>0</v>
      </c>
      <c r="K183" s="84" t="b">
        <v>0</v>
      </c>
      <c r="L183" s="84" t="b">
        <v>0</v>
      </c>
    </row>
    <row r="184" spans="1:12" ht="15">
      <c r="A184" s="84" t="s">
        <v>275</v>
      </c>
      <c r="B184" s="84" t="s">
        <v>249</v>
      </c>
      <c r="C184" s="84">
        <v>3</v>
      </c>
      <c r="D184" s="122">
        <v>0.007349337447547055</v>
      </c>
      <c r="E184" s="122">
        <v>1.1949766032160551</v>
      </c>
      <c r="F184" s="84" t="s">
        <v>1249</v>
      </c>
      <c r="G184" s="84" t="b">
        <v>0</v>
      </c>
      <c r="H184" s="84" t="b">
        <v>0</v>
      </c>
      <c r="I184" s="84" t="b">
        <v>0</v>
      </c>
      <c r="J184" s="84" t="b">
        <v>0</v>
      </c>
      <c r="K184" s="84" t="b">
        <v>0</v>
      </c>
      <c r="L184" s="84" t="b">
        <v>0</v>
      </c>
    </row>
    <row r="185" spans="1:12" ht="15">
      <c r="A185" s="84" t="s">
        <v>251</v>
      </c>
      <c r="B185" s="84" t="s">
        <v>281</v>
      </c>
      <c r="C185" s="84">
        <v>3</v>
      </c>
      <c r="D185" s="122">
        <v>0.007349337447547055</v>
      </c>
      <c r="E185" s="122">
        <v>1.070037866607755</v>
      </c>
      <c r="F185" s="84" t="s">
        <v>1249</v>
      </c>
      <c r="G185" s="84" t="b">
        <v>0</v>
      </c>
      <c r="H185" s="84" t="b">
        <v>0</v>
      </c>
      <c r="I185" s="84" t="b">
        <v>0</v>
      </c>
      <c r="J185" s="84" t="b">
        <v>0</v>
      </c>
      <c r="K185" s="84" t="b">
        <v>0</v>
      </c>
      <c r="L185" s="84" t="b">
        <v>0</v>
      </c>
    </row>
    <row r="186" spans="1:12" ht="15">
      <c r="A186" s="84" t="s">
        <v>276</v>
      </c>
      <c r="B186" s="84" t="s">
        <v>248</v>
      </c>
      <c r="C186" s="84">
        <v>2</v>
      </c>
      <c r="D186" s="122">
        <v>0.011805097869175734</v>
      </c>
      <c r="E186" s="122">
        <v>1.070037866607755</v>
      </c>
      <c r="F186" s="84" t="s">
        <v>1249</v>
      </c>
      <c r="G186" s="84" t="b">
        <v>0</v>
      </c>
      <c r="H186" s="84" t="b">
        <v>0</v>
      </c>
      <c r="I186" s="84" t="b">
        <v>0</v>
      </c>
      <c r="J186" s="84" t="b">
        <v>0</v>
      </c>
      <c r="K186" s="84" t="b">
        <v>0</v>
      </c>
      <c r="L186" s="84" t="b">
        <v>0</v>
      </c>
    </row>
    <row r="187" spans="1:12" ht="15">
      <c r="A187" s="84" t="s">
        <v>248</v>
      </c>
      <c r="B187" s="84" t="s">
        <v>262</v>
      </c>
      <c r="C187" s="84">
        <v>2</v>
      </c>
      <c r="D187" s="122">
        <v>0.011805097869175734</v>
      </c>
      <c r="E187" s="122">
        <v>0.8939466075520739</v>
      </c>
      <c r="F187" s="84" t="s">
        <v>1249</v>
      </c>
      <c r="G187" s="84" t="b">
        <v>0</v>
      </c>
      <c r="H187" s="84" t="b">
        <v>0</v>
      </c>
      <c r="I187" s="84" t="b">
        <v>0</v>
      </c>
      <c r="J187" s="84" t="b">
        <v>0</v>
      </c>
      <c r="K187" s="84" t="b">
        <v>0</v>
      </c>
      <c r="L187" s="84" t="b">
        <v>0</v>
      </c>
    </row>
    <row r="188" spans="1:12" ht="15">
      <c r="A188" s="84" t="s">
        <v>276</v>
      </c>
      <c r="B188" s="84" t="s">
        <v>262</v>
      </c>
      <c r="C188" s="84">
        <v>2</v>
      </c>
      <c r="D188" s="122">
        <v>0.011805097869175734</v>
      </c>
      <c r="E188" s="122">
        <v>0.7690078709437739</v>
      </c>
      <c r="F188" s="84" t="s">
        <v>1249</v>
      </c>
      <c r="G188" s="84" t="b">
        <v>0</v>
      </c>
      <c r="H188" s="84" t="b">
        <v>0</v>
      </c>
      <c r="I188" s="84" t="b">
        <v>0</v>
      </c>
      <c r="J188" s="84" t="b">
        <v>0</v>
      </c>
      <c r="K188" s="84" t="b">
        <v>0</v>
      </c>
      <c r="L188" s="84" t="b">
        <v>0</v>
      </c>
    </row>
    <row r="189" spans="1:12" ht="15">
      <c r="A189" s="84" t="s">
        <v>273</v>
      </c>
      <c r="B189" s="84" t="s">
        <v>272</v>
      </c>
      <c r="C189" s="84">
        <v>2</v>
      </c>
      <c r="D189" s="122">
        <v>0</v>
      </c>
      <c r="E189" s="122">
        <v>1.021189299069938</v>
      </c>
      <c r="F189" s="84" t="s">
        <v>1250</v>
      </c>
      <c r="G189" s="84" t="b">
        <v>0</v>
      </c>
      <c r="H189" s="84" t="b">
        <v>0</v>
      </c>
      <c r="I189" s="84" t="b">
        <v>0</v>
      </c>
      <c r="J189" s="84" t="b">
        <v>0</v>
      </c>
      <c r="K189" s="84" t="b">
        <v>0</v>
      </c>
      <c r="L189" s="84" t="b">
        <v>0</v>
      </c>
    </row>
    <row r="190" spans="1:12" ht="15">
      <c r="A190" s="84" t="s">
        <v>272</v>
      </c>
      <c r="B190" s="84" t="s">
        <v>271</v>
      </c>
      <c r="C190" s="84">
        <v>2</v>
      </c>
      <c r="D190" s="122">
        <v>0</v>
      </c>
      <c r="E190" s="122">
        <v>1.021189299069938</v>
      </c>
      <c r="F190" s="84" t="s">
        <v>1250</v>
      </c>
      <c r="G190" s="84" t="b">
        <v>0</v>
      </c>
      <c r="H190" s="84" t="b">
        <v>0</v>
      </c>
      <c r="I190" s="84" t="b">
        <v>0</v>
      </c>
      <c r="J190" s="84" t="b">
        <v>0</v>
      </c>
      <c r="K190" s="84" t="b">
        <v>0</v>
      </c>
      <c r="L190" s="84" t="b">
        <v>0</v>
      </c>
    </row>
    <row r="191" spans="1:12" ht="15">
      <c r="A191" s="84" t="s">
        <v>271</v>
      </c>
      <c r="B191" s="84" t="s">
        <v>270</v>
      </c>
      <c r="C191" s="84">
        <v>2</v>
      </c>
      <c r="D191" s="122">
        <v>0</v>
      </c>
      <c r="E191" s="122">
        <v>1.021189299069938</v>
      </c>
      <c r="F191" s="84" t="s">
        <v>1250</v>
      </c>
      <c r="G191" s="84" t="b">
        <v>0</v>
      </c>
      <c r="H191" s="84" t="b">
        <v>0</v>
      </c>
      <c r="I191" s="84" t="b">
        <v>0</v>
      </c>
      <c r="J191" s="84" t="b">
        <v>0</v>
      </c>
      <c r="K191" s="84" t="b">
        <v>0</v>
      </c>
      <c r="L191" s="84" t="b">
        <v>0</v>
      </c>
    </row>
    <row r="192" spans="1:12" ht="15">
      <c r="A192" s="84" t="s">
        <v>270</v>
      </c>
      <c r="B192" s="84" t="s">
        <v>269</v>
      </c>
      <c r="C192" s="84">
        <v>2</v>
      </c>
      <c r="D192" s="122">
        <v>0</v>
      </c>
      <c r="E192" s="122">
        <v>1.021189299069938</v>
      </c>
      <c r="F192" s="84" t="s">
        <v>1250</v>
      </c>
      <c r="G192" s="84" t="b">
        <v>0</v>
      </c>
      <c r="H192" s="84" t="b">
        <v>0</v>
      </c>
      <c r="I192" s="84" t="b">
        <v>0</v>
      </c>
      <c r="J192" s="84" t="b">
        <v>0</v>
      </c>
      <c r="K192" s="84" t="b">
        <v>0</v>
      </c>
      <c r="L192" s="84" t="b">
        <v>0</v>
      </c>
    </row>
    <row r="193" spans="1:12" ht="15">
      <c r="A193" s="84" t="s">
        <v>269</v>
      </c>
      <c r="B193" s="84" t="s">
        <v>268</v>
      </c>
      <c r="C193" s="84">
        <v>2</v>
      </c>
      <c r="D193" s="122">
        <v>0</v>
      </c>
      <c r="E193" s="122">
        <v>1.021189299069938</v>
      </c>
      <c r="F193" s="84" t="s">
        <v>1250</v>
      </c>
      <c r="G193" s="84" t="b">
        <v>0</v>
      </c>
      <c r="H193" s="84" t="b">
        <v>0</v>
      </c>
      <c r="I193" s="84" t="b">
        <v>0</v>
      </c>
      <c r="J193" s="84" t="b">
        <v>0</v>
      </c>
      <c r="K193" s="84" t="b">
        <v>0</v>
      </c>
      <c r="L193" s="84" t="b">
        <v>0</v>
      </c>
    </row>
    <row r="194" spans="1:12" ht="15">
      <c r="A194" s="84" t="s">
        <v>268</v>
      </c>
      <c r="B194" s="84" t="s">
        <v>267</v>
      </c>
      <c r="C194" s="84">
        <v>2</v>
      </c>
      <c r="D194" s="122">
        <v>0</v>
      </c>
      <c r="E194" s="122">
        <v>1.021189299069938</v>
      </c>
      <c r="F194" s="84" t="s">
        <v>1250</v>
      </c>
      <c r="G194" s="84" t="b">
        <v>0</v>
      </c>
      <c r="H194" s="84" t="b">
        <v>0</v>
      </c>
      <c r="I194" s="84" t="b">
        <v>0</v>
      </c>
      <c r="J194" s="84" t="b">
        <v>0</v>
      </c>
      <c r="K194" s="84" t="b">
        <v>0</v>
      </c>
      <c r="L194" s="84" t="b">
        <v>0</v>
      </c>
    </row>
    <row r="195" spans="1:12" ht="15">
      <c r="A195" s="84" t="s">
        <v>267</v>
      </c>
      <c r="B195" s="84" t="s">
        <v>266</v>
      </c>
      <c r="C195" s="84">
        <v>2</v>
      </c>
      <c r="D195" s="122">
        <v>0</v>
      </c>
      <c r="E195" s="122">
        <v>1.021189299069938</v>
      </c>
      <c r="F195" s="84" t="s">
        <v>1250</v>
      </c>
      <c r="G195" s="84" t="b">
        <v>0</v>
      </c>
      <c r="H195" s="84" t="b">
        <v>0</v>
      </c>
      <c r="I195" s="84" t="b">
        <v>0</v>
      </c>
      <c r="J195" s="84" t="b">
        <v>0</v>
      </c>
      <c r="K195" s="84" t="b">
        <v>0</v>
      </c>
      <c r="L19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1246</v>
      </c>
      <c r="BB2" s="13" t="s">
        <v>1262</v>
      </c>
      <c r="BC2" s="13" t="s">
        <v>1263</v>
      </c>
      <c r="BD2" s="117" t="s">
        <v>1596</v>
      </c>
      <c r="BE2" s="117" t="s">
        <v>1597</v>
      </c>
      <c r="BF2" s="117" t="s">
        <v>1598</v>
      </c>
      <c r="BG2" s="117" t="s">
        <v>1599</v>
      </c>
      <c r="BH2" s="117" t="s">
        <v>1600</v>
      </c>
      <c r="BI2" s="117" t="s">
        <v>1601</v>
      </c>
      <c r="BJ2" s="117" t="s">
        <v>1602</v>
      </c>
      <c r="BK2" s="117" t="s">
        <v>1603</v>
      </c>
      <c r="BL2" s="117" t="s">
        <v>1604</v>
      </c>
    </row>
    <row r="3" spans="1:64" ht="15" customHeight="1">
      <c r="A3" s="64" t="s">
        <v>212</v>
      </c>
      <c r="B3" s="64" t="s">
        <v>265</v>
      </c>
      <c r="C3" s="65"/>
      <c r="D3" s="66"/>
      <c r="E3" s="67"/>
      <c r="F3" s="68"/>
      <c r="G3" s="65"/>
      <c r="H3" s="69"/>
      <c r="I3" s="70"/>
      <c r="J3" s="70"/>
      <c r="K3" s="34" t="s">
        <v>65</v>
      </c>
      <c r="L3" s="71">
        <v>3</v>
      </c>
      <c r="M3" s="71"/>
      <c r="N3" s="72"/>
      <c r="O3" s="78" t="s">
        <v>301</v>
      </c>
      <c r="P3" s="80">
        <v>43565.03613425926</v>
      </c>
      <c r="Q3" s="78" t="s">
        <v>303</v>
      </c>
      <c r="R3" s="83" t="s">
        <v>343</v>
      </c>
      <c r="S3" s="78" t="s">
        <v>357</v>
      </c>
      <c r="T3" s="78"/>
      <c r="U3" s="78"/>
      <c r="V3" s="83" t="s">
        <v>380</v>
      </c>
      <c r="W3" s="80">
        <v>43565.03613425926</v>
      </c>
      <c r="X3" s="83" t="s">
        <v>427</v>
      </c>
      <c r="Y3" s="78"/>
      <c r="Z3" s="78"/>
      <c r="AA3" s="84" t="s">
        <v>491</v>
      </c>
      <c r="AB3" s="78"/>
      <c r="AC3" s="78" t="b">
        <v>0</v>
      </c>
      <c r="AD3" s="78">
        <v>0</v>
      </c>
      <c r="AE3" s="84" t="s">
        <v>558</v>
      </c>
      <c r="AF3" s="78" t="b">
        <v>0</v>
      </c>
      <c r="AG3" s="78" t="s">
        <v>566</v>
      </c>
      <c r="AH3" s="78"/>
      <c r="AI3" s="84" t="s">
        <v>558</v>
      </c>
      <c r="AJ3" s="78" t="b">
        <v>0</v>
      </c>
      <c r="AK3" s="78">
        <v>0</v>
      </c>
      <c r="AL3" s="84" t="s">
        <v>558</v>
      </c>
      <c r="AM3" s="78" t="s">
        <v>571</v>
      </c>
      <c r="AN3" s="78" t="b">
        <v>1</v>
      </c>
      <c r="AO3" s="84" t="s">
        <v>491</v>
      </c>
      <c r="AP3" s="78" t="s">
        <v>176</v>
      </c>
      <c r="AQ3" s="78">
        <v>0</v>
      </c>
      <c r="AR3" s="78">
        <v>0</v>
      </c>
      <c r="AS3" s="78"/>
      <c r="AT3" s="78"/>
      <c r="AU3" s="78"/>
      <c r="AV3" s="78"/>
      <c r="AW3" s="78"/>
      <c r="AX3" s="78"/>
      <c r="AY3" s="78"/>
      <c r="AZ3" s="78"/>
      <c r="BA3">
        <v>1</v>
      </c>
      <c r="BB3" s="78" t="str">
        <f>REPLACE(INDEX(GroupVertices[Group],MATCH(Edges24[[#This Row],[Vertex 1]],GroupVertices[Vertex],0)),1,1,"")</f>
        <v>6</v>
      </c>
      <c r="BC3" s="78" t="str">
        <f>REPLACE(INDEX(GroupVertices[Group],MATCH(Edges24[[#This Row],[Vertex 2]],GroupVertices[Vertex],0)),1,1,"")</f>
        <v>6</v>
      </c>
      <c r="BD3" s="48">
        <v>0</v>
      </c>
      <c r="BE3" s="49">
        <v>0</v>
      </c>
      <c r="BF3" s="48">
        <v>0</v>
      </c>
      <c r="BG3" s="49">
        <v>0</v>
      </c>
      <c r="BH3" s="48">
        <v>0</v>
      </c>
      <c r="BI3" s="49">
        <v>0</v>
      </c>
      <c r="BJ3" s="48">
        <v>19</v>
      </c>
      <c r="BK3" s="49">
        <v>100</v>
      </c>
      <c r="BL3" s="48">
        <v>19</v>
      </c>
    </row>
    <row r="4" spans="1:64" ht="15" customHeight="1">
      <c r="A4" s="64" t="s">
        <v>213</v>
      </c>
      <c r="B4" s="64" t="s">
        <v>262</v>
      </c>
      <c r="C4" s="65"/>
      <c r="D4" s="66"/>
      <c r="E4" s="67"/>
      <c r="F4" s="68"/>
      <c r="G4" s="65"/>
      <c r="H4" s="69"/>
      <c r="I4" s="70"/>
      <c r="J4" s="70"/>
      <c r="K4" s="34" t="s">
        <v>65</v>
      </c>
      <c r="L4" s="77">
        <v>4</v>
      </c>
      <c r="M4" s="77"/>
      <c r="N4" s="72"/>
      <c r="O4" s="79" t="s">
        <v>301</v>
      </c>
      <c r="P4" s="81">
        <v>43565.433854166666</v>
      </c>
      <c r="Q4" s="79" t="s">
        <v>304</v>
      </c>
      <c r="R4" s="79"/>
      <c r="S4" s="79"/>
      <c r="T4" s="79"/>
      <c r="U4" s="79"/>
      <c r="V4" s="82" t="s">
        <v>381</v>
      </c>
      <c r="W4" s="81">
        <v>43565.433854166666</v>
      </c>
      <c r="X4" s="82" t="s">
        <v>428</v>
      </c>
      <c r="Y4" s="79"/>
      <c r="Z4" s="79"/>
      <c r="AA4" s="85" t="s">
        <v>492</v>
      </c>
      <c r="AB4" s="79"/>
      <c r="AC4" s="79" t="b">
        <v>0</v>
      </c>
      <c r="AD4" s="79">
        <v>0</v>
      </c>
      <c r="AE4" s="85" t="s">
        <v>558</v>
      </c>
      <c r="AF4" s="79" t="b">
        <v>0</v>
      </c>
      <c r="AG4" s="79" t="s">
        <v>566</v>
      </c>
      <c r="AH4" s="79"/>
      <c r="AI4" s="85" t="s">
        <v>558</v>
      </c>
      <c r="AJ4" s="79" t="b">
        <v>0</v>
      </c>
      <c r="AK4" s="79">
        <v>5</v>
      </c>
      <c r="AL4" s="85" t="s">
        <v>545</v>
      </c>
      <c r="AM4" s="79" t="s">
        <v>572</v>
      </c>
      <c r="AN4" s="79" t="b">
        <v>0</v>
      </c>
      <c r="AO4" s="85" t="s">
        <v>545</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0</v>
      </c>
      <c r="BE4" s="49">
        <v>0</v>
      </c>
      <c r="BF4" s="48">
        <v>1</v>
      </c>
      <c r="BG4" s="49">
        <v>4.166666666666667</v>
      </c>
      <c r="BH4" s="48">
        <v>0</v>
      </c>
      <c r="BI4" s="49">
        <v>0</v>
      </c>
      <c r="BJ4" s="48">
        <v>23</v>
      </c>
      <c r="BK4" s="49">
        <v>95.83333333333333</v>
      </c>
      <c r="BL4" s="48">
        <v>24</v>
      </c>
    </row>
    <row r="5" spans="1:64" ht="15">
      <c r="A5" s="64" t="s">
        <v>214</v>
      </c>
      <c r="B5" s="64" t="s">
        <v>266</v>
      </c>
      <c r="C5" s="65"/>
      <c r="D5" s="66"/>
      <c r="E5" s="67"/>
      <c r="F5" s="68"/>
      <c r="G5" s="65"/>
      <c r="H5" s="69"/>
      <c r="I5" s="70"/>
      <c r="J5" s="70"/>
      <c r="K5" s="34" t="s">
        <v>65</v>
      </c>
      <c r="L5" s="77">
        <v>5</v>
      </c>
      <c r="M5" s="77"/>
      <c r="N5" s="72"/>
      <c r="O5" s="79" t="s">
        <v>301</v>
      </c>
      <c r="P5" s="81">
        <v>43565.62844907407</v>
      </c>
      <c r="Q5" s="79" t="s">
        <v>305</v>
      </c>
      <c r="R5" s="82" t="s">
        <v>344</v>
      </c>
      <c r="S5" s="79" t="s">
        <v>357</v>
      </c>
      <c r="T5" s="79"/>
      <c r="U5" s="79"/>
      <c r="V5" s="82" t="s">
        <v>382</v>
      </c>
      <c r="W5" s="81">
        <v>43565.62844907407</v>
      </c>
      <c r="X5" s="82" t="s">
        <v>429</v>
      </c>
      <c r="Y5" s="79"/>
      <c r="Z5" s="79"/>
      <c r="AA5" s="85" t="s">
        <v>493</v>
      </c>
      <c r="AB5" s="85" t="s">
        <v>555</v>
      </c>
      <c r="AC5" s="79" t="b">
        <v>0</v>
      </c>
      <c r="AD5" s="79">
        <v>0</v>
      </c>
      <c r="AE5" s="85" t="s">
        <v>559</v>
      </c>
      <c r="AF5" s="79" t="b">
        <v>0</v>
      </c>
      <c r="AG5" s="79" t="s">
        <v>566</v>
      </c>
      <c r="AH5" s="79"/>
      <c r="AI5" s="85" t="s">
        <v>558</v>
      </c>
      <c r="AJ5" s="79" t="b">
        <v>0</v>
      </c>
      <c r="AK5" s="79">
        <v>0</v>
      </c>
      <c r="AL5" s="85" t="s">
        <v>558</v>
      </c>
      <c r="AM5" s="79" t="s">
        <v>573</v>
      </c>
      <c r="AN5" s="79" t="b">
        <v>1</v>
      </c>
      <c r="AO5" s="85" t="s">
        <v>555</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c r="BE5" s="49"/>
      <c r="BF5" s="48"/>
      <c r="BG5" s="49"/>
      <c r="BH5" s="48"/>
      <c r="BI5" s="49"/>
      <c r="BJ5" s="48"/>
      <c r="BK5" s="49"/>
      <c r="BL5" s="48"/>
    </row>
    <row r="6" spans="1:64" ht="15">
      <c r="A6" s="64" t="s">
        <v>215</v>
      </c>
      <c r="B6" s="64" t="s">
        <v>266</v>
      </c>
      <c r="C6" s="65"/>
      <c r="D6" s="66"/>
      <c r="E6" s="67"/>
      <c r="F6" s="68"/>
      <c r="G6" s="65"/>
      <c r="H6" s="69"/>
      <c r="I6" s="70"/>
      <c r="J6" s="70"/>
      <c r="K6" s="34" t="s">
        <v>65</v>
      </c>
      <c r="L6" s="77">
        <v>13</v>
      </c>
      <c r="M6" s="77"/>
      <c r="N6" s="72"/>
      <c r="O6" s="79" t="s">
        <v>301</v>
      </c>
      <c r="P6" s="81">
        <v>43565.699375</v>
      </c>
      <c r="Q6" s="79" t="s">
        <v>306</v>
      </c>
      <c r="R6" s="79"/>
      <c r="S6" s="79"/>
      <c r="T6" s="79"/>
      <c r="U6" s="79"/>
      <c r="V6" s="82" t="s">
        <v>383</v>
      </c>
      <c r="W6" s="81">
        <v>43565.699375</v>
      </c>
      <c r="X6" s="82" t="s">
        <v>430</v>
      </c>
      <c r="Y6" s="79"/>
      <c r="Z6" s="79"/>
      <c r="AA6" s="85" t="s">
        <v>494</v>
      </c>
      <c r="AB6" s="85" t="s">
        <v>555</v>
      </c>
      <c r="AC6" s="79" t="b">
        <v>0</v>
      </c>
      <c r="AD6" s="79">
        <v>0</v>
      </c>
      <c r="AE6" s="85" t="s">
        <v>559</v>
      </c>
      <c r="AF6" s="79" t="b">
        <v>0</v>
      </c>
      <c r="AG6" s="79" t="s">
        <v>566</v>
      </c>
      <c r="AH6" s="79"/>
      <c r="AI6" s="85" t="s">
        <v>558</v>
      </c>
      <c r="AJ6" s="79" t="b">
        <v>0</v>
      </c>
      <c r="AK6" s="79">
        <v>0</v>
      </c>
      <c r="AL6" s="85" t="s">
        <v>558</v>
      </c>
      <c r="AM6" s="79" t="s">
        <v>572</v>
      </c>
      <c r="AN6" s="79" t="b">
        <v>0</v>
      </c>
      <c r="AO6" s="85" t="s">
        <v>555</v>
      </c>
      <c r="AP6" s="79" t="s">
        <v>176</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c r="BE6" s="49"/>
      <c r="BF6" s="48"/>
      <c r="BG6" s="49"/>
      <c r="BH6" s="48"/>
      <c r="BI6" s="49"/>
      <c r="BJ6" s="48"/>
      <c r="BK6" s="49"/>
      <c r="BL6" s="48"/>
    </row>
    <row r="7" spans="1:64" ht="15">
      <c r="A7" s="64" t="s">
        <v>216</v>
      </c>
      <c r="B7" s="64" t="s">
        <v>262</v>
      </c>
      <c r="C7" s="65"/>
      <c r="D7" s="66"/>
      <c r="E7" s="67"/>
      <c r="F7" s="68"/>
      <c r="G7" s="65"/>
      <c r="H7" s="69"/>
      <c r="I7" s="70"/>
      <c r="J7" s="70"/>
      <c r="K7" s="34" t="s">
        <v>65</v>
      </c>
      <c r="L7" s="77">
        <v>22</v>
      </c>
      <c r="M7" s="77"/>
      <c r="N7" s="72"/>
      <c r="O7" s="79" t="s">
        <v>301</v>
      </c>
      <c r="P7" s="81">
        <v>43566.83173611111</v>
      </c>
      <c r="Q7" s="79" t="s">
        <v>307</v>
      </c>
      <c r="R7" s="82" t="s">
        <v>345</v>
      </c>
      <c r="S7" s="79" t="s">
        <v>357</v>
      </c>
      <c r="T7" s="79"/>
      <c r="U7" s="79"/>
      <c r="V7" s="82" t="s">
        <v>384</v>
      </c>
      <c r="W7" s="81">
        <v>43566.83173611111</v>
      </c>
      <c r="X7" s="82" t="s">
        <v>431</v>
      </c>
      <c r="Y7" s="79"/>
      <c r="Z7" s="79"/>
      <c r="AA7" s="85" t="s">
        <v>495</v>
      </c>
      <c r="AB7" s="79"/>
      <c r="AC7" s="79" t="b">
        <v>0</v>
      </c>
      <c r="AD7" s="79">
        <v>0</v>
      </c>
      <c r="AE7" s="85" t="s">
        <v>558</v>
      </c>
      <c r="AF7" s="79" t="b">
        <v>0</v>
      </c>
      <c r="AG7" s="79" t="s">
        <v>566</v>
      </c>
      <c r="AH7" s="79"/>
      <c r="AI7" s="85" t="s">
        <v>558</v>
      </c>
      <c r="AJ7" s="79" t="b">
        <v>0</v>
      </c>
      <c r="AK7" s="79">
        <v>0</v>
      </c>
      <c r="AL7" s="85" t="s">
        <v>558</v>
      </c>
      <c r="AM7" s="79" t="s">
        <v>574</v>
      </c>
      <c r="AN7" s="79" t="b">
        <v>1</v>
      </c>
      <c r="AO7" s="85" t="s">
        <v>495</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c r="BE7" s="49"/>
      <c r="BF7" s="48"/>
      <c r="BG7" s="49"/>
      <c r="BH7" s="48"/>
      <c r="BI7" s="49"/>
      <c r="BJ7" s="48"/>
      <c r="BK7" s="49"/>
      <c r="BL7" s="48"/>
    </row>
    <row r="8" spans="1:64" ht="15">
      <c r="A8" s="64" t="s">
        <v>217</v>
      </c>
      <c r="B8" s="64" t="s">
        <v>216</v>
      </c>
      <c r="C8" s="65"/>
      <c r="D8" s="66"/>
      <c r="E8" s="67"/>
      <c r="F8" s="68"/>
      <c r="G8" s="65"/>
      <c r="H8" s="69"/>
      <c r="I8" s="70"/>
      <c r="J8" s="70"/>
      <c r="K8" s="34" t="s">
        <v>66</v>
      </c>
      <c r="L8" s="77">
        <v>24</v>
      </c>
      <c r="M8" s="77"/>
      <c r="N8" s="72"/>
      <c r="O8" s="79" t="s">
        <v>301</v>
      </c>
      <c r="P8" s="81">
        <v>43566.875601851854</v>
      </c>
      <c r="Q8" s="79" t="s">
        <v>308</v>
      </c>
      <c r="R8" s="79"/>
      <c r="S8" s="79"/>
      <c r="T8" s="79"/>
      <c r="U8" s="79"/>
      <c r="V8" s="82" t="s">
        <v>385</v>
      </c>
      <c r="W8" s="81">
        <v>43566.875601851854</v>
      </c>
      <c r="X8" s="82" t="s">
        <v>432</v>
      </c>
      <c r="Y8" s="79"/>
      <c r="Z8" s="79"/>
      <c r="AA8" s="85" t="s">
        <v>496</v>
      </c>
      <c r="AB8" s="79"/>
      <c r="AC8" s="79" t="b">
        <v>0</v>
      </c>
      <c r="AD8" s="79">
        <v>0</v>
      </c>
      <c r="AE8" s="85" t="s">
        <v>558</v>
      </c>
      <c r="AF8" s="79" t="b">
        <v>0</v>
      </c>
      <c r="AG8" s="79" t="s">
        <v>566</v>
      </c>
      <c r="AH8" s="79"/>
      <c r="AI8" s="85" t="s">
        <v>558</v>
      </c>
      <c r="AJ8" s="79" t="b">
        <v>0</v>
      </c>
      <c r="AK8" s="79">
        <v>1</v>
      </c>
      <c r="AL8" s="85" t="s">
        <v>495</v>
      </c>
      <c r="AM8" s="79" t="s">
        <v>572</v>
      </c>
      <c r="AN8" s="79" t="b">
        <v>0</v>
      </c>
      <c r="AO8" s="85" t="s">
        <v>495</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c r="BE8" s="49"/>
      <c r="BF8" s="48"/>
      <c r="BG8" s="49"/>
      <c r="BH8" s="48"/>
      <c r="BI8" s="49"/>
      <c r="BJ8" s="48"/>
      <c r="BK8" s="49"/>
      <c r="BL8" s="48"/>
    </row>
    <row r="9" spans="1:64" ht="15">
      <c r="A9" s="64" t="s">
        <v>218</v>
      </c>
      <c r="B9" s="64" t="s">
        <v>262</v>
      </c>
      <c r="C9" s="65"/>
      <c r="D9" s="66"/>
      <c r="E9" s="67"/>
      <c r="F9" s="68"/>
      <c r="G9" s="65"/>
      <c r="H9" s="69"/>
      <c r="I9" s="70"/>
      <c r="J9" s="70"/>
      <c r="K9" s="34" t="s">
        <v>65</v>
      </c>
      <c r="L9" s="77">
        <v>26</v>
      </c>
      <c r="M9" s="77"/>
      <c r="N9" s="72"/>
      <c r="O9" s="79" t="s">
        <v>302</v>
      </c>
      <c r="P9" s="81">
        <v>43571.28633101852</v>
      </c>
      <c r="Q9" s="79" t="s">
        <v>309</v>
      </c>
      <c r="R9" s="79"/>
      <c r="S9" s="79"/>
      <c r="T9" s="79"/>
      <c r="U9" s="79"/>
      <c r="V9" s="82" t="s">
        <v>386</v>
      </c>
      <c r="W9" s="81">
        <v>43571.28633101852</v>
      </c>
      <c r="X9" s="82" t="s">
        <v>433</v>
      </c>
      <c r="Y9" s="79"/>
      <c r="Z9" s="79"/>
      <c r="AA9" s="85" t="s">
        <v>497</v>
      </c>
      <c r="AB9" s="79"/>
      <c r="AC9" s="79" t="b">
        <v>0</v>
      </c>
      <c r="AD9" s="79">
        <v>0</v>
      </c>
      <c r="AE9" s="85" t="s">
        <v>560</v>
      </c>
      <c r="AF9" s="79" t="b">
        <v>0</v>
      </c>
      <c r="AG9" s="79" t="s">
        <v>566</v>
      </c>
      <c r="AH9" s="79"/>
      <c r="AI9" s="85" t="s">
        <v>558</v>
      </c>
      <c r="AJ9" s="79" t="b">
        <v>0</v>
      </c>
      <c r="AK9" s="79">
        <v>0</v>
      </c>
      <c r="AL9" s="85" t="s">
        <v>558</v>
      </c>
      <c r="AM9" s="79" t="s">
        <v>574</v>
      </c>
      <c r="AN9" s="79" t="b">
        <v>0</v>
      </c>
      <c r="AO9" s="85" t="s">
        <v>497</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0</v>
      </c>
      <c r="BE9" s="49">
        <v>0</v>
      </c>
      <c r="BF9" s="48">
        <v>0</v>
      </c>
      <c r="BG9" s="49">
        <v>0</v>
      </c>
      <c r="BH9" s="48">
        <v>0</v>
      </c>
      <c r="BI9" s="49">
        <v>0</v>
      </c>
      <c r="BJ9" s="48">
        <v>20</v>
      </c>
      <c r="BK9" s="49">
        <v>100</v>
      </c>
      <c r="BL9" s="48">
        <v>20</v>
      </c>
    </row>
    <row r="10" spans="1:64" ht="15">
      <c r="A10" s="64" t="s">
        <v>219</v>
      </c>
      <c r="B10" s="64" t="s">
        <v>262</v>
      </c>
      <c r="C10" s="65"/>
      <c r="D10" s="66"/>
      <c r="E10" s="67"/>
      <c r="F10" s="68"/>
      <c r="G10" s="65"/>
      <c r="H10" s="69"/>
      <c r="I10" s="70"/>
      <c r="J10" s="70"/>
      <c r="K10" s="34" t="s">
        <v>65</v>
      </c>
      <c r="L10" s="77">
        <v>27</v>
      </c>
      <c r="M10" s="77"/>
      <c r="N10" s="72"/>
      <c r="O10" s="79" t="s">
        <v>301</v>
      </c>
      <c r="P10" s="81">
        <v>43587.73753472222</v>
      </c>
      <c r="Q10" s="79" t="s">
        <v>310</v>
      </c>
      <c r="R10" s="79"/>
      <c r="S10" s="79"/>
      <c r="T10" s="79" t="s">
        <v>365</v>
      </c>
      <c r="U10" s="79"/>
      <c r="V10" s="82" t="s">
        <v>387</v>
      </c>
      <c r="W10" s="81">
        <v>43587.73753472222</v>
      </c>
      <c r="X10" s="82" t="s">
        <v>434</v>
      </c>
      <c r="Y10" s="79"/>
      <c r="Z10" s="79"/>
      <c r="AA10" s="85" t="s">
        <v>498</v>
      </c>
      <c r="AB10" s="79"/>
      <c r="AC10" s="79" t="b">
        <v>0</v>
      </c>
      <c r="AD10" s="79">
        <v>0</v>
      </c>
      <c r="AE10" s="85" t="s">
        <v>558</v>
      </c>
      <c r="AF10" s="79" t="b">
        <v>0</v>
      </c>
      <c r="AG10" s="79" t="s">
        <v>566</v>
      </c>
      <c r="AH10" s="79"/>
      <c r="AI10" s="85" t="s">
        <v>558</v>
      </c>
      <c r="AJ10" s="79" t="b">
        <v>0</v>
      </c>
      <c r="AK10" s="79">
        <v>22</v>
      </c>
      <c r="AL10" s="85" t="s">
        <v>551</v>
      </c>
      <c r="AM10" s="79" t="s">
        <v>573</v>
      </c>
      <c r="AN10" s="79" t="b">
        <v>0</v>
      </c>
      <c r="AO10" s="85" t="s">
        <v>551</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220</v>
      </c>
      <c r="B11" s="64" t="s">
        <v>274</v>
      </c>
      <c r="C11" s="65"/>
      <c r="D11" s="66"/>
      <c r="E11" s="67"/>
      <c r="F11" s="68"/>
      <c r="G11" s="65"/>
      <c r="H11" s="69"/>
      <c r="I11" s="70"/>
      <c r="J11" s="70"/>
      <c r="K11" s="34" t="s">
        <v>65</v>
      </c>
      <c r="L11" s="77">
        <v>29</v>
      </c>
      <c r="M11" s="77"/>
      <c r="N11" s="72"/>
      <c r="O11" s="79" t="s">
        <v>301</v>
      </c>
      <c r="P11" s="81">
        <v>43587.74453703704</v>
      </c>
      <c r="Q11" s="79" t="s">
        <v>311</v>
      </c>
      <c r="R11" s="79"/>
      <c r="S11" s="79"/>
      <c r="T11" s="79"/>
      <c r="U11" s="79"/>
      <c r="V11" s="82" t="s">
        <v>388</v>
      </c>
      <c r="W11" s="81">
        <v>43587.74453703704</v>
      </c>
      <c r="X11" s="82" t="s">
        <v>435</v>
      </c>
      <c r="Y11" s="79"/>
      <c r="Z11" s="79"/>
      <c r="AA11" s="85" t="s">
        <v>499</v>
      </c>
      <c r="AB11" s="85" t="s">
        <v>551</v>
      </c>
      <c r="AC11" s="79" t="b">
        <v>0</v>
      </c>
      <c r="AD11" s="79">
        <v>1</v>
      </c>
      <c r="AE11" s="85" t="s">
        <v>561</v>
      </c>
      <c r="AF11" s="79" t="b">
        <v>0</v>
      </c>
      <c r="AG11" s="79" t="s">
        <v>566</v>
      </c>
      <c r="AH11" s="79"/>
      <c r="AI11" s="85" t="s">
        <v>558</v>
      </c>
      <c r="AJ11" s="79" t="b">
        <v>0</v>
      </c>
      <c r="AK11" s="79">
        <v>0</v>
      </c>
      <c r="AL11" s="85" t="s">
        <v>558</v>
      </c>
      <c r="AM11" s="79" t="s">
        <v>575</v>
      </c>
      <c r="AN11" s="79" t="b">
        <v>0</v>
      </c>
      <c r="AO11" s="85" t="s">
        <v>551</v>
      </c>
      <c r="AP11" s="79" t="s">
        <v>176</v>
      </c>
      <c r="AQ11" s="79">
        <v>0</v>
      </c>
      <c r="AR11" s="79">
        <v>0</v>
      </c>
      <c r="AS11" s="79"/>
      <c r="AT11" s="79"/>
      <c r="AU11" s="79"/>
      <c r="AV11" s="79"/>
      <c r="AW11" s="79"/>
      <c r="AX11" s="79"/>
      <c r="AY11" s="79"/>
      <c r="AZ11" s="79"/>
      <c r="BA11">
        <v>1</v>
      </c>
      <c r="BB11" s="78" t="str">
        <f>REPLACE(INDEX(GroupVertices[Group],MATCH(Edges24[[#This Row],[Vertex 1]],GroupVertices[Vertex],0)),1,1,"")</f>
        <v>5</v>
      </c>
      <c r="BC11" s="78" t="str">
        <f>REPLACE(INDEX(GroupVertices[Group],MATCH(Edges24[[#This Row],[Vertex 2]],GroupVertices[Vertex],0)),1,1,"")</f>
        <v>5</v>
      </c>
      <c r="BD11" s="48">
        <v>0</v>
      </c>
      <c r="BE11" s="49">
        <v>0</v>
      </c>
      <c r="BF11" s="48">
        <v>0</v>
      </c>
      <c r="BG11" s="49">
        <v>0</v>
      </c>
      <c r="BH11" s="48">
        <v>0</v>
      </c>
      <c r="BI11" s="49">
        <v>0</v>
      </c>
      <c r="BJ11" s="48">
        <v>13</v>
      </c>
      <c r="BK11" s="49">
        <v>100</v>
      </c>
      <c r="BL11" s="48">
        <v>13</v>
      </c>
    </row>
    <row r="12" spans="1:64" ht="15">
      <c r="A12" s="64" t="s">
        <v>221</v>
      </c>
      <c r="B12" s="64" t="s">
        <v>262</v>
      </c>
      <c r="C12" s="65"/>
      <c r="D12" s="66"/>
      <c r="E12" s="67"/>
      <c r="F12" s="68"/>
      <c r="G12" s="65"/>
      <c r="H12" s="69"/>
      <c r="I12" s="70"/>
      <c r="J12" s="70"/>
      <c r="K12" s="34" t="s">
        <v>65</v>
      </c>
      <c r="L12" s="77">
        <v>32</v>
      </c>
      <c r="M12" s="77"/>
      <c r="N12" s="72"/>
      <c r="O12" s="79" t="s">
        <v>301</v>
      </c>
      <c r="P12" s="81">
        <v>43587.76866898148</v>
      </c>
      <c r="Q12" s="79" t="s">
        <v>310</v>
      </c>
      <c r="R12" s="79"/>
      <c r="S12" s="79"/>
      <c r="T12" s="79" t="s">
        <v>365</v>
      </c>
      <c r="U12" s="79"/>
      <c r="V12" s="82" t="s">
        <v>389</v>
      </c>
      <c r="W12" s="81">
        <v>43587.76866898148</v>
      </c>
      <c r="X12" s="82" t="s">
        <v>436</v>
      </c>
      <c r="Y12" s="79"/>
      <c r="Z12" s="79"/>
      <c r="AA12" s="85" t="s">
        <v>500</v>
      </c>
      <c r="AB12" s="79"/>
      <c r="AC12" s="79" t="b">
        <v>0</v>
      </c>
      <c r="AD12" s="79">
        <v>0</v>
      </c>
      <c r="AE12" s="85" t="s">
        <v>558</v>
      </c>
      <c r="AF12" s="79" t="b">
        <v>0</v>
      </c>
      <c r="AG12" s="79" t="s">
        <v>566</v>
      </c>
      <c r="AH12" s="79"/>
      <c r="AI12" s="85" t="s">
        <v>558</v>
      </c>
      <c r="AJ12" s="79" t="b">
        <v>0</v>
      </c>
      <c r="AK12" s="79">
        <v>22</v>
      </c>
      <c r="AL12" s="85" t="s">
        <v>551</v>
      </c>
      <c r="AM12" s="79" t="s">
        <v>572</v>
      </c>
      <c r="AN12" s="79" t="b">
        <v>0</v>
      </c>
      <c r="AO12" s="85" t="s">
        <v>551</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c r="BE12" s="49"/>
      <c r="BF12" s="48"/>
      <c r="BG12" s="49"/>
      <c r="BH12" s="48"/>
      <c r="BI12" s="49"/>
      <c r="BJ12" s="48"/>
      <c r="BK12" s="49"/>
      <c r="BL12" s="48"/>
    </row>
    <row r="13" spans="1:64" ht="15">
      <c r="A13" s="64" t="s">
        <v>222</v>
      </c>
      <c r="B13" s="64" t="s">
        <v>262</v>
      </c>
      <c r="C13" s="65"/>
      <c r="D13" s="66"/>
      <c r="E13" s="67"/>
      <c r="F13" s="68"/>
      <c r="G13" s="65"/>
      <c r="H13" s="69"/>
      <c r="I13" s="70"/>
      <c r="J13" s="70"/>
      <c r="K13" s="34" t="s">
        <v>65</v>
      </c>
      <c r="L13" s="77">
        <v>34</v>
      </c>
      <c r="M13" s="77"/>
      <c r="N13" s="72"/>
      <c r="O13" s="79" t="s">
        <v>301</v>
      </c>
      <c r="P13" s="81">
        <v>43587.80533564815</v>
      </c>
      <c r="Q13" s="79" t="s">
        <v>312</v>
      </c>
      <c r="R13" s="79"/>
      <c r="S13" s="79"/>
      <c r="T13" s="79"/>
      <c r="U13" s="79"/>
      <c r="V13" s="82" t="s">
        <v>390</v>
      </c>
      <c r="W13" s="81">
        <v>43587.80533564815</v>
      </c>
      <c r="X13" s="82" t="s">
        <v>437</v>
      </c>
      <c r="Y13" s="79"/>
      <c r="Z13" s="79"/>
      <c r="AA13" s="85" t="s">
        <v>501</v>
      </c>
      <c r="AB13" s="85" t="s">
        <v>551</v>
      </c>
      <c r="AC13" s="79" t="b">
        <v>0</v>
      </c>
      <c r="AD13" s="79">
        <v>0</v>
      </c>
      <c r="AE13" s="85" t="s">
        <v>561</v>
      </c>
      <c r="AF13" s="79" t="b">
        <v>0</v>
      </c>
      <c r="AG13" s="79" t="s">
        <v>566</v>
      </c>
      <c r="AH13" s="79"/>
      <c r="AI13" s="85" t="s">
        <v>558</v>
      </c>
      <c r="AJ13" s="79" t="b">
        <v>0</v>
      </c>
      <c r="AK13" s="79">
        <v>0</v>
      </c>
      <c r="AL13" s="85" t="s">
        <v>558</v>
      </c>
      <c r="AM13" s="79" t="s">
        <v>575</v>
      </c>
      <c r="AN13" s="79" t="b">
        <v>0</v>
      </c>
      <c r="AO13" s="85" t="s">
        <v>551</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223</v>
      </c>
      <c r="B14" s="64" t="s">
        <v>262</v>
      </c>
      <c r="C14" s="65"/>
      <c r="D14" s="66"/>
      <c r="E14" s="67"/>
      <c r="F14" s="68"/>
      <c r="G14" s="65"/>
      <c r="H14" s="69"/>
      <c r="I14" s="70"/>
      <c r="J14" s="70"/>
      <c r="K14" s="34" t="s">
        <v>65</v>
      </c>
      <c r="L14" s="77">
        <v>36</v>
      </c>
      <c r="M14" s="77"/>
      <c r="N14" s="72"/>
      <c r="O14" s="79" t="s">
        <v>301</v>
      </c>
      <c r="P14" s="81">
        <v>43587.99123842592</v>
      </c>
      <c r="Q14" s="79" t="s">
        <v>313</v>
      </c>
      <c r="R14" s="79"/>
      <c r="S14" s="79"/>
      <c r="T14" s="79"/>
      <c r="U14" s="79"/>
      <c r="V14" s="82" t="s">
        <v>391</v>
      </c>
      <c r="W14" s="81">
        <v>43587.99123842592</v>
      </c>
      <c r="X14" s="82" t="s">
        <v>438</v>
      </c>
      <c r="Y14" s="79"/>
      <c r="Z14" s="79"/>
      <c r="AA14" s="85" t="s">
        <v>502</v>
      </c>
      <c r="AB14" s="85" t="s">
        <v>551</v>
      </c>
      <c r="AC14" s="79" t="b">
        <v>0</v>
      </c>
      <c r="AD14" s="79">
        <v>2</v>
      </c>
      <c r="AE14" s="85" t="s">
        <v>561</v>
      </c>
      <c r="AF14" s="79" t="b">
        <v>0</v>
      </c>
      <c r="AG14" s="79" t="s">
        <v>566</v>
      </c>
      <c r="AH14" s="79"/>
      <c r="AI14" s="85" t="s">
        <v>558</v>
      </c>
      <c r="AJ14" s="79" t="b">
        <v>0</v>
      </c>
      <c r="AK14" s="79">
        <v>0</v>
      </c>
      <c r="AL14" s="85" t="s">
        <v>558</v>
      </c>
      <c r="AM14" s="79" t="s">
        <v>572</v>
      </c>
      <c r="AN14" s="79" t="b">
        <v>0</v>
      </c>
      <c r="AO14" s="85" t="s">
        <v>551</v>
      </c>
      <c r="AP14" s="79" t="s">
        <v>176</v>
      </c>
      <c r="AQ14" s="79">
        <v>0</v>
      </c>
      <c r="AR14" s="79">
        <v>0</v>
      </c>
      <c r="AS14" s="79"/>
      <c r="AT14" s="79"/>
      <c r="AU14" s="79"/>
      <c r="AV14" s="79"/>
      <c r="AW14" s="79"/>
      <c r="AX14" s="79"/>
      <c r="AY14" s="79"/>
      <c r="AZ14" s="79"/>
      <c r="BA14">
        <v>2</v>
      </c>
      <c r="BB14" s="78" t="str">
        <f>REPLACE(INDEX(GroupVertices[Group],MATCH(Edges24[[#This Row],[Vertex 1]],GroupVertices[Vertex],0)),1,1,"")</f>
        <v>1</v>
      </c>
      <c r="BC14" s="78" t="str">
        <f>REPLACE(INDEX(GroupVertices[Group],MATCH(Edges24[[#This Row],[Vertex 2]],GroupVertices[Vertex],0)),1,1,"")</f>
        <v>1</v>
      </c>
      <c r="BD14" s="48"/>
      <c r="BE14" s="49"/>
      <c r="BF14" s="48"/>
      <c r="BG14" s="49"/>
      <c r="BH14" s="48"/>
      <c r="BI14" s="49"/>
      <c r="BJ14" s="48"/>
      <c r="BK14" s="49"/>
      <c r="BL14" s="48"/>
    </row>
    <row r="15" spans="1:64" ht="15">
      <c r="A15" s="64" t="s">
        <v>223</v>
      </c>
      <c r="B15" s="64" t="s">
        <v>262</v>
      </c>
      <c r="C15" s="65"/>
      <c r="D15" s="66"/>
      <c r="E15" s="67"/>
      <c r="F15" s="68"/>
      <c r="G15" s="65"/>
      <c r="H15" s="69"/>
      <c r="I15" s="70"/>
      <c r="J15" s="70"/>
      <c r="K15" s="34" t="s">
        <v>65</v>
      </c>
      <c r="L15" s="77">
        <v>38</v>
      </c>
      <c r="M15" s="77"/>
      <c r="N15" s="72"/>
      <c r="O15" s="79" t="s">
        <v>301</v>
      </c>
      <c r="P15" s="81">
        <v>43587.99133101852</v>
      </c>
      <c r="Q15" s="79" t="s">
        <v>310</v>
      </c>
      <c r="R15" s="79"/>
      <c r="S15" s="79"/>
      <c r="T15" s="79" t="s">
        <v>365</v>
      </c>
      <c r="U15" s="79"/>
      <c r="V15" s="82" t="s">
        <v>391</v>
      </c>
      <c r="W15" s="81">
        <v>43587.99133101852</v>
      </c>
      <c r="X15" s="82" t="s">
        <v>439</v>
      </c>
      <c r="Y15" s="79"/>
      <c r="Z15" s="79"/>
      <c r="AA15" s="85" t="s">
        <v>503</v>
      </c>
      <c r="AB15" s="79"/>
      <c r="AC15" s="79" t="b">
        <v>0</v>
      </c>
      <c r="AD15" s="79">
        <v>0</v>
      </c>
      <c r="AE15" s="85" t="s">
        <v>558</v>
      </c>
      <c r="AF15" s="79" t="b">
        <v>0</v>
      </c>
      <c r="AG15" s="79" t="s">
        <v>566</v>
      </c>
      <c r="AH15" s="79"/>
      <c r="AI15" s="85" t="s">
        <v>558</v>
      </c>
      <c r="AJ15" s="79" t="b">
        <v>0</v>
      </c>
      <c r="AK15" s="79">
        <v>22</v>
      </c>
      <c r="AL15" s="85" t="s">
        <v>551</v>
      </c>
      <c r="AM15" s="79" t="s">
        <v>572</v>
      </c>
      <c r="AN15" s="79" t="b">
        <v>0</v>
      </c>
      <c r="AO15" s="85" t="s">
        <v>551</v>
      </c>
      <c r="AP15" s="79" t="s">
        <v>176</v>
      </c>
      <c r="AQ15" s="79">
        <v>0</v>
      </c>
      <c r="AR15" s="79">
        <v>0</v>
      </c>
      <c r="AS15" s="79"/>
      <c r="AT15" s="79"/>
      <c r="AU15" s="79"/>
      <c r="AV15" s="79"/>
      <c r="AW15" s="79"/>
      <c r="AX15" s="79"/>
      <c r="AY15" s="79"/>
      <c r="AZ15" s="79"/>
      <c r="BA15">
        <v>2</v>
      </c>
      <c r="BB15" s="78" t="str">
        <f>REPLACE(INDEX(GroupVertices[Group],MATCH(Edges24[[#This Row],[Vertex 1]],GroupVertices[Vertex],0)),1,1,"")</f>
        <v>1</v>
      </c>
      <c r="BC15" s="78" t="str">
        <f>REPLACE(INDEX(GroupVertices[Group],MATCH(Edges24[[#This Row],[Vertex 2]],GroupVertices[Vertex],0)),1,1,"")</f>
        <v>1</v>
      </c>
      <c r="BD15" s="48"/>
      <c r="BE15" s="49"/>
      <c r="BF15" s="48"/>
      <c r="BG15" s="49"/>
      <c r="BH15" s="48"/>
      <c r="BI15" s="49"/>
      <c r="BJ15" s="48"/>
      <c r="BK15" s="49"/>
      <c r="BL15" s="48"/>
    </row>
    <row r="16" spans="1:64" ht="15">
      <c r="A16" s="64" t="s">
        <v>224</v>
      </c>
      <c r="B16" s="64" t="s">
        <v>262</v>
      </c>
      <c r="C16" s="65"/>
      <c r="D16" s="66"/>
      <c r="E16" s="67"/>
      <c r="F16" s="68"/>
      <c r="G16" s="65"/>
      <c r="H16" s="69"/>
      <c r="I16" s="70"/>
      <c r="J16" s="70"/>
      <c r="K16" s="34" t="s">
        <v>65</v>
      </c>
      <c r="L16" s="77">
        <v>40</v>
      </c>
      <c r="M16" s="77"/>
      <c r="N16" s="72"/>
      <c r="O16" s="79" t="s">
        <v>301</v>
      </c>
      <c r="P16" s="81">
        <v>43588.108298611114</v>
      </c>
      <c r="Q16" s="79" t="s">
        <v>310</v>
      </c>
      <c r="R16" s="79"/>
      <c r="S16" s="79"/>
      <c r="T16" s="79" t="s">
        <v>365</v>
      </c>
      <c r="U16" s="79"/>
      <c r="V16" s="82" t="s">
        <v>392</v>
      </c>
      <c r="W16" s="81">
        <v>43588.108298611114</v>
      </c>
      <c r="X16" s="82" t="s">
        <v>440</v>
      </c>
      <c r="Y16" s="79"/>
      <c r="Z16" s="79"/>
      <c r="AA16" s="85" t="s">
        <v>504</v>
      </c>
      <c r="AB16" s="79"/>
      <c r="AC16" s="79" t="b">
        <v>0</v>
      </c>
      <c r="AD16" s="79">
        <v>0</v>
      </c>
      <c r="AE16" s="85" t="s">
        <v>558</v>
      </c>
      <c r="AF16" s="79" t="b">
        <v>0</v>
      </c>
      <c r="AG16" s="79" t="s">
        <v>566</v>
      </c>
      <c r="AH16" s="79"/>
      <c r="AI16" s="85" t="s">
        <v>558</v>
      </c>
      <c r="AJ16" s="79" t="b">
        <v>0</v>
      </c>
      <c r="AK16" s="79">
        <v>22</v>
      </c>
      <c r="AL16" s="85" t="s">
        <v>551</v>
      </c>
      <c r="AM16" s="79" t="s">
        <v>572</v>
      </c>
      <c r="AN16" s="79" t="b">
        <v>0</v>
      </c>
      <c r="AO16" s="85" t="s">
        <v>551</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225</v>
      </c>
      <c r="B17" s="64" t="s">
        <v>262</v>
      </c>
      <c r="C17" s="65"/>
      <c r="D17" s="66"/>
      <c r="E17" s="67"/>
      <c r="F17" s="68"/>
      <c r="G17" s="65"/>
      <c r="H17" s="69"/>
      <c r="I17" s="70"/>
      <c r="J17" s="70"/>
      <c r="K17" s="34" t="s">
        <v>65</v>
      </c>
      <c r="L17" s="77">
        <v>42</v>
      </c>
      <c r="M17" s="77"/>
      <c r="N17" s="72"/>
      <c r="O17" s="79" t="s">
        <v>301</v>
      </c>
      <c r="P17" s="81">
        <v>43588.12358796296</v>
      </c>
      <c r="Q17" s="79" t="s">
        <v>310</v>
      </c>
      <c r="R17" s="79"/>
      <c r="S17" s="79"/>
      <c r="T17" s="79" t="s">
        <v>365</v>
      </c>
      <c r="U17" s="79"/>
      <c r="V17" s="82" t="s">
        <v>393</v>
      </c>
      <c r="W17" s="81">
        <v>43588.12358796296</v>
      </c>
      <c r="X17" s="82" t="s">
        <v>441</v>
      </c>
      <c r="Y17" s="79"/>
      <c r="Z17" s="79"/>
      <c r="AA17" s="85" t="s">
        <v>505</v>
      </c>
      <c r="AB17" s="79"/>
      <c r="AC17" s="79" t="b">
        <v>0</v>
      </c>
      <c r="AD17" s="79">
        <v>0</v>
      </c>
      <c r="AE17" s="85" t="s">
        <v>558</v>
      </c>
      <c r="AF17" s="79" t="b">
        <v>0</v>
      </c>
      <c r="AG17" s="79" t="s">
        <v>566</v>
      </c>
      <c r="AH17" s="79"/>
      <c r="AI17" s="85" t="s">
        <v>558</v>
      </c>
      <c r="AJ17" s="79" t="b">
        <v>0</v>
      </c>
      <c r="AK17" s="79">
        <v>22</v>
      </c>
      <c r="AL17" s="85" t="s">
        <v>551</v>
      </c>
      <c r="AM17" s="79" t="s">
        <v>572</v>
      </c>
      <c r="AN17" s="79" t="b">
        <v>0</v>
      </c>
      <c r="AO17" s="85" t="s">
        <v>551</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c r="BE17" s="49"/>
      <c r="BF17" s="48"/>
      <c r="BG17" s="49"/>
      <c r="BH17" s="48"/>
      <c r="BI17" s="49"/>
      <c r="BJ17" s="48"/>
      <c r="BK17" s="49"/>
      <c r="BL17" s="48"/>
    </row>
    <row r="18" spans="1:64" ht="15">
      <c r="A18" s="64" t="s">
        <v>226</v>
      </c>
      <c r="B18" s="64" t="s">
        <v>262</v>
      </c>
      <c r="C18" s="65"/>
      <c r="D18" s="66"/>
      <c r="E18" s="67"/>
      <c r="F18" s="68"/>
      <c r="G18" s="65"/>
      <c r="H18" s="69"/>
      <c r="I18" s="70"/>
      <c r="J18" s="70"/>
      <c r="K18" s="34" t="s">
        <v>65</v>
      </c>
      <c r="L18" s="77">
        <v>44</v>
      </c>
      <c r="M18" s="77"/>
      <c r="N18" s="72"/>
      <c r="O18" s="79" t="s">
        <v>301</v>
      </c>
      <c r="P18" s="81">
        <v>43588.2078587963</v>
      </c>
      <c r="Q18" s="79" t="s">
        <v>314</v>
      </c>
      <c r="R18" s="79"/>
      <c r="S18" s="79"/>
      <c r="T18" s="79" t="s">
        <v>366</v>
      </c>
      <c r="U18" s="82" t="s">
        <v>372</v>
      </c>
      <c r="V18" s="82" t="s">
        <v>372</v>
      </c>
      <c r="W18" s="81">
        <v>43588.2078587963</v>
      </c>
      <c r="X18" s="82" t="s">
        <v>442</v>
      </c>
      <c r="Y18" s="79"/>
      <c r="Z18" s="79"/>
      <c r="AA18" s="85" t="s">
        <v>506</v>
      </c>
      <c r="AB18" s="85" t="s">
        <v>551</v>
      </c>
      <c r="AC18" s="79" t="b">
        <v>0</v>
      </c>
      <c r="AD18" s="79">
        <v>0</v>
      </c>
      <c r="AE18" s="85" t="s">
        <v>561</v>
      </c>
      <c r="AF18" s="79" t="b">
        <v>0</v>
      </c>
      <c r="AG18" s="79" t="s">
        <v>567</v>
      </c>
      <c r="AH18" s="79"/>
      <c r="AI18" s="85" t="s">
        <v>558</v>
      </c>
      <c r="AJ18" s="79" t="b">
        <v>0</v>
      </c>
      <c r="AK18" s="79">
        <v>0</v>
      </c>
      <c r="AL18" s="85" t="s">
        <v>558</v>
      </c>
      <c r="AM18" s="79" t="s">
        <v>574</v>
      </c>
      <c r="AN18" s="79" t="b">
        <v>0</v>
      </c>
      <c r="AO18" s="85" t="s">
        <v>551</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227</v>
      </c>
      <c r="B19" s="64" t="s">
        <v>262</v>
      </c>
      <c r="C19" s="65"/>
      <c r="D19" s="66"/>
      <c r="E19" s="67"/>
      <c r="F19" s="68"/>
      <c r="G19" s="65"/>
      <c r="H19" s="69"/>
      <c r="I19" s="70"/>
      <c r="J19" s="70"/>
      <c r="K19" s="34" t="s">
        <v>65</v>
      </c>
      <c r="L19" s="77">
        <v>46</v>
      </c>
      <c r="M19" s="77"/>
      <c r="N19" s="72"/>
      <c r="O19" s="79" t="s">
        <v>301</v>
      </c>
      <c r="P19" s="81">
        <v>43588.24167824074</v>
      </c>
      <c r="Q19" s="79" t="s">
        <v>310</v>
      </c>
      <c r="R19" s="79"/>
      <c r="S19" s="79"/>
      <c r="T19" s="79" t="s">
        <v>365</v>
      </c>
      <c r="U19" s="79"/>
      <c r="V19" s="82" t="s">
        <v>394</v>
      </c>
      <c r="W19" s="81">
        <v>43588.24167824074</v>
      </c>
      <c r="X19" s="82" t="s">
        <v>443</v>
      </c>
      <c r="Y19" s="79"/>
      <c r="Z19" s="79"/>
      <c r="AA19" s="85" t="s">
        <v>507</v>
      </c>
      <c r="AB19" s="79"/>
      <c r="AC19" s="79" t="b">
        <v>0</v>
      </c>
      <c r="AD19" s="79">
        <v>0</v>
      </c>
      <c r="AE19" s="85" t="s">
        <v>558</v>
      </c>
      <c r="AF19" s="79" t="b">
        <v>0</v>
      </c>
      <c r="AG19" s="79" t="s">
        <v>566</v>
      </c>
      <c r="AH19" s="79"/>
      <c r="AI19" s="85" t="s">
        <v>558</v>
      </c>
      <c r="AJ19" s="79" t="b">
        <v>0</v>
      </c>
      <c r="AK19" s="79">
        <v>22</v>
      </c>
      <c r="AL19" s="85" t="s">
        <v>551</v>
      </c>
      <c r="AM19" s="79" t="s">
        <v>574</v>
      </c>
      <c r="AN19" s="79" t="b">
        <v>0</v>
      </c>
      <c r="AO19" s="85" t="s">
        <v>551</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c r="BE19" s="49"/>
      <c r="BF19" s="48"/>
      <c r="BG19" s="49"/>
      <c r="BH19" s="48"/>
      <c r="BI19" s="49"/>
      <c r="BJ19" s="48"/>
      <c r="BK19" s="49"/>
      <c r="BL19" s="48"/>
    </row>
    <row r="20" spans="1:64" ht="15">
      <c r="A20" s="64" t="s">
        <v>228</v>
      </c>
      <c r="B20" s="64" t="s">
        <v>262</v>
      </c>
      <c r="C20" s="65"/>
      <c r="D20" s="66"/>
      <c r="E20" s="67"/>
      <c r="F20" s="68"/>
      <c r="G20" s="65"/>
      <c r="H20" s="69"/>
      <c r="I20" s="70"/>
      <c r="J20" s="70"/>
      <c r="K20" s="34" t="s">
        <v>65</v>
      </c>
      <c r="L20" s="77">
        <v>48</v>
      </c>
      <c r="M20" s="77"/>
      <c r="N20" s="72"/>
      <c r="O20" s="79" t="s">
        <v>301</v>
      </c>
      <c r="P20" s="81">
        <v>43588.40175925926</v>
      </c>
      <c r="Q20" s="79" t="s">
        <v>310</v>
      </c>
      <c r="R20" s="79"/>
      <c r="S20" s="79"/>
      <c r="T20" s="79" t="s">
        <v>365</v>
      </c>
      <c r="U20" s="79"/>
      <c r="V20" s="82" t="s">
        <v>395</v>
      </c>
      <c r="W20" s="81">
        <v>43588.40175925926</v>
      </c>
      <c r="X20" s="82" t="s">
        <v>444</v>
      </c>
      <c r="Y20" s="79"/>
      <c r="Z20" s="79"/>
      <c r="AA20" s="85" t="s">
        <v>508</v>
      </c>
      <c r="AB20" s="79"/>
      <c r="AC20" s="79" t="b">
        <v>0</v>
      </c>
      <c r="AD20" s="79">
        <v>0</v>
      </c>
      <c r="AE20" s="85" t="s">
        <v>558</v>
      </c>
      <c r="AF20" s="79" t="b">
        <v>0</v>
      </c>
      <c r="AG20" s="79" t="s">
        <v>566</v>
      </c>
      <c r="AH20" s="79"/>
      <c r="AI20" s="85" t="s">
        <v>558</v>
      </c>
      <c r="AJ20" s="79" t="b">
        <v>0</v>
      </c>
      <c r="AK20" s="79">
        <v>22</v>
      </c>
      <c r="AL20" s="85" t="s">
        <v>551</v>
      </c>
      <c r="AM20" s="79" t="s">
        <v>573</v>
      </c>
      <c r="AN20" s="79" t="b">
        <v>0</v>
      </c>
      <c r="AO20" s="85" t="s">
        <v>551</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c r="BE20" s="49"/>
      <c r="BF20" s="48"/>
      <c r="BG20" s="49"/>
      <c r="BH20" s="48"/>
      <c r="BI20" s="49"/>
      <c r="BJ20" s="48"/>
      <c r="BK20" s="49"/>
      <c r="BL20" s="48"/>
    </row>
    <row r="21" spans="1:64" ht="15">
      <c r="A21" s="64" t="s">
        <v>229</v>
      </c>
      <c r="B21" s="64" t="s">
        <v>262</v>
      </c>
      <c r="C21" s="65"/>
      <c r="D21" s="66"/>
      <c r="E21" s="67"/>
      <c r="F21" s="68"/>
      <c r="G21" s="65"/>
      <c r="H21" s="69"/>
      <c r="I21" s="70"/>
      <c r="J21" s="70"/>
      <c r="K21" s="34" t="s">
        <v>65</v>
      </c>
      <c r="L21" s="77">
        <v>50</v>
      </c>
      <c r="M21" s="77"/>
      <c r="N21" s="72"/>
      <c r="O21" s="79" t="s">
        <v>301</v>
      </c>
      <c r="P21" s="81">
        <v>43588.45045138889</v>
      </c>
      <c r="Q21" s="79" t="s">
        <v>310</v>
      </c>
      <c r="R21" s="79"/>
      <c r="S21" s="79"/>
      <c r="T21" s="79" t="s">
        <v>365</v>
      </c>
      <c r="U21" s="79"/>
      <c r="V21" s="82" t="s">
        <v>396</v>
      </c>
      <c r="W21" s="81">
        <v>43588.45045138889</v>
      </c>
      <c r="X21" s="82" t="s">
        <v>445</v>
      </c>
      <c r="Y21" s="79"/>
      <c r="Z21" s="79"/>
      <c r="AA21" s="85" t="s">
        <v>509</v>
      </c>
      <c r="AB21" s="79"/>
      <c r="AC21" s="79" t="b">
        <v>0</v>
      </c>
      <c r="AD21" s="79">
        <v>0</v>
      </c>
      <c r="AE21" s="85" t="s">
        <v>558</v>
      </c>
      <c r="AF21" s="79" t="b">
        <v>0</v>
      </c>
      <c r="AG21" s="79" t="s">
        <v>566</v>
      </c>
      <c r="AH21" s="79"/>
      <c r="AI21" s="85" t="s">
        <v>558</v>
      </c>
      <c r="AJ21" s="79" t="b">
        <v>0</v>
      </c>
      <c r="AK21" s="79">
        <v>22</v>
      </c>
      <c r="AL21" s="85" t="s">
        <v>551</v>
      </c>
      <c r="AM21" s="79" t="s">
        <v>574</v>
      </c>
      <c r="AN21" s="79" t="b">
        <v>0</v>
      </c>
      <c r="AO21" s="85" t="s">
        <v>551</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230</v>
      </c>
      <c r="B22" s="64" t="s">
        <v>229</v>
      </c>
      <c r="C22" s="65"/>
      <c r="D22" s="66"/>
      <c r="E22" s="67"/>
      <c r="F22" s="68"/>
      <c r="G22" s="65"/>
      <c r="H22" s="69"/>
      <c r="I22" s="70"/>
      <c r="J22" s="70"/>
      <c r="K22" s="34" t="s">
        <v>65</v>
      </c>
      <c r="L22" s="77">
        <v>52</v>
      </c>
      <c r="M22" s="77"/>
      <c r="N22" s="72"/>
      <c r="O22" s="79" t="s">
        <v>301</v>
      </c>
      <c r="P22" s="81">
        <v>43588.48202546296</v>
      </c>
      <c r="Q22" s="79" t="s">
        <v>315</v>
      </c>
      <c r="R22" s="79"/>
      <c r="S22" s="79"/>
      <c r="T22" s="79"/>
      <c r="U22" s="82" t="s">
        <v>373</v>
      </c>
      <c r="V22" s="82" t="s">
        <v>373</v>
      </c>
      <c r="W22" s="81">
        <v>43588.48202546296</v>
      </c>
      <c r="X22" s="82" t="s">
        <v>446</v>
      </c>
      <c r="Y22" s="79"/>
      <c r="Z22" s="79"/>
      <c r="AA22" s="85" t="s">
        <v>510</v>
      </c>
      <c r="AB22" s="85" t="s">
        <v>551</v>
      </c>
      <c r="AC22" s="79" t="b">
        <v>0</v>
      </c>
      <c r="AD22" s="79">
        <v>0</v>
      </c>
      <c r="AE22" s="85" t="s">
        <v>561</v>
      </c>
      <c r="AF22" s="79" t="b">
        <v>0</v>
      </c>
      <c r="AG22" s="79" t="s">
        <v>567</v>
      </c>
      <c r="AH22" s="79"/>
      <c r="AI22" s="85" t="s">
        <v>558</v>
      </c>
      <c r="AJ22" s="79" t="b">
        <v>0</v>
      </c>
      <c r="AK22" s="79">
        <v>0</v>
      </c>
      <c r="AL22" s="85" t="s">
        <v>558</v>
      </c>
      <c r="AM22" s="79" t="s">
        <v>573</v>
      </c>
      <c r="AN22" s="79" t="b">
        <v>0</v>
      </c>
      <c r="AO22" s="85" t="s">
        <v>551</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c r="BE22" s="49"/>
      <c r="BF22" s="48"/>
      <c r="BG22" s="49"/>
      <c r="BH22" s="48"/>
      <c r="BI22" s="49"/>
      <c r="BJ22" s="48"/>
      <c r="BK22" s="49"/>
      <c r="BL22" s="48"/>
    </row>
    <row r="23" spans="1:64" ht="15">
      <c r="A23" s="64" t="s">
        <v>231</v>
      </c>
      <c r="B23" s="64" t="s">
        <v>262</v>
      </c>
      <c r="C23" s="65"/>
      <c r="D23" s="66"/>
      <c r="E23" s="67"/>
      <c r="F23" s="68"/>
      <c r="G23" s="65"/>
      <c r="H23" s="69"/>
      <c r="I23" s="70"/>
      <c r="J23" s="70"/>
      <c r="K23" s="34" t="s">
        <v>65</v>
      </c>
      <c r="L23" s="77">
        <v>55</v>
      </c>
      <c r="M23" s="77"/>
      <c r="N23" s="72"/>
      <c r="O23" s="79" t="s">
        <v>301</v>
      </c>
      <c r="P23" s="81">
        <v>43588.52798611111</v>
      </c>
      <c r="Q23" s="79" t="s">
        <v>310</v>
      </c>
      <c r="R23" s="79"/>
      <c r="S23" s="79"/>
      <c r="T23" s="79" t="s">
        <v>365</v>
      </c>
      <c r="U23" s="79"/>
      <c r="V23" s="82" t="s">
        <v>397</v>
      </c>
      <c r="W23" s="81">
        <v>43588.52798611111</v>
      </c>
      <c r="X23" s="82" t="s">
        <v>447</v>
      </c>
      <c r="Y23" s="79"/>
      <c r="Z23" s="79"/>
      <c r="AA23" s="85" t="s">
        <v>511</v>
      </c>
      <c r="AB23" s="79"/>
      <c r="AC23" s="79" t="b">
        <v>0</v>
      </c>
      <c r="AD23" s="79">
        <v>0</v>
      </c>
      <c r="AE23" s="85" t="s">
        <v>558</v>
      </c>
      <c r="AF23" s="79" t="b">
        <v>0</v>
      </c>
      <c r="AG23" s="79" t="s">
        <v>566</v>
      </c>
      <c r="AH23" s="79"/>
      <c r="AI23" s="85" t="s">
        <v>558</v>
      </c>
      <c r="AJ23" s="79" t="b">
        <v>0</v>
      </c>
      <c r="AK23" s="79">
        <v>22</v>
      </c>
      <c r="AL23" s="85" t="s">
        <v>551</v>
      </c>
      <c r="AM23" s="79" t="s">
        <v>572</v>
      </c>
      <c r="AN23" s="79" t="b">
        <v>0</v>
      </c>
      <c r="AO23" s="85" t="s">
        <v>551</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c r="BE23" s="49"/>
      <c r="BF23" s="48"/>
      <c r="BG23" s="49"/>
      <c r="BH23" s="48"/>
      <c r="BI23" s="49"/>
      <c r="BJ23" s="48"/>
      <c r="BK23" s="49"/>
      <c r="BL23" s="48"/>
    </row>
    <row r="24" spans="1:64" ht="15">
      <c r="A24" s="64" t="s">
        <v>232</v>
      </c>
      <c r="B24" s="64" t="s">
        <v>262</v>
      </c>
      <c r="C24" s="65"/>
      <c r="D24" s="66"/>
      <c r="E24" s="67"/>
      <c r="F24" s="68"/>
      <c r="G24" s="65"/>
      <c r="H24" s="69"/>
      <c r="I24" s="70"/>
      <c r="J24" s="70"/>
      <c r="K24" s="34" t="s">
        <v>65</v>
      </c>
      <c r="L24" s="77">
        <v>57</v>
      </c>
      <c r="M24" s="77"/>
      <c r="N24" s="72"/>
      <c r="O24" s="79" t="s">
        <v>301</v>
      </c>
      <c r="P24" s="81">
        <v>43588.53167824074</v>
      </c>
      <c r="Q24" s="79" t="s">
        <v>310</v>
      </c>
      <c r="R24" s="79"/>
      <c r="S24" s="79"/>
      <c r="T24" s="79" t="s">
        <v>365</v>
      </c>
      <c r="U24" s="79"/>
      <c r="V24" s="82" t="s">
        <v>398</v>
      </c>
      <c r="W24" s="81">
        <v>43588.53167824074</v>
      </c>
      <c r="X24" s="82" t="s">
        <v>448</v>
      </c>
      <c r="Y24" s="79"/>
      <c r="Z24" s="79"/>
      <c r="AA24" s="85" t="s">
        <v>512</v>
      </c>
      <c r="AB24" s="79"/>
      <c r="AC24" s="79" t="b">
        <v>0</v>
      </c>
      <c r="AD24" s="79">
        <v>0</v>
      </c>
      <c r="AE24" s="85" t="s">
        <v>558</v>
      </c>
      <c r="AF24" s="79" t="b">
        <v>0</v>
      </c>
      <c r="AG24" s="79" t="s">
        <v>566</v>
      </c>
      <c r="AH24" s="79"/>
      <c r="AI24" s="85" t="s">
        <v>558</v>
      </c>
      <c r="AJ24" s="79" t="b">
        <v>0</v>
      </c>
      <c r="AK24" s="79">
        <v>0</v>
      </c>
      <c r="AL24" s="85" t="s">
        <v>551</v>
      </c>
      <c r="AM24" s="79" t="s">
        <v>574</v>
      </c>
      <c r="AN24" s="79" t="b">
        <v>0</v>
      </c>
      <c r="AO24" s="85" t="s">
        <v>551</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c r="BE24" s="49"/>
      <c r="BF24" s="48"/>
      <c r="BG24" s="49"/>
      <c r="BH24" s="48"/>
      <c r="BI24" s="49"/>
      <c r="BJ24" s="48"/>
      <c r="BK24" s="49"/>
      <c r="BL24" s="48"/>
    </row>
    <row r="25" spans="1:64" ht="15">
      <c r="A25" s="64" t="s">
        <v>233</v>
      </c>
      <c r="B25" s="64" t="s">
        <v>262</v>
      </c>
      <c r="C25" s="65"/>
      <c r="D25" s="66"/>
      <c r="E25" s="67"/>
      <c r="F25" s="68"/>
      <c r="G25" s="65"/>
      <c r="H25" s="69"/>
      <c r="I25" s="70"/>
      <c r="J25" s="70"/>
      <c r="K25" s="34" t="s">
        <v>65</v>
      </c>
      <c r="L25" s="77">
        <v>59</v>
      </c>
      <c r="M25" s="77"/>
      <c r="N25" s="72"/>
      <c r="O25" s="79" t="s">
        <v>301</v>
      </c>
      <c r="P25" s="81">
        <v>43588.597592592596</v>
      </c>
      <c r="Q25" s="79" t="s">
        <v>310</v>
      </c>
      <c r="R25" s="79"/>
      <c r="S25" s="79"/>
      <c r="T25" s="79" t="s">
        <v>365</v>
      </c>
      <c r="U25" s="79"/>
      <c r="V25" s="82" t="s">
        <v>399</v>
      </c>
      <c r="W25" s="81">
        <v>43588.597592592596</v>
      </c>
      <c r="X25" s="82" t="s">
        <v>449</v>
      </c>
      <c r="Y25" s="79"/>
      <c r="Z25" s="79"/>
      <c r="AA25" s="85" t="s">
        <v>513</v>
      </c>
      <c r="AB25" s="79"/>
      <c r="AC25" s="79" t="b">
        <v>0</v>
      </c>
      <c r="AD25" s="79">
        <v>0</v>
      </c>
      <c r="AE25" s="85" t="s">
        <v>558</v>
      </c>
      <c r="AF25" s="79" t="b">
        <v>0</v>
      </c>
      <c r="AG25" s="79" t="s">
        <v>566</v>
      </c>
      <c r="AH25" s="79"/>
      <c r="AI25" s="85" t="s">
        <v>558</v>
      </c>
      <c r="AJ25" s="79" t="b">
        <v>0</v>
      </c>
      <c r="AK25" s="79">
        <v>0</v>
      </c>
      <c r="AL25" s="85" t="s">
        <v>551</v>
      </c>
      <c r="AM25" s="79" t="s">
        <v>573</v>
      </c>
      <c r="AN25" s="79" t="b">
        <v>0</v>
      </c>
      <c r="AO25" s="85" t="s">
        <v>551</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c r="BE25" s="49"/>
      <c r="BF25" s="48"/>
      <c r="BG25" s="49"/>
      <c r="BH25" s="48"/>
      <c r="BI25" s="49"/>
      <c r="BJ25" s="48"/>
      <c r="BK25" s="49"/>
      <c r="BL25" s="48"/>
    </row>
    <row r="26" spans="1:64" ht="15">
      <c r="A26" s="64" t="s">
        <v>234</v>
      </c>
      <c r="B26" s="64" t="s">
        <v>262</v>
      </c>
      <c r="C26" s="65"/>
      <c r="D26" s="66"/>
      <c r="E26" s="67"/>
      <c r="F26" s="68"/>
      <c r="G26" s="65"/>
      <c r="H26" s="69"/>
      <c r="I26" s="70"/>
      <c r="J26" s="70"/>
      <c r="K26" s="34" t="s">
        <v>65</v>
      </c>
      <c r="L26" s="77">
        <v>61</v>
      </c>
      <c r="M26" s="77"/>
      <c r="N26" s="72"/>
      <c r="O26" s="79" t="s">
        <v>301</v>
      </c>
      <c r="P26" s="81">
        <v>43588.642905092594</v>
      </c>
      <c r="Q26" s="79" t="s">
        <v>310</v>
      </c>
      <c r="R26" s="79"/>
      <c r="S26" s="79"/>
      <c r="T26" s="79" t="s">
        <v>365</v>
      </c>
      <c r="U26" s="79"/>
      <c r="V26" s="82" t="s">
        <v>400</v>
      </c>
      <c r="W26" s="81">
        <v>43588.642905092594</v>
      </c>
      <c r="X26" s="82" t="s">
        <v>450</v>
      </c>
      <c r="Y26" s="79"/>
      <c r="Z26" s="79"/>
      <c r="AA26" s="85" t="s">
        <v>514</v>
      </c>
      <c r="AB26" s="79"/>
      <c r="AC26" s="79" t="b">
        <v>0</v>
      </c>
      <c r="AD26" s="79">
        <v>0</v>
      </c>
      <c r="AE26" s="85" t="s">
        <v>558</v>
      </c>
      <c r="AF26" s="79" t="b">
        <v>0</v>
      </c>
      <c r="AG26" s="79" t="s">
        <v>566</v>
      </c>
      <c r="AH26" s="79"/>
      <c r="AI26" s="85" t="s">
        <v>558</v>
      </c>
      <c r="AJ26" s="79" t="b">
        <v>0</v>
      </c>
      <c r="AK26" s="79">
        <v>22</v>
      </c>
      <c r="AL26" s="85" t="s">
        <v>551</v>
      </c>
      <c r="AM26" s="79" t="s">
        <v>574</v>
      </c>
      <c r="AN26" s="79" t="b">
        <v>0</v>
      </c>
      <c r="AO26" s="85" t="s">
        <v>551</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235</v>
      </c>
      <c r="B27" s="64" t="s">
        <v>262</v>
      </c>
      <c r="C27" s="65"/>
      <c r="D27" s="66"/>
      <c r="E27" s="67"/>
      <c r="F27" s="68"/>
      <c r="G27" s="65"/>
      <c r="H27" s="69"/>
      <c r="I27" s="70"/>
      <c r="J27" s="70"/>
      <c r="K27" s="34" t="s">
        <v>65</v>
      </c>
      <c r="L27" s="77">
        <v>63</v>
      </c>
      <c r="M27" s="77"/>
      <c r="N27" s="72"/>
      <c r="O27" s="79" t="s">
        <v>301</v>
      </c>
      <c r="P27" s="81">
        <v>43588.674305555556</v>
      </c>
      <c r="Q27" s="79" t="s">
        <v>310</v>
      </c>
      <c r="R27" s="79"/>
      <c r="S27" s="79"/>
      <c r="T27" s="79" t="s">
        <v>365</v>
      </c>
      <c r="U27" s="79"/>
      <c r="V27" s="82" t="s">
        <v>401</v>
      </c>
      <c r="W27" s="81">
        <v>43588.674305555556</v>
      </c>
      <c r="X27" s="82" t="s">
        <v>451</v>
      </c>
      <c r="Y27" s="79"/>
      <c r="Z27" s="79"/>
      <c r="AA27" s="85" t="s">
        <v>515</v>
      </c>
      <c r="AB27" s="79"/>
      <c r="AC27" s="79" t="b">
        <v>0</v>
      </c>
      <c r="AD27" s="79">
        <v>0</v>
      </c>
      <c r="AE27" s="85" t="s">
        <v>558</v>
      </c>
      <c r="AF27" s="79" t="b">
        <v>0</v>
      </c>
      <c r="AG27" s="79" t="s">
        <v>566</v>
      </c>
      <c r="AH27" s="79"/>
      <c r="AI27" s="85" t="s">
        <v>558</v>
      </c>
      <c r="AJ27" s="79" t="b">
        <v>0</v>
      </c>
      <c r="AK27" s="79">
        <v>0</v>
      </c>
      <c r="AL27" s="85" t="s">
        <v>551</v>
      </c>
      <c r="AM27" s="79" t="s">
        <v>572</v>
      </c>
      <c r="AN27" s="79" t="b">
        <v>0</v>
      </c>
      <c r="AO27" s="85" t="s">
        <v>551</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c r="BE27" s="49"/>
      <c r="BF27" s="48"/>
      <c r="BG27" s="49"/>
      <c r="BH27" s="48"/>
      <c r="BI27" s="49"/>
      <c r="BJ27" s="48"/>
      <c r="BK27" s="49"/>
      <c r="BL27" s="48"/>
    </row>
    <row r="28" spans="1:64" ht="15">
      <c r="A28" s="64" t="s">
        <v>236</v>
      </c>
      <c r="B28" s="64" t="s">
        <v>262</v>
      </c>
      <c r="C28" s="65"/>
      <c r="D28" s="66"/>
      <c r="E28" s="67"/>
      <c r="F28" s="68"/>
      <c r="G28" s="65"/>
      <c r="H28" s="69"/>
      <c r="I28" s="70"/>
      <c r="J28" s="70"/>
      <c r="K28" s="34" t="s">
        <v>65</v>
      </c>
      <c r="L28" s="77">
        <v>65</v>
      </c>
      <c r="M28" s="77"/>
      <c r="N28" s="72"/>
      <c r="O28" s="79" t="s">
        <v>301</v>
      </c>
      <c r="P28" s="81">
        <v>43588.68378472222</v>
      </c>
      <c r="Q28" s="79" t="s">
        <v>310</v>
      </c>
      <c r="R28" s="79"/>
      <c r="S28" s="79"/>
      <c r="T28" s="79" t="s">
        <v>365</v>
      </c>
      <c r="U28" s="79"/>
      <c r="V28" s="82" t="s">
        <v>402</v>
      </c>
      <c r="W28" s="81">
        <v>43588.68378472222</v>
      </c>
      <c r="X28" s="82" t="s">
        <v>452</v>
      </c>
      <c r="Y28" s="79"/>
      <c r="Z28" s="79"/>
      <c r="AA28" s="85" t="s">
        <v>516</v>
      </c>
      <c r="AB28" s="79"/>
      <c r="AC28" s="79" t="b">
        <v>0</v>
      </c>
      <c r="AD28" s="79">
        <v>0</v>
      </c>
      <c r="AE28" s="85" t="s">
        <v>558</v>
      </c>
      <c r="AF28" s="79" t="b">
        <v>0</v>
      </c>
      <c r="AG28" s="79" t="s">
        <v>566</v>
      </c>
      <c r="AH28" s="79"/>
      <c r="AI28" s="85" t="s">
        <v>558</v>
      </c>
      <c r="AJ28" s="79" t="b">
        <v>0</v>
      </c>
      <c r="AK28" s="79">
        <v>22</v>
      </c>
      <c r="AL28" s="85" t="s">
        <v>551</v>
      </c>
      <c r="AM28" s="79" t="s">
        <v>573</v>
      </c>
      <c r="AN28" s="79" t="b">
        <v>0</v>
      </c>
      <c r="AO28" s="85" t="s">
        <v>551</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237</v>
      </c>
      <c r="B29" s="64" t="s">
        <v>262</v>
      </c>
      <c r="C29" s="65"/>
      <c r="D29" s="66"/>
      <c r="E29" s="67"/>
      <c r="F29" s="68"/>
      <c r="G29" s="65"/>
      <c r="H29" s="69"/>
      <c r="I29" s="70"/>
      <c r="J29" s="70"/>
      <c r="K29" s="34" t="s">
        <v>65</v>
      </c>
      <c r="L29" s="77">
        <v>67</v>
      </c>
      <c r="M29" s="77"/>
      <c r="N29" s="72"/>
      <c r="O29" s="79" t="s">
        <v>301</v>
      </c>
      <c r="P29" s="81">
        <v>43588.6875</v>
      </c>
      <c r="Q29" s="79" t="s">
        <v>310</v>
      </c>
      <c r="R29" s="79"/>
      <c r="S29" s="79"/>
      <c r="T29" s="79" t="s">
        <v>365</v>
      </c>
      <c r="U29" s="79"/>
      <c r="V29" s="82" t="s">
        <v>403</v>
      </c>
      <c r="W29" s="81">
        <v>43588.6875</v>
      </c>
      <c r="X29" s="82" t="s">
        <v>453</v>
      </c>
      <c r="Y29" s="79"/>
      <c r="Z29" s="79"/>
      <c r="AA29" s="85" t="s">
        <v>517</v>
      </c>
      <c r="AB29" s="79"/>
      <c r="AC29" s="79" t="b">
        <v>0</v>
      </c>
      <c r="AD29" s="79">
        <v>0</v>
      </c>
      <c r="AE29" s="85" t="s">
        <v>558</v>
      </c>
      <c r="AF29" s="79" t="b">
        <v>0</v>
      </c>
      <c r="AG29" s="79" t="s">
        <v>566</v>
      </c>
      <c r="AH29" s="79"/>
      <c r="AI29" s="85" t="s">
        <v>558</v>
      </c>
      <c r="AJ29" s="79" t="b">
        <v>0</v>
      </c>
      <c r="AK29" s="79">
        <v>22</v>
      </c>
      <c r="AL29" s="85" t="s">
        <v>551</v>
      </c>
      <c r="AM29" s="79" t="s">
        <v>574</v>
      </c>
      <c r="AN29" s="79" t="b">
        <v>0</v>
      </c>
      <c r="AO29" s="85" t="s">
        <v>551</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c r="BE29" s="49"/>
      <c r="BF29" s="48"/>
      <c r="BG29" s="49"/>
      <c r="BH29" s="48"/>
      <c r="BI29" s="49"/>
      <c r="BJ29" s="48"/>
      <c r="BK29" s="49"/>
      <c r="BL29" s="48"/>
    </row>
    <row r="30" spans="1:64" ht="15">
      <c r="A30" s="64" t="s">
        <v>238</v>
      </c>
      <c r="B30" s="64" t="s">
        <v>262</v>
      </c>
      <c r="C30" s="65"/>
      <c r="D30" s="66"/>
      <c r="E30" s="67"/>
      <c r="F30" s="68"/>
      <c r="G30" s="65"/>
      <c r="H30" s="69"/>
      <c r="I30" s="70"/>
      <c r="J30" s="70"/>
      <c r="K30" s="34" t="s">
        <v>65</v>
      </c>
      <c r="L30" s="77">
        <v>69</v>
      </c>
      <c r="M30" s="77"/>
      <c r="N30" s="72"/>
      <c r="O30" s="79" t="s">
        <v>301</v>
      </c>
      <c r="P30" s="81">
        <v>43588.70853009259</v>
      </c>
      <c r="Q30" s="79" t="s">
        <v>310</v>
      </c>
      <c r="R30" s="79"/>
      <c r="S30" s="79"/>
      <c r="T30" s="79" t="s">
        <v>365</v>
      </c>
      <c r="U30" s="79"/>
      <c r="V30" s="82" t="s">
        <v>404</v>
      </c>
      <c r="W30" s="81">
        <v>43588.70853009259</v>
      </c>
      <c r="X30" s="82" t="s">
        <v>454</v>
      </c>
      <c r="Y30" s="79"/>
      <c r="Z30" s="79"/>
      <c r="AA30" s="85" t="s">
        <v>518</v>
      </c>
      <c r="AB30" s="79"/>
      <c r="AC30" s="79" t="b">
        <v>0</v>
      </c>
      <c r="AD30" s="79">
        <v>0</v>
      </c>
      <c r="AE30" s="85" t="s">
        <v>558</v>
      </c>
      <c r="AF30" s="79" t="b">
        <v>0</v>
      </c>
      <c r="AG30" s="79" t="s">
        <v>566</v>
      </c>
      <c r="AH30" s="79"/>
      <c r="AI30" s="85" t="s">
        <v>558</v>
      </c>
      <c r="AJ30" s="79" t="b">
        <v>0</v>
      </c>
      <c r="AK30" s="79">
        <v>22</v>
      </c>
      <c r="AL30" s="85" t="s">
        <v>551</v>
      </c>
      <c r="AM30" s="79" t="s">
        <v>573</v>
      </c>
      <c r="AN30" s="79" t="b">
        <v>0</v>
      </c>
      <c r="AO30" s="85" t="s">
        <v>551</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239</v>
      </c>
      <c r="B31" s="64" t="s">
        <v>262</v>
      </c>
      <c r="C31" s="65"/>
      <c r="D31" s="66"/>
      <c r="E31" s="67"/>
      <c r="F31" s="68"/>
      <c r="G31" s="65"/>
      <c r="H31" s="69"/>
      <c r="I31" s="70"/>
      <c r="J31" s="70"/>
      <c r="K31" s="34" t="s">
        <v>65</v>
      </c>
      <c r="L31" s="77">
        <v>71</v>
      </c>
      <c r="M31" s="77"/>
      <c r="N31" s="72"/>
      <c r="O31" s="79" t="s">
        <v>301</v>
      </c>
      <c r="P31" s="81">
        <v>43588.82386574074</v>
      </c>
      <c r="Q31" s="79" t="s">
        <v>310</v>
      </c>
      <c r="R31" s="79"/>
      <c r="S31" s="79"/>
      <c r="T31" s="79" t="s">
        <v>365</v>
      </c>
      <c r="U31" s="79"/>
      <c r="V31" s="82" t="s">
        <v>405</v>
      </c>
      <c r="W31" s="81">
        <v>43588.82386574074</v>
      </c>
      <c r="X31" s="82" t="s">
        <v>455</v>
      </c>
      <c r="Y31" s="79"/>
      <c r="Z31" s="79"/>
      <c r="AA31" s="85" t="s">
        <v>519</v>
      </c>
      <c r="AB31" s="79"/>
      <c r="AC31" s="79" t="b">
        <v>0</v>
      </c>
      <c r="AD31" s="79">
        <v>0</v>
      </c>
      <c r="AE31" s="85" t="s">
        <v>558</v>
      </c>
      <c r="AF31" s="79" t="b">
        <v>0</v>
      </c>
      <c r="AG31" s="79" t="s">
        <v>566</v>
      </c>
      <c r="AH31" s="79"/>
      <c r="AI31" s="85" t="s">
        <v>558</v>
      </c>
      <c r="AJ31" s="79" t="b">
        <v>0</v>
      </c>
      <c r="AK31" s="79">
        <v>0</v>
      </c>
      <c r="AL31" s="85" t="s">
        <v>551</v>
      </c>
      <c r="AM31" s="79" t="s">
        <v>572</v>
      </c>
      <c r="AN31" s="79" t="b">
        <v>0</v>
      </c>
      <c r="AO31" s="85" t="s">
        <v>551</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c r="BE31" s="49"/>
      <c r="BF31" s="48"/>
      <c r="BG31" s="49"/>
      <c r="BH31" s="48"/>
      <c r="BI31" s="49"/>
      <c r="BJ31" s="48"/>
      <c r="BK31" s="49"/>
      <c r="BL31" s="48"/>
    </row>
    <row r="32" spans="1:64" ht="15">
      <c r="A32" s="64" t="s">
        <v>240</v>
      </c>
      <c r="B32" s="64" t="s">
        <v>262</v>
      </c>
      <c r="C32" s="65"/>
      <c r="D32" s="66"/>
      <c r="E32" s="67"/>
      <c r="F32" s="68"/>
      <c r="G32" s="65"/>
      <c r="H32" s="69"/>
      <c r="I32" s="70"/>
      <c r="J32" s="70"/>
      <c r="K32" s="34" t="s">
        <v>65</v>
      </c>
      <c r="L32" s="77">
        <v>73</v>
      </c>
      <c r="M32" s="77"/>
      <c r="N32" s="72"/>
      <c r="O32" s="79" t="s">
        <v>301</v>
      </c>
      <c r="P32" s="81">
        <v>43589.05685185185</v>
      </c>
      <c r="Q32" s="79" t="s">
        <v>310</v>
      </c>
      <c r="R32" s="79"/>
      <c r="S32" s="79"/>
      <c r="T32" s="79" t="s">
        <v>365</v>
      </c>
      <c r="U32" s="79"/>
      <c r="V32" s="82" t="s">
        <v>406</v>
      </c>
      <c r="W32" s="81">
        <v>43589.05685185185</v>
      </c>
      <c r="X32" s="82" t="s">
        <v>456</v>
      </c>
      <c r="Y32" s="79"/>
      <c r="Z32" s="79"/>
      <c r="AA32" s="85" t="s">
        <v>520</v>
      </c>
      <c r="AB32" s="79"/>
      <c r="AC32" s="79" t="b">
        <v>0</v>
      </c>
      <c r="AD32" s="79">
        <v>0</v>
      </c>
      <c r="AE32" s="85" t="s">
        <v>558</v>
      </c>
      <c r="AF32" s="79" t="b">
        <v>0</v>
      </c>
      <c r="AG32" s="79" t="s">
        <v>566</v>
      </c>
      <c r="AH32" s="79"/>
      <c r="AI32" s="85" t="s">
        <v>558</v>
      </c>
      <c r="AJ32" s="79" t="b">
        <v>0</v>
      </c>
      <c r="AK32" s="79">
        <v>0</v>
      </c>
      <c r="AL32" s="85" t="s">
        <v>551</v>
      </c>
      <c r="AM32" s="79" t="s">
        <v>575</v>
      </c>
      <c r="AN32" s="79" t="b">
        <v>0</v>
      </c>
      <c r="AO32" s="85" t="s">
        <v>551</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c r="BE32" s="49"/>
      <c r="BF32" s="48"/>
      <c r="BG32" s="49"/>
      <c r="BH32" s="48"/>
      <c r="BI32" s="49"/>
      <c r="BJ32" s="48"/>
      <c r="BK32" s="49"/>
      <c r="BL32" s="48"/>
    </row>
    <row r="33" spans="1:64" ht="15">
      <c r="A33" s="64" t="s">
        <v>241</v>
      </c>
      <c r="B33" s="64" t="s">
        <v>262</v>
      </c>
      <c r="C33" s="65"/>
      <c r="D33" s="66"/>
      <c r="E33" s="67"/>
      <c r="F33" s="68"/>
      <c r="G33" s="65"/>
      <c r="H33" s="69"/>
      <c r="I33" s="70"/>
      <c r="J33" s="70"/>
      <c r="K33" s="34" t="s">
        <v>65</v>
      </c>
      <c r="L33" s="77">
        <v>75</v>
      </c>
      <c r="M33" s="77"/>
      <c r="N33" s="72"/>
      <c r="O33" s="79" t="s">
        <v>301</v>
      </c>
      <c r="P33" s="81">
        <v>43589.28429398148</v>
      </c>
      <c r="Q33" s="79" t="s">
        <v>316</v>
      </c>
      <c r="R33" s="82" t="s">
        <v>346</v>
      </c>
      <c r="S33" s="79" t="s">
        <v>358</v>
      </c>
      <c r="T33" s="79"/>
      <c r="U33" s="79"/>
      <c r="V33" s="82" t="s">
        <v>407</v>
      </c>
      <c r="W33" s="81">
        <v>43589.28429398148</v>
      </c>
      <c r="X33" s="82" t="s">
        <v>457</v>
      </c>
      <c r="Y33" s="79"/>
      <c r="Z33" s="79"/>
      <c r="AA33" s="85" t="s">
        <v>521</v>
      </c>
      <c r="AB33" s="85" t="s">
        <v>551</v>
      </c>
      <c r="AC33" s="79" t="b">
        <v>0</v>
      </c>
      <c r="AD33" s="79">
        <v>0</v>
      </c>
      <c r="AE33" s="85" t="s">
        <v>561</v>
      </c>
      <c r="AF33" s="79" t="b">
        <v>0</v>
      </c>
      <c r="AG33" s="79" t="s">
        <v>567</v>
      </c>
      <c r="AH33" s="79"/>
      <c r="AI33" s="85" t="s">
        <v>558</v>
      </c>
      <c r="AJ33" s="79" t="b">
        <v>0</v>
      </c>
      <c r="AK33" s="79">
        <v>0</v>
      </c>
      <c r="AL33" s="85" t="s">
        <v>558</v>
      </c>
      <c r="AM33" s="79" t="s">
        <v>573</v>
      </c>
      <c r="AN33" s="79" t="b">
        <v>0</v>
      </c>
      <c r="AO33" s="85" t="s">
        <v>551</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242</v>
      </c>
      <c r="B34" s="64" t="s">
        <v>262</v>
      </c>
      <c r="C34" s="65"/>
      <c r="D34" s="66"/>
      <c r="E34" s="67"/>
      <c r="F34" s="68"/>
      <c r="G34" s="65"/>
      <c r="H34" s="69"/>
      <c r="I34" s="70"/>
      <c r="J34" s="70"/>
      <c r="K34" s="34" t="s">
        <v>65</v>
      </c>
      <c r="L34" s="77">
        <v>77</v>
      </c>
      <c r="M34" s="77"/>
      <c r="N34" s="72"/>
      <c r="O34" s="79" t="s">
        <v>301</v>
      </c>
      <c r="P34" s="81">
        <v>43589.53450231482</v>
      </c>
      <c r="Q34" s="79" t="s">
        <v>317</v>
      </c>
      <c r="R34" s="79"/>
      <c r="S34" s="79"/>
      <c r="T34" s="79"/>
      <c r="U34" s="79"/>
      <c r="V34" s="82" t="s">
        <v>408</v>
      </c>
      <c r="W34" s="81">
        <v>43589.53450231482</v>
      </c>
      <c r="X34" s="82" t="s">
        <v>458</v>
      </c>
      <c r="Y34" s="79"/>
      <c r="Z34" s="79"/>
      <c r="AA34" s="85" t="s">
        <v>522</v>
      </c>
      <c r="AB34" s="85" t="s">
        <v>551</v>
      </c>
      <c r="AC34" s="79" t="b">
        <v>0</v>
      </c>
      <c r="AD34" s="79">
        <v>0</v>
      </c>
      <c r="AE34" s="85" t="s">
        <v>561</v>
      </c>
      <c r="AF34" s="79" t="b">
        <v>0</v>
      </c>
      <c r="AG34" s="79" t="s">
        <v>566</v>
      </c>
      <c r="AH34" s="79"/>
      <c r="AI34" s="85" t="s">
        <v>558</v>
      </c>
      <c r="AJ34" s="79" t="b">
        <v>0</v>
      </c>
      <c r="AK34" s="79">
        <v>0</v>
      </c>
      <c r="AL34" s="85" t="s">
        <v>558</v>
      </c>
      <c r="AM34" s="79" t="s">
        <v>573</v>
      </c>
      <c r="AN34" s="79" t="b">
        <v>0</v>
      </c>
      <c r="AO34" s="85" t="s">
        <v>551</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243</v>
      </c>
      <c r="B35" s="64" t="s">
        <v>262</v>
      </c>
      <c r="C35" s="65"/>
      <c r="D35" s="66"/>
      <c r="E35" s="67"/>
      <c r="F35" s="68"/>
      <c r="G35" s="65"/>
      <c r="H35" s="69"/>
      <c r="I35" s="70"/>
      <c r="J35" s="70"/>
      <c r="K35" s="34" t="s">
        <v>65</v>
      </c>
      <c r="L35" s="77">
        <v>79</v>
      </c>
      <c r="M35" s="77"/>
      <c r="N35" s="72"/>
      <c r="O35" s="79" t="s">
        <v>301</v>
      </c>
      <c r="P35" s="81">
        <v>43591.88364583333</v>
      </c>
      <c r="Q35" s="79" t="s">
        <v>310</v>
      </c>
      <c r="R35" s="79"/>
      <c r="S35" s="79"/>
      <c r="T35" s="79" t="s">
        <v>365</v>
      </c>
      <c r="U35" s="79"/>
      <c r="V35" s="82" t="s">
        <v>409</v>
      </c>
      <c r="W35" s="81">
        <v>43591.88364583333</v>
      </c>
      <c r="X35" s="82" t="s">
        <v>459</v>
      </c>
      <c r="Y35" s="79"/>
      <c r="Z35" s="79"/>
      <c r="AA35" s="85" t="s">
        <v>523</v>
      </c>
      <c r="AB35" s="79"/>
      <c r="AC35" s="79" t="b">
        <v>0</v>
      </c>
      <c r="AD35" s="79">
        <v>0</v>
      </c>
      <c r="AE35" s="85" t="s">
        <v>558</v>
      </c>
      <c r="AF35" s="79" t="b">
        <v>0</v>
      </c>
      <c r="AG35" s="79" t="s">
        <v>566</v>
      </c>
      <c r="AH35" s="79"/>
      <c r="AI35" s="85" t="s">
        <v>558</v>
      </c>
      <c r="AJ35" s="79" t="b">
        <v>0</v>
      </c>
      <c r="AK35" s="79">
        <v>23</v>
      </c>
      <c r="AL35" s="85" t="s">
        <v>551</v>
      </c>
      <c r="AM35" s="79" t="s">
        <v>573</v>
      </c>
      <c r="AN35" s="79" t="b">
        <v>0</v>
      </c>
      <c r="AO35" s="85" t="s">
        <v>551</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244</v>
      </c>
      <c r="B36" s="64" t="s">
        <v>262</v>
      </c>
      <c r="C36" s="65"/>
      <c r="D36" s="66"/>
      <c r="E36" s="67"/>
      <c r="F36" s="68"/>
      <c r="G36" s="65"/>
      <c r="H36" s="69"/>
      <c r="I36" s="70"/>
      <c r="J36" s="70"/>
      <c r="K36" s="34" t="s">
        <v>65</v>
      </c>
      <c r="L36" s="77">
        <v>81</v>
      </c>
      <c r="M36" s="77"/>
      <c r="N36" s="72"/>
      <c r="O36" s="79" t="s">
        <v>301</v>
      </c>
      <c r="P36" s="81">
        <v>43566.04744212963</v>
      </c>
      <c r="Q36" s="79" t="s">
        <v>318</v>
      </c>
      <c r="R36" s="82" t="s">
        <v>347</v>
      </c>
      <c r="S36" s="79" t="s">
        <v>357</v>
      </c>
      <c r="T36" s="79" t="s">
        <v>367</v>
      </c>
      <c r="U36" s="79"/>
      <c r="V36" s="82" t="s">
        <v>410</v>
      </c>
      <c r="W36" s="81">
        <v>43566.04744212963</v>
      </c>
      <c r="X36" s="82" t="s">
        <v>460</v>
      </c>
      <c r="Y36" s="79"/>
      <c r="Z36" s="79"/>
      <c r="AA36" s="85" t="s">
        <v>524</v>
      </c>
      <c r="AB36" s="79"/>
      <c r="AC36" s="79" t="b">
        <v>0</v>
      </c>
      <c r="AD36" s="79">
        <v>0</v>
      </c>
      <c r="AE36" s="85" t="s">
        <v>558</v>
      </c>
      <c r="AF36" s="79" t="b">
        <v>0</v>
      </c>
      <c r="AG36" s="79" t="s">
        <v>566</v>
      </c>
      <c r="AH36" s="79"/>
      <c r="AI36" s="85" t="s">
        <v>558</v>
      </c>
      <c r="AJ36" s="79" t="b">
        <v>0</v>
      </c>
      <c r="AK36" s="79">
        <v>0</v>
      </c>
      <c r="AL36" s="85" t="s">
        <v>558</v>
      </c>
      <c r="AM36" s="79" t="s">
        <v>576</v>
      </c>
      <c r="AN36" s="79" t="b">
        <v>1</v>
      </c>
      <c r="AO36" s="85" t="s">
        <v>524</v>
      </c>
      <c r="AP36" s="79" t="s">
        <v>176</v>
      </c>
      <c r="AQ36" s="79">
        <v>0</v>
      </c>
      <c r="AR36" s="79">
        <v>0</v>
      </c>
      <c r="AS36" s="79"/>
      <c r="AT36" s="79"/>
      <c r="AU36" s="79"/>
      <c r="AV36" s="79"/>
      <c r="AW36" s="79"/>
      <c r="AX36" s="79"/>
      <c r="AY36" s="79"/>
      <c r="AZ36" s="79"/>
      <c r="BA36">
        <v>2</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18</v>
      </c>
      <c r="BK36" s="49">
        <v>100</v>
      </c>
      <c r="BL36" s="48">
        <v>18</v>
      </c>
    </row>
    <row r="37" spans="1:64" ht="15">
      <c r="A37" s="64" t="s">
        <v>244</v>
      </c>
      <c r="B37" s="64" t="s">
        <v>262</v>
      </c>
      <c r="C37" s="65"/>
      <c r="D37" s="66"/>
      <c r="E37" s="67"/>
      <c r="F37" s="68"/>
      <c r="G37" s="65"/>
      <c r="H37" s="69"/>
      <c r="I37" s="70"/>
      <c r="J37" s="70"/>
      <c r="K37" s="34" t="s">
        <v>65</v>
      </c>
      <c r="L37" s="77">
        <v>82</v>
      </c>
      <c r="M37" s="77"/>
      <c r="N37" s="72"/>
      <c r="O37" s="79" t="s">
        <v>301</v>
      </c>
      <c r="P37" s="81">
        <v>43608.76574074074</v>
      </c>
      <c r="Q37" s="79" t="s">
        <v>319</v>
      </c>
      <c r="R37" s="82" t="s">
        <v>348</v>
      </c>
      <c r="S37" s="79" t="s">
        <v>359</v>
      </c>
      <c r="T37" s="79" t="s">
        <v>368</v>
      </c>
      <c r="U37" s="79"/>
      <c r="V37" s="82" t="s">
        <v>410</v>
      </c>
      <c r="W37" s="81">
        <v>43608.76574074074</v>
      </c>
      <c r="X37" s="82" t="s">
        <v>461</v>
      </c>
      <c r="Y37" s="79"/>
      <c r="Z37" s="79"/>
      <c r="AA37" s="85" t="s">
        <v>525</v>
      </c>
      <c r="AB37" s="79"/>
      <c r="AC37" s="79" t="b">
        <v>0</v>
      </c>
      <c r="AD37" s="79">
        <v>0</v>
      </c>
      <c r="AE37" s="85" t="s">
        <v>558</v>
      </c>
      <c r="AF37" s="79" t="b">
        <v>0</v>
      </c>
      <c r="AG37" s="79" t="s">
        <v>566</v>
      </c>
      <c r="AH37" s="79"/>
      <c r="AI37" s="85" t="s">
        <v>558</v>
      </c>
      <c r="AJ37" s="79" t="b">
        <v>0</v>
      </c>
      <c r="AK37" s="79">
        <v>0</v>
      </c>
      <c r="AL37" s="85" t="s">
        <v>558</v>
      </c>
      <c r="AM37" s="79" t="s">
        <v>576</v>
      </c>
      <c r="AN37" s="79" t="b">
        <v>0</v>
      </c>
      <c r="AO37" s="85" t="s">
        <v>525</v>
      </c>
      <c r="AP37" s="79" t="s">
        <v>176</v>
      </c>
      <c r="AQ37" s="79">
        <v>0</v>
      </c>
      <c r="AR37" s="79">
        <v>0</v>
      </c>
      <c r="AS37" s="79"/>
      <c r="AT37" s="79"/>
      <c r="AU37" s="79"/>
      <c r="AV37" s="79"/>
      <c r="AW37" s="79"/>
      <c r="AX37" s="79"/>
      <c r="AY37" s="79"/>
      <c r="AZ37" s="79"/>
      <c r="BA37">
        <v>2</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25</v>
      </c>
      <c r="BK37" s="49">
        <v>100</v>
      </c>
      <c r="BL37" s="48">
        <v>25</v>
      </c>
    </row>
    <row r="38" spans="1:64" ht="15">
      <c r="A38" s="64" t="s">
        <v>245</v>
      </c>
      <c r="B38" s="64" t="s">
        <v>262</v>
      </c>
      <c r="C38" s="65"/>
      <c r="D38" s="66"/>
      <c r="E38" s="67"/>
      <c r="F38" s="68"/>
      <c r="G38" s="65"/>
      <c r="H38" s="69"/>
      <c r="I38" s="70"/>
      <c r="J38" s="70"/>
      <c r="K38" s="34" t="s">
        <v>65</v>
      </c>
      <c r="L38" s="77">
        <v>83</v>
      </c>
      <c r="M38" s="77"/>
      <c r="N38" s="72"/>
      <c r="O38" s="79" t="s">
        <v>301</v>
      </c>
      <c r="P38" s="81">
        <v>43608.782997685186</v>
      </c>
      <c r="Q38" s="79" t="s">
        <v>320</v>
      </c>
      <c r="R38" s="79"/>
      <c r="S38" s="79"/>
      <c r="T38" s="79"/>
      <c r="U38" s="82" t="s">
        <v>374</v>
      </c>
      <c r="V38" s="82" t="s">
        <v>374</v>
      </c>
      <c r="W38" s="81">
        <v>43608.782997685186</v>
      </c>
      <c r="X38" s="82" t="s">
        <v>462</v>
      </c>
      <c r="Y38" s="79"/>
      <c r="Z38" s="79"/>
      <c r="AA38" s="85" t="s">
        <v>526</v>
      </c>
      <c r="AB38" s="79"/>
      <c r="AC38" s="79" t="b">
        <v>0</v>
      </c>
      <c r="AD38" s="79">
        <v>0</v>
      </c>
      <c r="AE38" s="85" t="s">
        <v>558</v>
      </c>
      <c r="AF38" s="79" t="b">
        <v>0</v>
      </c>
      <c r="AG38" s="79" t="s">
        <v>567</v>
      </c>
      <c r="AH38" s="79"/>
      <c r="AI38" s="85" t="s">
        <v>558</v>
      </c>
      <c r="AJ38" s="79" t="b">
        <v>0</v>
      </c>
      <c r="AK38" s="79">
        <v>3</v>
      </c>
      <c r="AL38" s="85" t="s">
        <v>547</v>
      </c>
      <c r="AM38" s="79" t="s">
        <v>572</v>
      </c>
      <c r="AN38" s="79" t="b">
        <v>0</v>
      </c>
      <c r="AO38" s="85" t="s">
        <v>547</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2</v>
      </c>
      <c r="BK38" s="49">
        <v>100</v>
      </c>
      <c r="BL38" s="48">
        <v>2</v>
      </c>
    </row>
    <row r="39" spans="1:64" ht="15">
      <c r="A39" s="64" t="s">
        <v>246</v>
      </c>
      <c r="B39" s="64" t="s">
        <v>262</v>
      </c>
      <c r="C39" s="65"/>
      <c r="D39" s="66"/>
      <c r="E39" s="67"/>
      <c r="F39" s="68"/>
      <c r="G39" s="65"/>
      <c r="H39" s="69"/>
      <c r="I39" s="70"/>
      <c r="J39" s="70"/>
      <c r="K39" s="34" t="s">
        <v>65</v>
      </c>
      <c r="L39" s="77">
        <v>84</v>
      </c>
      <c r="M39" s="77"/>
      <c r="N39" s="72"/>
      <c r="O39" s="79" t="s">
        <v>301</v>
      </c>
      <c r="P39" s="81">
        <v>43608.94260416667</v>
      </c>
      <c r="Q39" s="79" t="s">
        <v>320</v>
      </c>
      <c r="R39" s="79"/>
      <c r="S39" s="79"/>
      <c r="T39" s="79"/>
      <c r="U39" s="82" t="s">
        <v>374</v>
      </c>
      <c r="V39" s="82" t="s">
        <v>374</v>
      </c>
      <c r="W39" s="81">
        <v>43608.94260416667</v>
      </c>
      <c r="X39" s="82" t="s">
        <v>463</v>
      </c>
      <c r="Y39" s="79"/>
      <c r="Z39" s="79"/>
      <c r="AA39" s="85" t="s">
        <v>527</v>
      </c>
      <c r="AB39" s="79"/>
      <c r="AC39" s="79" t="b">
        <v>0</v>
      </c>
      <c r="AD39" s="79">
        <v>0</v>
      </c>
      <c r="AE39" s="85" t="s">
        <v>558</v>
      </c>
      <c r="AF39" s="79" t="b">
        <v>0</v>
      </c>
      <c r="AG39" s="79" t="s">
        <v>567</v>
      </c>
      <c r="AH39" s="79"/>
      <c r="AI39" s="85" t="s">
        <v>558</v>
      </c>
      <c r="AJ39" s="79" t="b">
        <v>0</v>
      </c>
      <c r="AK39" s="79">
        <v>3</v>
      </c>
      <c r="AL39" s="85" t="s">
        <v>547</v>
      </c>
      <c r="AM39" s="79" t="s">
        <v>572</v>
      </c>
      <c r="AN39" s="79" t="b">
        <v>0</v>
      </c>
      <c r="AO39" s="85" t="s">
        <v>547</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2</v>
      </c>
      <c r="BK39" s="49">
        <v>100</v>
      </c>
      <c r="BL39" s="48">
        <v>2</v>
      </c>
    </row>
    <row r="40" spans="1:64" ht="15">
      <c r="A40" s="64" t="s">
        <v>247</v>
      </c>
      <c r="B40" s="64" t="s">
        <v>262</v>
      </c>
      <c r="C40" s="65"/>
      <c r="D40" s="66"/>
      <c r="E40" s="67"/>
      <c r="F40" s="68"/>
      <c r="G40" s="65"/>
      <c r="H40" s="69"/>
      <c r="I40" s="70"/>
      <c r="J40" s="70"/>
      <c r="K40" s="34" t="s">
        <v>65</v>
      </c>
      <c r="L40" s="77">
        <v>85</v>
      </c>
      <c r="M40" s="77"/>
      <c r="N40" s="72"/>
      <c r="O40" s="79" t="s">
        <v>301</v>
      </c>
      <c r="P40" s="81">
        <v>43609.24078703704</v>
      </c>
      <c r="Q40" s="79" t="s">
        <v>320</v>
      </c>
      <c r="R40" s="79"/>
      <c r="S40" s="79"/>
      <c r="T40" s="79"/>
      <c r="U40" s="82" t="s">
        <v>374</v>
      </c>
      <c r="V40" s="82" t="s">
        <v>374</v>
      </c>
      <c r="W40" s="81">
        <v>43609.24078703704</v>
      </c>
      <c r="X40" s="82" t="s">
        <v>464</v>
      </c>
      <c r="Y40" s="79"/>
      <c r="Z40" s="79"/>
      <c r="AA40" s="85" t="s">
        <v>528</v>
      </c>
      <c r="AB40" s="79"/>
      <c r="AC40" s="79" t="b">
        <v>0</v>
      </c>
      <c r="AD40" s="79">
        <v>0</v>
      </c>
      <c r="AE40" s="85" t="s">
        <v>558</v>
      </c>
      <c r="AF40" s="79" t="b">
        <v>0</v>
      </c>
      <c r="AG40" s="79" t="s">
        <v>567</v>
      </c>
      <c r="AH40" s="79"/>
      <c r="AI40" s="85" t="s">
        <v>558</v>
      </c>
      <c r="AJ40" s="79" t="b">
        <v>0</v>
      </c>
      <c r="AK40" s="79">
        <v>3</v>
      </c>
      <c r="AL40" s="85" t="s">
        <v>547</v>
      </c>
      <c r="AM40" s="79" t="s">
        <v>572</v>
      </c>
      <c r="AN40" s="79" t="b">
        <v>0</v>
      </c>
      <c r="AO40" s="85" t="s">
        <v>547</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2</v>
      </c>
      <c r="BK40" s="49">
        <v>100</v>
      </c>
      <c r="BL40" s="48">
        <v>2</v>
      </c>
    </row>
    <row r="41" spans="1:64" ht="15">
      <c r="A41" s="64" t="s">
        <v>248</v>
      </c>
      <c r="B41" s="64" t="s">
        <v>249</v>
      </c>
      <c r="C41" s="65"/>
      <c r="D41" s="66"/>
      <c r="E41" s="67"/>
      <c r="F41" s="68"/>
      <c r="G41" s="65"/>
      <c r="H41" s="69"/>
      <c r="I41" s="70"/>
      <c r="J41" s="70"/>
      <c r="K41" s="34" t="s">
        <v>66</v>
      </c>
      <c r="L41" s="77">
        <v>86</v>
      </c>
      <c r="M41" s="77"/>
      <c r="N41" s="72"/>
      <c r="O41" s="79" t="s">
        <v>301</v>
      </c>
      <c r="P41" s="81">
        <v>43612.47945601852</v>
      </c>
      <c r="Q41" s="79" t="s">
        <v>321</v>
      </c>
      <c r="R41" s="79"/>
      <c r="S41" s="79"/>
      <c r="T41" s="79"/>
      <c r="U41" s="79"/>
      <c r="V41" s="82" t="s">
        <v>411</v>
      </c>
      <c r="W41" s="81">
        <v>43612.47945601852</v>
      </c>
      <c r="X41" s="82" t="s">
        <v>465</v>
      </c>
      <c r="Y41" s="79"/>
      <c r="Z41" s="79"/>
      <c r="AA41" s="85" t="s">
        <v>529</v>
      </c>
      <c r="AB41" s="85" t="s">
        <v>556</v>
      </c>
      <c r="AC41" s="79" t="b">
        <v>0</v>
      </c>
      <c r="AD41" s="79">
        <v>3</v>
      </c>
      <c r="AE41" s="85" t="s">
        <v>562</v>
      </c>
      <c r="AF41" s="79" t="b">
        <v>0</v>
      </c>
      <c r="AG41" s="79" t="s">
        <v>566</v>
      </c>
      <c r="AH41" s="79"/>
      <c r="AI41" s="85" t="s">
        <v>558</v>
      </c>
      <c r="AJ41" s="79" t="b">
        <v>0</v>
      </c>
      <c r="AK41" s="79">
        <v>0</v>
      </c>
      <c r="AL41" s="85" t="s">
        <v>558</v>
      </c>
      <c r="AM41" s="79" t="s">
        <v>572</v>
      </c>
      <c r="AN41" s="79" t="b">
        <v>0</v>
      </c>
      <c r="AO41" s="85" t="s">
        <v>556</v>
      </c>
      <c r="AP41" s="79" t="s">
        <v>176</v>
      </c>
      <c r="AQ41" s="79">
        <v>0</v>
      </c>
      <c r="AR41" s="79">
        <v>0</v>
      </c>
      <c r="AS41" s="79"/>
      <c r="AT41" s="79"/>
      <c r="AU41" s="79"/>
      <c r="AV41" s="79"/>
      <c r="AW41" s="79"/>
      <c r="AX41" s="79"/>
      <c r="AY41" s="79"/>
      <c r="AZ41" s="79"/>
      <c r="BA41">
        <v>1</v>
      </c>
      <c r="BB41" s="78" t="str">
        <f>REPLACE(INDEX(GroupVertices[Group],MATCH(Edges24[[#This Row],[Vertex 1]],GroupVertices[Vertex],0)),1,1,"")</f>
        <v>3</v>
      </c>
      <c r="BC41" s="78" t="str">
        <f>REPLACE(INDEX(GroupVertices[Group],MATCH(Edges24[[#This Row],[Vertex 2]],GroupVertices[Vertex],0)),1,1,"")</f>
        <v>3</v>
      </c>
      <c r="BD41" s="48"/>
      <c r="BE41" s="49"/>
      <c r="BF41" s="48"/>
      <c r="BG41" s="49"/>
      <c r="BH41" s="48"/>
      <c r="BI41" s="49"/>
      <c r="BJ41" s="48"/>
      <c r="BK41" s="49"/>
      <c r="BL41" s="48"/>
    </row>
    <row r="42" spans="1:64" ht="15">
      <c r="A42" s="64" t="s">
        <v>249</v>
      </c>
      <c r="B42" s="64" t="s">
        <v>275</v>
      </c>
      <c r="C42" s="65"/>
      <c r="D42" s="66"/>
      <c r="E42" s="67"/>
      <c r="F42" s="68"/>
      <c r="G42" s="65"/>
      <c r="H42" s="69"/>
      <c r="I42" s="70"/>
      <c r="J42" s="70"/>
      <c r="K42" s="34" t="s">
        <v>65</v>
      </c>
      <c r="L42" s="77">
        <v>87</v>
      </c>
      <c r="M42" s="77"/>
      <c r="N42" s="72"/>
      <c r="O42" s="79" t="s">
        <v>301</v>
      </c>
      <c r="P42" s="81">
        <v>43612.52082175926</v>
      </c>
      <c r="Q42" s="79" t="s">
        <v>322</v>
      </c>
      <c r="R42" s="79"/>
      <c r="S42" s="79"/>
      <c r="T42" s="79"/>
      <c r="U42" s="79"/>
      <c r="V42" s="82" t="s">
        <v>412</v>
      </c>
      <c r="W42" s="81">
        <v>43612.52082175926</v>
      </c>
      <c r="X42" s="82" t="s">
        <v>466</v>
      </c>
      <c r="Y42" s="79"/>
      <c r="Z42" s="79"/>
      <c r="AA42" s="85" t="s">
        <v>530</v>
      </c>
      <c r="AB42" s="85" t="s">
        <v>529</v>
      </c>
      <c r="AC42" s="79" t="b">
        <v>0</v>
      </c>
      <c r="AD42" s="79">
        <v>1</v>
      </c>
      <c r="AE42" s="85" t="s">
        <v>563</v>
      </c>
      <c r="AF42" s="79" t="b">
        <v>0</v>
      </c>
      <c r="AG42" s="79" t="s">
        <v>566</v>
      </c>
      <c r="AH42" s="79"/>
      <c r="AI42" s="85" t="s">
        <v>558</v>
      </c>
      <c r="AJ42" s="79" t="b">
        <v>0</v>
      </c>
      <c r="AK42" s="79">
        <v>0</v>
      </c>
      <c r="AL42" s="85" t="s">
        <v>558</v>
      </c>
      <c r="AM42" s="79" t="s">
        <v>573</v>
      </c>
      <c r="AN42" s="79" t="b">
        <v>0</v>
      </c>
      <c r="AO42" s="85" t="s">
        <v>529</v>
      </c>
      <c r="AP42" s="79" t="s">
        <v>176</v>
      </c>
      <c r="AQ42" s="79">
        <v>0</v>
      </c>
      <c r="AR42" s="79">
        <v>0</v>
      </c>
      <c r="AS42" s="79"/>
      <c r="AT42" s="79"/>
      <c r="AU42" s="79"/>
      <c r="AV42" s="79"/>
      <c r="AW42" s="79"/>
      <c r="AX42" s="79"/>
      <c r="AY42" s="79"/>
      <c r="AZ42" s="79"/>
      <c r="BA42">
        <v>1</v>
      </c>
      <c r="BB42" s="78" t="str">
        <f>REPLACE(INDEX(GroupVertices[Group],MATCH(Edges24[[#This Row],[Vertex 1]],GroupVertices[Vertex],0)),1,1,"")</f>
        <v>3</v>
      </c>
      <c r="BC42" s="78" t="str">
        <f>REPLACE(INDEX(GroupVertices[Group],MATCH(Edges24[[#This Row],[Vertex 2]],GroupVertices[Vertex],0)),1,1,"")</f>
        <v>3</v>
      </c>
      <c r="BD42" s="48"/>
      <c r="BE42" s="49"/>
      <c r="BF42" s="48"/>
      <c r="BG42" s="49"/>
      <c r="BH42" s="48"/>
      <c r="BI42" s="49"/>
      <c r="BJ42" s="48"/>
      <c r="BK42" s="49"/>
      <c r="BL42" s="48"/>
    </row>
    <row r="43" spans="1:64" ht="15">
      <c r="A43" s="64" t="s">
        <v>250</v>
      </c>
      <c r="B43" s="64" t="s">
        <v>249</v>
      </c>
      <c r="C43" s="65"/>
      <c r="D43" s="66"/>
      <c r="E43" s="67"/>
      <c r="F43" s="68"/>
      <c r="G43" s="65"/>
      <c r="H43" s="69"/>
      <c r="I43" s="70"/>
      <c r="J43" s="70"/>
      <c r="K43" s="34" t="s">
        <v>65</v>
      </c>
      <c r="L43" s="77">
        <v>97</v>
      </c>
      <c r="M43" s="77"/>
      <c r="N43" s="72"/>
      <c r="O43" s="79" t="s">
        <v>301</v>
      </c>
      <c r="P43" s="81">
        <v>43613.218726851854</v>
      </c>
      <c r="Q43" s="79" t="s">
        <v>323</v>
      </c>
      <c r="R43" s="79"/>
      <c r="S43" s="79"/>
      <c r="T43" s="79"/>
      <c r="U43" s="79"/>
      <c r="V43" s="82" t="s">
        <v>413</v>
      </c>
      <c r="W43" s="81">
        <v>43613.218726851854</v>
      </c>
      <c r="X43" s="82" t="s">
        <v>467</v>
      </c>
      <c r="Y43" s="79"/>
      <c r="Z43" s="79"/>
      <c r="AA43" s="85" t="s">
        <v>531</v>
      </c>
      <c r="AB43" s="85" t="s">
        <v>556</v>
      </c>
      <c r="AC43" s="79" t="b">
        <v>0</v>
      </c>
      <c r="AD43" s="79">
        <v>0</v>
      </c>
      <c r="AE43" s="85" t="s">
        <v>562</v>
      </c>
      <c r="AF43" s="79" t="b">
        <v>0</v>
      </c>
      <c r="AG43" s="79" t="s">
        <v>566</v>
      </c>
      <c r="AH43" s="79"/>
      <c r="AI43" s="85" t="s">
        <v>558</v>
      </c>
      <c r="AJ43" s="79" t="b">
        <v>0</v>
      </c>
      <c r="AK43" s="79">
        <v>0</v>
      </c>
      <c r="AL43" s="85" t="s">
        <v>558</v>
      </c>
      <c r="AM43" s="79" t="s">
        <v>572</v>
      </c>
      <c r="AN43" s="79" t="b">
        <v>0</v>
      </c>
      <c r="AO43" s="85" t="s">
        <v>556</v>
      </c>
      <c r="AP43" s="79" t="s">
        <v>176</v>
      </c>
      <c r="AQ43" s="79">
        <v>0</v>
      </c>
      <c r="AR43" s="79">
        <v>0</v>
      </c>
      <c r="AS43" s="79"/>
      <c r="AT43" s="79"/>
      <c r="AU43" s="79"/>
      <c r="AV43" s="79"/>
      <c r="AW43" s="79"/>
      <c r="AX43" s="79"/>
      <c r="AY43" s="79"/>
      <c r="AZ43" s="79"/>
      <c r="BA43">
        <v>1</v>
      </c>
      <c r="BB43" s="78" t="str">
        <f>REPLACE(INDEX(GroupVertices[Group],MATCH(Edges24[[#This Row],[Vertex 1]],GroupVertices[Vertex],0)),1,1,"")</f>
        <v>3</v>
      </c>
      <c r="BC43" s="78" t="str">
        <f>REPLACE(INDEX(GroupVertices[Group],MATCH(Edges24[[#This Row],[Vertex 2]],GroupVertices[Vertex],0)),1,1,"")</f>
        <v>3</v>
      </c>
      <c r="BD43" s="48"/>
      <c r="BE43" s="49"/>
      <c r="BF43" s="48"/>
      <c r="BG43" s="49"/>
      <c r="BH43" s="48"/>
      <c r="BI43" s="49"/>
      <c r="BJ43" s="48"/>
      <c r="BK43" s="49"/>
      <c r="BL43" s="48"/>
    </row>
    <row r="44" spans="1:64" ht="15">
      <c r="A44" s="64" t="s">
        <v>251</v>
      </c>
      <c r="B44" s="64" t="s">
        <v>249</v>
      </c>
      <c r="C44" s="65"/>
      <c r="D44" s="66"/>
      <c r="E44" s="67"/>
      <c r="F44" s="68"/>
      <c r="G44" s="65"/>
      <c r="H44" s="69"/>
      <c r="I44" s="70"/>
      <c r="J44" s="70"/>
      <c r="K44" s="34" t="s">
        <v>66</v>
      </c>
      <c r="L44" s="77">
        <v>98</v>
      </c>
      <c r="M44" s="77"/>
      <c r="N44" s="72"/>
      <c r="O44" s="79" t="s">
        <v>301</v>
      </c>
      <c r="P44" s="81">
        <v>43613.26144675926</v>
      </c>
      <c r="Q44" s="79" t="s">
        <v>324</v>
      </c>
      <c r="R44" s="79"/>
      <c r="S44" s="79"/>
      <c r="T44" s="79"/>
      <c r="U44" s="79"/>
      <c r="V44" s="82" t="s">
        <v>414</v>
      </c>
      <c r="W44" s="81">
        <v>43613.26144675926</v>
      </c>
      <c r="X44" s="82" t="s">
        <v>468</v>
      </c>
      <c r="Y44" s="79"/>
      <c r="Z44" s="79"/>
      <c r="AA44" s="85" t="s">
        <v>532</v>
      </c>
      <c r="AB44" s="85" t="s">
        <v>531</v>
      </c>
      <c r="AC44" s="79" t="b">
        <v>0</v>
      </c>
      <c r="AD44" s="79">
        <v>1</v>
      </c>
      <c r="AE44" s="85" t="s">
        <v>564</v>
      </c>
      <c r="AF44" s="79" t="b">
        <v>0</v>
      </c>
      <c r="AG44" s="79" t="s">
        <v>568</v>
      </c>
      <c r="AH44" s="79"/>
      <c r="AI44" s="85" t="s">
        <v>558</v>
      </c>
      <c r="AJ44" s="79" t="b">
        <v>0</v>
      </c>
      <c r="AK44" s="79">
        <v>0</v>
      </c>
      <c r="AL44" s="85" t="s">
        <v>558</v>
      </c>
      <c r="AM44" s="79" t="s">
        <v>577</v>
      </c>
      <c r="AN44" s="79" t="b">
        <v>0</v>
      </c>
      <c r="AO44" s="85" t="s">
        <v>531</v>
      </c>
      <c r="AP44" s="79" t="s">
        <v>176</v>
      </c>
      <c r="AQ44" s="79">
        <v>0</v>
      </c>
      <c r="AR44" s="79">
        <v>0</v>
      </c>
      <c r="AS44" s="79"/>
      <c r="AT44" s="79"/>
      <c r="AU44" s="79"/>
      <c r="AV44" s="79"/>
      <c r="AW44" s="79"/>
      <c r="AX44" s="79"/>
      <c r="AY44" s="79"/>
      <c r="AZ44" s="79"/>
      <c r="BA44">
        <v>1</v>
      </c>
      <c r="BB44" s="78" t="str">
        <f>REPLACE(INDEX(GroupVertices[Group],MATCH(Edges24[[#This Row],[Vertex 1]],GroupVertices[Vertex],0)),1,1,"")</f>
        <v>3</v>
      </c>
      <c r="BC44" s="78" t="str">
        <f>REPLACE(INDEX(GroupVertices[Group],MATCH(Edges24[[#This Row],[Vertex 2]],GroupVertices[Vertex],0)),1,1,"")</f>
        <v>3</v>
      </c>
      <c r="BD44" s="48"/>
      <c r="BE44" s="49"/>
      <c r="BF44" s="48"/>
      <c r="BG44" s="49"/>
      <c r="BH44" s="48"/>
      <c r="BI44" s="49"/>
      <c r="BJ44" s="48"/>
      <c r="BK44" s="49"/>
      <c r="BL44" s="48"/>
    </row>
    <row r="45" spans="1:64" ht="15">
      <c r="A45" s="64" t="s">
        <v>252</v>
      </c>
      <c r="B45" s="64" t="s">
        <v>262</v>
      </c>
      <c r="C45" s="65"/>
      <c r="D45" s="66"/>
      <c r="E45" s="67"/>
      <c r="F45" s="68"/>
      <c r="G45" s="65"/>
      <c r="H45" s="69"/>
      <c r="I45" s="70"/>
      <c r="J45" s="70"/>
      <c r="K45" s="34" t="s">
        <v>65</v>
      </c>
      <c r="L45" s="77">
        <v>128</v>
      </c>
      <c r="M45" s="77"/>
      <c r="N45" s="72"/>
      <c r="O45" s="79" t="s">
        <v>302</v>
      </c>
      <c r="P45" s="81">
        <v>43558.870983796296</v>
      </c>
      <c r="Q45" s="79" t="s">
        <v>325</v>
      </c>
      <c r="R45" s="82" t="s">
        <v>349</v>
      </c>
      <c r="S45" s="79" t="s">
        <v>359</v>
      </c>
      <c r="T45" s="79" t="s">
        <v>369</v>
      </c>
      <c r="U45" s="79"/>
      <c r="V45" s="82" t="s">
        <v>415</v>
      </c>
      <c r="W45" s="81">
        <v>43558.870983796296</v>
      </c>
      <c r="X45" s="82" t="s">
        <v>469</v>
      </c>
      <c r="Y45" s="79">
        <v>37.5900105</v>
      </c>
      <c r="Z45" s="79">
        <v>-122.34283766</v>
      </c>
      <c r="AA45" s="85" t="s">
        <v>533</v>
      </c>
      <c r="AB45" s="79"/>
      <c r="AC45" s="79" t="b">
        <v>0</v>
      </c>
      <c r="AD45" s="79">
        <v>2</v>
      </c>
      <c r="AE45" s="85" t="s">
        <v>560</v>
      </c>
      <c r="AF45" s="79" t="b">
        <v>0</v>
      </c>
      <c r="AG45" s="79" t="s">
        <v>566</v>
      </c>
      <c r="AH45" s="79"/>
      <c r="AI45" s="85" t="s">
        <v>558</v>
      </c>
      <c r="AJ45" s="79" t="b">
        <v>0</v>
      </c>
      <c r="AK45" s="79">
        <v>1</v>
      </c>
      <c r="AL45" s="85" t="s">
        <v>558</v>
      </c>
      <c r="AM45" s="79" t="s">
        <v>576</v>
      </c>
      <c r="AN45" s="79" t="b">
        <v>0</v>
      </c>
      <c r="AO45" s="85" t="s">
        <v>533</v>
      </c>
      <c r="AP45" s="79" t="s">
        <v>176</v>
      </c>
      <c r="AQ45" s="79">
        <v>0</v>
      </c>
      <c r="AR45" s="79">
        <v>0</v>
      </c>
      <c r="AS45" s="79" t="s">
        <v>581</v>
      </c>
      <c r="AT45" s="79" t="s">
        <v>582</v>
      </c>
      <c r="AU45" s="79" t="s">
        <v>583</v>
      </c>
      <c r="AV45" s="79" t="s">
        <v>584</v>
      </c>
      <c r="AW45" s="79" t="s">
        <v>585</v>
      </c>
      <c r="AX45" s="79" t="s">
        <v>586</v>
      </c>
      <c r="AY45" s="79" t="s">
        <v>587</v>
      </c>
      <c r="AZ45" s="82" t="s">
        <v>588</v>
      </c>
      <c r="BA45">
        <v>1</v>
      </c>
      <c r="BB45" s="78" t="str">
        <f>REPLACE(INDEX(GroupVertices[Group],MATCH(Edges24[[#This Row],[Vertex 1]],GroupVertices[Vertex],0)),1,1,"")</f>
        <v>1</v>
      </c>
      <c r="BC45" s="78" t="str">
        <f>REPLACE(INDEX(GroupVertices[Group],MATCH(Edges24[[#This Row],[Vertex 2]],GroupVertices[Vertex],0)),1,1,"")</f>
        <v>1</v>
      </c>
      <c r="BD45" s="48">
        <v>2</v>
      </c>
      <c r="BE45" s="49">
        <v>13.333333333333334</v>
      </c>
      <c r="BF45" s="48">
        <v>0</v>
      </c>
      <c r="BG45" s="49">
        <v>0</v>
      </c>
      <c r="BH45" s="48">
        <v>0</v>
      </c>
      <c r="BI45" s="49">
        <v>0</v>
      </c>
      <c r="BJ45" s="48">
        <v>13</v>
      </c>
      <c r="BK45" s="49">
        <v>86.66666666666667</v>
      </c>
      <c r="BL45" s="48">
        <v>15</v>
      </c>
    </row>
    <row r="46" spans="1:64" ht="15">
      <c r="A46" s="64" t="s">
        <v>253</v>
      </c>
      <c r="B46" s="64" t="s">
        <v>252</v>
      </c>
      <c r="C46" s="65"/>
      <c r="D46" s="66"/>
      <c r="E46" s="67"/>
      <c r="F46" s="68"/>
      <c r="G46" s="65"/>
      <c r="H46" s="69"/>
      <c r="I46" s="70"/>
      <c r="J46" s="70"/>
      <c r="K46" s="34" t="s">
        <v>65</v>
      </c>
      <c r="L46" s="77">
        <v>129</v>
      </c>
      <c r="M46" s="77"/>
      <c r="N46" s="72"/>
      <c r="O46" s="79" t="s">
        <v>301</v>
      </c>
      <c r="P46" s="81">
        <v>43558.87457175926</v>
      </c>
      <c r="Q46" s="79" t="s">
        <v>326</v>
      </c>
      <c r="R46" s="79"/>
      <c r="S46" s="79"/>
      <c r="T46" s="79" t="s">
        <v>369</v>
      </c>
      <c r="U46" s="79"/>
      <c r="V46" s="82" t="s">
        <v>416</v>
      </c>
      <c r="W46" s="81">
        <v>43558.87457175926</v>
      </c>
      <c r="X46" s="82" t="s">
        <v>470</v>
      </c>
      <c r="Y46" s="79"/>
      <c r="Z46" s="79"/>
      <c r="AA46" s="85" t="s">
        <v>534</v>
      </c>
      <c r="AB46" s="79"/>
      <c r="AC46" s="79" t="b">
        <v>0</v>
      </c>
      <c r="AD46" s="79">
        <v>0</v>
      </c>
      <c r="AE46" s="85" t="s">
        <v>558</v>
      </c>
      <c r="AF46" s="79" t="b">
        <v>0</v>
      </c>
      <c r="AG46" s="79" t="s">
        <v>566</v>
      </c>
      <c r="AH46" s="79"/>
      <c r="AI46" s="85" t="s">
        <v>558</v>
      </c>
      <c r="AJ46" s="79" t="b">
        <v>0</v>
      </c>
      <c r="AK46" s="79">
        <v>1</v>
      </c>
      <c r="AL46" s="85" t="s">
        <v>533</v>
      </c>
      <c r="AM46" s="79" t="s">
        <v>574</v>
      </c>
      <c r="AN46" s="79" t="b">
        <v>0</v>
      </c>
      <c r="AO46" s="85" t="s">
        <v>533</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253</v>
      </c>
      <c r="B47" s="64" t="s">
        <v>262</v>
      </c>
      <c r="C47" s="65"/>
      <c r="D47" s="66"/>
      <c r="E47" s="67"/>
      <c r="F47" s="68"/>
      <c r="G47" s="65"/>
      <c r="H47" s="69"/>
      <c r="I47" s="70"/>
      <c r="J47" s="70"/>
      <c r="K47" s="34" t="s">
        <v>65</v>
      </c>
      <c r="L47" s="77">
        <v>131</v>
      </c>
      <c r="M47" s="77"/>
      <c r="N47" s="72"/>
      <c r="O47" s="79" t="s">
        <v>301</v>
      </c>
      <c r="P47" s="81">
        <v>43614.93614583334</v>
      </c>
      <c r="Q47" s="79" t="s">
        <v>327</v>
      </c>
      <c r="R47" s="82" t="s">
        <v>350</v>
      </c>
      <c r="S47" s="79" t="s">
        <v>360</v>
      </c>
      <c r="T47" s="79"/>
      <c r="U47" s="79"/>
      <c r="V47" s="82" t="s">
        <v>416</v>
      </c>
      <c r="W47" s="81">
        <v>43614.93614583334</v>
      </c>
      <c r="X47" s="82" t="s">
        <v>471</v>
      </c>
      <c r="Y47" s="79"/>
      <c r="Z47" s="79"/>
      <c r="AA47" s="85" t="s">
        <v>535</v>
      </c>
      <c r="AB47" s="79"/>
      <c r="AC47" s="79" t="b">
        <v>0</v>
      </c>
      <c r="AD47" s="79">
        <v>0</v>
      </c>
      <c r="AE47" s="85" t="s">
        <v>558</v>
      </c>
      <c r="AF47" s="79" t="b">
        <v>0</v>
      </c>
      <c r="AG47" s="79" t="s">
        <v>566</v>
      </c>
      <c r="AH47" s="79"/>
      <c r="AI47" s="85" t="s">
        <v>558</v>
      </c>
      <c r="AJ47" s="79" t="b">
        <v>0</v>
      </c>
      <c r="AK47" s="79">
        <v>1</v>
      </c>
      <c r="AL47" s="85" t="s">
        <v>548</v>
      </c>
      <c r="AM47" s="79" t="s">
        <v>573</v>
      </c>
      <c r="AN47" s="79" t="b">
        <v>0</v>
      </c>
      <c r="AO47" s="85" t="s">
        <v>548</v>
      </c>
      <c r="AP47" s="79" t="s">
        <v>176</v>
      </c>
      <c r="AQ47" s="79">
        <v>0</v>
      </c>
      <c r="AR47" s="79">
        <v>0</v>
      </c>
      <c r="AS47" s="79"/>
      <c r="AT47" s="79"/>
      <c r="AU47" s="79"/>
      <c r="AV47" s="79"/>
      <c r="AW47" s="79"/>
      <c r="AX47" s="79"/>
      <c r="AY47" s="79"/>
      <c r="AZ47" s="79"/>
      <c r="BA47">
        <v>2</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18</v>
      </c>
      <c r="BK47" s="49">
        <v>100</v>
      </c>
      <c r="BL47" s="48">
        <v>18</v>
      </c>
    </row>
    <row r="48" spans="1:64" ht="15">
      <c r="A48" s="64" t="s">
        <v>253</v>
      </c>
      <c r="B48" s="64" t="s">
        <v>262</v>
      </c>
      <c r="C48" s="65"/>
      <c r="D48" s="66"/>
      <c r="E48" s="67"/>
      <c r="F48" s="68"/>
      <c r="G48" s="65"/>
      <c r="H48" s="69"/>
      <c r="I48" s="70"/>
      <c r="J48" s="70"/>
      <c r="K48" s="34" t="s">
        <v>65</v>
      </c>
      <c r="L48" s="77">
        <v>132</v>
      </c>
      <c r="M48" s="77"/>
      <c r="N48" s="72"/>
      <c r="O48" s="79" t="s">
        <v>302</v>
      </c>
      <c r="P48" s="81">
        <v>43615.043020833335</v>
      </c>
      <c r="Q48" s="79" t="s">
        <v>328</v>
      </c>
      <c r="R48" s="79"/>
      <c r="S48" s="79"/>
      <c r="T48" s="79"/>
      <c r="U48" s="79"/>
      <c r="V48" s="82" t="s">
        <v>416</v>
      </c>
      <c r="W48" s="81">
        <v>43615.043020833335</v>
      </c>
      <c r="X48" s="82" t="s">
        <v>472</v>
      </c>
      <c r="Y48" s="79"/>
      <c r="Z48" s="79"/>
      <c r="AA48" s="85" t="s">
        <v>536</v>
      </c>
      <c r="AB48" s="85" t="s">
        <v>548</v>
      </c>
      <c r="AC48" s="79" t="b">
        <v>0</v>
      </c>
      <c r="AD48" s="79">
        <v>0</v>
      </c>
      <c r="AE48" s="85" t="s">
        <v>560</v>
      </c>
      <c r="AF48" s="79" t="b">
        <v>0</v>
      </c>
      <c r="AG48" s="79" t="s">
        <v>566</v>
      </c>
      <c r="AH48" s="79"/>
      <c r="AI48" s="85" t="s">
        <v>558</v>
      </c>
      <c r="AJ48" s="79" t="b">
        <v>0</v>
      </c>
      <c r="AK48" s="79">
        <v>0</v>
      </c>
      <c r="AL48" s="85" t="s">
        <v>558</v>
      </c>
      <c r="AM48" s="79" t="s">
        <v>573</v>
      </c>
      <c r="AN48" s="79" t="b">
        <v>0</v>
      </c>
      <c r="AO48" s="85" t="s">
        <v>548</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1</v>
      </c>
      <c r="BG48" s="49">
        <v>20</v>
      </c>
      <c r="BH48" s="48">
        <v>0</v>
      </c>
      <c r="BI48" s="49">
        <v>0</v>
      </c>
      <c r="BJ48" s="48">
        <v>4</v>
      </c>
      <c r="BK48" s="49">
        <v>80</v>
      </c>
      <c r="BL48" s="48">
        <v>5</v>
      </c>
    </row>
    <row r="49" spans="1:64" ht="15">
      <c r="A49" s="64" t="s">
        <v>254</v>
      </c>
      <c r="B49" s="64" t="s">
        <v>262</v>
      </c>
      <c r="C49" s="65"/>
      <c r="D49" s="66"/>
      <c r="E49" s="67"/>
      <c r="F49" s="68"/>
      <c r="G49" s="65"/>
      <c r="H49" s="69"/>
      <c r="I49" s="70"/>
      <c r="J49" s="70"/>
      <c r="K49" s="34" t="s">
        <v>65</v>
      </c>
      <c r="L49" s="77">
        <v>133</v>
      </c>
      <c r="M49" s="77"/>
      <c r="N49" s="72"/>
      <c r="O49" s="79" t="s">
        <v>301</v>
      </c>
      <c r="P49" s="81">
        <v>43615.80255787037</v>
      </c>
      <c r="Q49" s="79" t="s">
        <v>329</v>
      </c>
      <c r="R49" s="82" t="s">
        <v>351</v>
      </c>
      <c r="S49" s="79" t="s">
        <v>361</v>
      </c>
      <c r="T49" s="79"/>
      <c r="U49" s="79"/>
      <c r="V49" s="82" t="s">
        <v>417</v>
      </c>
      <c r="W49" s="81">
        <v>43615.80255787037</v>
      </c>
      <c r="X49" s="82" t="s">
        <v>473</v>
      </c>
      <c r="Y49" s="79"/>
      <c r="Z49" s="79"/>
      <c r="AA49" s="85" t="s">
        <v>537</v>
      </c>
      <c r="AB49" s="79"/>
      <c r="AC49" s="79" t="b">
        <v>0</v>
      </c>
      <c r="AD49" s="79">
        <v>0</v>
      </c>
      <c r="AE49" s="85" t="s">
        <v>558</v>
      </c>
      <c r="AF49" s="79" t="b">
        <v>0</v>
      </c>
      <c r="AG49" s="79" t="s">
        <v>566</v>
      </c>
      <c r="AH49" s="79"/>
      <c r="AI49" s="85" t="s">
        <v>558</v>
      </c>
      <c r="AJ49" s="79" t="b">
        <v>0</v>
      </c>
      <c r="AK49" s="79">
        <v>0</v>
      </c>
      <c r="AL49" s="85" t="s">
        <v>558</v>
      </c>
      <c r="AM49" s="79" t="s">
        <v>573</v>
      </c>
      <c r="AN49" s="79" t="b">
        <v>0</v>
      </c>
      <c r="AO49" s="85" t="s">
        <v>537</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10</v>
      </c>
      <c r="BK49" s="49">
        <v>100</v>
      </c>
      <c r="BL49" s="48">
        <v>10</v>
      </c>
    </row>
    <row r="50" spans="1:64" ht="15">
      <c r="A50" s="64" t="s">
        <v>255</v>
      </c>
      <c r="B50" s="64" t="s">
        <v>255</v>
      </c>
      <c r="C50" s="65"/>
      <c r="D50" s="66"/>
      <c r="E50" s="67"/>
      <c r="F50" s="68"/>
      <c r="G50" s="65"/>
      <c r="H50" s="69"/>
      <c r="I50" s="70"/>
      <c r="J50" s="70"/>
      <c r="K50" s="34" t="s">
        <v>65</v>
      </c>
      <c r="L50" s="77">
        <v>134</v>
      </c>
      <c r="M50" s="77"/>
      <c r="N50" s="72"/>
      <c r="O50" s="79" t="s">
        <v>176</v>
      </c>
      <c r="P50" s="81">
        <v>43620.08295138889</v>
      </c>
      <c r="Q50" s="79" t="s">
        <v>330</v>
      </c>
      <c r="R50" s="82" t="s">
        <v>352</v>
      </c>
      <c r="S50" s="79" t="s">
        <v>357</v>
      </c>
      <c r="T50" s="79"/>
      <c r="U50" s="79"/>
      <c r="V50" s="82" t="s">
        <v>418</v>
      </c>
      <c r="W50" s="81">
        <v>43620.08295138889</v>
      </c>
      <c r="X50" s="82" t="s">
        <v>474</v>
      </c>
      <c r="Y50" s="79"/>
      <c r="Z50" s="79"/>
      <c r="AA50" s="85" t="s">
        <v>538</v>
      </c>
      <c r="AB50" s="79"/>
      <c r="AC50" s="79" t="b">
        <v>0</v>
      </c>
      <c r="AD50" s="79">
        <v>0</v>
      </c>
      <c r="AE50" s="85" t="s">
        <v>558</v>
      </c>
      <c r="AF50" s="79" t="b">
        <v>1</v>
      </c>
      <c r="AG50" s="79" t="s">
        <v>569</v>
      </c>
      <c r="AH50" s="79"/>
      <c r="AI50" s="85" t="s">
        <v>570</v>
      </c>
      <c r="AJ50" s="79" t="b">
        <v>0</v>
      </c>
      <c r="AK50" s="79">
        <v>0</v>
      </c>
      <c r="AL50" s="85" t="s">
        <v>558</v>
      </c>
      <c r="AM50" s="79" t="s">
        <v>572</v>
      </c>
      <c r="AN50" s="79" t="b">
        <v>0</v>
      </c>
      <c r="AO50" s="85" t="s">
        <v>538</v>
      </c>
      <c r="AP50" s="79" t="s">
        <v>176</v>
      </c>
      <c r="AQ50" s="79">
        <v>0</v>
      </c>
      <c r="AR50" s="79">
        <v>0</v>
      </c>
      <c r="AS50" s="79"/>
      <c r="AT50" s="79"/>
      <c r="AU50" s="79"/>
      <c r="AV50" s="79"/>
      <c r="AW50" s="79"/>
      <c r="AX50" s="79"/>
      <c r="AY50" s="79"/>
      <c r="AZ50" s="79"/>
      <c r="BA50">
        <v>1</v>
      </c>
      <c r="BB50" s="78" t="str">
        <f>REPLACE(INDEX(GroupVertices[Group],MATCH(Edges24[[#This Row],[Vertex 1]],GroupVertices[Vertex],0)),1,1,"")</f>
        <v>7</v>
      </c>
      <c r="BC50" s="78" t="str">
        <f>REPLACE(INDEX(GroupVertices[Group],MATCH(Edges24[[#This Row],[Vertex 2]],GroupVertices[Vertex],0)),1,1,"")</f>
        <v>7</v>
      </c>
      <c r="BD50" s="48">
        <v>0</v>
      </c>
      <c r="BE50" s="49">
        <v>0</v>
      </c>
      <c r="BF50" s="48">
        <v>0</v>
      </c>
      <c r="BG50" s="49">
        <v>0</v>
      </c>
      <c r="BH50" s="48">
        <v>0</v>
      </c>
      <c r="BI50" s="49">
        <v>0</v>
      </c>
      <c r="BJ50" s="48">
        <v>13</v>
      </c>
      <c r="BK50" s="49">
        <v>100</v>
      </c>
      <c r="BL50" s="48">
        <v>13</v>
      </c>
    </row>
    <row r="51" spans="1:64" ht="15">
      <c r="A51" s="64" t="s">
        <v>256</v>
      </c>
      <c r="B51" s="64" t="s">
        <v>282</v>
      </c>
      <c r="C51" s="65"/>
      <c r="D51" s="66"/>
      <c r="E51" s="67"/>
      <c r="F51" s="68"/>
      <c r="G51" s="65"/>
      <c r="H51" s="69"/>
      <c r="I51" s="70"/>
      <c r="J51" s="70"/>
      <c r="K51" s="34" t="s">
        <v>65</v>
      </c>
      <c r="L51" s="77">
        <v>135</v>
      </c>
      <c r="M51" s="77"/>
      <c r="N51" s="72"/>
      <c r="O51" s="79" t="s">
        <v>301</v>
      </c>
      <c r="P51" s="81">
        <v>43623.7190162037</v>
      </c>
      <c r="Q51" s="79" t="s">
        <v>331</v>
      </c>
      <c r="R51" s="79"/>
      <c r="S51" s="79"/>
      <c r="T51" s="79"/>
      <c r="U51" s="79"/>
      <c r="V51" s="82" t="s">
        <v>419</v>
      </c>
      <c r="W51" s="81">
        <v>43623.7190162037</v>
      </c>
      <c r="X51" s="82" t="s">
        <v>475</v>
      </c>
      <c r="Y51" s="79"/>
      <c r="Z51" s="79"/>
      <c r="AA51" s="85" t="s">
        <v>539</v>
      </c>
      <c r="AB51" s="85" t="s">
        <v>557</v>
      </c>
      <c r="AC51" s="79" t="b">
        <v>0</v>
      </c>
      <c r="AD51" s="79">
        <v>2</v>
      </c>
      <c r="AE51" s="85" t="s">
        <v>565</v>
      </c>
      <c r="AF51" s="79" t="b">
        <v>0</v>
      </c>
      <c r="AG51" s="79" t="s">
        <v>566</v>
      </c>
      <c r="AH51" s="79"/>
      <c r="AI51" s="85" t="s">
        <v>558</v>
      </c>
      <c r="AJ51" s="79" t="b">
        <v>0</v>
      </c>
      <c r="AK51" s="79">
        <v>0</v>
      </c>
      <c r="AL51" s="85" t="s">
        <v>558</v>
      </c>
      <c r="AM51" s="79" t="s">
        <v>572</v>
      </c>
      <c r="AN51" s="79" t="b">
        <v>0</v>
      </c>
      <c r="AO51" s="85" t="s">
        <v>557</v>
      </c>
      <c r="AP51" s="79" t="s">
        <v>176</v>
      </c>
      <c r="AQ51" s="79">
        <v>0</v>
      </c>
      <c r="AR51" s="79">
        <v>0</v>
      </c>
      <c r="AS51" s="79"/>
      <c r="AT51" s="79"/>
      <c r="AU51" s="79"/>
      <c r="AV51" s="79"/>
      <c r="AW51" s="79"/>
      <c r="AX51" s="79"/>
      <c r="AY51" s="79"/>
      <c r="AZ51" s="79"/>
      <c r="BA51">
        <v>1</v>
      </c>
      <c r="BB51" s="78" t="str">
        <f>REPLACE(INDEX(GroupVertices[Group],MATCH(Edges24[[#This Row],[Vertex 1]],GroupVertices[Vertex],0)),1,1,"")</f>
        <v>2</v>
      </c>
      <c r="BC51" s="78" t="str">
        <f>REPLACE(INDEX(GroupVertices[Group],MATCH(Edges24[[#This Row],[Vertex 2]],GroupVertices[Vertex],0)),1,1,"")</f>
        <v>2</v>
      </c>
      <c r="BD51" s="48"/>
      <c r="BE51" s="49"/>
      <c r="BF51" s="48"/>
      <c r="BG51" s="49"/>
      <c r="BH51" s="48"/>
      <c r="BI51" s="49"/>
      <c r="BJ51" s="48"/>
      <c r="BK51" s="49"/>
      <c r="BL51" s="48"/>
    </row>
    <row r="52" spans="1:64" ht="15">
      <c r="A52" s="64" t="s">
        <v>257</v>
      </c>
      <c r="B52" s="64" t="s">
        <v>262</v>
      </c>
      <c r="C52" s="65"/>
      <c r="D52" s="66"/>
      <c r="E52" s="67"/>
      <c r="F52" s="68"/>
      <c r="G52" s="65"/>
      <c r="H52" s="69"/>
      <c r="I52" s="70"/>
      <c r="J52" s="70"/>
      <c r="K52" s="34" t="s">
        <v>65</v>
      </c>
      <c r="L52" s="77">
        <v>155</v>
      </c>
      <c r="M52" s="77"/>
      <c r="N52" s="72"/>
      <c r="O52" s="79" t="s">
        <v>301</v>
      </c>
      <c r="P52" s="81">
        <v>43627.781493055554</v>
      </c>
      <c r="Q52" s="79" t="s">
        <v>332</v>
      </c>
      <c r="R52" s="82" t="s">
        <v>353</v>
      </c>
      <c r="S52" s="79" t="s">
        <v>362</v>
      </c>
      <c r="T52" s="79"/>
      <c r="U52" s="79"/>
      <c r="V52" s="82" t="s">
        <v>420</v>
      </c>
      <c r="W52" s="81">
        <v>43627.781493055554</v>
      </c>
      <c r="X52" s="82" t="s">
        <v>476</v>
      </c>
      <c r="Y52" s="79"/>
      <c r="Z52" s="79"/>
      <c r="AA52" s="85" t="s">
        <v>540</v>
      </c>
      <c r="AB52" s="79"/>
      <c r="AC52" s="79" t="b">
        <v>0</v>
      </c>
      <c r="AD52" s="79">
        <v>0</v>
      </c>
      <c r="AE52" s="85" t="s">
        <v>558</v>
      </c>
      <c r="AF52" s="79" t="b">
        <v>0</v>
      </c>
      <c r="AG52" s="79" t="s">
        <v>566</v>
      </c>
      <c r="AH52" s="79"/>
      <c r="AI52" s="85" t="s">
        <v>558</v>
      </c>
      <c r="AJ52" s="79" t="b">
        <v>0</v>
      </c>
      <c r="AK52" s="79">
        <v>6</v>
      </c>
      <c r="AL52" s="85" t="s">
        <v>552</v>
      </c>
      <c r="AM52" s="79" t="s">
        <v>574</v>
      </c>
      <c r="AN52" s="79" t="b">
        <v>0</v>
      </c>
      <c r="AO52" s="85" t="s">
        <v>552</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c r="BE52" s="49"/>
      <c r="BF52" s="48"/>
      <c r="BG52" s="49"/>
      <c r="BH52" s="48"/>
      <c r="BI52" s="49"/>
      <c r="BJ52" s="48"/>
      <c r="BK52" s="49"/>
      <c r="BL52" s="48"/>
    </row>
    <row r="53" spans="1:64" ht="15">
      <c r="A53" s="64" t="s">
        <v>258</v>
      </c>
      <c r="B53" s="64" t="s">
        <v>262</v>
      </c>
      <c r="C53" s="65"/>
      <c r="D53" s="66"/>
      <c r="E53" s="67"/>
      <c r="F53" s="68"/>
      <c r="G53" s="65"/>
      <c r="H53" s="69"/>
      <c r="I53" s="70"/>
      <c r="J53" s="70"/>
      <c r="K53" s="34" t="s">
        <v>65</v>
      </c>
      <c r="L53" s="77">
        <v>157</v>
      </c>
      <c r="M53" s="77"/>
      <c r="N53" s="72"/>
      <c r="O53" s="79" t="s">
        <v>301</v>
      </c>
      <c r="P53" s="81">
        <v>43627.787314814814</v>
      </c>
      <c r="Q53" s="79" t="s">
        <v>332</v>
      </c>
      <c r="R53" s="82" t="s">
        <v>353</v>
      </c>
      <c r="S53" s="79" t="s">
        <v>362</v>
      </c>
      <c r="T53" s="79"/>
      <c r="U53" s="79"/>
      <c r="V53" s="82" t="s">
        <v>421</v>
      </c>
      <c r="W53" s="81">
        <v>43627.787314814814</v>
      </c>
      <c r="X53" s="82" t="s">
        <v>477</v>
      </c>
      <c r="Y53" s="79"/>
      <c r="Z53" s="79"/>
      <c r="AA53" s="85" t="s">
        <v>541</v>
      </c>
      <c r="AB53" s="79"/>
      <c r="AC53" s="79" t="b">
        <v>0</v>
      </c>
      <c r="AD53" s="79">
        <v>0</v>
      </c>
      <c r="AE53" s="85" t="s">
        <v>558</v>
      </c>
      <c r="AF53" s="79" t="b">
        <v>0</v>
      </c>
      <c r="AG53" s="79" t="s">
        <v>566</v>
      </c>
      <c r="AH53" s="79"/>
      <c r="AI53" s="85" t="s">
        <v>558</v>
      </c>
      <c r="AJ53" s="79" t="b">
        <v>0</v>
      </c>
      <c r="AK53" s="79">
        <v>6</v>
      </c>
      <c r="AL53" s="85" t="s">
        <v>552</v>
      </c>
      <c r="AM53" s="79" t="s">
        <v>575</v>
      </c>
      <c r="AN53" s="79" t="b">
        <v>0</v>
      </c>
      <c r="AO53" s="85" t="s">
        <v>552</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259</v>
      </c>
      <c r="B54" s="64" t="s">
        <v>262</v>
      </c>
      <c r="C54" s="65"/>
      <c r="D54" s="66"/>
      <c r="E54" s="67"/>
      <c r="F54" s="68"/>
      <c r="G54" s="65"/>
      <c r="H54" s="69"/>
      <c r="I54" s="70"/>
      <c r="J54" s="70"/>
      <c r="K54" s="34" t="s">
        <v>65</v>
      </c>
      <c r="L54" s="77">
        <v>159</v>
      </c>
      <c r="M54" s="77"/>
      <c r="N54" s="72"/>
      <c r="O54" s="79" t="s">
        <v>301</v>
      </c>
      <c r="P54" s="81">
        <v>43627.797581018516</v>
      </c>
      <c r="Q54" s="79" t="s">
        <v>332</v>
      </c>
      <c r="R54" s="82" t="s">
        <v>353</v>
      </c>
      <c r="S54" s="79" t="s">
        <v>362</v>
      </c>
      <c r="T54" s="79"/>
      <c r="U54" s="79"/>
      <c r="V54" s="82" t="s">
        <v>422</v>
      </c>
      <c r="W54" s="81">
        <v>43627.797581018516</v>
      </c>
      <c r="X54" s="82" t="s">
        <v>478</v>
      </c>
      <c r="Y54" s="79"/>
      <c r="Z54" s="79"/>
      <c r="AA54" s="85" t="s">
        <v>542</v>
      </c>
      <c r="AB54" s="79"/>
      <c r="AC54" s="79" t="b">
        <v>0</v>
      </c>
      <c r="AD54" s="79">
        <v>0</v>
      </c>
      <c r="AE54" s="85" t="s">
        <v>558</v>
      </c>
      <c r="AF54" s="79" t="b">
        <v>0</v>
      </c>
      <c r="AG54" s="79" t="s">
        <v>566</v>
      </c>
      <c r="AH54" s="79"/>
      <c r="AI54" s="85" t="s">
        <v>558</v>
      </c>
      <c r="AJ54" s="79" t="b">
        <v>0</v>
      </c>
      <c r="AK54" s="79">
        <v>6</v>
      </c>
      <c r="AL54" s="85" t="s">
        <v>552</v>
      </c>
      <c r="AM54" s="79" t="s">
        <v>572</v>
      </c>
      <c r="AN54" s="79" t="b">
        <v>0</v>
      </c>
      <c r="AO54" s="85" t="s">
        <v>552</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260</v>
      </c>
      <c r="B55" s="64" t="s">
        <v>262</v>
      </c>
      <c r="C55" s="65"/>
      <c r="D55" s="66"/>
      <c r="E55" s="67"/>
      <c r="F55" s="68"/>
      <c r="G55" s="65"/>
      <c r="H55" s="69"/>
      <c r="I55" s="70"/>
      <c r="J55" s="70"/>
      <c r="K55" s="34" t="s">
        <v>65</v>
      </c>
      <c r="L55" s="77">
        <v>161</v>
      </c>
      <c r="M55" s="77"/>
      <c r="N55" s="72"/>
      <c r="O55" s="79" t="s">
        <v>301</v>
      </c>
      <c r="P55" s="81">
        <v>43628.794282407405</v>
      </c>
      <c r="Q55" s="79" t="s">
        <v>332</v>
      </c>
      <c r="R55" s="82" t="s">
        <v>353</v>
      </c>
      <c r="S55" s="79" t="s">
        <v>362</v>
      </c>
      <c r="T55" s="79"/>
      <c r="U55" s="79"/>
      <c r="V55" s="82" t="s">
        <v>423</v>
      </c>
      <c r="W55" s="81">
        <v>43628.794282407405</v>
      </c>
      <c r="X55" s="82" t="s">
        <v>479</v>
      </c>
      <c r="Y55" s="79"/>
      <c r="Z55" s="79"/>
      <c r="AA55" s="85" t="s">
        <v>543</v>
      </c>
      <c r="AB55" s="79"/>
      <c r="AC55" s="79" t="b">
        <v>0</v>
      </c>
      <c r="AD55" s="79">
        <v>0</v>
      </c>
      <c r="AE55" s="85" t="s">
        <v>558</v>
      </c>
      <c r="AF55" s="79" t="b">
        <v>0</v>
      </c>
      <c r="AG55" s="79" t="s">
        <v>566</v>
      </c>
      <c r="AH55" s="79"/>
      <c r="AI55" s="85" t="s">
        <v>558</v>
      </c>
      <c r="AJ55" s="79" t="b">
        <v>0</v>
      </c>
      <c r="AK55" s="79">
        <v>7</v>
      </c>
      <c r="AL55" s="85" t="s">
        <v>552</v>
      </c>
      <c r="AM55" s="79" t="s">
        <v>578</v>
      </c>
      <c r="AN55" s="79" t="b">
        <v>0</v>
      </c>
      <c r="AO55" s="85" t="s">
        <v>552</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261</v>
      </c>
      <c r="B56" s="64" t="s">
        <v>262</v>
      </c>
      <c r="C56" s="65"/>
      <c r="D56" s="66"/>
      <c r="E56" s="67"/>
      <c r="F56" s="68"/>
      <c r="G56" s="65"/>
      <c r="H56" s="69"/>
      <c r="I56" s="70"/>
      <c r="J56" s="70"/>
      <c r="K56" s="34" t="s">
        <v>65</v>
      </c>
      <c r="L56" s="77">
        <v>163</v>
      </c>
      <c r="M56" s="77"/>
      <c r="N56" s="72"/>
      <c r="O56" s="79" t="s">
        <v>301</v>
      </c>
      <c r="P56" s="81">
        <v>43629.764328703706</v>
      </c>
      <c r="Q56" s="79" t="s">
        <v>333</v>
      </c>
      <c r="R56" s="82" t="s">
        <v>354</v>
      </c>
      <c r="S56" s="79" t="s">
        <v>362</v>
      </c>
      <c r="T56" s="79"/>
      <c r="U56" s="79"/>
      <c r="V56" s="82" t="s">
        <v>424</v>
      </c>
      <c r="W56" s="81">
        <v>43629.764328703706</v>
      </c>
      <c r="X56" s="82" t="s">
        <v>480</v>
      </c>
      <c r="Y56" s="79"/>
      <c r="Z56" s="79"/>
      <c r="AA56" s="85" t="s">
        <v>544</v>
      </c>
      <c r="AB56" s="79"/>
      <c r="AC56" s="79" t="b">
        <v>0</v>
      </c>
      <c r="AD56" s="79">
        <v>0</v>
      </c>
      <c r="AE56" s="85" t="s">
        <v>558</v>
      </c>
      <c r="AF56" s="79" t="b">
        <v>0</v>
      </c>
      <c r="AG56" s="79" t="s">
        <v>566</v>
      </c>
      <c r="AH56" s="79"/>
      <c r="AI56" s="85" t="s">
        <v>558</v>
      </c>
      <c r="AJ56" s="79" t="b">
        <v>0</v>
      </c>
      <c r="AK56" s="79">
        <v>2</v>
      </c>
      <c r="AL56" s="85" t="s">
        <v>553</v>
      </c>
      <c r="AM56" s="79" t="s">
        <v>572</v>
      </c>
      <c r="AN56" s="79" t="b">
        <v>0</v>
      </c>
      <c r="AO56" s="85" t="s">
        <v>553</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c r="BE56" s="49"/>
      <c r="BF56" s="48"/>
      <c r="BG56" s="49"/>
      <c r="BH56" s="48"/>
      <c r="BI56" s="49"/>
      <c r="BJ56" s="48"/>
      <c r="BK56" s="49"/>
      <c r="BL56" s="48"/>
    </row>
    <row r="57" spans="1:64" ht="15">
      <c r="A57" s="64" t="s">
        <v>262</v>
      </c>
      <c r="B57" s="64" t="s">
        <v>262</v>
      </c>
      <c r="C57" s="65"/>
      <c r="D57" s="66"/>
      <c r="E57" s="67"/>
      <c r="F57" s="68"/>
      <c r="G57" s="65"/>
      <c r="H57" s="69"/>
      <c r="I57" s="70"/>
      <c r="J57" s="70"/>
      <c r="K57" s="34" t="s">
        <v>65</v>
      </c>
      <c r="L57" s="77">
        <v>165</v>
      </c>
      <c r="M57" s="77"/>
      <c r="N57" s="72"/>
      <c r="O57" s="79" t="s">
        <v>176</v>
      </c>
      <c r="P57" s="81">
        <v>43521.823171296295</v>
      </c>
      <c r="Q57" s="79" t="s">
        <v>334</v>
      </c>
      <c r="R57" s="79"/>
      <c r="S57" s="79"/>
      <c r="T57" s="79"/>
      <c r="U57" s="82" t="s">
        <v>375</v>
      </c>
      <c r="V57" s="82" t="s">
        <v>375</v>
      </c>
      <c r="W57" s="81">
        <v>43521.823171296295</v>
      </c>
      <c r="X57" s="82" t="s">
        <v>481</v>
      </c>
      <c r="Y57" s="79"/>
      <c r="Z57" s="79"/>
      <c r="AA57" s="85" t="s">
        <v>545</v>
      </c>
      <c r="AB57" s="79"/>
      <c r="AC57" s="79" t="b">
        <v>0</v>
      </c>
      <c r="AD57" s="79">
        <v>15</v>
      </c>
      <c r="AE57" s="85" t="s">
        <v>558</v>
      </c>
      <c r="AF57" s="79" t="b">
        <v>0</v>
      </c>
      <c r="AG57" s="79" t="s">
        <v>566</v>
      </c>
      <c r="AH57" s="79"/>
      <c r="AI57" s="85" t="s">
        <v>558</v>
      </c>
      <c r="AJ57" s="79" t="b">
        <v>0</v>
      </c>
      <c r="AK57" s="79">
        <v>5</v>
      </c>
      <c r="AL57" s="85" t="s">
        <v>558</v>
      </c>
      <c r="AM57" s="79" t="s">
        <v>574</v>
      </c>
      <c r="AN57" s="79" t="b">
        <v>0</v>
      </c>
      <c r="AO57" s="85" t="s">
        <v>545</v>
      </c>
      <c r="AP57" s="79" t="s">
        <v>580</v>
      </c>
      <c r="AQ57" s="79">
        <v>0</v>
      </c>
      <c r="AR57" s="79">
        <v>0</v>
      </c>
      <c r="AS57" s="79"/>
      <c r="AT57" s="79"/>
      <c r="AU57" s="79"/>
      <c r="AV57" s="79"/>
      <c r="AW57" s="79"/>
      <c r="AX57" s="79"/>
      <c r="AY57" s="79"/>
      <c r="AZ57" s="79"/>
      <c r="BA57">
        <v>6</v>
      </c>
      <c r="BB57" s="78" t="str">
        <f>REPLACE(INDEX(GroupVertices[Group],MATCH(Edges24[[#This Row],[Vertex 1]],GroupVertices[Vertex],0)),1,1,"")</f>
        <v>1</v>
      </c>
      <c r="BC57" s="78" t="str">
        <f>REPLACE(INDEX(GroupVertices[Group],MATCH(Edges24[[#This Row],[Vertex 2]],GroupVertices[Vertex],0)),1,1,"")</f>
        <v>1</v>
      </c>
      <c r="BD57" s="48">
        <v>0</v>
      </c>
      <c r="BE57" s="49">
        <v>0</v>
      </c>
      <c r="BF57" s="48">
        <v>1</v>
      </c>
      <c r="BG57" s="49">
        <v>2.380952380952381</v>
      </c>
      <c r="BH57" s="48">
        <v>0</v>
      </c>
      <c r="BI57" s="49">
        <v>0</v>
      </c>
      <c r="BJ57" s="48">
        <v>41</v>
      </c>
      <c r="BK57" s="49">
        <v>97.61904761904762</v>
      </c>
      <c r="BL57" s="48">
        <v>42</v>
      </c>
    </row>
    <row r="58" spans="1:64" ht="15">
      <c r="A58" s="64" t="s">
        <v>262</v>
      </c>
      <c r="B58" s="64" t="s">
        <v>262</v>
      </c>
      <c r="C58" s="65"/>
      <c r="D58" s="66"/>
      <c r="E58" s="67"/>
      <c r="F58" s="68"/>
      <c r="G58" s="65"/>
      <c r="H58" s="69"/>
      <c r="I58" s="70"/>
      <c r="J58" s="70"/>
      <c r="K58" s="34" t="s">
        <v>65</v>
      </c>
      <c r="L58" s="77">
        <v>166</v>
      </c>
      <c r="M58" s="77"/>
      <c r="N58" s="72"/>
      <c r="O58" s="79" t="s">
        <v>176</v>
      </c>
      <c r="P58" s="81">
        <v>43560.83366898148</v>
      </c>
      <c r="Q58" s="79" t="s">
        <v>335</v>
      </c>
      <c r="R58" s="82" t="s">
        <v>355</v>
      </c>
      <c r="S58" s="79" t="s">
        <v>363</v>
      </c>
      <c r="T58" s="79"/>
      <c r="U58" s="79"/>
      <c r="V58" s="82" t="s">
        <v>425</v>
      </c>
      <c r="W58" s="81">
        <v>43560.83366898148</v>
      </c>
      <c r="X58" s="82" t="s">
        <v>482</v>
      </c>
      <c r="Y58" s="79"/>
      <c r="Z58" s="79"/>
      <c r="AA58" s="85" t="s">
        <v>546</v>
      </c>
      <c r="AB58" s="79"/>
      <c r="AC58" s="79" t="b">
        <v>0</v>
      </c>
      <c r="AD58" s="79">
        <v>1</v>
      </c>
      <c r="AE58" s="85" t="s">
        <v>558</v>
      </c>
      <c r="AF58" s="79" t="b">
        <v>0</v>
      </c>
      <c r="AG58" s="79" t="s">
        <v>566</v>
      </c>
      <c r="AH58" s="79"/>
      <c r="AI58" s="85" t="s">
        <v>558</v>
      </c>
      <c r="AJ58" s="79" t="b">
        <v>0</v>
      </c>
      <c r="AK58" s="79">
        <v>0</v>
      </c>
      <c r="AL58" s="85" t="s">
        <v>558</v>
      </c>
      <c r="AM58" s="79" t="s">
        <v>574</v>
      </c>
      <c r="AN58" s="79" t="b">
        <v>0</v>
      </c>
      <c r="AO58" s="85" t="s">
        <v>546</v>
      </c>
      <c r="AP58" s="79" t="s">
        <v>176</v>
      </c>
      <c r="AQ58" s="79">
        <v>0</v>
      </c>
      <c r="AR58" s="79">
        <v>0</v>
      </c>
      <c r="AS58" s="79"/>
      <c r="AT58" s="79"/>
      <c r="AU58" s="79"/>
      <c r="AV58" s="79"/>
      <c r="AW58" s="79"/>
      <c r="AX58" s="79"/>
      <c r="AY58" s="79"/>
      <c r="AZ58" s="79"/>
      <c r="BA58">
        <v>6</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5</v>
      </c>
      <c r="BK58" s="49">
        <v>100</v>
      </c>
      <c r="BL58" s="48">
        <v>5</v>
      </c>
    </row>
    <row r="59" spans="1:64" ht="15">
      <c r="A59" s="64" t="s">
        <v>262</v>
      </c>
      <c r="B59" s="64" t="s">
        <v>262</v>
      </c>
      <c r="C59" s="65"/>
      <c r="D59" s="66"/>
      <c r="E59" s="67"/>
      <c r="F59" s="68"/>
      <c r="G59" s="65"/>
      <c r="H59" s="69"/>
      <c r="I59" s="70"/>
      <c r="J59" s="70"/>
      <c r="K59" s="34" t="s">
        <v>65</v>
      </c>
      <c r="L59" s="77">
        <v>167</v>
      </c>
      <c r="M59" s="77"/>
      <c r="N59" s="72"/>
      <c r="O59" s="79" t="s">
        <v>176</v>
      </c>
      <c r="P59" s="81">
        <v>43608.77662037037</v>
      </c>
      <c r="Q59" s="82" t="s">
        <v>336</v>
      </c>
      <c r="R59" s="79"/>
      <c r="S59" s="79"/>
      <c r="T59" s="79"/>
      <c r="U59" s="82" t="s">
        <v>374</v>
      </c>
      <c r="V59" s="82" t="s">
        <v>374</v>
      </c>
      <c r="W59" s="81">
        <v>43608.77662037037</v>
      </c>
      <c r="X59" s="82" t="s">
        <v>483</v>
      </c>
      <c r="Y59" s="79"/>
      <c r="Z59" s="79"/>
      <c r="AA59" s="85" t="s">
        <v>547</v>
      </c>
      <c r="AB59" s="79"/>
      <c r="AC59" s="79" t="b">
        <v>0</v>
      </c>
      <c r="AD59" s="79">
        <v>2</v>
      </c>
      <c r="AE59" s="85" t="s">
        <v>558</v>
      </c>
      <c r="AF59" s="79" t="b">
        <v>0</v>
      </c>
      <c r="AG59" s="79" t="s">
        <v>567</v>
      </c>
      <c r="AH59" s="79"/>
      <c r="AI59" s="85" t="s">
        <v>558</v>
      </c>
      <c r="AJ59" s="79" t="b">
        <v>0</v>
      </c>
      <c r="AK59" s="79">
        <v>3</v>
      </c>
      <c r="AL59" s="85" t="s">
        <v>558</v>
      </c>
      <c r="AM59" s="79" t="s">
        <v>574</v>
      </c>
      <c r="AN59" s="79" t="b">
        <v>0</v>
      </c>
      <c r="AO59" s="85" t="s">
        <v>547</v>
      </c>
      <c r="AP59" s="79" t="s">
        <v>176</v>
      </c>
      <c r="AQ59" s="79">
        <v>0</v>
      </c>
      <c r="AR59" s="79">
        <v>0</v>
      </c>
      <c r="AS59" s="79"/>
      <c r="AT59" s="79"/>
      <c r="AU59" s="79"/>
      <c r="AV59" s="79"/>
      <c r="AW59" s="79"/>
      <c r="AX59" s="79"/>
      <c r="AY59" s="79"/>
      <c r="AZ59" s="79"/>
      <c r="BA59">
        <v>6</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0</v>
      </c>
      <c r="BK59" s="49">
        <v>0</v>
      </c>
      <c r="BL59" s="48">
        <v>0</v>
      </c>
    </row>
    <row r="60" spans="1:64" ht="15">
      <c r="A60" s="64" t="s">
        <v>262</v>
      </c>
      <c r="B60" s="64" t="s">
        <v>262</v>
      </c>
      <c r="C60" s="65"/>
      <c r="D60" s="66"/>
      <c r="E60" s="67"/>
      <c r="F60" s="68"/>
      <c r="G60" s="65"/>
      <c r="H60" s="69"/>
      <c r="I60" s="70"/>
      <c r="J60" s="70"/>
      <c r="K60" s="34" t="s">
        <v>65</v>
      </c>
      <c r="L60" s="77">
        <v>168</v>
      </c>
      <c r="M60" s="77"/>
      <c r="N60" s="72"/>
      <c r="O60" s="79" t="s">
        <v>176</v>
      </c>
      <c r="P60" s="81">
        <v>43613.83672453704</v>
      </c>
      <c r="Q60" s="79" t="s">
        <v>337</v>
      </c>
      <c r="R60" s="82" t="s">
        <v>350</v>
      </c>
      <c r="S60" s="79" t="s">
        <v>360</v>
      </c>
      <c r="T60" s="79"/>
      <c r="U60" s="82" t="s">
        <v>376</v>
      </c>
      <c r="V60" s="82" t="s">
        <v>376</v>
      </c>
      <c r="W60" s="81">
        <v>43613.83672453704</v>
      </c>
      <c r="X60" s="82" t="s">
        <v>484</v>
      </c>
      <c r="Y60" s="79"/>
      <c r="Z60" s="79"/>
      <c r="AA60" s="85" t="s">
        <v>548</v>
      </c>
      <c r="AB60" s="79"/>
      <c r="AC60" s="79" t="b">
        <v>0</v>
      </c>
      <c r="AD60" s="79">
        <v>2</v>
      </c>
      <c r="AE60" s="85" t="s">
        <v>558</v>
      </c>
      <c r="AF60" s="79" t="b">
        <v>0</v>
      </c>
      <c r="AG60" s="79" t="s">
        <v>566</v>
      </c>
      <c r="AH60" s="79"/>
      <c r="AI60" s="85" t="s">
        <v>558</v>
      </c>
      <c r="AJ60" s="79" t="b">
        <v>0</v>
      </c>
      <c r="AK60" s="79">
        <v>0</v>
      </c>
      <c r="AL60" s="85" t="s">
        <v>558</v>
      </c>
      <c r="AM60" s="79" t="s">
        <v>574</v>
      </c>
      <c r="AN60" s="79" t="b">
        <v>0</v>
      </c>
      <c r="AO60" s="85" t="s">
        <v>548</v>
      </c>
      <c r="AP60" s="79" t="s">
        <v>176</v>
      </c>
      <c r="AQ60" s="79">
        <v>0</v>
      </c>
      <c r="AR60" s="79">
        <v>0</v>
      </c>
      <c r="AS60" s="79"/>
      <c r="AT60" s="79"/>
      <c r="AU60" s="79"/>
      <c r="AV60" s="79"/>
      <c r="AW60" s="79"/>
      <c r="AX60" s="79"/>
      <c r="AY60" s="79"/>
      <c r="AZ60" s="79"/>
      <c r="BA60">
        <v>6</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15</v>
      </c>
      <c r="BK60" s="49">
        <v>100</v>
      </c>
      <c r="BL60" s="48">
        <v>15</v>
      </c>
    </row>
    <row r="61" spans="1:64" ht="15">
      <c r="A61" s="64" t="s">
        <v>262</v>
      </c>
      <c r="B61" s="64" t="s">
        <v>262</v>
      </c>
      <c r="C61" s="65"/>
      <c r="D61" s="66"/>
      <c r="E61" s="67"/>
      <c r="F61" s="68"/>
      <c r="G61" s="65"/>
      <c r="H61" s="69"/>
      <c r="I61" s="70"/>
      <c r="J61" s="70"/>
      <c r="K61" s="34" t="s">
        <v>65</v>
      </c>
      <c r="L61" s="77">
        <v>169</v>
      </c>
      <c r="M61" s="77"/>
      <c r="N61" s="72"/>
      <c r="O61" s="79" t="s">
        <v>176</v>
      </c>
      <c r="P61" s="81">
        <v>43613.83896990741</v>
      </c>
      <c r="Q61" s="79" t="s">
        <v>338</v>
      </c>
      <c r="R61" s="79"/>
      <c r="S61" s="79"/>
      <c r="T61" s="79"/>
      <c r="U61" s="79"/>
      <c r="V61" s="82" t="s">
        <v>425</v>
      </c>
      <c r="W61" s="81">
        <v>43613.83896990741</v>
      </c>
      <c r="X61" s="82" t="s">
        <v>485</v>
      </c>
      <c r="Y61" s="79"/>
      <c r="Z61" s="79"/>
      <c r="AA61" s="85" t="s">
        <v>549</v>
      </c>
      <c r="AB61" s="85" t="s">
        <v>548</v>
      </c>
      <c r="AC61" s="79" t="b">
        <v>0</v>
      </c>
      <c r="AD61" s="79">
        <v>0</v>
      </c>
      <c r="AE61" s="85" t="s">
        <v>560</v>
      </c>
      <c r="AF61" s="79" t="b">
        <v>0</v>
      </c>
      <c r="AG61" s="79" t="s">
        <v>566</v>
      </c>
      <c r="AH61" s="79"/>
      <c r="AI61" s="85" t="s">
        <v>558</v>
      </c>
      <c r="AJ61" s="79" t="b">
        <v>0</v>
      </c>
      <c r="AK61" s="79">
        <v>0</v>
      </c>
      <c r="AL61" s="85" t="s">
        <v>558</v>
      </c>
      <c r="AM61" s="79" t="s">
        <v>574</v>
      </c>
      <c r="AN61" s="79" t="b">
        <v>0</v>
      </c>
      <c r="AO61" s="85" t="s">
        <v>548</v>
      </c>
      <c r="AP61" s="79" t="s">
        <v>176</v>
      </c>
      <c r="AQ61" s="79">
        <v>0</v>
      </c>
      <c r="AR61" s="79">
        <v>0</v>
      </c>
      <c r="AS61" s="79"/>
      <c r="AT61" s="79"/>
      <c r="AU61" s="79"/>
      <c r="AV61" s="79"/>
      <c r="AW61" s="79"/>
      <c r="AX61" s="79"/>
      <c r="AY61" s="79"/>
      <c r="AZ61" s="79"/>
      <c r="BA61">
        <v>6</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8</v>
      </c>
      <c r="BK61" s="49">
        <v>100</v>
      </c>
      <c r="BL61" s="48">
        <v>8</v>
      </c>
    </row>
    <row r="62" spans="1:64" ht="15">
      <c r="A62" s="64" t="s">
        <v>262</v>
      </c>
      <c r="B62" s="64" t="s">
        <v>262</v>
      </c>
      <c r="C62" s="65"/>
      <c r="D62" s="66"/>
      <c r="E62" s="67"/>
      <c r="F62" s="68"/>
      <c r="G62" s="65"/>
      <c r="H62" s="69"/>
      <c r="I62" s="70"/>
      <c r="J62" s="70"/>
      <c r="K62" s="34" t="s">
        <v>65</v>
      </c>
      <c r="L62" s="77">
        <v>170</v>
      </c>
      <c r="M62" s="77"/>
      <c r="N62" s="72"/>
      <c r="O62" s="79" t="s">
        <v>176</v>
      </c>
      <c r="P62" s="81">
        <v>43615.796261574076</v>
      </c>
      <c r="Q62" s="82" t="s">
        <v>339</v>
      </c>
      <c r="R62" s="82" t="s">
        <v>356</v>
      </c>
      <c r="S62" s="79" t="s">
        <v>364</v>
      </c>
      <c r="T62" s="79"/>
      <c r="U62" s="79"/>
      <c r="V62" s="82" t="s">
        <v>425</v>
      </c>
      <c r="W62" s="81">
        <v>43615.796261574076</v>
      </c>
      <c r="X62" s="82" t="s">
        <v>486</v>
      </c>
      <c r="Y62" s="79"/>
      <c r="Z62" s="79"/>
      <c r="AA62" s="85" t="s">
        <v>550</v>
      </c>
      <c r="AB62" s="79"/>
      <c r="AC62" s="79" t="b">
        <v>0</v>
      </c>
      <c r="AD62" s="79">
        <v>0</v>
      </c>
      <c r="AE62" s="85" t="s">
        <v>558</v>
      </c>
      <c r="AF62" s="79" t="b">
        <v>0</v>
      </c>
      <c r="AG62" s="79" t="s">
        <v>567</v>
      </c>
      <c r="AH62" s="79"/>
      <c r="AI62" s="85" t="s">
        <v>558</v>
      </c>
      <c r="AJ62" s="79" t="b">
        <v>0</v>
      </c>
      <c r="AK62" s="79">
        <v>0</v>
      </c>
      <c r="AL62" s="85" t="s">
        <v>558</v>
      </c>
      <c r="AM62" s="79" t="s">
        <v>574</v>
      </c>
      <c r="AN62" s="79" t="b">
        <v>0</v>
      </c>
      <c r="AO62" s="85" t="s">
        <v>550</v>
      </c>
      <c r="AP62" s="79" t="s">
        <v>176</v>
      </c>
      <c r="AQ62" s="79">
        <v>0</v>
      </c>
      <c r="AR62" s="79">
        <v>0</v>
      </c>
      <c r="AS62" s="79"/>
      <c r="AT62" s="79"/>
      <c r="AU62" s="79"/>
      <c r="AV62" s="79"/>
      <c r="AW62" s="79"/>
      <c r="AX62" s="79"/>
      <c r="AY62" s="79"/>
      <c r="AZ62" s="79"/>
      <c r="BA62">
        <v>6</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0</v>
      </c>
      <c r="BK62" s="49">
        <v>0</v>
      </c>
      <c r="BL62" s="48">
        <v>0</v>
      </c>
    </row>
    <row r="63" spans="1:64" ht="15">
      <c r="A63" s="64" t="s">
        <v>263</v>
      </c>
      <c r="B63" s="64" t="s">
        <v>262</v>
      </c>
      <c r="C63" s="65"/>
      <c r="D63" s="66"/>
      <c r="E63" s="67"/>
      <c r="F63" s="68"/>
      <c r="G63" s="65"/>
      <c r="H63" s="69"/>
      <c r="I63" s="70"/>
      <c r="J63" s="70"/>
      <c r="K63" s="34" t="s">
        <v>65</v>
      </c>
      <c r="L63" s="77">
        <v>171</v>
      </c>
      <c r="M63" s="77"/>
      <c r="N63" s="72"/>
      <c r="O63" s="79" t="s">
        <v>301</v>
      </c>
      <c r="P63" s="81">
        <v>43587.73616898148</v>
      </c>
      <c r="Q63" s="79" t="s">
        <v>340</v>
      </c>
      <c r="R63" s="79"/>
      <c r="S63" s="79"/>
      <c r="T63" s="79" t="s">
        <v>370</v>
      </c>
      <c r="U63" s="82" t="s">
        <v>377</v>
      </c>
      <c r="V63" s="82" t="s">
        <v>377</v>
      </c>
      <c r="W63" s="81">
        <v>43587.73616898148</v>
      </c>
      <c r="X63" s="82" t="s">
        <v>487</v>
      </c>
      <c r="Y63" s="79"/>
      <c r="Z63" s="79"/>
      <c r="AA63" s="85" t="s">
        <v>551</v>
      </c>
      <c r="AB63" s="79"/>
      <c r="AC63" s="79" t="b">
        <v>0</v>
      </c>
      <c r="AD63" s="79">
        <v>53</v>
      </c>
      <c r="AE63" s="85" t="s">
        <v>558</v>
      </c>
      <c r="AF63" s="79" t="b">
        <v>0</v>
      </c>
      <c r="AG63" s="79" t="s">
        <v>566</v>
      </c>
      <c r="AH63" s="79"/>
      <c r="AI63" s="85" t="s">
        <v>558</v>
      </c>
      <c r="AJ63" s="79" t="b">
        <v>0</v>
      </c>
      <c r="AK63" s="79">
        <v>22</v>
      </c>
      <c r="AL63" s="85" t="s">
        <v>558</v>
      </c>
      <c r="AM63" s="79" t="s">
        <v>579</v>
      </c>
      <c r="AN63" s="79" t="b">
        <v>0</v>
      </c>
      <c r="AO63" s="85" t="s">
        <v>551</v>
      </c>
      <c r="AP63" s="79" t="s">
        <v>176</v>
      </c>
      <c r="AQ63" s="79">
        <v>0</v>
      </c>
      <c r="AR63" s="79">
        <v>0</v>
      </c>
      <c r="AS63" s="79"/>
      <c r="AT63" s="79"/>
      <c r="AU63" s="79"/>
      <c r="AV63" s="79"/>
      <c r="AW63" s="79"/>
      <c r="AX63" s="79"/>
      <c r="AY63" s="79"/>
      <c r="AZ63" s="79"/>
      <c r="BA63">
        <v>3</v>
      </c>
      <c r="BB63" s="78" t="str">
        <f>REPLACE(INDEX(GroupVertices[Group],MATCH(Edges24[[#This Row],[Vertex 1]],GroupVertices[Vertex],0)),1,1,"")</f>
        <v>1</v>
      </c>
      <c r="BC63" s="78" t="str">
        <f>REPLACE(INDEX(GroupVertices[Group],MATCH(Edges24[[#This Row],[Vertex 2]],GroupVertices[Vertex],0)),1,1,"")</f>
        <v>1</v>
      </c>
      <c r="BD63" s="48">
        <v>1</v>
      </c>
      <c r="BE63" s="49">
        <v>2.5</v>
      </c>
      <c r="BF63" s="48">
        <v>1</v>
      </c>
      <c r="BG63" s="49">
        <v>2.5</v>
      </c>
      <c r="BH63" s="48">
        <v>0</v>
      </c>
      <c r="BI63" s="49">
        <v>0</v>
      </c>
      <c r="BJ63" s="48">
        <v>38</v>
      </c>
      <c r="BK63" s="49">
        <v>95</v>
      </c>
      <c r="BL63" s="48">
        <v>40</v>
      </c>
    </row>
    <row r="64" spans="1:64" ht="15">
      <c r="A64" s="64" t="s">
        <v>263</v>
      </c>
      <c r="B64" s="64" t="s">
        <v>262</v>
      </c>
      <c r="C64" s="65"/>
      <c r="D64" s="66"/>
      <c r="E64" s="67"/>
      <c r="F64" s="68"/>
      <c r="G64" s="65"/>
      <c r="H64" s="69"/>
      <c r="I64" s="70"/>
      <c r="J64" s="70"/>
      <c r="K64" s="34" t="s">
        <v>65</v>
      </c>
      <c r="L64" s="77">
        <v>172</v>
      </c>
      <c r="M64" s="77"/>
      <c r="N64" s="72"/>
      <c r="O64" s="79" t="s">
        <v>301</v>
      </c>
      <c r="P64" s="81">
        <v>43627.77783564815</v>
      </c>
      <c r="Q64" s="79" t="s">
        <v>341</v>
      </c>
      <c r="R64" s="82" t="s">
        <v>353</v>
      </c>
      <c r="S64" s="79" t="s">
        <v>362</v>
      </c>
      <c r="T64" s="79"/>
      <c r="U64" s="82" t="s">
        <v>378</v>
      </c>
      <c r="V64" s="82" t="s">
        <v>378</v>
      </c>
      <c r="W64" s="81">
        <v>43627.77783564815</v>
      </c>
      <c r="X64" s="82" t="s">
        <v>488</v>
      </c>
      <c r="Y64" s="79"/>
      <c r="Z64" s="79"/>
      <c r="AA64" s="85" t="s">
        <v>552</v>
      </c>
      <c r="AB64" s="79"/>
      <c r="AC64" s="79" t="b">
        <v>0</v>
      </c>
      <c r="AD64" s="79">
        <v>7</v>
      </c>
      <c r="AE64" s="85" t="s">
        <v>558</v>
      </c>
      <c r="AF64" s="79" t="b">
        <v>0</v>
      </c>
      <c r="AG64" s="79" t="s">
        <v>566</v>
      </c>
      <c r="AH64" s="79"/>
      <c r="AI64" s="85" t="s">
        <v>558</v>
      </c>
      <c r="AJ64" s="79" t="b">
        <v>0</v>
      </c>
      <c r="AK64" s="79">
        <v>6</v>
      </c>
      <c r="AL64" s="85" t="s">
        <v>558</v>
      </c>
      <c r="AM64" s="79" t="s">
        <v>579</v>
      </c>
      <c r="AN64" s="79" t="b">
        <v>0</v>
      </c>
      <c r="AO64" s="85" t="s">
        <v>552</v>
      </c>
      <c r="AP64" s="79" t="s">
        <v>176</v>
      </c>
      <c r="AQ64" s="79">
        <v>0</v>
      </c>
      <c r="AR64" s="79">
        <v>0</v>
      </c>
      <c r="AS64" s="79"/>
      <c r="AT64" s="79"/>
      <c r="AU64" s="79"/>
      <c r="AV64" s="79"/>
      <c r="AW64" s="79"/>
      <c r="AX64" s="79"/>
      <c r="AY64" s="79"/>
      <c r="AZ64" s="79"/>
      <c r="BA64">
        <v>3</v>
      </c>
      <c r="BB64" s="78" t="str">
        <f>REPLACE(INDEX(GroupVertices[Group],MATCH(Edges24[[#This Row],[Vertex 1]],GroupVertices[Vertex],0)),1,1,"")</f>
        <v>1</v>
      </c>
      <c r="BC64" s="78" t="str">
        <f>REPLACE(INDEX(GroupVertices[Group],MATCH(Edges24[[#This Row],[Vertex 2]],GroupVertices[Vertex],0)),1,1,"")</f>
        <v>1</v>
      </c>
      <c r="BD64" s="48">
        <v>1</v>
      </c>
      <c r="BE64" s="49">
        <v>2.7777777777777777</v>
      </c>
      <c r="BF64" s="48">
        <v>1</v>
      </c>
      <c r="BG64" s="49">
        <v>2.7777777777777777</v>
      </c>
      <c r="BH64" s="48">
        <v>0</v>
      </c>
      <c r="BI64" s="49">
        <v>0</v>
      </c>
      <c r="BJ64" s="48">
        <v>34</v>
      </c>
      <c r="BK64" s="49">
        <v>94.44444444444444</v>
      </c>
      <c r="BL64" s="48">
        <v>36</v>
      </c>
    </row>
    <row r="65" spans="1:64" ht="15">
      <c r="A65" s="64" t="s">
        <v>263</v>
      </c>
      <c r="B65" s="64" t="s">
        <v>262</v>
      </c>
      <c r="C65" s="65"/>
      <c r="D65" s="66"/>
      <c r="E65" s="67"/>
      <c r="F65" s="68"/>
      <c r="G65" s="65"/>
      <c r="H65" s="69"/>
      <c r="I65" s="70"/>
      <c r="J65" s="70"/>
      <c r="K65" s="34" t="s">
        <v>65</v>
      </c>
      <c r="L65" s="77">
        <v>173</v>
      </c>
      <c r="M65" s="77"/>
      <c r="N65" s="72"/>
      <c r="O65" s="79" t="s">
        <v>301</v>
      </c>
      <c r="P65" s="81">
        <v>43629.76394675926</v>
      </c>
      <c r="Q65" s="79" t="s">
        <v>342</v>
      </c>
      <c r="R65" s="82" t="s">
        <v>354</v>
      </c>
      <c r="S65" s="79" t="s">
        <v>362</v>
      </c>
      <c r="T65" s="79" t="s">
        <v>371</v>
      </c>
      <c r="U65" s="82" t="s">
        <v>379</v>
      </c>
      <c r="V65" s="82" t="s">
        <v>379</v>
      </c>
      <c r="W65" s="81">
        <v>43629.76394675926</v>
      </c>
      <c r="X65" s="82" t="s">
        <v>489</v>
      </c>
      <c r="Y65" s="79"/>
      <c r="Z65" s="79"/>
      <c r="AA65" s="85" t="s">
        <v>553</v>
      </c>
      <c r="AB65" s="79"/>
      <c r="AC65" s="79" t="b">
        <v>0</v>
      </c>
      <c r="AD65" s="79">
        <v>5</v>
      </c>
      <c r="AE65" s="85" t="s">
        <v>558</v>
      </c>
      <c r="AF65" s="79" t="b">
        <v>0</v>
      </c>
      <c r="AG65" s="79" t="s">
        <v>566</v>
      </c>
      <c r="AH65" s="79"/>
      <c r="AI65" s="85" t="s">
        <v>558</v>
      </c>
      <c r="AJ65" s="79" t="b">
        <v>0</v>
      </c>
      <c r="AK65" s="79">
        <v>2</v>
      </c>
      <c r="AL65" s="85" t="s">
        <v>558</v>
      </c>
      <c r="AM65" s="79" t="s">
        <v>579</v>
      </c>
      <c r="AN65" s="79" t="b">
        <v>0</v>
      </c>
      <c r="AO65" s="85" t="s">
        <v>553</v>
      </c>
      <c r="AP65" s="79" t="s">
        <v>176</v>
      </c>
      <c r="AQ65" s="79">
        <v>0</v>
      </c>
      <c r="AR65" s="79">
        <v>0</v>
      </c>
      <c r="AS65" s="79"/>
      <c r="AT65" s="79"/>
      <c r="AU65" s="79"/>
      <c r="AV65" s="79"/>
      <c r="AW65" s="79"/>
      <c r="AX65" s="79"/>
      <c r="AY65" s="79"/>
      <c r="AZ65" s="79"/>
      <c r="BA65">
        <v>3</v>
      </c>
      <c r="BB65" s="78" t="str">
        <f>REPLACE(INDEX(GroupVertices[Group],MATCH(Edges24[[#This Row],[Vertex 1]],GroupVertices[Vertex],0)),1,1,"")</f>
        <v>1</v>
      </c>
      <c r="BC65" s="78" t="str">
        <f>REPLACE(INDEX(GroupVertices[Group],MATCH(Edges24[[#This Row],[Vertex 2]],GroupVertices[Vertex],0)),1,1,"")</f>
        <v>1</v>
      </c>
      <c r="BD65" s="48">
        <v>2</v>
      </c>
      <c r="BE65" s="49">
        <v>5.405405405405405</v>
      </c>
      <c r="BF65" s="48">
        <v>0</v>
      </c>
      <c r="BG65" s="49">
        <v>0</v>
      </c>
      <c r="BH65" s="48">
        <v>0</v>
      </c>
      <c r="BI65" s="49">
        <v>0</v>
      </c>
      <c r="BJ65" s="48">
        <v>35</v>
      </c>
      <c r="BK65" s="49">
        <v>94.5945945945946</v>
      </c>
      <c r="BL65" s="48">
        <v>37</v>
      </c>
    </row>
    <row r="66" spans="1:64" ht="15">
      <c r="A66" s="64" t="s">
        <v>264</v>
      </c>
      <c r="B66" s="64" t="s">
        <v>262</v>
      </c>
      <c r="C66" s="65"/>
      <c r="D66" s="66"/>
      <c r="E66" s="67"/>
      <c r="F66" s="68"/>
      <c r="G66" s="65"/>
      <c r="H66" s="69"/>
      <c r="I66" s="70"/>
      <c r="J66" s="70"/>
      <c r="K66" s="34" t="s">
        <v>65</v>
      </c>
      <c r="L66" s="77">
        <v>174</v>
      </c>
      <c r="M66" s="77"/>
      <c r="N66" s="72"/>
      <c r="O66" s="79" t="s">
        <v>301</v>
      </c>
      <c r="P66" s="81">
        <v>43629.8315162037</v>
      </c>
      <c r="Q66" s="79" t="s">
        <v>333</v>
      </c>
      <c r="R66" s="82" t="s">
        <v>354</v>
      </c>
      <c r="S66" s="79" t="s">
        <v>362</v>
      </c>
      <c r="T66" s="79"/>
      <c r="U66" s="79"/>
      <c r="V66" s="82" t="s">
        <v>426</v>
      </c>
      <c r="W66" s="81">
        <v>43629.8315162037</v>
      </c>
      <c r="X66" s="82" t="s">
        <v>490</v>
      </c>
      <c r="Y66" s="79"/>
      <c r="Z66" s="79"/>
      <c r="AA66" s="85" t="s">
        <v>554</v>
      </c>
      <c r="AB66" s="79"/>
      <c r="AC66" s="79" t="b">
        <v>0</v>
      </c>
      <c r="AD66" s="79">
        <v>0</v>
      </c>
      <c r="AE66" s="85" t="s">
        <v>558</v>
      </c>
      <c r="AF66" s="79" t="b">
        <v>0</v>
      </c>
      <c r="AG66" s="79" t="s">
        <v>566</v>
      </c>
      <c r="AH66" s="79"/>
      <c r="AI66" s="85" t="s">
        <v>558</v>
      </c>
      <c r="AJ66" s="79" t="b">
        <v>0</v>
      </c>
      <c r="AK66" s="79">
        <v>2</v>
      </c>
      <c r="AL66" s="85" t="s">
        <v>553</v>
      </c>
      <c r="AM66" s="79" t="s">
        <v>577</v>
      </c>
      <c r="AN66" s="79" t="b">
        <v>0</v>
      </c>
      <c r="AO66" s="85" t="s">
        <v>553</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hyperlinks>
    <hyperlink ref="Q59" r:id="rId1" display="https://t.co/Kxf9FUkP0z"/>
    <hyperlink ref="Q62" r:id="rId2" display="https://t.co/iVxDAMjb6R"/>
    <hyperlink ref="R3" r:id="rId3" display="https://twitter.com/i/web/status/1115779436845129728"/>
    <hyperlink ref="R5" r:id="rId4" display="https://twitter.com/i/web/status/1115994084034871297"/>
    <hyperlink ref="R7" r:id="rId5" display="https://twitter.com/i/web/status/1116430141629112323"/>
    <hyperlink ref="R33" r:id="rId6" display="https://www.facebook.com/login/?next=https%3A%2F%2Fwww.facebook.com%2Fgroups%2F359576118008076%2F"/>
    <hyperlink ref="R36" r:id="rId7" display="https://twitter.com/i/web/status/1116145920872263680"/>
    <hyperlink ref="R37" r:id="rId8" display="https://www.instagram.com/p/Bx0KBDNBYXTAnzpmgx1d7Wjx9qirchn7ehVE0w0/?igshid=3ic0aw31l2wf"/>
    <hyperlink ref="R45" r:id="rId9" display="https://www.instagram.com/p/BvzrnJ-nU3brR15EzVdoC3uImbThQomb8niDfM0/?utm_source=ig_twitter_share&amp;igshid=4o01nc3wapdm"/>
    <hyperlink ref="R47" r:id="rId10" display="https://infocastinc.com/event/cannabis-compliance-west/"/>
    <hyperlink ref="R49" r:id="rId11" display="https://www.linkedin.com/feed/update/urn:li:activity:6539937011296411650"/>
    <hyperlink ref="R50" r:id="rId12" display="https://twitter.com/steephilllab/status/1062084485666136064"/>
    <hyperlink ref="R52" r:id="rId13" display="https://cannabisaficionado.com/thca/"/>
    <hyperlink ref="R53" r:id="rId14" display="https://cannabisaficionado.com/thca/"/>
    <hyperlink ref="R54" r:id="rId15" display="https://cannabisaficionado.com/thca/"/>
    <hyperlink ref="R55" r:id="rId16" display="https://cannabisaficionado.com/thca/"/>
    <hyperlink ref="R56" r:id="rId17" display="https://cannabisaficionado.com/cbn/"/>
    <hyperlink ref="R58" r:id="rId18" display="https://www.cannabisscienceconference.com/program-and-speakers/"/>
    <hyperlink ref="R60" r:id="rId19" display="https://infocastinc.com/event/cannabis-compliance-west/"/>
    <hyperlink ref="R62" r:id="rId20" display="https://www.forbes.com/sites/andrebourque/2019/05/30/game-of-genomes-the-battle-for-the-king-of-cannabis-strains-is-just-heating-up/#3ef5859111b1"/>
    <hyperlink ref="R64" r:id="rId21" display="https://cannabisaficionado.com/thca/"/>
    <hyperlink ref="R65" r:id="rId22" display="https://cannabisaficionado.com/cbn/"/>
    <hyperlink ref="R66" r:id="rId23" display="https://cannabisaficionado.com/cbn/"/>
    <hyperlink ref="U18" r:id="rId24" display="https://pbs.twimg.com/media/D5ngmSOWsAAiEtd.jpg"/>
    <hyperlink ref="U22" r:id="rId25" display="https://pbs.twimg.com/tweet_video_thumb/D5o7AQdXkAIm1tr.jpg"/>
    <hyperlink ref="U38" r:id="rId26" display="https://pbs.twimg.com/media/D7Rb5dAVUAAWs5w.jpg"/>
    <hyperlink ref="U39" r:id="rId27" display="https://pbs.twimg.com/media/D7Rb5dAVUAAWs5w.jpg"/>
    <hyperlink ref="U40" r:id="rId28" display="https://pbs.twimg.com/media/D7Rb5dAVUAAWs5w.jpg"/>
    <hyperlink ref="U57" r:id="rId29" display="https://pbs.twimg.com/media/D0Ro7QmUcAEml4V.jpg"/>
    <hyperlink ref="U59" r:id="rId30" display="https://pbs.twimg.com/media/D7Rb5dAVUAAWs5w.jpg"/>
    <hyperlink ref="U60" r:id="rId31" display="https://pbs.twimg.com/media/D7rfpLQUEAAPrnf.jpg"/>
    <hyperlink ref="U63" r:id="rId32" display="https://pbs.twimg.com/media/D5lFLzTXkAA78pc.jpg"/>
    <hyperlink ref="U64" r:id="rId33" display="https://pbs.twimg.com/media/D8zSgiJWsAA8jMv.jpg"/>
    <hyperlink ref="U65" r:id="rId34" display="https://pbs.twimg.com/media/D89hHXpWsAAUcid.jpg"/>
    <hyperlink ref="V3" r:id="rId35" display="http://pbs.twimg.com/profile_images/1027555025726271488/p98X8m7B_normal.jpg"/>
    <hyperlink ref="V4" r:id="rId36" display="http://pbs.twimg.com/profile_images/1121413429326118912/LuCPx8ek_normal.jpg"/>
    <hyperlink ref="V5" r:id="rId37" display="http://pbs.twimg.com/profile_images/899808191231471622/1nPti07A_normal.jpg"/>
    <hyperlink ref="V6" r:id="rId38" display="http://pbs.twimg.com/profile_images/904785489630072832/3bT4GuW9_normal.jpg"/>
    <hyperlink ref="V7" r:id="rId39" display="http://pbs.twimg.com/profile_images/892812042792566785/aCAQLhQr_normal.jpg"/>
    <hyperlink ref="V8" r:id="rId40" display="http://pbs.twimg.com/profile_images/1043966395921444866/dNKpt2UI_normal.jpg"/>
    <hyperlink ref="V9" r:id="rId41" display="http://pbs.twimg.com/profile_images/1033678414077669376/4DwEQZIi_normal.jpg"/>
    <hyperlink ref="V10" r:id="rId42" display="http://pbs.twimg.com/profile_images/1120737776020918272/aVEDXABc_normal.jpg"/>
    <hyperlink ref="V11" r:id="rId43" display="http://pbs.twimg.com/profile_images/1136022564503994368/DYkynSy__normal.jpg"/>
    <hyperlink ref="V12" r:id="rId44" display="http://pbs.twimg.com/profile_images/917169295519444992/5Dm1cIiY_normal.jpg"/>
    <hyperlink ref="V13" r:id="rId45" display="http://pbs.twimg.com/profile_images/905149991332831232/kaeIBpUZ_normal.jpg"/>
    <hyperlink ref="V14" r:id="rId46" display="http://pbs.twimg.com/profile_images/1081200909357645825/avAofQXu_normal.jpg"/>
    <hyperlink ref="V15" r:id="rId47" display="http://pbs.twimg.com/profile_images/1081200909357645825/avAofQXu_normal.jpg"/>
    <hyperlink ref="V16" r:id="rId48" display="http://pbs.twimg.com/profile_images/1068289707870547968/AIFytT5S_normal.jpg"/>
    <hyperlink ref="V17" r:id="rId49" display="http://pbs.twimg.com/profile_images/966096818797871106/4LnjR0Q1_normal.jpg"/>
    <hyperlink ref="V18" r:id="rId50" display="https://pbs.twimg.com/media/D5ngmSOWsAAiEtd.jpg"/>
    <hyperlink ref="V19" r:id="rId51" display="http://pbs.twimg.com/profile_images/1015581831641620480/L-k1GXmG_normal.jpg"/>
    <hyperlink ref="V20" r:id="rId52" display="http://pbs.twimg.com/profile_images/1825299861/IMG_2180_normal.JPG"/>
    <hyperlink ref="V21" r:id="rId53" display="http://pbs.twimg.com/profile_images/974117977099444224/SlvEOV8-_normal.jpg"/>
    <hyperlink ref="V22" r:id="rId54" display="https://pbs.twimg.com/tweet_video_thumb/D5o7AQdXkAIm1tr.jpg"/>
    <hyperlink ref="V23" r:id="rId55" display="http://pbs.twimg.com/profile_images/1111212527806005248/3rz2z0nx_normal.jpg"/>
    <hyperlink ref="V24" r:id="rId56" display="http://pbs.twimg.com/profile_images/661974734096039936/9OXx0hfX_normal.jpg"/>
    <hyperlink ref="V25" r:id="rId57" display="http://pbs.twimg.com/profile_images/1063139971891048448/QSO9BNVr_normal.jpg"/>
    <hyperlink ref="V26" r:id="rId58" display="http://pbs.twimg.com/profile_images/1124310264764039168/fx2zeEbq_normal.png"/>
    <hyperlink ref="V27" r:id="rId59" display="http://pbs.twimg.com/profile_images/1065662047021658112/HWuAjtEy_normal.jpg"/>
    <hyperlink ref="V28" r:id="rId60" display="http://abs.twimg.com/sticky/default_profile_images/default_profile_normal.png"/>
    <hyperlink ref="V29" r:id="rId61" display="http://pbs.twimg.com/profile_images/1083828547276468224/QvSQYBj-_normal.jpg"/>
    <hyperlink ref="V30" r:id="rId62" display="http://pbs.twimg.com/profile_images/2123487216/Rick._normal.jpeg"/>
    <hyperlink ref="V31" r:id="rId63" display="http://pbs.twimg.com/profile_images/705628134448635904/-rDba4DR_normal.jpg"/>
    <hyperlink ref="V32" r:id="rId64" display="http://pbs.twimg.com/profile_images/1122271386565611520/3jN5AD-g_normal.png"/>
    <hyperlink ref="V33" r:id="rId65" display="http://pbs.twimg.com/profile_images/1121692412013756416/qDPMxLKF_normal.jpg"/>
    <hyperlink ref="V34" r:id="rId66" display="http://pbs.twimg.com/profile_images/1124091972208287744/9gof1gFD_normal.jpg"/>
    <hyperlink ref="V35" r:id="rId67" display="http://pbs.twimg.com/profile_images/1072311507730472960/HskUvjAQ_normal.jpg"/>
    <hyperlink ref="V36" r:id="rId68" display="http://pbs.twimg.com/profile_images/819465264991502336/8HHJhr4Z_normal.jpg"/>
    <hyperlink ref="V37" r:id="rId69" display="http://pbs.twimg.com/profile_images/819465264991502336/8HHJhr4Z_normal.jpg"/>
    <hyperlink ref="V38" r:id="rId70" display="https://pbs.twimg.com/media/D7Rb5dAVUAAWs5w.jpg"/>
    <hyperlink ref="V39" r:id="rId71" display="https://pbs.twimg.com/media/D7Rb5dAVUAAWs5w.jpg"/>
    <hyperlink ref="V40" r:id="rId72" display="https://pbs.twimg.com/media/D7Rb5dAVUAAWs5w.jpg"/>
    <hyperlink ref="V41" r:id="rId73" display="http://pbs.twimg.com/profile_images/1088486226200592391/UeGPW92G_normal.jpg"/>
    <hyperlink ref="V42" r:id="rId74" display="http://pbs.twimg.com/profile_images/913910602522796032/-jcG1AFM_normal.jpg"/>
    <hyperlink ref="V43" r:id="rId75" display="http://pbs.twimg.com/profile_images/1115592899456978944/QB8ZwSXo_normal.jpg"/>
    <hyperlink ref="V44" r:id="rId76" display="http://pbs.twimg.com/profile_images/968880480962654209/rwV32z_t_normal.jpg"/>
    <hyperlink ref="V45" r:id="rId77" display="http://pbs.twimg.com/profile_images/1666851836/CBWBiophoto_normal.jpg"/>
    <hyperlink ref="V46" r:id="rId78" display="http://pbs.twimg.com/profile_images/883409171722379264/u8feUWWC_normal.jpg"/>
    <hyperlink ref="V47" r:id="rId79" display="http://pbs.twimg.com/profile_images/883409171722379264/u8feUWWC_normal.jpg"/>
    <hyperlink ref="V48" r:id="rId80" display="http://pbs.twimg.com/profile_images/883409171722379264/u8feUWWC_normal.jpg"/>
    <hyperlink ref="V49" r:id="rId81" display="http://pbs.twimg.com/profile_images/1103717760612425734/f2LDbPz7_normal.jpg"/>
    <hyperlink ref="V50" r:id="rId82" display="http://pbs.twimg.com/profile_images/812983483618435072/4KlmbygU_normal.jpg"/>
    <hyperlink ref="V51" r:id="rId83" display="http://pbs.twimg.com/profile_images/1133126297939353602/L3Sbbkua_normal.png"/>
    <hyperlink ref="V52" r:id="rId84" display="http://pbs.twimg.com/profile_images/1051912108147847168/TCxECMip_normal.jpg"/>
    <hyperlink ref="V53" r:id="rId85" display="http://pbs.twimg.com/profile_images/378800000714057269/548b3b661318be2561f6407c021dad3d_normal.jpeg"/>
    <hyperlink ref="V54" r:id="rId86" display="http://pbs.twimg.com/profile_images/1036060996400545792/PGIj8W-j_normal.jpg"/>
    <hyperlink ref="V55" r:id="rId87" display="http://pbs.twimg.com/profile_images/1130497468439810048/gENlEZc7_normal.jpg"/>
    <hyperlink ref="V56" r:id="rId88" display="http://pbs.twimg.com/profile_images/1134986836810588160/3_iFnLPd_normal.jpg"/>
    <hyperlink ref="V57" r:id="rId89" display="https://pbs.twimg.com/media/D0Ro7QmUcAEml4V.jpg"/>
    <hyperlink ref="V58" r:id="rId90" display="http://pbs.twimg.com/profile_images/568893433775812608/8TNg4DQm_normal.png"/>
    <hyperlink ref="V59" r:id="rId91" display="https://pbs.twimg.com/media/D7Rb5dAVUAAWs5w.jpg"/>
    <hyperlink ref="V60" r:id="rId92" display="https://pbs.twimg.com/media/D7rfpLQUEAAPrnf.jpg"/>
    <hyperlink ref="V61" r:id="rId93" display="http://pbs.twimg.com/profile_images/568893433775812608/8TNg4DQm_normal.png"/>
    <hyperlink ref="V62" r:id="rId94" display="http://pbs.twimg.com/profile_images/568893433775812608/8TNg4DQm_normal.png"/>
    <hyperlink ref="V63" r:id="rId95" display="https://pbs.twimg.com/media/D5lFLzTXkAA78pc.jpg"/>
    <hyperlink ref="V64" r:id="rId96" display="https://pbs.twimg.com/media/D8zSgiJWsAA8jMv.jpg"/>
    <hyperlink ref="V65" r:id="rId97" display="https://pbs.twimg.com/media/D89hHXpWsAAUcid.jpg"/>
    <hyperlink ref="V66" r:id="rId98" display="http://pbs.twimg.com/profile_images/1121863936708698112/QhwQOMiu_normal.jpg"/>
    <hyperlink ref="X3" r:id="rId99" display="https://twitter.com/#!/natlcannafest/status/1115779436845129728"/>
    <hyperlink ref="X4" r:id="rId100" display="https://twitter.com/#!/cannabisbull/status/1115923565193437185"/>
    <hyperlink ref="X5" r:id="rId101" display="https://twitter.com/#!/saysjimi/status/1115994084034871297"/>
    <hyperlink ref="X6" r:id="rId102" display="https://twitter.com/#!/davis58g/status/1116019788331884544"/>
    <hyperlink ref="X7" r:id="rId103" display="https://twitter.com/#!/a2la_/status/1116430141629112323"/>
    <hyperlink ref="X8" r:id="rId104" display="https://twitter.com/#!/cannascicon/status/1116446037244358657"/>
    <hyperlink ref="X9" r:id="rId105" display="https://twitter.com/#!/thabisokr/status/1118044432648081408"/>
    <hyperlink ref="X10" r:id="rId106" display="https://twitter.com/#!/ramage_michael/status/1124006149668376577"/>
    <hyperlink ref="X11" r:id="rId107" display="https://twitter.com/#!/michael18776057/status/1124008687780225027"/>
    <hyperlink ref="X12" r:id="rId108" display="https://twitter.com/#!/sharonaleh/status/1124017432732082179"/>
    <hyperlink ref="X13" r:id="rId109" display="https://twitter.com/#!/christine_dantz/status/1124030718789726208"/>
    <hyperlink ref="X14" r:id="rId110" display="https://twitter.com/#!/dave_blazin/status/1124098087205654530"/>
    <hyperlink ref="X15" r:id="rId111" display="https://twitter.com/#!/dave_blazin/status/1124098122865623040"/>
    <hyperlink ref="X16" r:id="rId112" display="https://twitter.com/#!/dvibz/status/1124140509428105217"/>
    <hyperlink ref="X17" r:id="rId113" display="https://twitter.com/#!/mycannatherapy/status/1124146048417636352"/>
    <hyperlink ref="X18" r:id="rId114" display="https://twitter.com/#!/burnadanilo/status/1124176587405053953"/>
    <hyperlink ref="X19" r:id="rId115" display="https://twitter.com/#!/slimedy_lfc/status/1124188842314084352"/>
    <hyperlink ref="X20" r:id="rId116" display="https://twitter.com/#!/mennasesto/status/1124246855276273664"/>
    <hyperlink ref="X21" r:id="rId117" display="https://twitter.com/#!/vapospy/status/1124264500499243008"/>
    <hyperlink ref="X22" r:id="rId118" display="https://twitter.com/#!/kevin14070/status/1124275943432966145"/>
    <hyperlink ref="X23" r:id="rId119" display="https://twitter.com/#!/spitfire0214/status/1124292599458795520"/>
    <hyperlink ref="X24" r:id="rId120" display="https://twitter.com/#!/teslamarbrand/status/1124293934698639360"/>
    <hyperlink ref="X25" r:id="rId121" display="https://twitter.com/#!/bleeding4kansas/status/1124317823269068800"/>
    <hyperlink ref="X26" r:id="rId122" display="https://twitter.com/#!/abvishnubi/status/1124334244426334209"/>
    <hyperlink ref="X27" r:id="rId123" display="https://twitter.com/#!/boygiuly/status/1124345622025441280"/>
    <hyperlink ref="X28" r:id="rId124" display="https://twitter.com/#!/hotel25360678/status/1124349057231667200"/>
    <hyperlink ref="X29" r:id="rId125" display="https://twitter.com/#!/420linksuk/status/1124350404706357249"/>
    <hyperlink ref="X30" r:id="rId126" display="https://twitter.com/#!/rickoehn/status/1124358025643548672"/>
    <hyperlink ref="X31" r:id="rId127" display="https://twitter.com/#!/aglsoundprod/status/1124399820326805504"/>
    <hyperlink ref="X32" r:id="rId128" display="https://twitter.com/#!/gearendo/status/1124484254434377728"/>
    <hyperlink ref="X33" r:id="rId129" display="https://twitter.com/#!/agold420/status/1124566673338454016"/>
    <hyperlink ref="X34" r:id="rId130" display="https://twitter.com/#!/greengoldfarm1/status/1124657349761929217"/>
    <hyperlink ref="X35" r:id="rId131" display="https://twitter.com/#!/necannabiswatch/status/1125508647914758144"/>
    <hyperlink ref="X36" r:id="rId132" display="https://twitter.com/#!/maven4_michelle/status/1116145920872263680"/>
    <hyperlink ref="X37" r:id="rId133" display="https://twitter.com/#!/maven4_michelle/status/1131626515882434560"/>
    <hyperlink ref="X38" r:id="rId134" display="https://twitter.com/#!/spucky117/status/1131632767719100418"/>
    <hyperlink ref="X39" r:id="rId135" display="https://twitter.com/#!/cannabisxpose/status/1131690607284445185"/>
    <hyperlink ref="X40" r:id="rId136" display="https://twitter.com/#!/lilolep/status/1131798666287689728"/>
    <hyperlink ref="X41" r:id="rId137" display="https://twitter.com/#!/hidde_plntrm/status/1132972320249847809"/>
    <hyperlink ref="X42" r:id="rId138" display="https://twitter.com/#!/beardedgreenly/status/1132987309241065472"/>
    <hyperlink ref="X43" r:id="rId139" display="https://twitter.com/#!/billgri/status/1133240222584639489"/>
    <hyperlink ref="X44" r:id="rId140" display="https://twitter.com/#!/vocnederland/status/1133255702645018624"/>
    <hyperlink ref="X45" r:id="rId141" display="https://twitter.com/#!/cccc5/status/1113545261433753601"/>
    <hyperlink ref="X46" r:id="rId142" display="https://twitter.com/#!/jasonk_infocast/status/1113546560921456640"/>
    <hyperlink ref="X47" r:id="rId143" display="https://twitter.com/#!/jasonk_infocast/status/1133862593544708101"/>
    <hyperlink ref="X48" r:id="rId144" display="https://twitter.com/#!/jasonk_infocast/status/1133901325048008704"/>
    <hyperlink ref="X49" r:id="rId145" display="https://twitter.com/#!/pharma_factory/status/1134176570829135876"/>
    <hyperlink ref="X50" r:id="rId146" display="https://twitter.com/#!/drajbarboza/status/1135727735136030723"/>
    <hyperlink ref="X51" r:id="rId147" display="https://twitter.com/#!/auntzeldas/status/1137045399909294080"/>
    <hyperlink ref="X52" r:id="rId148" display="https://twitter.com/#!/adavidreynolds/status/1138517594439389185"/>
    <hyperlink ref="X53" r:id="rId149" display="https://twitter.com/#!/monkeymasuda/status/1138519703196803072"/>
    <hyperlink ref="X54" r:id="rId150" display="https://twitter.com/#!/thecannachronic/status/1138523421422305280"/>
    <hyperlink ref="X55" r:id="rId151" display="https://twitter.com/#!/cannektme/status/1138884617702977536"/>
    <hyperlink ref="X56" r:id="rId152" display="https://twitter.com/#!/cannabijesus/status/1139236149522817026"/>
    <hyperlink ref="X57" r:id="rId153" display="https://twitter.com/#!/steephilllab/status/1100119582755323904"/>
    <hyperlink ref="X58" r:id="rId154" display="https://twitter.com/#!/steephilllab/status/1114256515316113409"/>
    <hyperlink ref="X59" r:id="rId155" display="https://twitter.com/#!/steephilllab/status/1131630456607203329"/>
    <hyperlink ref="X60" r:id="rId156" display="https://twitter.com/#!/steephilllab/status/1133464179430453248"/>
    <hyperlink ref="X61" r:id="rId157" display="https://twitter.com/#!/steephilllab/status/1133464991103836160"/>
    <hyperlink ref="X62" r:id="rId158" display="https://twitter.com/#!/steephilllab/status/1134174291996467200"/>
    <hyperlink ref="X63" r:id="rId159" display="https://twitter.com/#!/robbinsgroupllc/status/1124005653331226624"/>
    <hyperlink ref="X64" r:id="rId160" display="https://twitter.com/#!/robbinsgroupllc/status/1138516266099122176"/>
    <hyperlink ref="X65" r:id="rId161" display="https://twitter.com/#!/robbinsgroupllc/status/1139236012213886977"/>
    <hyperlink ref="X66" r:id="rId162" display="https://twitter.com/#!/mcannabeing/status/1139260496195018753"/>
    <hyperlink ref="AZ45" r:id="rId163" display="https://api.twitter.com/1.1/geo/id/9cee92fec370baf9.json"/>
  </hyperlinks>
  <printOptions/>
  <pageMargins left="0.7" right="0.7" top="0.75" bottom="0.75" header="0.3" footer="0.3"/>
  <pageSetup horizontalDpi="600" verticalDpi="600" orientation="portrait" r:id="rId167"/>
  <legacyDrawing r:id="rId165"/>
  <tableParts>
    <tablePart r:id="rId16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1608</v>
      </c>
      <c r="B1" s="13" t="s">
        <v>34</v>
      </c>
    </row>
    <row r="2" spans="1:2" ht="15">
      <c r="A2" s="114" t="s">
        <v>262</v>
      </c>
      <c r="B2" s="78">
        <v>5994</v>
      </c>
    </row>
    <row r="3" spans="1:2" ht="15">
      <c r="A3" s="114" t="s">
        <v>256</v>
      </c>
      <c r="B3" s="78">
        <v>2850</v>
      </c>
    </row>
    <row r="4" spans="1:2" ht="15">
      <c r="A4" s="114" t="s">
        <v>215</v>
      </c>
      <c r="B4" s="78">
        <v>1396</v>
      </c>
    </row>
    <row r="5" spans="1:2" ht="15">
      <c r="A5" s="114" t="s">
        <v>263</v>
      </c>
      <c r="B5" s="78">
        <v>494</v>
      </c>
    </row>
    <row r="6" spans="1:2" ht="15">
      <c r="A6" s="114" t="s">
        <v>251</v>
      </c>
      <c r="B6" s="78">
        <v>273</v>
      </c>
    </row>
    <row r="7" spans="1:2" ht="15">
      <c r="A7" s="114" t="s">
        <v>248</v>
      </c>
      <c r="B7" s="78">
        <v>273</v>
      </c>
    </row>
    <row r="8" spans="1:2" ht="15">
      <c r="A8" s="114" t="s">
        <v>250</v>
      </c>
      <c r="B8" s="78">
        <v>273</v>
      </c>
    </row>
    <row r="9" spans="1:2" ht="15">
      <c r="A9" s="114" t="s">
        <v>249</v>
      </c>
      <c r="B9" s="78">
        <v>273</v>
      </c>
    </row>
    <row r="10" spans="1:2" ht="15">
      <c r="A10" s="114" t="s">
        <v>220</v>
      </c>
      <c r="B10" s="78">
        <v>168</v>
      </c>
    </row>
    <row r="11" spans="1:2" ht="15">
      <c r="A11" s="114" t="s">
        <v>214</v>
      </c>
      <c r="B11" s="78">
        <v>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1610</v>
      </c>
      <c r="B25" t="s">
        <v>1609</v>
      </c>
    </row>
    <row r="26" spans="1:2" ht="15">
      <c r="A26" s="125" t="s">
        <v>1612</v>
      </c>
      <c r="B26" s="3"/>
    </row>
    <row r="27" spans="1:2" ht="15">
      <c r="A27" s="126" t="s">
        <v>1613</v>
      </c>
      <c r="B27" s="3"/>
    </row>
    <row r="28" spans="1:2" ht="15">
      <c r="A28" s="127" t="s">
        <v>1614</v>
      </c>
      <c r="B28" s="3"/>
    </row>
    <row r="29" spans="1:2" ht="15">
      <c r="A29" s="128" t="s">
        <v>1615</v>
      </c>
      <c r="B29" s="3">
        <v>1</v>
      </c>
    </row>
    <row r="30" spans="1:2" ht="15">
      <c r="A30" s="126" t="s">
        <v>1616</v>
      </c>
      <c r="B30" s="3"/>
    </row>
    <row r="31" spans="1:2" ht="15">
      <c r="A31" s="127" t="s">
        <v>1617</v>
      </c>
      <c r="B31" s="3"/>
    </row>
    <row r="32" spans="1:2" ht="15">
      <c r="A32" s="128" t="s">
        <v>1618</v>
      </c>
      <c r="B32" s="3">
        <v>2</v>
      </c>
    </row>
    <row r="33" spans="1:2" ht="15">
      <c r="A33" s="127" t="s">
        <v>1619</v>
      </c>
      <c r="B33" s="3"/>
    </row>
    <row r="34" spans="1:2" ht="15">
      <c r="A34" s="128" t="s">
        <v>1618</v>
      </c>
      <c r="B34" s="3">
        <v>1</v>
      </c>
    </row>
    <row r="35" spans="1:2" ht="15">
      <c r="A35" s="127" t="s">
        <v>1620</v>
      </c>
      <c r="B35" s="3"/>
    </row>
    <row r="36" spans="1:2" ht="15">
      <c r="A36" s="128" t="s">
        <v>1621</v>
      </c>
      <c r="B36" s="3">
        <v>1</v>
      </c>
    </row>
    <row r="37" spans="1:2" ht="15">
      <c r="A37" s="128" t="s">
        <v>1622</v>
      </c>
      <c r="B37" s="3">
        <v>1</v>
      </c>
    </row>
    <row r="38" spans="1:2" ht="15">
      <c r="A38" s="128" t="s">
        <v>1623</v>
      </c>
      <c r="B38" s="3">
        <v>1</v>
      </c>
    </row>
    <row r="39" spans="1:2" ht="15">
      <c r="A39" s="128" t="s">
        <v>1624</v>
      </c>
      <c r="B39" s="3">
        <v>1</v>
      </c>
    </row>
    <row r="40" spans="1:2" ht="15">
      <c r="A40" s="127" t="s">
        <v>1625</v>
      </c>
      <c r="B40" s="3"/>
    </row>
    <row r="41" spans="1:2" ht="15">
      <c r="A41" s="128" t="s">
        <v>1626</v>
      </c>
      <c r="B41" s="3">
        <v>1</v>
      </c>
    </row>
    <row r="42" spans="1:2" ht="15">
      <c r="A42" s="128" t="s">
        <v>1615</v>
      </c>
      <c r="B42" s="3">
        <v>1</v>
      </c>
    </row>
    <row r="43" spans="1:2" ht="15">
      <c r="A43" s="128" t="s">
        <v>1627</v>
      </c>
      <c r="B43" s="3">
        <v>1</v>
      </c>
    </row>
    <row r="44" spans="1:2" ht="15">
      <c r="A44" s="127" t="s">
        <v>1628</v>
      </c>
      <c r="B44" s="3"/>
    </row>
    <row r="45" spans="1:2" ht="15">
      <c r="A45" s="128" t="s">
        <v>1629</v>
      </c>
      <c r="B45" s="3">
        <v>1</v>
      </c>
    </row>
    <row r="46" spans="1:2" ht="15">
      <c r="A46" s="126" t="s">
        <v>1630</v>
      </c>
      <c r="B46" s="3"/>
    </row>
    <row r="47" spans="1:2" ht="15">
      <c r="A47" s="127" t="s">
        <v>1631</v>
      </c>
      <c r="B47" s="3"/>
    </row>
    <row r="48" spans="1:2" ht="15">
      <c r="A48" s="128" t="s">
        <v>1632</v>
      </c>
      <c r="B48" s="3">
        <v>3</v>
      </c>
    </row>
    <row r="49" spans="1:2" ht="15">
      <c r="A49" s="128" t="s">
        <v>1633</v>
      </c>
      <c r="B49" s="3">
        <v>1</v>
      </c>
    </row>
    <row r="50" spans="1:2" ht="15">
      <c r="A50" s="128" t="s">
        <v>1615</v>
      </c>
      <c r="B50" s="3">
        <v>1</v>
      </c>
    </row>
    <row r="51" spans="1:2" ht="15">
      <c r="A51" s="128" t="s">
        <v>1634</v>
      </c>
      <c r="B51" s="3">
        <v>2</v>
      </c>
    </row>
    <row r="52" spans="1:2" ht="15">
      <c r="A52" s="127" t="s">
        <v>1635</v>
      </c>
      <c r="B52" s="3"/>
    </row>
    <row r="53" spans="1:2" ht="15">
      <c r="A53" s="128" t="s">
        <v>1636</v>
      </c>
      <c r="B53" s="3">
        <v>2</v>
      </c>
    </row>
    <row r="54" spans="1:2" ht="15">
      <c r="A54" s="128" t="s">
        <v>1637</v>
      </c>
      <c r="B54" s="3">
        <v>1</v>
      </c>
    </row>
    <row r="55" spans="1:2" ht="15">
      <c r="A55" s="128" t="s">
        <v>1638</v>
      </c>
      <c r="B55" s="3">
        <v>1</v>
      </c>
    </row>
    <row r="56" spans="1:2" ht="15">
      <c r="A56" s="128" t="s">
        <v>1639</v>
      </c>
      <c r="B56" s="3">
        <v>1</v>
      </c>
    </row>
    <row r="57" spans="1:2" ht="15">
      <c r="A57" s="128" t="s">
        <v>1622</v>
      </c>
      <c r="B57" s="3">
        <v>1</v>
      </c>
    </row>
    <row r="58" spans="1:2" ht="15">
      <c r="A58" s="128" t="s">
        <v>1640</v>
      </c>
      <c r="B58" s="3">
        <v>1</v>
      </c>
    </row>
    <row r="59" spans="1:2" ht="15">
      <c r="A59" s="128" t="s">
        <v>1641</v>
      </c>
      <c r="B59" s="3">
        <v>2</v>
      </c>
    </row>
    <row r="60" spans="1:2" ht="15">
      <c r="A60" s="128" t="s">
        <v>1642</v>
      </c>
      <c r="B60" s="3">
        <v>1</v>
      </c>
    </row>
    <row r="61" spans="1:2" ht="15">
      <c r="A61" s="128" t="s">
        <v>1623</v>
      </c>
      <c r="B61" s="3">
        <v>1</v>
      </c>
    </row>
    <row r="62" spans="1:2" ht="15">
      <c r="A62" s="128" t="s">
        <v>1624</v>
      </c>
      <c r="B62" s="3">
        <v>3</v>
      </c>
    </row>
    <row r="63" spans="1:2" ht="15">
      <c r="A63" s="128" t="s">
        <v>1632</v>
      </c>
      <c r="B63" s="3">
        <v>1</v>
      </c>
    </row>
    <row r="64" spans="1:2" ht="15">
      <c r="A64" s="128" t="s">
        <v>1615</v>
      </c>
      <c r="B64" s="3">
        <v>1</v>
      </c>
    </row>
    <row r="65" spans="1:2" ht="15">
      <c r="A65" s="127" t="s">
        <v>1643</v>
      </c>
      <c r="B65" s="3"/>
    </row>
    <row r="66" spans="1:2" ht="15">
      <c r="A66" s="128" t="s">
        <v>1626</v>
      </c>
      <c r="B66" s="3">
        <v>1</v>
      </c>
    </row>
    <row r="67" spans="1:2" ht="15">
      <c r="A67" s="128" t="s">
        <v>1629</v>
      </c>
      <c r="B67" s="3">
        <v>1</v>
      </c>
    </row>
    <row r="68" spans="1:2" ht="15">
      <c r="A68" s="128" t="s">
        <v>1641</v>
      </c>
      <c r="B68" s="3">
        <v>1</v>
      </c>
    </row>
    <row r="69" spans="1:2" ht="15">
      <c r="A69" s="127" t="s">
        <v>1644</v>
      </c>
      <c r="B69" s="3"/>
    </row>
    <row r="70" spans="1:2" ht="15">
      <c r="A70" s="128" t="s">
        <v>1627</v>
      </c>
      <c r="B70" s="3">
        <v>1</v>
      </c>
    </row>
    <row r="71" spans="1:2" ht="15">
      <c r="A71" s="127" t="s">
        <v>1645</v>
      </c>
      <c r="B71" s="3"/>
    </row>
    <row r="72" spans="1:2" ht="15">
      <c r="A72" s="128" t="s">
        <v>1633</v>
      </c>
      <c r="B72" s="3">
        <v>3</v>
      </c>
    </row>
    <row r="73" spans="1:2" ht="15">
      <c r="A73" s="128" t="s">
        <v>1646</v>
      </c>
      <c r="B73" s="3">
        <v>1</v>
      </c>
    </row>
    <row r="74" spans="1:2" ht="15">
      <c r="A74" s="127" t="s">
        <v>1647</v>
      </c>
      <c r="B74" s="3"/>
    </row>
    <row r="75" spans="1:2" ht="15">
      <c r="A75" s="128" t="s">
        <v>1638</v>
      </c>
      <c r="B75" s="3">
        <v>1</v>
      </c>
    </row>
    <row r="76" spans="1:2" ht="15">
      <c r="A76" s="127" t="s">
        <v>1648</v>
      </c>
      <c r="B76" s="3"/>
    </row>
    <row r="77" spans="1:2" ht="15">
      <c r="A77" s="128" t="s">
        <v>1640</v>
      </c>
      <c r="B77" s="3">
        <v>1</v>
      </c>
    </row>
    <row r="78" spans="1:2" ht="15">
      <c r="A78" s="128" t="s">
        <v>1641</v>
      </c>
      <c r="B78" s="3">
        <v>1</v>
      </c>
    </row>
    <row r="79" spans="1:2" ht="15">
      <c r="A79" s="127" t="s">
        <v>1649</v>
      </c>
      <c r="B79" s="3"/>
    </row>
    <row r="80" spans="1:2" ht="15">
      <c r="A80" s="128" t="s">
        <v>1638</v>
      </c>
      <c r="B80" s="3">
        <v>1</v>
      </c>
    </row>
    <row r="81" spans="1:2" ht="15">
      <c r="A81" s="128" t="s">
        <v>1629</v>
      </c>
      <c r="B81" s="3">
        <v>1</v>
      </c>
    </row>
    <row r="82" spans="1:2" ht="15">
      <c r="A82" s="128" t="s">
        <v>1618</v>
      </c>
      <c r="B82" s="3">
        <v>2</v>
      </c>
    </row>
    <row r="83" spans="1:2" ht="15">
      <c r="A83" s="127" t="s">
        <v>1650</v>
      </c>
      <c r="B83" s="3"/>
    </row>
    <row r="84" spans="1:2" ht="15">
      <c r="A84" s="128" t="s">
        <v>1646</v>
      </c>
      <c r="B84" s="3">
        <v>1</v>
      </c>
    </row>
    <row r="85" spans="1:2" ht="15">
      <c r="A85" s="127" t="s">
        <v>1651</v>
      </c>
      <c r="B85" s="3"/>
    </row>
    <row r="86" spans="1:2" ht="15">
      <c r="A86" s="128" t="s">
        <v>1626</v>
      </c>
      <c r="B86" s="3">
        <v>1</v>
      </c>
    </row>
    <row r="87" spans="1:2" ht="15">
      <c r="A87" s="128" t="s">
        <v>1615</v>
      </c>
      <c r="B87" s="3">
        <v>2</v>
      </c>
    </row>
    <row r="88" spans="1:2" ht="15">
      <c r="A88" s="126" t="s">
        <v>1652</v>
      </c>
      <c r="B88" s="3"/>
    </row>
    <row r="89" spans="1:2" ht="15">
      <c r="A89" s="127" t="s">
        <v>1653</v>
      </c>
      <c r="B89" s="3"/>
    </row>
    <row r="90" spans="1:2" ht="15">
      <c r="A90" s="128" t="s">
        <v>1626</v>
      </c>
      <c r="B90" s="3">
        <v>1</v>
      </c>
    </row>
    <row r="91" spans="1:2" ht="15">
      <c r="A91" s="127" t="s">
        <v>1654</v>
      </c>
      <c r="B91" s="3"/>
    </row>
    <row r="92" spans="1:2" ht="15">
      <c r="A92" s="128" t="s">
        <v>1632</v>
      </c>
      <c r="B92" s="3">
        <v>1</v>
      </c>
    </row>
    <row r="93" spans="1:2" ht="15">
      <c r="A93" s="127" t="s">
        <v>1655</v>
      </c>
      <c r="B93" s="3"/>
    </row>
    <row r="94" spans="1:2" ht="15">
      <c r="A94" s="128" t="s">
        <v>1633</v>
      </c>
      <c r="B94" s="3">
        <v>3</v>
      </c>
    </row>
    <row r="95" spans="1:2" ht="15">
      <c r="A95" s="128" t="s">
        <v>1615</v>
      </c>
      <c r="B95" s="3">
        <v>1</v>
      </c>
    </row>
    <row r="96" spans="1:2" ht="15">
      <c r="A96" s="127" t="s">
        <v>1656</v>
      </c>
      <c r="B96" s="3"/>
    </row>
    <row r="97" spans="1:2" ht="15">
      <c r="A97" s="128" t="s">
        <v>1615</v>
      </c>
      <c r="B97" s="3">
        <v>1</v>
      </c>
    </row>
    <row r="98" spans="1:2" ht="15">
      <c r="A98" s="127" t="s">
        <v>1657</v>
      </c>
      <c r="B98" s="3"/>
    </row>
    <row r="99" spans="1:2" ht="15">
      <c r="A99" s="128" t="s">
        <v>1633</v>
      </c>
      <c r="B99" s="3">
        <v>2</v>
      </c>
    </row>
    <row r="100" spans="1:2" ht="15">
      <c r="A100" s="128" t="s">
        <v>1615</v>
      </c>
      <c r="B100" s="3">
        <v>1</v>
      </c>
    </row>
    <row r="101" spans="1:2" ht="15">
      <c r="A101" s="125" t="s">
        <v>1611</v>
      </c>
      <c r="B101"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589</v>
      </c>
      <c r="AE2" s="13" t="s">
        <v>590</v>
      </c>
      <c r="AF2" s="13" t="s">
        <v>591</v>
      </c>
      <c r="AG2" s="13" t="s">
        <v>592</v>
      </c>
      <c r="AH2" s="13" t="s">
        <v>593</v>
      </c>
      <c r="AI2" s="13" t="s">
        <v>594</v>
      </c>
      <c r="AJ2" s="13" t="s">
        <v>595</v>
      </c>
      <c r="AK2" s="13" t="s">
        <v>596</v>
      </c>
      <c r="AL2" s="13" t="s">
        <v>597</v>
      </c>
      <c r="AM2" s="13" t="s">
        <v>598</v>
      </c>
      <c r="AN2" s="13" t="s">
        <v>599</v>
      </c>
      <c r="AO2" s="13" t="s">
        <v>600</v>
      </c>
      <c r="AP2" s="13" t="s">
        <v>601</v>
      </c>
      <c r="AQ2" s="13" t="s">
        <v>602</v>
      </c>
      <c r="AR2" s="13" t="s">
        <v>603</v>
      </c>
      <c r="AS2" s="13" t="s">
        <v>192</v>
      </c>
      <c r="AT2" s="13" t="s">
        <v>604</v>
      </c>
      <c r="AU2" s="13" t="s">
        <v>605</v>
      </c>
      <c r="AV2" s="13" t="s">
        <v>606</v>
      </c>
      <c r="AW2" s="13" t="s">
        <v>607</v>
      </c>
      <c r="AX2" s="13" t="s">
        <v>608</v>
      </c>
      <c r="AY2" s="13" t="s">
        <v>609</v>
      </c>
      <c r="AZ2" s="13" t="s">
        <v>1261</v>
      </c>
      <c r="BA2" s="119" t="s">
        <v>1427</v>
      </c>
      <c r="BB2" s="119" t="s">
        <v>1431</v>
      </c>
      <c r="BC2" s="119" t="s">
        <v>1432</v>
      </c>
      <c r="BD2" s="119" t="s">
        <v>1435</v>
      </c>
      <c r="BE2" s="119" t="s">
        <v>1436</v>
      </c>
      <c r="BF2" s="119" t="s">
        <v>1438</v>
      </c>
      <c r="BG2" s="119" t="s">
        <v>1441</v>
      </c>
      <c r="BH2" s="119" t="s">
        <v>1469</v>
      </c>
      <c r="BI2" s="119" t="s">
        <v>1475</v>
      </c>
      <c r="BJ2" s="119" t="s">
        <v>1504</v>
      </c>
      <c r="BK2" s="119" t="s">
        <v>1596</v>
      </c>
      <c r="BL2" s="119" t="s">
        <v>1597</v>
      </c>
      <c r="BM2" s="119" t="s">
        <v>1598</v>
      </c>
      <c r="BN2" s="119" t="s">
        <v>1599</v>
      </c>
      <c r="BO2" s="119" t="s">
        <v>1600</v>
      </c>
      <c r="BP2" s="119" t="s">
        <v>1601</v>
      </c>
      <c r="BQ2" s="119" t="s">
        <v>1602</v>
      </c>
      <c r="BR2" s="119" t="s">
        <v>1603</v>
      </c>
      <c r="BS2" s="119" t="s">
        <v>1605</v>
      </c>
      <c r="BT2" s="3"/>
      <c r="BU2" s="3"/>
    </row>
    <row r="3" spans="1:73" ht="15" customHeight="1">
      <c r="A3" s="64" t="s">
        <v>212</v>
      </c>
      <c r="B3" s="65"/>
      <c r="C3" s="65" t="s">
        <v>64</v>
      </c>
      <c r="D3" s="66">
        <v>329.3060839066505</v>
      </c>
      <c r="E3" s="68"/>
      <c r="F3" s="100" t="s">
        <v>380</v>
      </c>
      <c r="G3" s="65"/>
      <c r="H3" s="69" t="s">
        <v>212</v>
      </c>
      <c r="I3" s="70"/>
      <c r="J3" s="70"/>
      <c r="K3" s="69" t="s">
        <v>1119</v>
      </c>
      <c r="L3" s="73">
        <v>1</v>
      </c>
      <c r="M3" s="74">
        <v>8634.6142578125</v>
      </c>
      <c r="N3" s="74">
        <v>1517.4952392578125</v>
      </c>
      <c r="O3" s="75"/>
      <c r="P3" s="76"/>
      <c r="Q3" s="76"/>
      <c r="R3" s="48"/>
      <c r="S3" s="48">
        <v>0</v>
      </c>
      <c r="T3" s="48">
        <v>1</v>
      </c>
      <c r="U3" s="49">
        <v>0</v>
      </c>
      <c r="V3" s="49">
        <v>1</v>
      </c>
      <c r="W3" s="49">
        <v>0</v>
      </c>
      <c r="X3" s="49">
        <v>0.999994</v>
      </c>
      <c r="Y3" s="49">
        <v>0</v>
      </c>
      <c r="Z3" s="49">
        <v>0</v>
      </c>
      <c r="AA3" s="71">
        <v>3</v>
      </c>
      <c r="AB3" s="71"/>
      <c r="AC3" s="72"/>
      <c r="AD3" s="78" t="s">
        <v>610</v>
      </c>
      <c r="AE3" s="78">
        <v>1063</v>
      </c>
      <c r="AF3" s="78">
        <v>2961</v>
      </c>
      <c r="AG3" s="78">
        <v>2655</v>
      </c>
      <c r="AH3" s="78">
        <v>3452</v>
      </c>
      <c r="AI3" s="78"/>
      <c r="AJ3" s="78" t="s">
        <v>698</v>
      </c>
      <c r="AK3" s="78" t="s">
        <v>780</v>
      </c>
      <c r="AL3" s="83" t="s">
        <v>840</v>
      </c>
      <c r="AM3" s="78"/>
      <c r="AN3" s="80">
        <v>42152.820925925924</v>
      </c>
      <c r="AO3" s="83" t="s">
        <v>892</v>
      </c>
      <c r="AP3" s="78" t="b">
        <v>0</v>
      </c>
      <c r="AQ3" s="78" t="b">
        <v>0</v>
      </c>
      <c r="AR3" s="78" t="b">
        <v>1</v>
      </c>
      <c r="AS3" s="78" t="s">
        <v>566</v>
      </c>
      <c r="AT3" s="78">
        <v>70</v>
      </c>
      <c r="AU3" s="83" t="s">
        <v>977</v>
      </c>
      <c r="AV3" s="78" t="b">
        <v>0</v>
      </c>
      <c r="AW3" s="78" t="s">
        <v>1029</v>
      </c>
      <c r="AX3" s="83" t="s">
        <v>1030</v>
      </c>
      <c r="AY3" s="78" t="s">
        <v>66</v>
      </c>
      <c r="AZ3" s="78" t="str">
        <f>REPLACE(INDEX(GroupVertices[Group],MATCH(Vertices[[#This Row],[Vertex]],GroupVertices[Vertex],0)),1,1,"")</f>
        <v>6</v>
      </c>
      <c r="BA3" s="48" t="s">
        <v>343</v>
      </c>
      <c r="BB3" s="48" t="s">
        <v>343</v>
      </c>
      <c r="BC3" s="48" t="s">
        <v>357</v>
      </c>
      <c r="BD3" s="48" t="s">
        <v>357</v>
      </c>
      <c r="BE3" s="48"/>
      <c r="BF3" s="48"/>
      <c r="BG3" s="120" t="s">
        <v>1442</v>
      </c>
      <c r="BH3" s="120" t="s">
        <v>1442</v>
      </c>
      <c r="BI3" s="120" t="s">
        <v>1476</v>
      </c>
      <c r="BJ3" s="120" t="s">
        <v>1476</v>
      </c>
      <c r="BK3" s="120">
        <v>0</v>
      </c>
      <c r="BL3" s="123">
        <v>0</v>
      </c>
      <c r="BM3" s="120">
        <v>0</v>
      </c>
      <c r="BN3" s="123">
        <v>0</v>
      </c>
      <c r="BO3" s="120">
        <v>0</v>
      </c>
      <c r="BP3" s="123">
        <v>0</v>
      </c>
      <c r="BQ3" s="120">
        <v>19</v>
      </c>
      <c r="BR3" s="123">
        <v>100</v>
      </c>
      <c r="BS3" s="120">
        <v>19</v>
      </c>
      <c r="BT3" s="3"/>
      <c r="BU3" s="3"/>
    </row>
    <row r="4" spans="1:76" ht="15">
      <c r="A4" s="64" t="s">
        <v>265</v>
      </c>
      <c r="B4" s="65"/>
      <c r="C4" s="65" t="s">
        <v>64</v>
      </c>
      <c r="D4" s="66">
        <v>1000</v>
      </c>
      <c r="E4" s="68"/>
      <c r="F4" s="100" t="s">
        <v>987</v>
      </c>
      <c r="G4" s="65"/>
      <c r="H4" s="69" t="s">
        <v>265</v>
      </c>
      <c r="I4" s="70"/>
      <c r="J4" s="70"/>
      <c r="K4" s="69" t="s">
        <v>1120</v>
      </c>
      <c r="L4" s="73">
        <v>1</v>
      </c>
      <c r="M4" s="74">
        <v>8634.6142578125</v>
      </c>
      <c r="N4" s="74">
        <v>2599.739990234375</v>
      </c>
      <c r="O4" s="75"/>
      <c r="P4" s="76"/>
      <c r="Q4" s="76"/>
      <c r="R4" s="86"/>
      <c r="S4" s="48">
        <v>1</v>
      </c>
      <c r="T4" s="48">
        <v>0</v>
      </c>
      <c r="U4" s="49">
        <v>0</v>
      </c>
      <c r="V4" s="49">
        <v>1</v>
      </c>
      <c r="W4" s="49">
        <v>0</v>
      </c>
      <c r="X4" s="49">
        <v>0.999994</v>
      </c>
      <c r="Y4" s="49">
        <v>0</v>
      </c>
      <c r="Z4" s="49">
        <v>0</v>
      </c>
      <c r="AA4" s="71">
        <v>4</v>
      </c>
      <c r="AB4" s="71"/>
      <c r="AC4" s="72"/>
      <c r="AD4" s="78" t="s">
        <v>611</v>
      </c>
      <c r="AE4" s="78">
        <v>452</v>
      </c>
      <c r="AF4" s="78">
        <v>25300</v>
      </c>
      <c r="AG4" s="78">
        <v>12726</v>
      </c>
      <c r="AH4" s="78">
        <v>4011</v>
      </c>
      <c r="AI4" s="78"/>
      <c r="AJ4" s="78" t="s">
        <v>699</v>
      </c>
      <c r="AK4" s="78" t="s">
        <v>781</v>
      </c>
      <c r="AL4" s="83" t="s">
        <v>841</v>
      </c>
      <c r="AM4" s="78"/>
      <c r="AN4" s="80">
        <v>40213.602118055554</v>
      </c>
      <c r="AO4" s="78"/>
      <c r="AP4" s="78" t="b">
        <v>0</v>
      </c>
      <c r="AQ4" s="78" t="b">
        <v>0</v>
      </c>
      <c r="AR4" s="78" t="b">
        <v>1</v>
      </c>
      <c r="AS4" s="78" t="s">
        <v>566</v>
      </c>
      <c r="AT4" s="78">
        <v>943</v>
      </c>
      <c r="AU4" s="83" t="s">
        <v>977</v>
      </c>
      <c r="AV4" s="78" t="b">
        <v>0</v>
      </c>
      <c r="AW4" s="78" t="s">
        <v>1029</v>
      </c>
      <c r="AX4" s="83" t="s">
        <v>1031</v>
      </c>
      <c r="AY4" s="78" t="s">
        <v>65</v>
      </c>
      <c r="AZ4" s="78" t="str">
        <f>REPLACE(INDEX(GroupVertices[Group],MATCH(Vertices[[#This Row],[Vertex]],GroupVertices[Vertex],0)),1,1,"")</f>
        <v>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181.10454606771887</v>
      </c>
      <c r="E5" s="68"/>
      <c r="F5" s="100" t="s">
        <v>381</v>
      </c>
      <c r="G5" s="65"/>
      <c r="H5" s="69" t="s">
        <v>213</v>
      </c>
      <c r="I5" s="70"/>
      <c r="J5" s="70"/>
      <c r="K5" s="69" t="s">
        <v>1121</v>
      </c>
      <c r="L5" s="73">
        <v>1</v>
      </c>
      <c r="M5" s="74">
        <v>1864.877197265625</v>
      </c>
      <c r="N5" s="74">
        <v>498.7049865722656</v>
      </c>
      <c r="O5" s="75"/>
      <c r="P5" s="76"/>
      <c r="Q5" s="76"/>
      <c r="R5" s="86"/>
      <c r="S5" s="48">
        <v>0</v>
      </c>
      <c r="T5" s="48">
        <v>1</v>
      </c>
      <c r="U5" s="49">
        <v>0</v>
      </c>
      <c r="V5" s="49">
        <v>0.004854</v>
      </c>
      <c r="W5" s="49">
        <v>0.009641</v>
      </c>
      <c r="X5" s="49">
        <v>0.363222</v>
      </c>
      <c r="Y5" s="49">
        <v>0</v>
      </c>
      <c r="Z5" s="49">
        <v>0</v>
      </c>
      <c r="AA5" s="71">
        <v>5</v>
      </c>
      <c r="AB5" s="71"/>
      <c r="AC5" s="72"/>
      <c r="AD5" s="78" t="s">
        <v>612</v>
      </c>
      <c r="AE5" s="78">
        <v>778</v>
      </c>
      <c r="AF5" s="78">
        <v>339</v>
      </c>
      <c r="AG5" s="78">
        <v>8324</v>
      </c>
      <c r="AH5" s="78">
        <v>5282</v>
      </c>
      <c r="AI5" s="78"/>
      <c r="AJ5" s="78" t="s">
        <v>700</v>
      </c>
      <c r="AK5" s="78"/>
      <c r="AL5" s="78"/>
      <c r="AM5" s="78"/>
      <c r="AN5" s="80">
        <v>43335.50724537037</v>
      </c>
      <c r="AO5" s="83" t="s">
        <v>893</v>
      </c>
      <c r="AP5" s="78" t="b">
        <v>1</v>
      </c>
      <c r="AQ5" s="78" t="b">
        <v>0</v>
      </c>
      <c r="AR5" s="78" t="b">
        <v>0</v>
      </c>
      <c r="AS5" s="78" t="s">
        <v>566</v>
      </c>
      <c r="AT5" s="78">
        <v>2</v>
      </c>
      <c r="AU5" s="78"/>
      <c r="AV5" s="78" t="b">
        <v>0</v>
      </c>
      <c r="AW5" s="78" t="s">
        <v>1029</v>
      </c>
      <c r="AX5" s="83" t="s">
        <v>1032</v>
      </c>
      <c r="AY5" s="78" t="s">
        <v>66</v>
      </c>
      <c r="AZ5" s="78" t="str">
        <f>REPLACE(INDEX(GroupVertices[Group],MATCH(Vertices[[#This Row],[Vertex]],GroupVertices[Vertex],0)),1,1,"")</f>
        <v>1</v>
      </c>
      <c r="BA5" s="48"/>
      <c r="BB5" s="48"/>
      <c r="BC5" s="48"/>
      <c r="BD5" s="48"/>
      <c r="BE5" s="48"/>
      <c r="BF5" s="48"/>
      <c r="BG5" s="120" t="s">
        <v>1443</v>
      </c>
      <c r="BH5" s="120" t="s">
        <v>1443</v>
      </c>
      <c r="BI5" s="120" t="s">
        <v>1477</v>
      </c>
      <c r="BJ5" s="120" t="s">
        <v>1477</v>
      </c>
      <c r="BK5" s="120">
        <v>0</v>
      </c>
      <c r="BL5" s="123">
        <v>0</v>
      </c>
      <c r="BM5" s="120">
        <v>1</v>
      </c>
      <c r="BN5" s="123">
        <v>4.166666666666667</v>
      </c>
      <c r="BO5" s="120">
        <v>0</v>
      </c>
      <c r="BP5" s="123">
        <v>0</v>
      </c>
      <c r="BQ5" s="120">
        <v>23</v>
      </c>
      <c r="BR5" s="123">
        <v>95.83333333333333</v>
      </c>
      <c r="BS5" s="120">
        <v>24</v>
      </c>
      <c r="BT5" s="2"/>
      <c r="BU5" s="3"/>
      <c r="BV5" s="3"/>
      <c r="BW5" s="3"/>
      <c r="BX5" s="3"/>
    </row>
    <row r="6" spans="1:76" ht="15">
      <c r="A6" s="64" t="s">
        <v>262</v>
      </c>
      <c r="B6" s="65"/>
      <c r="C6" s="65" t="s">
        <v>64</v>
      </c>
      <c r="D6" s="66">
        <v>807.1458249021988</v>
      </c>
      <c r="E6" s="68"/>
      <c r="F6" s="100" t="s">
        <v>425</v>
      </c>
      <c r="G6" s="65"/>
      <c r="H6" s="69" t="s">
        <v>262</v>
      </c>
      <c r="I6" s="70"/>
      <c r="J6" s="70"/>
      <c r="K6" s="69" t="s">
        <v>1122</v>
      </c>
      <c r="L6" s="73">
        <v>9999</v>
      </c>
      <c r="M6" s="74">
        <v>2474.927978515625</v>
      </c>
      <c r="N6" s="74">
        <v>4961.95947265625</v>
      </c>
      <c r="O6" s="75"/>
      <c r="P6" s="76"/>
      <c r="Q6" s="76"/>
      <c r="R6" s="86"/>
      <c r="S6" s="48">
        <v>50</v>
      </c>
      <c r="T6" s="48">
        <v>1</v>
      </c>
      <c r="U6" s="49">
        <v>5994</v>
      </c>
      <c r="V6" s="49">
        <v>0.008197</v>
      </c>
      <c r="W6" s="49">
        <v>0.092661</v>
      </c>
      <c r="X6" s="49">
        <v>12.542461</v>
      </c>
      <c r="Y6" s="49">
        <v>0.01913265306122449</v>
      </c>
      <c r="Z6" s="49">
        <v>0</v>
      </c>
      <c r="AA6" s="71">
        <v>6</v>
      </c>
      <c r="AB6" s="71"/>
      <c r="AC6" s="72"/>
      <c r="AD6" s="78" t="s">
        <v>613</v>
      </c>
      <c r="AE6" s="78">
        <v>721</v>
      </c>
      <c r="AF6" s="78">
        <v>11415</v>
      </c>
      <c r="AG6" s="78">
        <v>4961</v>
      </c>
      <c r="AH6" s="78">
        <v>2358</v>
      </c>
      <c r="AI6" s="78"/>
      <c r="AJ6" s="78" t="s">
        <v>701</v>
      </c>
      <c r="AK6" s="78" t="s">
        <v>782</v>
      </c>
      <c r="AL6" s="83" t="s">
        <v>842</v>
      </c>
      <c r="AM6" s="78"/>
      <c r="AN6" s="80">
        <v>40273.94042824074</v>
      </c>
      <c r="AO6" s="83" t="s">
        <v>894</v>
      </c>
      <c r="AP6" s="78" t="b">
        <v>0</v>
      </c>
      <c r="AQ6" s="78" t="b">
        <v>0</v>
      </c>
      <c r="AR6" s="78" t="b">
        <v>1</v>
      </c>
      <c r="AS6" s="78" t="s">
        <v>566</v>
      </c>
      <c r="AT6" s="78">
        <v>294</v>
      </c>
      <c r="AU6" s="83" t="s">
        <v>978</v>
      </c>
      <c r="AV6" s="78" t="b">
        <v>0</v>
      </c>
      <c r="AW6" s="78" t="s">
        <v>1029</v>
      </c>
      <c r="AX6" s="83" t="s">
        <v>1033</v>
      </c>
      <c r="AY6" s="78" t="s">
        <v>66</v>
      </c>
      <c r="AZ6" s="78" t="str">
        <f>REPLACE(INDEX(GroupVertices[Group],MATCH(Vertices[[#This Row],[Vertex]],GroupVertices[Vertex],0)),1,1,"")</f>
        <v>1</v>
      </c>
      <c r="BA6" s="48" t="s">
        <v>1428</v>
      </c>
      <c r="BB6" s="48" t="s">
        <v>1428</v>
      </c>
      <c r="BC6" s="48" t="s">
        <v>1433</v>
      </c>
      <c r="BD6" s="48" t="s">
        <v>1433</v>
      </c>
      <c r="BE6" s="48"/>
      <c r="BF6" s="48"/>
      <c r="BG6" s="120" t="s">
        <v>1444</v>
      </c>
      <c r="BH6" s="120" t="s">
        <v>1470</v>
      </c>
      <c r="BI6" s="120" t="s">
        <v>1478</v>
      </c>
      <c r="BJ6" s="120" t="s">
        <v>1478</v>
      </c>
      <c r="BK6" s="120">
        <v>0</v>
      </c>
      <c r="BL6" s="123">
        <v>0</v>
      </c>
      <c r="BM6" s="120">
        <v>1</v>
      </c>
      <c r="BN6" s="123">
        <v>1.4285714285714286</v>
      </c>
      <c r="BO6" s="120">
        <v>0</v>
      </c>
      <c r="BP6" s="123">
        <v>0</v>
      </c>
      <c r="BQ6" s="120">
        <v>69</v>
      </c>
      <c r="BR6" s="123">
        <v>98.57142857142857</v>
      </c>
      <c r="BS6" s="120">
        <v>70</v>
      </c>
      <c r="BT6" s="2"/>
      <c r="BU6" s="3"/>
      <c r="BV6" s="3"/>
      <c r="BW6" s="3"/>
      <c r="BX6" s="3"/>
    </row>
    <row r="7" spans="1:76" ht="15">
      <c r="A7" s="64" t="s">
        <v>214</v>
      </c>
      <c r="B7" s="65"/>
      <c r="C7" s="65" t="s">
        <v>64</v>
      </c>
      <c r="D7" s="66">
        <v>186.7002563064886</v>
      </c>
      <c r="E7" s="68"/>
      <c r="F7" s="100" t="s">
        <v>382</v>
      </c>
      <c r="G7" s="65"/>
      <c r="H7" s="69" t="s">
        <v>214</v>
      </c>
      <c r="I7" s="70"/>
      <c r="J7" s="70"/>
      <c r="K7" s="69" t="s">
        <v>1123</v>
      </c>
      <c r="L7" s="73">
        <v>47.704037370704036</v>
      </c>
      <c r="M7" s="74">
        <v>6305.333984375</v>
      </c>
      <c r="N7" s="74">
        <v>1867.737548828125</v>
      </c>
      <c r="O7" s="75"/>
      <c r="P7" s="76"/>
      <c r="Q7" s="76"/>
      <c r="R7" s="86"/>
      <c r="S7" s="48">
        <v>0</v>
      </c>
      <c r="T7" s="48">
        <v>8</v>
      </c>
      <c r="U7" s="49">
        <v>28</v>
      </c>
      <c r="V7" s="49">
        <v>0.002941</v>
      </c>
      <c r="W7" s="49">
        <v>0.00101</v>
      </c>
      <c r="X7" s="49">
        <v>2.293372</v>
      </c>
      <c r="Y7" s="49">
        <v>0</v>
      </c>
      <c r="Z7" s="49">
        <v>0</v>
      </c>
      <c r="AA7" s="71">
        <v>7</v>
      </c>
      <c r="AB7" s="71"/>
      <c r="AC7" s="72"/>
      <c r="AD7" s="78" t="s">
        <v>614</v>
      </c>
      <c r="AE7" s="78">
        <v>378</v>
      </c>
      <c r="AF7" s="78">
        <v>438</v>
      </c>
      <c r="AG7" s="78">
        <v>5836</v>
      </c>
      <c r="AH7" s="78">
        <v>13472</v>
      </c>
      <c r="AI7" s="78"/>
      <c r="AJ7" s="78" t="s">
        <v>702</v>
      </c>
      <c r="AK7" s="78" t="s">
        <v>783</v>
      </c>
      <c r="AL7" s="78"/>
      <c r="AM7" s="78"/>
      <c r="AN7" s="80">
        <v>42415.92202546296</v>
      </c>
      <c r="AO7" s="83" t="s">
        <v>895</v>
      </c>
      <c r="AP7" s="78" t="b">
        <v>1</v>
      </c>
      <c r="AQ7" s="78" t="b">
        <v>0</v>
      </c>
      <c r="AR7" s="78" t="b">
        <v>1</v>
      </c>
      <c r="AS7" s="78" t="s">
        <v>566</v>
      </c>
      <c r="AT7" s="78">
        <v>2</v>
      </c>
      <c r="AU7" s="78"/>
      <c r="AV7" s="78" t="b">
        <v>0</v>
      </c>
      <c r="AW7" s="78" t="s">
        <v>1029</v>
      </c>
      <c r="AX7" s="83" t="s">
        <v>1034</v>
      </c>
      <c r="AY7" s="78" t="s">
        <v>66</v>
      </c>
      <c r="AZ7" s="78" t="str">
        <f>REPLACE(INDEX(GroupVertices[Group],MATCH(Vertices[[#This Row],[Vertex]],GroupVertices[Vertex],0)),1,1,"")</f>
        <v>4</v>
      </c>
      <c r="BA7" s="48" t="s">
        <v>344</v>
      </c>
      <c r="BB7" s="48" t="s">
        <v>344</v>
      </c>
      <c r="BC7" s="48" t="s">
        <v>357</v>
      </c>
      <c r="BD7" s="48" t="s">
        <v>357</v>
      </c>
      <c r="BE7" s="48"/>
      <c r="BF7" s="48"/>
      <c r="BG7" s="120" t="s">
        <v>1346</v>
      </c>
      <c r="BH7" s="120" t="s">
        <v>1346</v>
      </c>
      <c r="BI7" s="120" t="s">
        <v>1386</v>
      </c>
      <c r="BJ7" s="120" t="s">
        <v>1386</v>
      </c>
      <c r="BK7" s="120">
        <v>0</v>
      </c>
      <c r="BL7" s="123">
        <v>0</v>
      </c>
      <c r="BM7" s="120">
        <v>0</v>
      </c>
      <c r="BN7" s="123">
        <v>0</v>
      </c>
      <c r="BO7" s="120">
        <v>0</v>
      </c>
      <c r="BP7" s="123">
        <v>0</v>
      </c>
      <c r="BQ7" s="120">
        <v>8</v>
      </c>
      <c r="BR7" s="123">
        <v>100</v>
      </c>
      <c r="BS7" s="120">
        <v>8</v>
      </c>
      <c r="BT7" s="2"/>
      <c r="BU7" s="3"/>
      <c r="BV7" s="3"/>
      <c r="BW7" s="3"/>
      <c r="BX7" s="3"/>
    </row>
    <row r="8" spans="1:76" ht="15">
      <c r="A8" s="64" t="s">
        <v>266</v>
      </c>
      <c r="B8" s="65"/>
      <c r="C8" s="65" t="s">
        <v>64</v>
      </c>
      <c r="D8" s="66">
        <v>1000</v>
      </c>
      <c r="E8" s="68"/>
      <c r="F8" s="100" t="s">
        <v>988</v>
      </c>
      <c r="G8" s="65"/>
      <c r="H8" s="69" t="s">
        <v>266</v>
      </c>
      <c r="I8" s="70"/>
      <c r="J8" s="70"/>
      <c r="K8" s="69" t="s">
        <v>1124</v>
      </c>
      <c r="L8" s="73">
        <v>33.109025692359026</v>
      </c>
      <c r="M8" s="74">
        <v>7986.53564453125</v>
      </c>
      <c r="N8" s="74">
        <v>2432.8623046875</v>
      </c>
      <c r="O8" s="75"/>
      <c r="P8" s="76"/>
      <c r="Q8" s="76"/>
      <c r="R8" s="86"/>
      <c r="S8" s="48">
        <v>2</v>
      </c>
      <c r="T8" s="48">
        <v>0</v>
      </c>
      <c r="U8" s="49">
        <v>19.25</v>
      </c>
      <c r="V8" s="49">
        <v>0.003704</v>
      </c>
      <c r="W8" s="49">
        <v>0.001213</v>
      </c>
      <c r="X8" s="49">
        <v>0.630404</v>
      </c>
      <c r="Y8" s="49">
        <v>0</v>
      </c>
      <c r="Z8" s="49">
        <v>0</v>
      </c>
      <c r="AA8" s="71">
        <v>8</v>
      </c>
      <c r="AB8" s="71"/>
      <c r="AC8" s="72"/>
      <c r="AD8" s="78" t="s">
        <v>615</v>
      </c>
      <c r="AE8" s="78">
        <v>67</v>
      </c>
      <c r="AF8" s="78">
        <v>19290</v>
      </c>
      <c r="AG8" s="78">
        <v>969</v>
      </c>
      <c r="AH8" s="78">
        <v>22</v>
      </c>
      <c r="AI8" s="78"/>
      <c r="AJ8" s="78" t="s">
        <v>703</v>
      </c>
      <c r="AK8" s="78" t="s">
        <v>784</v>
      </c>
      <c r="AL8" s="83" t="s">
        <v>843</v>
      </c>
      <c r="AM8" s="78"/>
      <c r="AN8" s="80">
        <v>41354.93994212963</v>
      </c>
      <c r="AO8" s="83" t="s">
        <v>896</v>
      </c>
      <c r="AP8" s="78" t="b">
        <v>1</v>
      </c>
      <c r="AQ8" s="78" t="b">
        <v>0</v>
      </c>
      <c r="AR8" s="78" t="b">
        <v>1</v>
      </c>
      <c r="AS8" s="78" t="s">
        <v>566</v>
      </c>
      <c r="AT8" s="78">
        <v>281</v>
      </c>
      <c r="AU8" s="83" t="s">
        <v>977</v>
      </c>
      <c r="AV8" s="78" t="b">
        <v>0</v>
      </c>
      <c r="AW8" s="78" t="s">
        <v>1029</v>
      </c>
      <c r="AX8" s="83" t="s">
        <v>1035</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267</v>
      </c>
      <c r="B9" s="65"/>
      <c r="C9" s="65" t="s">
        <v>64</v>
      </c>
      <c r="D9" s="66">
        <v>1000</v>
      </c>
      <c r="E9" s="68"/>
      <c r="F9" s="100" t="s">
        <v>989</v>
      </c>
      <c r="G9" s="65"/>
      <c r="H9" s="69" t="s">
        <v>267</v>
      </c>
      <c r="I9" s="70"/>
      <c r="J9" s="70"/>
      <c r="K9" s="69" t="s">
        <v>1125</v>
      </c>
      <c r="L9" s="73">
        <v>33.109025692359026</v>
      </c>
      <c r="M9" s="74">
        <v>5059.615234375</v>
      </c>
      <c r="N9" s="74">
        <v>1060.89599609375</v>
      </c>
      <c r="O9" s="75"/>
      <c r="P9" s="76"/>
      <c r="Q9" s="76"/>
      <c r="R9" s="86"/>
      <c r="S9" s="48">
        <v>2</v>
      </c>
      <c r="T9" s="48">
        <v>0</v>
      </c>
      <c r="U9" s="49">
        <v>19.25</v>
      </c>
      <c r="V9" s="49">
        <v>0.003704</v>
      </c>
      <c r="W9" s="49">
        <v>0.001213</v>
      </c>
      <c r="X9" s="49">
        <v>0.630404</v>
      </c>
      <c r="Y9" s="49">
        <v>0</v>
      </c>
      <c r="Z9" s="49">
        <v>0</v>
      </c>
      <c r="AA9" s="71">
        <v>9</v>
      </c>
      <c r="AB9" s="71"/>
      <c r="AC9" s="72"/>
      <c r="AD9" s="78" t="s">
        <v>616</v>
      </c>
      <c r="AE9" s="78">
        <v>24729</v>
      </c>
      <c r="AF9" s="78">
        <v>32582</v>
      </c>
      <c r="AG9" s="78">
        <v>15375</v>
      </c>
      <c r="AH9" s="78">
        <v>18990</v>
      </c>
      <c r="AI9" s="78"/>
      <c r="AJ9" s="78" t="s">
        <v>704</v>
      </c>
      <c r="AK9" s="78"/>
      <c r="AL9" s="83" t="s">
        <v>844</v>
      </c>
      <c r="AM9" s="78"/>
      <c r="AN9" s="80">
        <v>42010.74197916667</v>
      </c>
      <c r="AO9" s="83" t="s">
        <v>897</v>
      </c>
      <c r="AP9" s="78" t="b">
        <v>0</v>
      </c>
      <c r="AQ9" s="78" t="b">
        <v>0</v>
      </c>
      <c r="AR9" s="78" t="b">
        <v>0</v>
      </c>
      <c r="AS9" s="78" t="s">
        <v>566</v>
      </c>
      <c r="AT9" s="78">
        <v>433</v>
      </c>
      <c r="AU9" s="83" t="s">
        <v>977</v>
      </c>
      <c r="AV9" s="78" t="b">
        <v>0</v>
      </c>
      <c r="AW9" s="78" t="s">
        <v>1029</v>
      </c>
      <c r="AX9" s="83" t="s">
        <v>1036</v>
      </c>
      <c r="AY9" s="78" t="s">
        <v>65</v>
      </c>
      <c r="AZ9" s="78" t="str">
        <f>REPLACE(INDEX(GroupVertices[Group],MATCH(Vertices[[#This Row],[Vertex]],GroupVertices[Vertex],0)),1,1,"")</f>
        <v>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268</v>
      </c>
      <c r="B10" s="65"/>
      <c r="C10" s="65" t="s">
        <v>64</v>
      </c>
      <c r="D10" s="66">
        <v>979.9345743963307</v>
      </c>
      <c r="E10" s="68"/>
      <c r="F10" s="100" t="s">
        <v>990</v>
      </c>
      <c r="G10" s="65"/>
      <c r="H10" s="69" t="s">
        <v>268</v>
      </c>
      <c r="I10" s="70"/>
      <c r="J10" s="70"/>
      <c r="K10" s="69" t="s">
        <v>1126</v>
      </c>
      <c r="L10" s="73">
        <v>33.109025692359026</v>
      </c>
      <c r="M10" s="74">
        <v>5770.7939453125</v>
      </c>
      <c r="N10" s="74">
        <v>3062.84716796875</v>
      </c>
      <c r="O10" s="75"/>
      <c r="P10" s="76"/>
      <c r="Q10" s="76"/>
      <c r="R10" s="86"/>
      <c r="S10" s="48">
        <v>2</v>
      </c>
      <c r="T10" s="48">
        <v>0</v>
      </c>
      <c r="U10" s="49">
        <v>19.25</v>
      </c>
      <c r="V10" s="49">
        <v>0.003704</v>
      </c>
      <c r="W10" s="49">
        <v>0.001213</v>
      </c>
      <c r="X10" s="49">
        <v>0.630404</v>
      </c>
      <c r="Y10" s="49">
        <v>0</v>
      </c>
      <c r="Z10" s="49">
        <v>0</v>
      </c>
      <c r="AA10" s="71">
        <v>10</v>
      </c>
      <c r="AB10" s="71"/>
      <c r="AC10" s="72"/>
      <c r="AD10" s="78" t="s">
        <v>617</v>
      </c>
      <c r="AE10" s="78">
        <v>472</v>
      </c>
      <c r="AF10" s="78">
        <v>14472</v>
      </c>
      <c r="AG10" s="78">
        <v>11337</v>
      </c>
      <c r="AH10" s="78">
        <v>453</v>
      </c>
      <c r="AI10" s="78"/>
      <c r="AJ10" s="78" t="s">
        <v>705</v>
      </c>
      <c r="AK10" s="78" t="s">
        <v>785</v>
      </c>
      <c r="AL10" s="83" t="s">
        <v>845</v>
      </c>
      <c r="AM10" s="78"/>
      <c r="AN10" s="80">
        <v>40171.12887731481</v>
      </c>
      <c r="AO10" s="83" t="s">
        <v>898</v>
      </c>
      <c r="AP10" s="78" t="b">
        <v>0</v>
      </c>
      <c r="AQ10" s="78" t="b">
        <v>0</v>
      </c>
      <c r="AR10" s="78" t="b">
        <v>1</v>
      </c>
      <c r="AS10" s="78" t="s">
        <v>566</v>
      </c>
      <c r="AT10" s="78">
        <v>141</v>
      </c>
      <c r="AU10" s="83" t="s">
        <v>977</v>
      </c>
      <c r="AV10" s="78" t="b">
        <v>0</v>
      </c>
      <c r="AW10" s="78" t="s">
        <v>1029</v>
      </c>
      <c r="AX10" s="83" t="s">
        <v>1037</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269</v>
      </c>
      <c r="B11" s="65"/>
      <c r="C11" s="65" t="s">
        <v>64</v>
      </c>
      <c r="D11" s="66">
        <v>372.09348441926346</v>
      </c>
      <c r="E11" s="68"/>
      <c r="F11" s="100" t="s">
        <v>991</v>
      </c>
      <c r="G11" s="65"/>
      <c r="H11" s="69" t="s">
        <v>269</v>
      </c>
      <c r="I11" s="70"/>
      <c r="J11" s="70"/>
      <c r="K11" s="69" t="s">
        <v>1127</v>
      </c>
      <c r="L11" s="73">
        <v>33.109025692359026</v>
      </c>
      <c r="M11" s="74">
        <v>8114.84814453125</v>
      </c>
      <c r="N11" s="74">
        <v>1306.255126953125</v>
      </c>
      <c r="O11" s="75"/>
      <c r="P11" s="76"/>
      <c r="Q11" s="76"/>
      <c r="R11" s="86"/>
      <c r="S11" s="48">
        <v>2</v>
      </c>
      <c r="T11" s="48">
        <v>0</v>
      </c>
      <c r="U11" s="49">
        <v>19.25</v>
      </c>
      <c r="V11" s="49">
        <v>0.003704</v>
      </c>
      <c r="W11" s="49">
        <v>0.001213</v>
      </c>
      <c r="X11" s="49">
        <v>0.630404</v>
      </c>
      <c r="Y11" s="49">
        <v>0</v>
      </c>
      <c r="Z11" s="49">
        <v>0</v>
      </c>
      <c r="AA11" s="71">
        <v>11</v>
      </c>
      <c r="AB11" s="71"/>
      <c r="AC11" s="72"/>
      <c r="AD11" s="78" t="s">
        <v>618</v>
      </c>
      <c r="AE11" s="78">
        <v>3928</v>
      </c>
      <c r="AF11" s="78">
        <v>3718</v>
      </c>
      <c r="AG11" s="78">
        <v>17552</v>
      </c>
      <c r="AH11" s="78">
        <v>34175</v>
      </c>
      <c r="AI11" s="78"/>
      <c r="AJ11" s="78" t="s">
        <v>706</v>
      </c>
      <c r="AK11" s="78" t="s">
        <v>786</v>
      </c>
      <c r="AL11" s="83" t="s">
        <v>846</v>
      </c>
      <c r="AM11" s="78"/>
      <c r="AN11" s="80">
        <v>39822.686377314814</v>
      </c>
      <c r="AO11" s="83" t="s">
        <v>899</v>
      </c>
      <c r="AP11" s="78" t="b">
        <v>0</v>
      </c>
      <c r="AQ11" s="78" t="b">
        <v>0</v>
      </c>
      <c r="AR11" s="78" t="b">
        <v>0</v>
      </c>
      <c r="AS11" s="78" t="s">
        <v>566</v>
      </c>
      <c r="AT11" s="78">
        <v>150</v>
      </c>
      <c r="AU11" s="83" t="s">
        <v>979</v>
      </c>
      <c r="AV11" s="78" t="b">
        <v>0</v>
      </c>
      <c r="AW11" s="78" t="s">
        <v>1029</v>
      </c>
      <c r="AX11" s="83" t="s">
        <v>1038</v>
      </c>
      <c r="AY11" s="78" t="s">
        <v>65</v>
      </c>
      <c r="AZ11" s="78"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270</v>
      </c>
      <c r="B12" s="65"/>
      <c r="C12" s="65" t="s">
        <v>64</v>
      </c>
      <c r="D12" s="66">
        <v>224.45716983677323</v>
      </c>
      <c r="E12" s="68"/>
      <c r="F12" s="100" t="s">
        <v>992</v>
      </c>
      <c r="G12" s="65"/>
      <c r="H12" s="69" t="s">
        <v>270</v>
      </c>
      <c r="I12" s="70"/>
      <c r="J12" s="70"/>
      <c r="K12" s="69" t="s">
        <v>1128</v>
      </c>
      <c r="L12" s="73">
        <v>33.109025692359026</v>
      </c>
      <c r="M12" s="74">
        <v>4931.28076171875</v>
      </c>
      <c r="N12" s="74">
        <v>2187.50390625</v>
      </c>
      <c r="O12" s="75"/>
      <c r="P12" s="76"/>
      <c r="Q12" s="76"/>
      <c r="R12" s="86"/>
      <c r="S12" s="48">
        <v>2</v>
      </c>
      <c r="T12" s="48">
        <v>0</v>
      </c>
      <c r="U12" s="49">
        <v>19.25</v>
      </c>
      <c r="V12" s="49">
        <v>0.003704</v>
      </c>
      <c r="W12" s="49">
        <v>0.001213</v>
      </c>
      <c r="X12" s="49">
        <v>0.630404</v>
      </c>
      <c r="Y12" s="49">
        <v>0</v>
      </c>
      <c r="Z12" s="49">
        <v>0</v>
      </c>
      <c r="AA12" s="71">
        <v>12</v>
      </c>
      <c r="AB12" s="71"/>
      <c r="AC12" s="72"/>
      <c r="AD12" s="78" t="s">
        <v>619</v>
      </c>
      <c r="AE12" s="78">
        <v>501</v>
      </c>
      <c r="AF12" s="78">
        <v>1106</v>
      </c>
      <c r="AG12" s="78">
        <v>51926</v>
      </c>
      <c r="AH12" s="78">
        <v>6694</v>
      </c>
      <c r="AI12" s="78"/>
      <c r="AJ12" s="78" t="s">
        <v>707</v>
      </c>
      <c r="AK12" s="78" t="s">
        <v>786</v>
      </c>
      <c r="AL12" s="83" t="s">
        <v>847</v>
      </c>
      <c r="AM12" s="78"/>
      <c r="AN12" s="80">
        <v>39696.80394675926</v>
      </c>
      <c r="AO12" s="83" t="s">
        <v>900</v>
      </c>
      <c r="AP12" s="78" t="b">
        <v>0</v>
      </c>
      <c r="AQ12" s="78" t="b">
        <v>0</v>
      </c>
      <c r="AR12" s="78" t="b">
        <v>1</v>
      </c>
      <c r="AS12" s="78" t="s">
        <v>566</v>
      </c>
      <c r="AT12" s="78">
        <v>55</v>
      </c>
      <c r="AU12" s="83" t="s">
        <v>977</v>
      </c>
      <c r="AV12" s="78" t="b">
        <v>0</v>
      </c>
      <c r="AW12" s="78" t="s">
        <v>1029</v>
      </c>
      <c r="AX12" s="83" t="s">
        <v>1039</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271</v>
      </c>
      <c r="B13" s="65"/>
      <c r="C13" s="65" t="s">
        <v>64</v>
      </c>
      <c r="D13" s="66">
        <v>257.46620801295023</v>
      </c>
      <c r="E13" s="68"/>
      <c r="F13" s="100" t="s">
        <v>993</v>
      </c>
      <c r="G13" s="65"/>
      <c r="H13" s="69" t="s">
        <v>271</v>
      </c>
      <c r="I13" s="70"/>
      <c r="J13" s="70"/>
      <c r="K13" s="69" t="s">
        <v>1129</v>
      </c>
      <c r="L13" s="73">
        <v>33.109025692359026</v>
      </c>
      <c r="M13" s="74">
        <v>7030.29736328125</v>
      </c>
      <c r="N13" s="74">
        <v>3140.8623046875</v>
      </c>
      <c r="O13" s="75"/>
      <c r="P13" s="76"/>
      <c r="Q13" s="76"/>
      <c r="R13" s="86"/>
      <c r="S13" s="48">
        <v>2</v>
      </c>
      <c r="T13" s="48">
        <v>0</v>
      </c>
      <c r="U13" s="49">
        <v>19.25</v>
      </c>
      <c r="V13" s="49">
        <v>0.003704</v>
      </c>
      <c r="W13" s="49">
        <v>0.001213</v>
      </c>
      <c r="X13" s="49">
        <v>0.630404</v>
      </c>
      <c r="Y13" s="49">
        <v>0</v>
      </c>
      <c r="Z13" s="49">
        <v>0</v>
      </c>
      <c r="AA13" s="71">
        <v>13</v>
      </c>
      <c r="AB13" s="71"/>
      <c r="AC13" s="72"/>
      <c r="AD13" s="78" t="s">
        <v>620</v>
      </c>
      <c r="AE13" s="78">
        <v>165</v>
      </c>
      <c r="AF13" s="78">
        <v>1690</v>
      </c>
      <c r="AG13" s="78">
        <v>1760</v>
      </c>
      <c r="AH13" s="78">
        <v>1724</v>
      </c>
      <c r="AI13" s="78"/>
      <c r="AJ13" s="78" t="s">
        <v>708</v>
      </c>
      <c r="AK13" s="78" t="s">
        <v>786</v>
      </c>
      <c r="AL13" s="83" t="s">
        <v>848</v>
      </c>
      <c r="AM13" s="78"/>
      <c r="AN13" s="80">
        <v>42351.8356712963</v>
      </c>
      <c r="AO13" s="83" t="s">
        <v>901</v>
      </c>
      <c r="AP13" s="78" t="b">
        <v>1</v>
      </c>
      <c r="AQ13" s="78" t="b">
        <v>0</v>
      </c>
      <c r="AR13" s="78" t="b">
        <v>0</v>
      </c>
      <c r="AS13" s="78" t="s">
        <v>566</v>
      </c>
      <c r="AT13" s="78">
        <v>50</v>
      </c>
      <c r="AU13" s="78"/>
      <c r="AV13" s="78" t="b">
        <v>0</v>
      </c>
      <c r="AW13" s="78" t="s">
        <v>1029</v>
      </c>
      <c r="AX13" s="83" t="s">
        <v>1040</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272</v>
      </c>
      <c r="B14" s="65"/>
      <c r="C14" s="65" t="s">
        <v>64</v>
      </c>
      <c r="D14" s="66">
        <v>1000</v>
      </c>
      <c r="E14" s="68"/>
      <c r="F14" s="100" t="s">
        <v>994</v>
      </c>
      <c r="G14" s="65"/>
      <c r="H14" s="69" t="s">
        <v>272</v>
      </c>
      <c r="I14" s="70"/>
      <c r="J14" s="70"/>
      <c r="K14" s="69" t="s">
        <v>1130</v>
      </c>
      <c r="L14" s="73">
        <v>33.109025692359026</v>
      </c>
      <c r="M14" s="74">
        <v>7275.32568359375</v>
      </c>
      <c r="N14" s="74">
        <v>557.4738159179688</v>
      </c>
      <c r="O14" s="75"/>
      <c r="P14" s="76"/>
      <c r="Q14" s="76"/>
      <c r="R14" s="86"/>
      <c r="S14" s="48">
        <v>2</v>
      </c>
      <c r="T14" s="48">
        <v>0</v>
      </c>
      <c r="U14" s="49">
        <v>19.25</v>
      </c>
      <c r="V14" s="49">
        <v>0.003704</v>
      </c>
      <c r="W14" s="49">
        <v>0.001213</v>
      </c>
      <c r="X14" s="49">
        <v>0.630404</v>
      </c>
      <c r="Y14" s="49">
        <v>0</v>
      </c>
      <c r="Z14" s="49">
        <v>0</v>
      </c>
      <c r="AA14" s="71">
        <v>14</v>
      </c>
      <c r="AB14" s="71"/>
      <c r="AC14" s="72"/>
      <c r="AD14" s="78" t="s">
        <v>621</v>
      </c>
      <c r="AE14" s="78">
        <v>11077</v>
      </c>
      <c r="AF14" s="78">
        <v>28468</v>
      </c>
      <c r="AG14" s="78">
        <v>3775</v>
      </c>
      <c r="AH14" s="78">
        <v>802</v>
      </c>
      <c r="AI14" s="78"/>
      <c r="AJ14" s="78" t="s">
        <v>709</v>
      </c>
      <c r="AK14" s="78" t="s">
        <v>787</v>
      </c>
      <c r="AL14" s="83" t="s">
        <v>849</v>
      </c>
      <c r="AM14" s="78"/>
      <c r="AN14" s="80">
        <v>40780.948287037034</v>
      </c>
      <c r="AO14" s="83" t="s">
        <v>902</v>
      </c>
      <c r="AP14" s="78" t="b">
        <v>0</v>
      </c>
      <c r="AQ14" s="78" t="b">
        <v>0</v>
      </c>
      <c r="AR14" s="78" t="b">
        <v>1</v>
      </c>
      <c r="AS14" s="78" t="s">
        <v>566</v>
      </c>
      <c r="AT14" s="78">
        <v>299</v>
      </c>
      <c r="AU14" s="83" t="s">
        <v>977</v>
      </c>
      <c r="AV14" s="78" t="b">
        <v>0</v>
      </c>
      <c r="AW14" s="78" t="s">
        <v>1029</v>
      </c>
      <c r="AX14" s="83" t="s">
        <v>1041</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273</v>
      </c>
      <c r="B15" s="65"/>
      <c r="C15" s="65" t="s">
        <v>64</v>
      </c>
      <c r="D15" s="66">
        <v>1000</v>
      </c>
      <c r="E15" s="68"/>
      <c r="F15" s="100" t="s">
        <v>995</v>
      </c>
      <c r="G15" s="65"/>
      <c r="H15" s="69" t="s">
        <v>273</v>
      </c>
      <c r="I15" s="70"/>
      <c r="J15" s="70"/>
      <c r="K15" s="69" t="s">
        <v>1131</v>
      </c>
      <c r="L15" s="73">
        <v>33.109025692359026</v>
      </c>
      <c r="M15" s="74">
        <v>6015.83154296875</v>
      </c>
      <c r="N15" s="74">
        <v>557.4738159179688</v>
      </c>
      <c r="O15" s="75"/>
      <c r="P15" s="76"/>
      <c r="Q15" s="76"/>
      <c r="R15" s="86"/>
      <c r="S15" s="48">
        <v>2</v>
      </c>
      <c r="T15" s="48">
        <v>0</v>
      </c>
      <c r="U15" s="49">
        <v>19.25</v>
      </c>
      <c r="V15" s="49">
        <v>0.003704</v>
      </c>
      <c r="W15" s="49">
        <v>0.001213</v>
      </c>
      <c r="X15" s="49">
        <v>0.630404</v>
      </c>
      <c r="Y15" s="49">
        <v>0</v>
      </c>
      <c r="Z15" s="49">
        <v>0</v>
      </c>
      <c r="AA15" s="71">
        <v>15</v>
      </c>
      <c r="AB15" s="71"/>
      <c r="AC15" s="72"/>
      <c r="AD15" s="78" t="s">
        <v>622</v>
      </c>
      <c r="AE15" s="78">
        <v>10674</v>
      </c>
      <c r="AF15" s="78">
        <v>29747</v>
      </c>
      <c r="AG15" s="78">
        <v>54998</v>
      </c>
      <c r="AH15" s="78">
        <v>2817</v>
      </c>
      <c r="AI15" s="78"/>
      <c r="AJ15" s="78" t="s">
        <v>710</v>
      </c>
      <c r="AK15" s="78" t="s">
        <v>787</v>
      </c>
      <c r="AL15" s="83" t="s">
        <v>850</v>
      </c>
      <c r="AM15" s="78"/>
      <c r="AN15" s="80">
        <v>40171.13791666667</v>
      </c>
      <c r="AO15" s="83" t="s">
        <v>903</v>
      </c>
      <c r="AP15" s="78" t="b">
        <v>0</v>
      </c>
      <c r="AQ15" s="78" t="b">
        <v>0</v>
      </c>
      <c r="AR15" s="78" t="b">
        <v>1</v>
      </c>
      <c r="AS15" s="78" t="s">
        <v>566</v>
      </c>
      <c r="AT15" s="78">
        <v>291</v>
      </c>
      <c r="AU15" s="83" t="s">
        <v>977</v>
      </c>
      <c r="AV15" s="78" t="b">
        <v>0</v>
      </c>
      <c r="AW15" s="78" t="s">
        <v>1029</v>
      </c>
      <c r="AX15" s="83" t="s">
        <v>1042</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215</v>
      </c>
      <c r="B16" s="65"/>
      <c r="C16" s="65" t="s">
        <v>64</v>
      </c>
      <c r="D16" s="66">
        <v>162</v>
      </c>
      <c r="E16" s="68"/>
      <c r="F16" s="100" t="s">
        <v>383</v>
      </c>
      <c r="G16" s="65"/>
      <c r="H16" s="69" t="s">
        <v>215</v>
      </c>
      <c r="I16" s="70"/>
      <c r="J16" s="70"/>
      <c r="K16" s="69" t="s">
        <v>1132</v>
      </c>
      <c r="L16" s="73">
        <v>2329.5298631965297</v>
      </c>
      <c r="M16" s="74">
        <v>6740.79638671875</v>
      </c>
      <c r="N16" s="74">
        <v>1626.048095703125</v>
      </c>
      <c r="O16" s="75"/>
      <c r="P16" s="76"/>
      <c r="Q16" s="76"/>
      <c r="R16" s="86"/>
      <c r="S16" s="48">
        <v>0</v>
      </c>
      <c r="T16" s="48">
        <v>9</v>
      </c>
      <c r="U16" s="49">
        <v>1396</v>
      </c>
      <c r="V16" s="49">
        <v>0.005319</v>
      </c>
      <c r="W16" s="49">
        <v>0.010651</v>
      </c>
      <c r="X16" s="49">
        <v>2.506594</v>
      </c>
      <c r="Y16" s="49">
        <v>0</v>
      </c>
      <c r="Z16" s="49">
        <v>0</v>
      </c>
      <c r="AA16" s="71">
        <v>16</v>
      </c>
      <c r="AB16" s="71"/>
      <c r="AC16" s="72"/>
      <c r="AD16" s="78" t="s">
        <v>623</v>
      </c>
      <c r="AE16" s="78">
        <v>23</v>
      </c>
      <c r="AF16" s="78">
        <v>1</v>
      </c>
      <c r="AG16" s="78">
        <v>25</v>
      </c>
      <c r="AH16" s="78">
        <v>7</v>
      </c>
      <c r="AI16" s="78"/>
      <c r="AJ16" s="78"/>
      <c r="AK16" s="78"/>
      <c r="AL16" s="78"/>
      <c r="AM16" s="78"/>
      <c r="AN16" s="80">
        <v>42007.1159375</v>
      </c>
      <c r="AO16" s="83" t="s">
        <v>904</v>
      </c>
      <c r="AP16" s="78" t="b">
        <v>1</v>
      </c>
      <c r="AQ16" s="78" t="b">
        <v>0</v>
      </c>
      <c r="AR16" s="78" t="b">
        <v>0</v>
      </c>
      <c r="AS16" s="78" t="s">
        <v>566</v>
      </c>
      <c r="AT16" s="78">
        <v>0</v>
      </c>
      <c r="AU16" s="83" t="s">
        <v>977</v>
      </c>
      <c r="AV16" s="78" t="b">
        <v>0</v>
      </c>
      <c r="AW16" s="78" t="s">
        <v>1029</v>
      </c>
      <c r="AX16" s="83" t="s">
        <v>1043</v>
      </c>
      <c r="AY16" s="78" t="s">
        <v>66</v>
      </c>
      <c r="AZ16" s="78" t="str">
        <f>REPLACE(INDEX(GroupVertices[Group],MATCH(Vertices[[#This Row],[Vertex]],GroupVertices[Vertex],0)),1,1,"")</f>
        <v>4</v>
      </c>
      <c r="BA16" s="48"/>
      <c r="BB16" s="48"/>
      <c r="BC16" s="48"/>
      <c r="BD16" s="48"/>
      <c r="BE16" s="48"/>
      <c r="BF16" s="48"/>
      <c r="BG16" s="120" t="s">
        <v>1445</v>
      </c>
      <c r="BH16" s="120" t="s">
        <v>1445</v>
      </c>
      <c r="BI16" s="120" t="s">
        <v>1479</v>
      </c>
      <c r="BJ16" s="120" t="s">
        <v>1479</v>
      </c>
      <c r="BK16" s="120">
        <v>0</v>
      </c>
      <c r="BL16" s="123">
        <v>0</v>
      </c>
      <c r="BM16" s="120">
        <v>2</v>
      </c>
      <c r="BN16" s="123">
        <v>9.523809523809524</v>
      </c>
      <c r="BO16" s="120">
        <v>0</v>
      </c>
      <c r="BP16" s="123">
        <v>0</v>
      </c>
      <c r="BQ16" s="120">
        <v>19</v>
      </c>
      <c r="BR16" s="123">
        <v>90.47619047619048</v>
      </c>
      <c r="BS16" s="120">
        <v>21</v>
      </c>
      <c r="BT16" s="2"/>
      <c r="BU16" s="3"/>
      <c r="BV16" s="3"/>
      <c r="BW16" s="3"/>
      <c r="BX16" s="3"/>
    </row>
    <row r="17" spans="1:76" ht="15">
      <c r="A17" s="64" t="s">
        <v>216</v>
      </c>
      <c r="B17" s="65"/>
      <c r="C17" s="65" t="s">
        <v>64</v>
      </c>
      <c r="D17" s="66">
        <v>239.83124241197896</v>
      </c>
      <c r="E17" s="68"/>
      <c r="F17" s="100" t="s">
        <v>384</v>
      </c>
      <c r="G17" s="65"/>
      <c r="H17" s="69" t="s">
        <v>216</v>
      </c>
      <c r="I17" s="70"/>
      <c r="J17" s="70"/>
      <c r="K17" s="69" t="s">
        <v>1133</v>
      </c>
      <c r="L17" s="73">
        <v>1</v>
      </c>
      <c r="M17" s="74">
        <v>1868.2412109375</v>
      </c>
      <c r="N17" s="74">
        <v>9490.1796875</v>
      </c>
      <c r="O17" s="75"/>
      <c r="P17" s="76"/>
      <c r="Q17" s="76"/>
      <c r="R17" s="86"/>
      <c r="S17" s="48">
        <v>1</v>
      </c>
      <c r="T17" s="48">
        <v>2</v>
      </c>
      <c r="U17" s="49">
        <v>0</v>
      </c>
      <c r="V17" s="49">
        <v>0.004878</v>
      </c>
      <c r="W17" s="49">
        <v>0.01076</v>
      </c>
      <c r="X17" s="49">
        <v>0.631689</v>
      </c>
      <c r="Y17" s="49">
        <v>0.5</v>
      </c>
      <c r="Z17" s="49">
        <v>0.5</v>
      </c>
      <c r="AA17" s="71">
        <v>17</v>
      </c>
      <c r="AB17" s="71"/>
      <c r="AC17" s="72"/>
      <c r="AD17" s="78" t="s">
        <v>624</v>
      </c>
      <c r="AE17" s="78">
        <v>312</v>
      </c>
      <c r="AF17" s="78">
        <v>1378</v>
      </c>
      <c r="AG17" s="78">
        <v>1264</v>
      </c>
      <c r="AH17" s="78">
        <v>216</v>
      </c>
      <c r="AI17" s="78"/>
      <c r="AJ17" s="78" t="s">
        <v>711</v>
      </c>
      <c r="AK17" s="78" t="s">
        <v>788</v>
      </c>
      <c r="AL17" s="83" t="s">
        <v>851</v>
      </c>
      <c r="AM17" s="78"/>
      <c r="AN17" s="80">
        <v>41110.75126157407</v>
      </c>
      <c r="AO17" s="83" t="s">
        <v>905</v>
      </c>
      <c r="AP17" s="78" t="b">
        <v>0</v>
      </c>
      <c r="AQ17" s="78" t="b">
        <v>0</v>
      </c>
      <c r="AR17" s="78" t="b">
        <v>1</v>
      </c>
      <c r="AS17" s="78" t="s">
        <v>566</v>
      </c>
      <c r="AT17" s="78">
        <v>23</v>
      </c>
      <c r="AU17" s="83" t="s">
        <v>977</v>
      </c>
      <c r="AV17" s="78" t="b">
        <v>0</v>
      </c>
      <c r="AW17" s="78" t="s">
        <v>1029</v>
      </c>
      <c r="AX17" s="83" t="s">
        <v>1044</v>
      </c>
      <c r="AY17" s="78" t="s">
        <v>66</v>
      </c>
      <c r="AZ17" s="78" t="str">
        <f>REPLACE(INDEX(GroupVertices[Group],MATCH(Vertices[[#This Row],[Vertex]],GroupVertices[Vertex],0)),1,1,"")</f>
        <v>1</v>
      </c>
      <c r="BA17" s="48" t="s">
        <v>345</v>
      </c>
      <c r="BB17" s="48" t="s">
        <v>345</v>
      </c>
      <c r="BC17" s="48" t="s">
        <v>357</v>
      </c>
      <c r="BD17" s="48" t="s">
        <v>357</v>
      </c>
      <c r="BE17" s="48"/>
      <c r="BF17" s="48"/>
      <c r="BG17" s="120" t="s">
        <v>1446</v>
      </c>
      <c r="BH17" s="120" t="s">
        <v>1446</v>
      </c>
      <c r="BI17" s="120" t="s">
        <v>1480</v>
      </c>
      <c r="BJ17" s="120" t="s">
        <v>1480</v>
      </c>
      <c r="BK17" s="120">
        <v>1</v>
      </c>
      <c r="BL17" s="123">
        <v>5.555555555555555</v>
      </c>
      <c r="BM17" s="120">
        <v>0</v>
      </c>
      <c r="BN17" s="123">
        <v>0</v>
      </c>
      <c r="BO17" s="120">
        <v>0</v>
      </c>
      <c r="BP17" s="123">
        <v>0</v>
      </c>
      <c r="BQ17" s="120">
        <v>17</v>
      </c>
      <c r="BR17" s="123">
        <v>94.44444444444444</v>
      </c>
      <c r="BS17" s="120">
        <v>18</v>
      </c>
      <c r="BT17" s="2"/>
      <c r="BU17" s="3"/>
      <c r="BV17" s="3"/>
      <c r="BW17" s="3"/>
      <c r="BX17" s="3"/>
    </row>
    <row r="18" spans="1:76" ht="15">
      <c r="A18" s="64" t="s">
        <v>217</v>
      </c>
      <c r="B18" s="65"/>
      <c r="C18" s="65" t="s">
        <v>64</v>
      </c>
      <c r="D18" s="66">
        <v>218.35275866720627</v>
      </c>
      <c r="E18" s="68"/>
      <c r="F18" s="100" t="s">
        <v>385</v>
      </c>
      <c r="G18" s="65"/>
      <c r="H18" s="69" t="s">
        <v>217</v>
      </c>
      <c r="I18" s="70"/>
      <c r="J18" s="70"/>
      <c r="K18" s="69" t="s">
        <v>1134</v>
      </c>
      <c r="L18" s="73">
        <v>1</v>
      </c>
      <c r="M18" s="74">
        <v>2453.71044921875</v>
      </c>
      <c r="N18" s="74">
        <v>9646.09375</v>
      </c>
      <c r="O18" s="75"/>
      <c r="P18" s="76"/>
      <c r="Q18" s="76"/>
      <c r="R18" s="86"/>
      <c r="S18" s="48">
        <v>1</v>
      </c>
      <c r="T18" s="48">
        <v>2</v>
      </c>
      <c r="U18" s="49">
        <v>0</v>
      </c>
      <c r="V18" s="49">
        <v>0.004878</v>
      </c>
      <c r="W18" s="49">
        <v>0.01076</v>
      </c>
      <c r="X18" s="49">
        <v>0.631689</v>
      </c>
      <c r="Y18" s="49">
        <v>0.5</v>
      </c>
      <c r="Z18" s="49">
        <v>0.5</v>
      </c>
      <c r="AA18" s="71">
        <v>18</v>
      </c>
      <c r="AB18" s="71"/>
      <c r="AC18" s="72"/>
      <c r="AD18" s="78" t="s">
        <v>625</v>
      </c>
      <c r="AE18" s="78">
        <v>826</v>
      </c>
      <c r="AF18" s="78">
        <v>998</v>
      </c>
      <c r="AG18" s="78">
        <v>269</v>
      </c>
      <c r="AH18" s="78">
        <v>517</v>
      </c>
      <c r="AI18" s="78"/>
      <c r="AJ18" s="78" t="s">
        <v>712</v>
      </c>
      <c r="AK18" s="78"/>
      <c r="AL18" s="83" t="s">
        <v>852</v>
      </c>
      <c r="AM18" s="78"/>
      <c r="AN18" s="80">
        <v>42383.5175</v>
      </c>
      <c r="AO18" s="83" t="s">
        <v>906</v>
      </c>
      <c r="AP18" s="78" t="b">
        <v>1</v>
      </c>
      <c r="AQ18" s="78" t="b">
        <v>0</v>
      </c>
      <c r="AR18" s="78" t="b">
        <v>1</v>
      </c>
      <c r="AS18" s="78" t="s">
        <v>566</v>
      </c>
      <c r="AT18" s="78">
        <v>23</v>
      </c>
      <c r="AU18" s="78"/>
      <c r="AV18" s="78" t="b">
        <v>0</v>
      </c>
      <c r="AW18" s="78" t="s">
        <v>1029</v>
      </c>
      <c r="AX18" s="83" t="s">
        <v>1045</v>
      </c>
      <c r="AY18" s="78" t="s">
        <v>66</v>
      </c>
      <c r="AZ18" s="78" t="str">
        <f>REPLACE(INDEX(GroupVertices[Group],MATCH(Vertices[[#This Row],[Vertex]],GroupVertices[Vertex],0)),1,1,"")</f>
        <v>1</v>
      </c>
      <c r="BA18" s="48"/>
      <c r="BB18" s="48"/>
      <c r="BC18" s="48"/>
      <c r="BD18" s="48"/>
      <c r="BE18" s="48"/>
      <c r="BF18" s="48"/>
      <c r="BG18" s="120" t="s">
        <v>1447</v>
      </c>
      <c r="BH18" s="120" t="s">
        <v>1447</v>
      </c>
      <c r="BI18" s="120" t="s">
        <v>1481</v>
      </c>
      <c r="BJ18" s="120" t="s">
        <v>1481</v>
      </c>
      <c r="BK18" s="120">
        <v>1</v>
      </c>
      <c r="BL18" s="123">
        <v>4.761904761904762</v>
      </c>
      <c r="BM18" s="120">
        <v>0</v>
      </c>
      <c r="BN18" s="123">
        <v>0</v>
      </c>
      <c r="BO18" s="120">
        <v>0</v>
      </c>
      <c r="BP18" s="123">
        <v>0</v>
      </c>
      <c r="BQ18" s="120">
        <v>20</v>
      </c>
      <c r="BR18" s="123">
        <v>95.23809523809524</v>
      </c>
      <c r="BS18" s="120">
        <v>21</v>
      </c>
      <c r="BT18" s="2"/>
      <c r="BU18" s="3"/>
      <c r="BV18" s="3"/>
      <c r="BW18" s="3"/>
      <c r="BX18" s="3"/>
    </row>
    <row r="19" spans="1:76" ht="15">
      <c r="A19" s="64" t="s">
        <v>218</v>
      </c>
      <c r="B19" s="65"/>
      <c r="C19" s="65" t="s">
        <v>64</v>
      </c>
      <c r="D19" s="66">
        <v>168.78267907729665</v>
      </c>
      <c r="E19" s="68"/>
      <c r="F19" s="100" t="s">
        <v>386</v>
      </c>
      <c r="G19" s="65"/>
      <c r="H19" s="69" t="s">
        <v>218</v>
      </c>
      <c r="I19" s="70"/>
      <c r="J19" s="70"/>
      <c r="K19" s="69" t="s">
        <v>1135</v>
      </c>
      <c r="L19" s="73">
        <v>1</v>
      </c>
      <c r="M19" s="74">
        <v>2723.857177734375</v>
      </c>
      <c r="N19" s="74">
        <v>352.9058837890625</v>
      </c>
      <c r="O19" s="75"/>
      <c r="P19" s="76"/>
      <c r="Q19" s="76"/>
      <c r="R19" s="86"/>
      <c r="S19" s="48">
        <v>0</v>
      </c>
      <c r="T19" s="48">
        <v>1</v>
      </c>
      <c r="U19" s="49">
        <v>0</v>
      </c>
      <c r="V19" s="49">
        <v>0.004854</v>
      </c>
      <c r="W19" s="49">
        <v>0.009641</v>
      </c>
      <c r="X19" s="49">
        <v>0.363222</v>
      </c>
      <c r="Y19" s="49">
        <v>0</v>
      </c>
      <c r="Z19" s="49">
        <v>0</v>
      </c>
      <c r="AA19" s="71">
        <v>19</v>
      </c>
      <c r="AB19" s="71"/>
      <c r="AC19" s="72"/>
      <c r="AD19" s="78" t="s">
        <v>626</v>
      </c>
      <c r="AE19" s="78">
        <v>258</v>
      </c>
      <c r="AF19" s="78">
        <v>121</v>
      </c>
      <c r="AG19" s="78">
        <v>262</v>
      </c>
      <c r="AH19" s="78">
        <v>52</v>
      </c>
      <c r="AI19" s="78"/>
      <c r="AJ19" s="78"/>
      <c r="AK19" s="78"/>
      <c r="AL19" s="78"/>
      <c r="AM19" s="78"/>
      <c r="AN19" s="80">
        <v>40339.63243055555</v>
      </c>
      <c r="AO19" s="83" t="s">
        <v>907</v>
      </c>
      <c r="AP19" s="78" t="b">
        <v>0</v>
      </c>
      <c r="AQ19" s="78" t="b">
        <v>0</v>
      </c>
      <c r="AR19" s="78" t="b">
        <v>0</v>
      </c>
      <c r="AS19" s="78" t="s">
        <v>566</v>
      </c>
      <c r="AT19" s="78">
        <v>0</v>
      </c>
      <c r="AU19" s="83" t="s">
        <v>977</v>
      </c>
      <c r="AV19" s="78" t="b">
        <v>0</v>
      </c>
      <c r="AW19" s="78" t="s">
        <v>1029</v>
      </c>
      <c r="AX19" s="83" t="s">
        <v>1046</v>
      </c>
      <c r="AY19" s="78" t="s">
        <v>66</v>
      </c>
      <c r="AZ19" s="78" t="str">
        <f>REPLACE(INDEX(GroupVertices[Group],MATCH(Vertices[[#This Row],[Vertex]],GroupVertices[Vertex],0)),1,1,"")</f>
        <v>1</v>
      </c>
      <c r="BA19" s="48"/>
      <c r="BB19" s="48"/>
      <c r="BC19" s="48"/>
      <c r="BD19" s="48"/>
      <c r="BE19" s="48"/>
      <c r="BF19" s="48"/>
      <c r="BG19" s="120" t="s">
        <v>1448</v>
      </c>
      <c r="BH19" s="120" t="s">
        <v>1448</v>
      </c>
      <c r="BI19" s="120" t="s">
        <v>1482</v>
      </c>
      <c r="BJ19" s="120" t="s">
        <v>1482</v>
      </c>
      <c r="BK19" s="120">
        <v>0</v>
      </c>
      <c r="BL19" s="123">
        <v>0</v>
      </c>
      <c r="BM19" s="120">
        <v>0</v>
      </c>
      <c r="BN19" s="123">
        <v>0</v>
      </c>
      <c r="BO19" s="120">
        <v>0</v>
      </c>
      <c r="BP19" s="123">
        <v>0</v>
      </c>
      <c r="BQ19" s="120">
        <v>20</v>
      </c>
      <c r="BR19" s="123">
        <v>100</v>
      </c>
      <c r="BS19" s="120">
        <v>20</v>
      </c>
      <c r="BT19" s="2"/>
      <c r="BU19" s="3"/>
      <c r="BV19" s="3"/>
      <c r="BW19" s="3"/>
      <c r="BX19" s="3"/>
    </row>
    <row r="20" spans="1:76" ht="15">
      <c r="A20" s="64" t="s">
        <v>219</v>
      </c>
      <c r="B20" s="65"/>
      <c r="C20" s="65" t="s">
        <v>64</v>
      </c>
      <c r="D20" s="66">
        <v>173.64359908269256</v>
      </c>
      <c r="E20" s="68"/>
      <c r="F20" s="100" t="s">
        <v>387</v>
      </c>
      <c r="G20" s="65"/>
      <c r="H20" s="69" t="s">
        <v>219</v>
      </c>
      <c r="I20" s="70"/>
      <c r="J20" s="70"/>
      <c r="K20" s="69" t="s">
        <v>1136</v>
      </c>
      <c r="L20" s="73">
        <v>1</v>
      </c>
      <c r="M20" s="74">
        <v>2215.041015625</v>
      </c>
      <c r="N20" s="74">
        <v>8263.5361328125</v>
      </c>
      <c r="O20" s="75"/>
      <c r="P20" s="76"/>
      <c r="Q20" s="76"/>
      <c r="R20" s="86"/>
      <c r="S20" s="48">
        <v>0</v>
      </c>
      <c r="T20" s="48">
        <v>2</v>
      </c>
      <c r="U20" s="49">
        <v>0</v>
      </c>
      <c r="V20" s="49">
        <v>0.004878</v>
      </c>
      <c r="W20" s="49">
        <v>0.016083</v>
      </c>
      <c r="X20" s="49">
        <v>0.572954</v>
      </c>
      <c r="Y20" s="49">
        <v>0.5</v>
      </c>
      <c r="Z20" s="49">
        <v>0</v>
      </c>
      <c r="AA20" s="71">
        <v>20</v>
      </c>
      <c r="AB20" s="71"/>
      <c r="AC20" s="72"/>
      <c r="AD20" s="78" t="s">
        <v>627</v>
      </c>
      <c r="AE20" s="78">
        <v>1374</v>
      </c>
      <c r="AF20" s="78">
        <v>207</v>
      </c>
      <c r="AG20" s="78">
        <v>15825</v>
      </c>
      <c r="AH20" s="78">
        <v>34583</v>
      </c>
      <c r="AI20" s="78"/>
      <c r="AJ20" s="78" t="s">
        <v>713</v>
      </c>
      <c r="AK20" s="78"/>
      <c r="AL20" s="78"/>
      <c r="AM20" s="78"/>
      <c r="AN20" s="80">
        <v>42939.77712962963</v>
      </c>
      <c r="AO20" s="83" t="s">
        <v>908</v>
      </c>
      <c r="AP20" s="78" t="b">
        <v>1</v>
      </c>
      <c r="AQ20" s="78" t="b">
        <v>0</v>
      </c>
      <c r="AR20" s="78" t="b">
        <v>0</v>
      </c>
      <c r="AS20" s="78" t="s">
        <v>566</v>
      </c>
      <c r="AT20" s="78">
        <v>0</v>
      </c>
      <c r="AU20" s="78"/>
      <c r="AV20" s="78" t="b">
        <v>0</v>
      </c>
      <c r="AW20" s="78" t="s">
        <v>1029</v>
      </c>
      <c r="AX20" s="83" t="s">
        <v>1047</v>
      </c>
      <c r="AY20" s="78" t="s">
        <v>66</v>
      </c>
      <c r="AZ20" s="78" t="str">
        <f>REPLACE(INDEX(GroupVertices[Group],MATCH(Vertices[[#This Row],[Vertex]],GroupVertices[Vertex],0)),1,1,"")</f>
        <v>1</v>
      </c>
      <c r="BA20" s="48"/>
      <c r="BB20" s="48"/>
      <c r="BC20" s="48"/>
      <c r="BD20" s="48"/>
      <c r="BE20" s="48" t="s">
        <v>365</v>
      </c>
      <c r="BF20" s="48" t="s">
        <v>365</v>
      </c>
      <c r="BG20" s="120" t="s">
        <v>1449</v>
      </c>
      <c r="BH20" s="120" t="s">
        <v>1449</v>
      </c>
      <c r="BI20" s="120" t="s">
        <v>1483</v>
      </c>
      <c r="BJ20" s="120" t="s">
        <v>1483</v>
      </c>
      <c r="BK20" s="120">
        <v>1</v>
      </c>
      <c r="BL20" s="123">
        <v>5</v>
      </c>
      <c r="BM20" s="120">
        <v>0</v>
      </c>
      <c r="BN20" s="123">
        <v>0</v>
      </c>
      <c r="BO20" s="120">
        <v>0</v>
      </c>
      <c r="BP20" s="123">
        <v>0</v>
      </c>
      <c r="BQ20" s="120">
        <v>19</v>
      </c>
      <c r="BR20" s="123">
        <v>95</v>
      </c>
      <c r="BS20" s="120">
        <v>20</v>
      </c>
      <c r="BT20" s="2"/>
      <c r="BU20" s="3"/>
      <c r="BV20" s="3"/>
      <c r="BW20" s="3"/>
      <c r="BX20" s="3"/>
    </row>
    <row r="21" spans="1:76" ht="15">
      <c r="A21" s="64" t="s">
        <v>263</v>
      </c>
      <c r="B21" s="65"/>
      <c r="C21" s="65" t="s">
        <v>64</v>
      </c>
      <c r="D21" s="66">
        <v>724.3971401591798</v>
      </c>
      <c r="E21" s="68"/>
      <c r="F21" s="100" t="s">
        <v>996</v>
      </c>
      <c r="G21" s="65"/>
      <c r="H21" s="69" t="s">
        <v>263</v>
      </c>
      <c r="I21" s="70"/>
      <c r="J21" s="70"/>
      <c r="K21" s="69" t="s">
        <v>1137</v>
      </c>
      <c r="L21" s="73">
        <v>824.9926593259927</v>
      </c>
      <c r="M21" s="74">
        <v>2694.503662109375</v>
      </c>
      <c r="N21" s="74">
        <v>5200.49951171875</v>
      </c>
      <c r="O21" s="75"/>
      <c r="P21" s="76"/>
      <c r="Q21" s="76"/>
      <c r="R21" s="86"/>
      <c r="S21" s="48">
        <v>31</v>
      </c>
      <c r="T21" s="48">
        <v>1</v>
      </c>
      <c r="U21" s="49">
        <v>494</v>
      </c>
      <c r="V21" s="49">
        <v>0.005747</v>
      </c>
      <c r="W21" s="49">
        <v>0.061921</v>
      </c>
      <c r="X21" s="49">
        <v>7.895822</v>
      </c>
      <c r="Y21" s="49">
        <v>0.03225806451612903</v>
      </c>
      <c r="Z21" s="49">
        <v>0</v>
      </c>
      <c r="AA21" s="71">
        <v>21</v>
      </c>
      <c r="AB21" s="71"/>
      <c r="AC21" s="72"/>
      <c r="AD21" s="78" t="s">
        <v>628</v>
      </c>
      <c r="AE21" s="78">
        <v>453</v>
      </c>
      <c r="AF21" s="78">
        <v>9951</v>
      </c>
      <c r="AG21" s="78">
        <v>37095</v>
      </c>
      <c r="AH21" s="78">
        <v>18327</v>
      </c>
      <c r="AI21" s="78"/>
      <c r="AJ21" s="78" t="s">
        <v>714</v>
      </c>
      <c r="AK21" s="78" t="s">
        <v>786</v>
      </c>
      <c r="AL21" s="83" t="s">
        <v>853</v>
      </c>
      <c r="AM21" s="78"/>
      <c r="AN21" s="80">
        <v>41987.97857638889</v>
      </c>
      <c r="AO21" s="83" t="s">
        <v>909</v>
      </c>
      <c r="AP21" s="78" t="b">
        <v>0</v>
      </c>
      <c r="AQ21" s="78" t="b">
        <v>0</v>
      </c>
      <c r="AR21" s="78" t="b">
        <v>1</v>
      </c>
      <c r="AS21" s="78" t="s">
        <v>566</v>
      </c>
      <c r="AT21" s="78">
        <v>302</v>
      </c>
      <c r="AU21" s="83" t="s">
        <v>977</v>
      </c>
      <c r="AV21" s="78" t="b">
        <v>0</v>
      </c>
      <c r="AW21" s="78" t="s">
        <v>1029</v>
      </c>
      <c r="AX21" s="83" t="s">
        <v>1048</v>
      </c>
      <c r="AY21" s="78" t="s">
        <v>66</v>
      </c>
      <c r="AZ21" s="78" t="str">
        <f>REPLACE(INDEX(GroupVertices[Group],MATCH(Vertices[[#This Row],[Vertex]],GroupVertices[Vertex],0)),1,1,"")</f>
        <v>1</v>
      </c>
      <c r="BA21" s="48" t="s">
        <v>1429</v>
      </c>
      <c r="BB21" s="48" t="s">
        <v>1429</v>
      </c>
      <c r="BC21" s="48" t="s">
        <v>362</v>
      </c>
      <c r="BD21" s="48" t="s">
        <v>362</v>
      </c>
      <c r="BE21" s="48" t="s">
        <v>1437</v>
      </c>
      <c r="BF21" s="48" t="s">
        <v>1439</v>
      </c>
      <c r="BG21" s="120" t="s">
        <v>1450</v>
      </c>
      <c r="BH21" s="120" t="s">
        <v>1471</v>
      </c>
      <c r="BI21" s="120" t="s">
        <v>1484</v>
      </c>
      <c r="BJ21" s="120" t="s">
        <v>1505</v>
      </c>
      <c r="BK21" s="120">
        <v>4</v>
      </c>
      <c r="BL21" s="123">
        <v>3.5398230088495577</v>
      </c>
      <c r="BM21" s="120">
        <v>2</v>
      </c>
      <c r="BN21" s="123">
        <v>1.7699115044247788</v>
      </c>
      <c r="BO21" s="120">
        <v>0</v>
      </c>
      <c r="BP21" s="123">
        <v>0</v>
      </c>
      <c r="BQ21" s="120">
        <v>107</v>
      </c>
      <c r="BR21" s="123">
        <v>94.69026548672566</v>
      </c>
      <c r="BS21" s="120">
        <v>113</v>
      </c>
      <c r="BT21" s="2"/>
      <c r="BU21" s="3"/>
      <c r="BV21" s="3"/>
      <c r="BW21" s="3"/>
      <c r="BX21" s="3"/>
    </row>
    <row r="22" spans="1:76" ht="15">
      <c r="A22" s="64" t="s">
        <v>220</v>
      </c>
      <c r="B22" s="65"/>
      <c r="C22" s="65" t="s">
        <v>64</v>
      </c>
      <c r="D22" s="66">
        <v>171.83488466208013</v>
      </c>
      <c r="E22" s="68"/>
      <c r="F22" s="100" t="s">
        <v>388</v>
      </c>
      <c r="G22" s="65"/>
      <c r="H22" s="69" t="s">
        <v>220</v>
      </c>
      <c r="I22" s="70"/>
      <c r="J22" s="70"/>
      <c r="K22" s="69" t="s">
        <v>1138</v>
      </c>
      <c r="L22" s="73">
        <v>281.2242242242242</v>
      </c>
      <c r="M22" s="74">
        <v>9479.234375</v>
      </c>
      <c r="N22" s="74">
        <v>1517.4952392578125</v>
      </c>
      <c r="O22" s="75"/>
      <c r="P22" s="76"/>
      <c r="Q22" s="76"/>
      <c r="R22" s="86"/>
      <c r="S22" s="48">
        <v>0</v>
      </c>
      <c r="T22" s="48">
        <v>3</v>
      </c>
      <c r="U22" s="49">
        <v>168</v>
      </c>
      <c r="V22" s="49">
        <v>0.004926</v>
      </c>
      <c r="W22" s="49">
        <v>0.016259</v>
      </c>
      <c r="X22" s="49">
        <v>0.922661</v>
      </c>
      <c r="Y22" s="49">
        <v>0.16666666666666666</v>
      </c>
      <c r="Z22" s="49">
        <v>0</v>
      </c>
      <c r="AA22" s="71">
        <v>22</v>
      </c>
      <c r="AB22" s="71"/>
      <c r="AC22" s="72"/>
      <c r="AD22" s="78" t="s">
        <v>629</v>
      </c>
      <c r="AE22" s="78">
        <v>540</v>
      </c>
      <c r="AF22" s="78">
        <v>175</v>
      </c>
      <c r="AG22" s="78">
        <v>3634</v>
      </c>
      <c r="AH22" s="78">
        <v>2141</v>
      </c>
      <c r="AI22" s="78"/>
      <c r="AJ22" s="78" t="s">
        <v>715</v>
      </c>
      <c r="AK22" s="78" t="s">
        <v>789</v>
      </c>
      <c r="AL22" s="78"/>
      <c r="AM22" s="78"/>
      <c r="AN22" s="80">
        <v>43549.599027777775</v>
      </c>
      <c r="AO22" s="83" t="s">
        <v>910</v>
      </c>
      <c r="AP22" s="78" t="b">
        <v>1</v>
      </c>
      <c r="AQ22" s="78" t="b">
        <v>0</v>
      </c>
      <c r="AR22" s="78" t="b">
        <v>0</v>
      </c>
      <c r="AS22" s="78" t="s">
        <v>566</v>
      </c>
      <c r="AT22" s="78">
        <v>0</v>
      </c>
      <c r="AU22" s="78"/>
      <c r="AV22" s="78" t="b">
        <v>0</v>
      </c>
      <c r="AW22" s="78" t="s">
        <v>1029</v>
      </c>
      <c r="AX22" s="83" t="s">
        <v>1049</v>
      </c>
      <c r="AY22" s="78" t="s">
        <v>66</v>
      </c>
      <c r="AZ22" s="78" t="str">
        <f>REPLACE(INDEX(GroupVertices[Group],MATCH(Vertices[[#This Row],[Vertex]],GroupVertices[Vertex],0)),1,1,"")</f>
        <v>5</v>
      </c>
      <c r="BA22" s="48"/>
      <c r="BB22" s="48"/>
      <c r="BC22" s="48"/>
      <c r="BD22" s="48"/>
      <c r="BE22" s="48"/>
      <c r="BF22" s="48"/>
      <c r="BG22" s="120" t="s">
        <v>1451</v>
      </c>
      <c r="BH22" s="120" t="s">
        <v>1451</v>
      </c>
      <c r="BI22" s="120" t="s">
        <v>1485</v>
      </c>
      <c r="BJ22" s="120" t="s">
        <v>1485</v>
      </c>
      <c r="BK22" s="120">
        <v>0</v>
      </c>
      <c r="BL22" s="123">
        <v>0</v>
      </c>
      <c r="BM22" s="120">
        <v>0</v>
      </c>
      <c r="BN22" s="123">
        <v>0</v>
      </c>
      <c r="BO22" s="120">
        <v>0</v>
      </c>
      <c r="BP22" s="123">
        <v>0</v>
      </c>
      <c r="BQ22" s="120">
        <v>13</v>
      </c>
      <c r="BR22" s="123">
        <v>100</v>
      </c>
      <c r="BS22" s="120">
        <v>13</v>
      </c>
      <c r="BT22" s="2"/>
      <c r="BU22" s="3"/>
      <c r="BV22" s="3"/>
      <c r="BW22" s="3"/>
      <c r="BX22" s="3"/>
    </row>
    <row r="23" spans="1:76" ht="15">
      <c r="A23" s="64" t="s">
        <v>274</v>
      </c>
      <c r="B23" s="65"/>
      <c r="C23" s="65" t="s">
        <v>64</v>
      </c>
      <c r="D23" s="66">
        <v>190.60029677593417</v>
      </c>
      <c r="E23" s="68"/>
      <c r="F23" s="100" t="s">
        <v>997</v>
      </c>
      <c r="G23" s="65"/>
      <c r="H23" s="69" t="s">
        <v>274</v>
      </c>
      <c r="I23" s="70"/>
      <c r="J23" s="70"/>
      <c r="K23" s="69" t="s">
        <v>1139</v>
      </c>
      <c r="L23" s="73">
        <v>1</v>
      </c>
      <c r="M23" s="74">
        <v>9479.234375</v>
      </c>
      <c r="N23" s="74">
        <v>2599.739990234375</v>
      </c>
      <c r="O23" s="75"/>
      <c r="P23" s="76"/>
      <c r="Q23" s="76"/>
      <c r="R23" s="86"/>
      <c r="S23" s="48">
        <v>1</v>
      </c>
      <c r="T23" s="48">
        <v>0</v>
      </c>
      <c r="U23" s="49">
        <v>0</v>
      </c>
      <c r="V23" s="49">
        <v>0.003484</v>
      </c>
      <c r="W23" s="49">
        <v>0.001692</v>
      </c>
      <c r="X23" s="49">
        <v>0.41142</v>
      </c>
      <c r="Y23" s="49">
        <v>0</v>
      </c>
      <c r="Z23" s="49">
        <v>0</v>
      </c>
      <c r="AA23" s="71">
        <v>23</v>
      </c>
      <c r="AB23" s="71"/>
      <c r="AC23" s="72"/>
      <c r="AD23" s="78" t="s">
        <v>630</v>
      </c>
      <c r="AE23" s="78">
        <v>1738</v>
      </c>
      <c r="AF23" s="78">
        <v>507</v>
      </c>
      <c r="AG23" s="78">
        <v>7608</v>
      </c>
      <c r="AH23" s="78">
        <v>7234</v>
      </c>
      <c r="AI23" s="78"/>
      <c r="AJ23" s="78" t="s">
        <v>716</v>
      </c>
      <c r="AK23" s="78"/>
      <c r="AL23" s="78"/>
      <c r="AM23" s="78"/>
      <c r="AN23" s="80">
        <v>43554.43912037037</v>
      </c>
      <c r="AO23" s="83" t="s">
        <v>911</v>
      </c>
      <c r="AP23" s="78" t="b">
        <v>1</v>
      </c>
      <c r="AQ23" s="78" t="b">
        <v>0</v>
      </c>
      <c r="AR23" s="78" t="b">
        <v>0</v>
      </c>
      <c r="AS23" s="78" t="s">
        <v>566</v>
      </c>
      <c r="AT23" s="78">
        <v>1</v>
      </c>
      <c r="AU23" s="78"/>
      <c r="AV23" s="78" t="b">
        <v>0</v>
      </c>
      <c r="AW23" s="78" t="s">
        <v>1029</v>
      </c>
      <c r="AX23" s="83" t="s">
        <v>1050</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221</v>
      </c>
      <c r="B24" s="65"/>
      <c r="C24" s="65" t="s">
        <v>64</v>
      </c>
      <c r="D24" s="66">
        <v>172.2305409415891</v>
      </c>
      <c r="E24" s="68"/>
      <c r="F24" s="100" t="s">
        <v>389</v>
      </c>
      <c r="G24" s="65"/>
      <c r="H24" s="69" t="s">
        <v>221</v>
      </c>
      <c r="I24" s="70"/>
      <c r="J24" s="70"/>
      <c r="K24" s="69" t="s">
        <v>1140</v>
      </c>
      <c r="L24" s="73">
        <v>1</v>
      </c>
      <c r="M24" s="74">
        <v>4629.35205078125</v>
      </c>
      <c r="N24" s="74">
        <v>5210.47021484375</v>
      </c>
      <c r="O24" s="75"/>
      <c r="P24" s="76"/>
      <c r="Q24" s="76"/>
      <c r="R24" s="86"/>
      <c r="S24" s="48">
        <v>0</v>
      </c>
      <c r="T24" s="48">
        <v>2</v>
      </c>
      <c r="U24" s="49">
        <v>0</v>
      </c>
      <c r="V24" s="49">
        <v>0.004878</v>
      </c>
      <c r="W24" s="49">
        <v>0.016083</v>
      </c>
      <c r="X24" s="49">
        <v>0.572954</v>
      </c>
      <c r="Y24" s="49">
        <v>0.5</v>
      </c>
      <c r="Z24" s="49">
        <v>0</v>
      </c>
      <c r="AA24" s="71">
        <v>24</v>
      </c>
      <c r="AB24" s="71"/>
      <c r="AC24" s="72"/>
      <c r="AD24" s="78" t="s">
        <v>631</v>
      </c>
      <c r="AE24" s="78">
        <v>858</v>
      </c>
      <c r="AF24" s="78">
        <v>182</v>
      </c>
      <c r="AG24" s="78">
        <v>1901</v>
      </c>
      <c r="AH24" s="78">
        <v>2698</v>
      </c>
      <c r="AI24" s="78"/>
      <c r="AJ24" s="78" t="s">
        <v>717</v>
      </c>
      <c r="AK24" s="78" t="s">
        <v>790</v>
      </c>
      <c r="AL24" s="78"/>
      <c r="AM24" s="78"/>
      <c r="AN24" s="80">
        <v>41220.08221064815</v>
      </c>
      <c r="AO24" s="83" t="s">
        <v>912</v>
      </c>
      <c r="AP24" s="78" t="b">
        <v>0</v>
      </c>
      <c r="AQ24" s="78" t="b">
        <v>0</v>
      </c>
      <c r="AR24" s="78" t="b">
        <v>1</v>
      </c>
      <c r="AS24" s="78" t="s">
        <v>566</v>
      </c>
      <c r="AT24" s="78">
        <v>4</v>
      </c>
      <c r="AU24" s="83" t="s">
        <v>980</v>
      </c>
      <c r="AV24" s="78" t="b">
        <v>0</v>
      </c>
      <c r="AW24" s="78" t="s">
        <v>1029</v>
      </c>
      <c r="AX24" s="83" t="s">
        <v>1051</v>
      </c>
      <c r="AY24" s="78" t="s">
        <v>66</v>
      </c>
      <c r="AZ24" s="78" t="str">
        <f>REPLACE(INDEX(GroupVertices[Group],MATCH(Vertices[[#This Row],[Vertex]],GroupVertices[Vertex],0)),1,1,"")</f>
        <v>1</v>
      </c>
      <c r="BA24" s="48"/>
      <c r="BB24" s="48"/>
      <c r="BC24" s="48"/>
      <c r="BD24" s="48"/>
      <c r="BE24" s="48" t="s">
        <v>365</v>
      </c>
      <c r="BF24" s="48" t="s">
        <v>365</v>
      </c>
      <c r="BG24" s="120" t="s">
        <v>1449</v>
      </c>
      <c r="BH24" s="120" t="s">
        <v>1449</v>
      </c>
      <c r="BI24" s="120" t="s">
        <v>1483</v>
      </c>
      <c r="BJ24" s="120" t="s">
        <v>1483</v>
      </c>
      <c r="BK24" s="120">
        <v>1</v>
      </c>
      <c r="BL24" s="123">
        <v>5</v>
      </c>
      <c r="BM24" s="120">
        <v>0</v>
      </c>
      <c r="BN24" s="123">
        <v>0</v>
      </c>
      <c r="BO24" s="120">
        <v>0</v>
      </c>
      <c r="BP24" s="123">
        <v>0</v>
      </c>
      <c r="BQ24" s="120">
        <v>19</v>
      </c>
      <c r="BR24" s="123">
        <v>95</v>
      </c>
      <c r="BS24" s="120">
        <v>20</v>
      </c>
      <c r="BT24" s="2"/>
      <c r="BU24" s="3"/>
      <c r="BV24" s="3"/>
      <c r="BW24" s="3"/>
      <c r="BX24" s="3"/>
    </row>
    <row r="25" spans="1:76" ht="15">
      <c r="A25" s="64" t="s">
        <v>222</v>
      </c>
      <c r="B25" s="65"/>
      <c r="C25" s="65" t="s">
        <v>64</v>
      </c>
      <c r="D25" s="66">
        <v>273.80116012410633</v>
      </c>
      <c r="E25" s="68"/>
      <c r="F25" s="100" t="s">
        <v>390</v>
      </c>
      <c r="G25" s="65"/>
      <c r="H25" s="69" t="s">
        <v>222</v>
      </c>
      <c r="I25" s="70"/>
      <c r="J25" s="70"/>
      <c r="K25" s="69" t="s">
        <v>1141</v>
      </c>
      <c r="L25" s="73">
        <v>1</v>
      </c>
      <c r="M25" s="74">
        <v>3818.145263671875</v>
      </c>
      <c r="N25" s="74">
        <v>2510.30224609375</v>
      </c>
      <c r="O25" s="75"/>
      <c r="P25" s="76"/>
      <c r="Q25" s="76"/>
      <c r="R25" s="86"/>
      <c r="S25" s="48">
        <v>0</v>
      </c>
      <c r="T25" s="48">
        <v>2</v>
      </c>
      <c r="U25" s="49">
        <v>0</v>
      </c>
      <c r="V25" s="49">
        <v>0.004878</v>
      </c>
      <c r="W25" s="49">
        <v>0.016083</v>
      </c>
      <c r="X25" s="49">
        <v>0.572954</v>
      </c>
      <c r="Y25" s="49">
        <v>0.5</v>
      </c>
      <c r="Z25" s="49">
        <v>0</v>
      </c>
      <c r="AA25" s="71">
        <v>25</v>
      </c>
      <c r="AB25" s="71"/>
      <c r="AC25" s="72"/>
      <c r="AD25" s="78" t="s">
        <v>632</v>
      </c>
      <c r="AE25" s="78">
        <v>2692</v>
      </c>
      <c r="AF25" s="78">
        <v>1979</v>
      </c>
      <c r="AG25" s="78">
        <v>22549</v>
      </c>
      <c r="AH25" s="78">
        <v>16254</v>
      </c>
      <c r="AI25" s="78"/>
      <c r="AJ25" s="78" t="s">
        <v>718</v>
      </c>
      <c r="AK25" s="78" t="s">
        <v>791</v>
      </c>
      <c r="AL25" s="78"/>
      <c r="AM25" s="78"/>
      <c r="AN25" s="80">
        <v>40705.62163194444</v>
      </c>
      <c r="AO25" s="83" t="s">
        <v>913</v>
      </c>
      <c r="AP25" s="78" t="b">
        <v>0</v>
      </c>
      <c r="AQ25" s="78" t="b">
        <v>0</v>
      </c>
      <c r="AR25" s="78" t="b">
        <v>1</v>
      </c>
      <c r="AS25" s="78" t="s">
        <v>566</v>
      </c>
      <c r="AT25" s="78">
        <v>34</v>
      </c>
      <c r="AU25" s="83" t="s">
        <v>977</v>
      </c>
      <c r="AV25" s="78" t="b">
        <v>0</v>
      </c>
      <c r="AW25" s="78" t="s">
        <v>1029</v>
      </c>
      <c r="AX25" s="83" t="s">
        <v>1052</v>
      </c>
      <c r="AY25" s="78" t="s">
        <v>66</v>
      </c>
      <c r="AZ25" s="78" t="str">
        <f>REPLACE(INDEX(GroupVertices[Group],MATCH(Vertices[[#This Row],[Vertex]],GroupVertices[Vertex],0)),1,1,"")</f>
        <v>1</v>
      </c>
      <c r="BA25" s="48"/>
      <c r="BB25" s="48"/>
      <c r="BC25" s="48"/>
      <c r="BD25" s="48"/>
      <c r="BE25" s="48"/>
      <c r="BF25" s="48"/>
      <c r="BG25" s="120" t="s">
        <v>1452</v>
      </c>
      <c r="BH25" s="120" t="s">
        <v>1452</v>
      </c>
      <c r="BI25" s="120" t="s">
        <v>1486</v>
      </c>
      <c r="BJ25" s="120" t="s">
        <v>1486</v>
      </c>
      <c r="BK25" s="120">
        <v>1</v>
      </c>
      <c r="BL25" s="123">
        <v>2.2222222222222223</v>
      </c>
      <c r="BM25" s="120">
        <v>0</v>
      </c>
      <c r="BN25" s="123">
        <v>0</v>
      </c>
      <c r="BO25" s="120">
        <v>0</v>
      </c>
      <c r="BP25" s="123">
        <v>0</v>
      </c>
      <c r="BQ25" s="120">
        <v>44</v>
      </c>
      <c r="BR25" s="123">
        <v>97.77777777777777</v>
      </c>
      <c r="BS25" s="120">
        <v>45</v>
      </c>
      <c r="BT25" s="2"/>
      <c r="BU25" s="3"/>
      <c r="BV25" s="3"/>
      <c r="BW25" s="3"/>
      <c r="BX25" s="3"/>
    </row>
    <row r="26" spans="1:76" ht="15">
      <c r="A26" s="64" t="s">
        <v>223</v>
      </c>
      <c r="B26" s="65"/>
      <c r="C26" s="65" t="s">
        <v>64</v>
      </c>
      <c r="D26" s="66">
        <v>315.9102927289896</v>
      </c>
      <c r="E26" s="68"/>
      <c r="F26" s="100" t="s">
        <v>391</v>
      </c>
      <c r="G26" s="65"/>
      <c r="H26" s="69" t="s">
        <v>223</v>
      </c>
      <c r="I26" s="70"/>
      <c r="J26" s="70"/>
      <c r="K26" s="69" t="s">
        <v>1142</v>
      </c>
      <c r="L26" s="73">
        <v>1</v>
      </c>
      <c r="M26" s="74">
        <v>1262.6268310546875</v>
      </c>
      <c r="N26" s="74">
        <v>6805.14990234375</v>
      </c>
      <c r="O26" s="75"/>
      <c r="P26" s="76"/>
      <c r="Q26" s="76"/>
      <c r="R26" s="86"/>
      <c r="S26" s="48">
        <v>0</v>
      </c>
      <c r="T26" s="48">
        <v>2</v>
      </c>
      <c r="U26" s="49">
        <v>0</v>
      </c>
      <c r="V26" s="49">
        <v>0.004878</v>
      </c>
      <c r="W26" s="49">
        <v>0.016083</v>
      </c>
      <c r="X26" s="49">
        <v>0.572954</v>
      </c>
      <c r="Y26" s="49">
        <v>0.5</v>
      </c>
      <c r="Z26" s="49">
        <v>0</v>
      </c>
      <c r="AA26" s="71">
        <v>26</v>
      </c>
      <c r="AB26" s="71"/>
      <c r="AC26" s="72"/>
      <c r="AD26" s="78" t="s">
        <v>633</v>
      </c>
      <c r="AE26" s="78">
        <v>4991</v>
      </c>
      <c r="AF26" s="78">
        <v>2724</v>
      </c>
      <c r="AG26" s="78">
        <v>4456</v>
      </c>
      <c r="AH26" s="78">
        <v>13426</v>
      </c>
      <c r="AI26" s="78"/>
      <c r="AJ26" s="78" t="s">
        <v>719</v>
      </c>
      <c r="AK26" s="78"/>
      <c r="AL26" s="78"/>
      <c r="AM26" s="78"/>
      <c r="AN26" s="80">
        <v>43464.61949074074</v>
      </c>
      <c r="AO26" s="78"/>
      <c r="AP26" s="78" t="b">
        <v>1</v>
      </c>
      <c r="AQ26" s="78" t="b">
        <v>0</v>
      </c>
      <c r="AR26" s="78" t="b">
        <v>0</v>
      </c>
      <c r="AS26" s="78" t="s">
        <v>566</v>
      </c>
      <c r="AT26" s="78">
        <v>2</v>
      </c>
      <c r="AU26" s="78"/>
      <c r="AV26" s="78" t="b">
        <v>0</v>
      </c>
      <c r="AW26" s="78" t="s">
        <v>1029</v>
      </c>
      <c r="AX26" s="83" t="s">
        <v>1053</v>
      </c>
      <c r="AY26" s="78" t="s">
        <v>66</v>
      </c>
      <c r="AZ26" s="78" t="str">
        <f>REPLACE(INDEX(GroupVertices[Group],MATCH(Vertices[[#This Row],[Vertex]],GroupVertices[Vertex],0)),1,1,"")</f>
        <v>1</v>
      </c>
      <c r="BA26" s="48"/>
      <c r="BB26" s="48"/>
      <c r="BC26" s="48"/>
      <c r="BD26" s="48"/>
      <c r="BE26" s="48" t="s">
        <v>365</v>
      </c>
      <c r="BF26" s="48" t="s">
        <v>365</v>
      </c>
      <c r="BG26" s="120" t="s">
        <v>1453</v>
      </c>
      <c r="BH26" s="120" t="s">
        <v>1472</v>
      </c>
      <c r="BI26" s="120" t="s">
        <v>1487</v>
      </c>
      <c r="BJ26" s="120" t="s">
        <v>1487</v>
      </c>
      <c r="BK26" s="120">
        <v>2</v>
      </c>
      <c r="BL26" s="123">
        <v>8.333333333333334</v>
      </c>
      <c r="BM26" s="120">
        <v>0</v>
      </c>
      <c r="BN26" s="123">
        <v>0</v>
      </c>
      <c r="BO26" s="120">
        <v>0</v>
      </c>
      <c r="BP26" s="123">
        <v>0</v>
      </c>
      <c r="BQ26" s="120">
        <v>22</v>
      </c>
      <c r="BR26" s="123">
        <v>91.66666666666667</v>
      </c>
      <c r="BS26" s="120">
        <v>24</v>
      </c>
      <c r="BT26" s="2"/>
      <c r="BU26" s="3"/>
      <c r="BV26" s="3"/>
      <c r="BW26" s="3"/>
      <c r="BX26" s="3"/>
    </row>
    <row r="27" spans="1:76" ht="15">
      <c r="A27" s="64" t="s">
        <v>224</v>
      </c>
      <c r="B27" s="65"/>
      <c r="C27" s="65" t="s">
        <v>64</v>
      </c>
      <c r="D27" s="66">
        <v>393.2328342101713</v>
      </c>
      <c r="E27" s="68"/>
      <c r="F27" s="100" t="s">
        <v>392</v>
      </c>
      <c r="G27" s="65"/>
      <c r="H27" s="69" t="s">
        <v>224</v>
      </c>
      <c r="I27" s="70"/>
      <c r="J27" s="70"/>
      <c r="K27" s="69" t="s">
        <v>1143</v>
      </c>
      <c r="L27" s="73">
        <v>1</v>
      </c>
      <c r="M27" s="74">
        <v>2762.77685546875</v>
      </c>
      <c r="N27" s="74">
        <v>2500.873046875</v>
      </c>
      <c r="O27" s="75"/>
      <c r="P27" s="76"/>
      <c r="Q27" s="76"/>
      <c r="R27" s="86"/>
      <c r="S27" s="48">
        <v>0</v>
      </c>
      <c r="T27" s="48">
        <v>2</v>
      </c>
      <c r="U27" s="49">
        <v>0</v>
      </c>
      <c r="V27" s="49">
        <v>0.004878</v>
      </c>
      <c r="W27" s="49">
        <v>0.016083</v>
      </c>
      <c r="X27" s="49">
        <v>0.572954</v>
      </c>
      <c r="Y27" s="49">
        <v>0.5</v>
      </c>
      <c r="Z27" s="49">
        <v>0</v>
      </c>
      <c r="AA27" s="71">
        <v>27</v>
      </c>
      <c r="AB27" s="71"/>
      <c r="AC27" s="72"/>
      <c r="AD27" s="78" t="s">
        <v>634</v>
      </c>
      <c r="AE27" s="78">
        <v>4470</v>
      </c>
      <c r="AF27" s="78">
        <v>4092</v>
      </c>
      <c r="AG27" s="78">
        <v>9762</v>
      </c>
      <c r="AH27" s="78">
        <v>10075</v>
      </c>
      <c r="AI27" s="78"/>
      <c r="AJ27" s="78" t="s">
        <v>720</v>
      </c>
      <c r="AK27" s="78" t="s">
        <v>792</v>
      </c>
      <c r="AL27" s="83" t="s">
        <v>854</v>
      </c>
      <c r="AM27" s="78"/>
      <c r="AN27" s="80">
        <v>41744.94582175926</v>
      </c>
      <c r="AO27" s="83" t="s">
        <v>914</v>
      </c>
      <c r="AP27" s="78" t="b">
        <v>0</v>
      </c>
      <c r="AQ27" s="78" t="b">
        <v>0</v>
      </c>
      <c r="AR27" s="78" t="b">
        <v>1</v>
      </c>
      <c r="AS27" s="78" t="s">
        <v>566</v>
      </c>
      <c r="AT27" s="78">
        <v>162</v>
      </c>
      <c r="AU27" s="83" t="s">
        <v>981</v>
      </c>
      <c r="AV27" s="78" t="b">
        <v>0</v>
      </c>
      <c r="AW27" s="78" t="s">
        <v>1029</v>
      </c>
      <c r="AX27" s="83" t="s">
        <v>1054</v>
      </c>
      <c r="AY27" s="78" t="s">
        <v>66</v>
      </c>
      <c r="AZ27" s="78" t="str">
        <f>REPLACE(INDEX(GroupVertices[Group],MATCH(Vertices[[#This Row],[Vertex]],GroupVertices[Vertex],0)),1,1,"")</f>
        <v>1</v>
      </c>
      <c r="BA27" s="48"/>
      <c r="BB27" s="48"/>
      <c r="BC27" s="48"/>
      <c r="BD27" s="48"/>
      <c r="BE27" s="48" t="s">
        <v>365</v>
      </c>
      <c r="BF27" s="48" t="s">
        <v>365</v>
      </c>
      <c r="BG27" s="120" t="s">
        <v>1449</v>
      </c>
      <c r="BH27" s="120" t="s">
        <v>1449</v>
      </c>
      <c r="BI27" s="120" t="s">
        <v>1483</v>
      </c>
      <c r="BJ27" s="120" t="s">
        <v>1483</v>
      </c>
      <c r="BK27" s="120">
        <v>1</v>
      </c>
      <c r="BL27" s="123">
        <v>5</v>
      </c>
      <c r="BM27" s="120">
        <v>0</v>
      </c>
      <c r="BN27" s="123">
        <v>0</v>
      </c>
      <c r="BO27" s="120">
        <v>0</v>
      </c>
      <c r="BP27" s="123">
        <v>0</v>
      </c>
      <c r="BQ27" s="120">
        <v>19</v>
      </c>
      <c r="BR27" s="123">
        <v>95</v>
      </c>
      <c r="BS27" s="120">
        <v>20</v>
      </c>
      <c r="BT27" s="2"/>
      <c r="BU27" s="3"/>
      <c r="BV27" s="3"/>
      <c r="BW27" s="3"/>
      <c r="BX27" s="3"/>
    </row>
    <row r="28" spans="1:76" ht="15">
      <c r="A28" s="64" t="s">
        <v>225</v>
      </c>
      <c r="B28" s="65"/>
      <c r="C28" s="65" t="s">
        <v>64</v>
      </c>
      <c r="D28" s="66">
        <v>184.43936328072306</v>
      </c>
      <c r="E28" s="68"/>
      <c r="F28" s="100" t="s">
        <v>393</v>
      </c>
      <c r="G28" s="65"/>
      <c r="H28" s="69" t="s">
        <v>225</v>
      </c>
      <c r="I28" s="70"/>
      <c r="J28" s="70"/>
      <c r="K28" s="69" t="s">
        <v>1144</v>
      </c>
      <c r="L28" s="73">
        <v>1</v>
      </c>
      <c r="M28" s="74">
        <v>3156.54833984375</v>
      </c>
      <c r="N28" s="74">
        <v>1167.9129638671875</v>
      </c>
      <c r="O28" s="75"/>
      <c r="P28" s="76"/>
      <c r="Q28" s="76"/>
      <c r="R28" s="86"/>
      <c r="S28" s="48">
        <v>0</v>
      </c>
      <c r="T28" s="48">
        <v>2</v>
      </c>
      <c r="U28" s="49">
        <v>0</v>
      </c>
      <c r="V28" s="49">
        <v>0.004878</v>
      </c>
      <c r="W28" s="49">
        <v>0.016083</v>
      </c>
      <c r="X28" s="49">
        <v>0.572954</v>
      </c>
      <c r="Y28" s="49">
        <v>0.5</v>
      </c>
      <c r="Z28" s="49">
        <v>0</v>
      </c>
      <c r="AA28" s="71">
        <v>28</v>
      </c>
      <c r="AB28" s="71"/>
      <c r="AC28" s="72"/>
      <c r="AD28" s="78" t="s">
        <v>635</v>
      </c>
      <c r="AE28" s="78">
        <v>531</v>
      </c>
      <c r="AF28" s="78">
        <v>398</v>
      </c>
      <c r="AG28" s="78">
        <v>421</v>
      </c>
      <c r="AH28" s="78">
        <v>1063</v>
      </c>
      <c r="AI28" s="78"/>
      <c r="AJ28" s="78" t="s">
        <v>721</v>
      </c>
      <c r="AK28" s="78" t="s">
        <v>793</v>
      </c>
      <c r="AL28" s="83" t="s">
        <v>855</v>
      </c>
      <c r="AM28" s="78"/>
      <c r="AN28" s="80">
        <v>42889.960185185184</v>
      </c>
      <c r="AO28" s="83" t="s">
        <v>915</v>
      </c>
      <c r="AP28" s="78" t="b">
        <v>0</v>
      </c>
      <c r="AQ28" s="78" t="b">
        <v>0</v>
      </c>
      <c r="AR28" s="78" t="b">
        <v>0</v>
      </c>
      <c r="AS28" s="78" t="s">
        <v>566</v>
      </c>
      <c r="AT28" s="78">
        <v>3</v>
      </c>
      <c r="AU28" s="83" t="s">
        <v>977</v>
      </c>
      <c r="AV28" s="78" t="b">
        <v>0</v>
      </c>
      <c r="AW28" s="78" t="s">
        <v>1029</v>
      </c>
      <c r="AX28" s="83" t="s">
        <v>1055</v>
      </c>
      <c r="AY28" s="78" t="s">
        <v>66</v>
      </c>
      <c r="AZ28" s="78" t="str">
        <f>REPLACE(INDEX(GroupVertices[Group],MATCH(Vertices[[#This Row],[Vertex]],GroupVertices[Vertex],0)),1,1,"")</f>
        <v>1</v>
      </c>
      <c r="BA28" s="48"/>
      <c r="BB28" s="48"/>
      <c r="BC28" s="48"/>
      <c r="BD28" s="48"/>
      <c r="BE28" s="48" t="s">
        <v>365</v>
      </c>
      <c r="BF28" s="48" t="s">
        <v>365</v>
      </c>
      <c r="BG28" s="120" t="s">
        <v>1449</v>
      </c>
      <c r="BH28" s="120" t="s">
        <v>1449</v>
      </c>
      <c r="BI28" s="120" t="s">
        <v>1483</v>
      </c>
      <c r="BJ28" s="120" t="s">
        <v>1483</v>
      </c>
      <c r="BK28" s="120">
        <v>1</v>
      </c>
      <c r="BL28" s="123">
        <v>5</v>
      </c>
      <c r="BM28" s="120">
        <v>0</v>
      </c>
      <c r="BN28" s="123">
        <v>0</v>
      </c>
      <c r="BO28" s="120">
        <v>0</v>
      </c>
      <c r="BP28" s="123">
        <v>0</v>
      </c>
      <c r="BQ28" s="120">
        <v>19</v>
      </c>
      <c r="BR28" s="123">
        <v>95</v>
      </c>
      <c r="BS28" s="120">
        <v>20</v>
      </c>
      <c r="BT28" s="2"/>
      <c r="BU28" s="3"/>
      <c r="BV28" s="3"/>
      <c r="BW28" s="3"/>
      <c r="BX28" s="3"/>
    </row>
    <row r="29" spans="1:76" ht="15">
      <c r="A29" s="64" t="s">
        <v>226</v>
      </c>
      <c r="B29" s="65"/>
      <c r="C29" s="65" t="s">
        <v>64</v>
      </c>
      <c r="D29" s="66">
        <v>181.2741130446513</v>
      </c>
      <c r="E29" s="68"/>
      <c r="F29" s="100" t="s">
        <v>998</v>
      </c>
      <c r="G29" s="65"/>
      <c r="H29" s="69" t="s">
        <v>226</v>
      </c>
      <c r="I29" s="70"/>
      <c r="J29" s="70"/>
      <c r="K29" s="69" t="s">
        <v>1145</v>
      </c>
      <c r="L29" s="73">
        <v>1</v>
      </c>
      <c r="M29" s="74">
        <v>691.803955078125</v>
      </c>
      <c r="N29" s="74">
        <v>7398.3544921875</v>
      </c>
      <c r="O29" s="75"/>
      <c r="P29" s="76"/>
      <c r="Q29" s="76"/>
      <c r="R29" s="86"/>
      <c r="S29" s="48">
        <v>0</v>
      </c>
      <c r="T29" s="48">
        <v>2</v>
      </c>
      <c r="U29" s="49">
        <v>0</v>
      </c>
      <c r="V29" s="49">
        <v>0.004878</v>
      </c>
      <c r="W29" s="49">
        <v>0.016083</v>
      </c>
      <c r="X29" s="49">
        <v>0.572954</v>
      </c>
      <c r="Y29" s="49">
        <v>0.5</v>
      </c>
      <c r="Z29" s="49">
        <v>0</v>
      </c>
      <c r="AA29" s="71">
        <v>29</v>
      </c>
      <c r="AB29" s="71"/>
      <c r="AC29" s="72"/>
      <c r="AD29" s="78" t="s">
        <v>636</v>
      </c>
      <c r="AE29" s="78">
        <v>2046</v>
      </c>
      <c r="AF29" s="78">
        <v>342</v>
      </c>
      <c r="AG29" s="78">
        <v>592</v>
      </c>
      <c r="AH29" s="78">
        <v>677</v>
      </c>
      <c r="AI29" s="78"/>
      <c r="AJ29" s="78" t="s">
        <v>722</v>
      </c>
      <c r="AK29" s="78" t="s">
        <v>794</v>
      </c>
      <c r="AL29" s="83" t="s">
        <v>856</v>
      </c>
      <c r="AM29" s="78"/>
      <c r="AN29" s="80">
        <v>43568.10545138889</v>
      </c>
      <c r="AO29" s="83" t="s">
        <v>916</v>
      </c>
      <c r="AP29" s="78" t="b">
        <v>0</v>
      </c>
      <c r="AQ29" s="78" t="b">
        <v>0</v>
      </c>
      <c r="AR29" s="78" t="b">
        <v>0</v>
      </c>
      <c r="AS29" s="78" t="s">
        <v>566</v>
      </c>
      <c r="AT29" s="78">
        <v>0</v>
      </c>
      <c r="AU29" s="83" t="s">
        <v>977</v>
      </c>
      <c r="AV29" s="78" t="b">
        <v>0</v>
      </c>
      <c r="AW29" s="78" t="s">
        <v>1029</v>
      </c>
      <c r="AX29" s="83" t="s">
        <v>1056</v>
      </c>
      <c r="AY29" s="78" t="s">
        <v>66</v>
      </c>
      <c r="AZ29" s="78" t="str">
        <f>REPLACE(INDEX(GroupVertices[Group],MATCH(Vertices[[#This Row],[Vertex]],GroupVertices[Vertex],0)),1,1,"")</f>
        <v>1</v>
      </c>
      <c r="BA29" s="48"/>
      <c r="BB29" s="48"/>
      <c r="BC29" s="48"/>
      <c r="BD29" s="48"/>
      <c r="BE29" s="48" t="s">
        <v>366</v>
      </c>
      <c r="BF29" s="48" t="s">
        <v>366</v>
      </c>
      <c r="BG29" s="120" t="s">
        <v>1454</v>
      </c>
      <c r="BH29" s="120" t="s">
        <v>1454</v>
      </c>
      <c r="BI29" s="120" t="s">
        <v>1488</v>
      </c>
      <c r="BJ29" s="120" t="s">
        <v>1488</v>
      </c>
      <c r="BK29" s="120">
        <v>0</v>
      </c>
      <c r="BL29" s="123">
        <v>0</v>
      </c>
      <c r="BM29" s="120">
        <v>0</v>
      </c>
      <c r="BN29" s="123">
        <v>0</v>
      </c>
      <c r="BO29" s="120">
        <v>0</v>
      </c>
      <c r="BP29" s="123">
        <v>0</v>
      </c>
      <c r="BQ29" s="120">
        <v>3</v>
      </c>
      <c r="BR29" s="123">
        <v>100</v>
      </c>
      <c r="BS29" s="120">
        <v>3</v>
      </c>
      <c r="BT29" s="2"/>
      <c r="BU29" s="3"/>
      <c r="BV29" s="3"/>
      <c r="BW29" s="3"/>
      <c r="BX29" s="3"/>
    </row>
    <row r="30" spans="1:76" ht="15">
      <c r="A30" s="64" t="s">
        <v>227</v>
      </c>
      <c r="B30" s="65"/>
      <c r="C30" s="65" t="s">
        <v>64</v>
      </c>
      <c r="D30" s="66">
        <v>347.50627276406317</v>
      </c>
      <c r="E30" s="68"/>
      <c r="F30" s="100" t="s">
        <v>394</v>
      </c>
      <c r="G30" s="65"/>
      <c r="H30" s="69" t="s">
        <v>227</v>
      </c>
      <c r="I30" s="70"/>
      <c r="J30" s="70"/>
      <c r="K30" s="69" t="s">
        <v>1146</v>
      </c>
      <c r="L30" s="73">
        <v>1</v>
      </c>
      <c r="M30" s="74">
        <v>3486.699462890625</v>
      </c>
      <c r="N30" s="74">
        <v>8874.091796875</v>
      </c>
      <c r="O30" s="75"/>
      <c r="P30" s="76"/>
      <c r="Q30" s="76"/>
      <c r="R30" s="86"/>
      <c r="S30" s="48">
        <v>0</v>
      </c>
      <c r="T30" s="48">
        <v>2</v>
      </c>
      <c r="U30" s="49">
        <v>0</v>
      </c>
      <c r="V30" s="49">
        <v>0.004878</v>
      </c>
      <c r="W30" s="49">
        <v>0.016083</v>
      </c>
      <c r="X30" s="49">
        <v>0.572954</v>
      </c>
      <c r="Y30" s="49">
        <v>0.5</v>
      </c>
      <c r="Z30" s="49">
        <v>0</v>
      </c>
      <c r="AA30" s="71">
        <v>30</v>
      </c>
      <c r="AB30" s="71"/>
      <c r="AC30" s="72"/>
      <c r="AD30" s="78" t="s">
        <v>637</v>
      </c>
      <c r="AE30" s="78">
        <v>4251</v>
      </c>
      <c r="AF30" s="78">
        <v>3283</v>
      </c>
      <c r="AG30" s="78">
        <v>12900</v>
      </c>
      <c r="AH30" s="78">
        <v>1081</v>
      </c>
      <c r="AI30" s="78"/>
      <c r="AJ30" s="78" t="s">
        <v>723</v>
      </c>
      <c r="AK30" s="78" t="s">
        <v>795</v>
      </c>
      <c r="AL30" s="83" t="s">
        <v>857</v>
      </c>
      <c r="AM30" s="78"/>
      <c r="AN30" s="80">
        <v>40177.75850694445</v>
      </c>
      <c r="AO30" s="83" t="s">
        <v>917</v>
      </c>
      <c r="AP30" s="78" t="b">
        <v>0</v>
      </c>
      <c r="AQ30" s="78" t="b">
        <v>0</v>
      </c>
      <c r="AR30" s="78" t="b">
        <v>1</v>
      </c>
      <c r="AS30" s="78" t="s">
        <v>566</v>
      </c>
      <c r="AT30" s="78">
        <v>16</v>
      </c>
      <c r="AU30" s="83" t="s">
        <v>977</v>
      </c>
      <c r="AV30" s="78" t="b">
        <v>0</v>
      </c>
      <c r="AW30" s="78" t="s">
        <v>1029</v>
      </c>
      <c r="AX30" s="83" t="s">
        <v>1057</v>
      </c>
      <c r="AY30" s="78" t="s">
        <v>66</v>
      </c>
      <c r="AZ30" s="78" t="str">
        <f>REPLACE(INDEX(GroupVertices[Group],MATCH(Vertices[[#This Row],[Vertex]],GroupVertices[Vertex],0)),1,1,"")</f>
        <v>1</v>
      </c>
      <c r="BA30" s="48"/>
      <c r="BB30" s="48"/>
      <c r="BC30" s="48"/>
      <c r="BD30" s="48"/>
      <c r="BE30" s="48" t="s">
        <v>365</v>
      </c>
      <c r="BF30" s="48" t="s">
        <v>365</v>
      </c>
      <c r="BG30" s="120" t="s">
        <v>1449</v>
      </c>
      <c r="BH30" s="120" t="s">
        <v>1449</v>
      </c>
      <c r="BI30" s="120" t="s">
        <v>1483</v>
      </c>
      <c r="BJ30" s="120" t="s">
        <v>1483</v>
      </c>
      <c r="BK30" s="120">
        <v>1</v>
      </c>
      <c r="BL30" s="123">
        <v>5</v>
      </c>
      <c r="BM30" s="120">
        <v>0</v>
      </c>
      <c r="BN30" s="123">
        <v>0</v>
      </c>
      <c r="BO30" s="120">
        <v>0</v>
      </c>
      <c r="BP30" s="123">
        <v>0</v>
      </c>
      <c r="BQ30" s="120">
        <v>19</v>
      </c>
      <c r="BR30" s="123">
        <v>95</v>
      </c>
      <c r="BS30" s="120">
        <v>20</v>
      </c>
      <c r="BT30" s="2"/>
      <c r="BU30" s="3"/>
      <c r="BV30" s="3"/>
      <c r="BW30" s="3"/>
      <c r="BX30" s="3"/>
    </row>
    <row r="31" spans="1:76" ht="15">
      <c r="A31" s="64" t="s">
        <v>228</v>
      </c>
      <c r="B31" s="65"/>
      <c r="C31" s="65" t="s">
        <v>64</v>
      </c>
      <c r="D31" s="66">
        <v>235.761634965601</v>
      </c>
      <c r="E31" s="68"/>
      <c r="F31" s="100" t="s">
        <v>395</v>
      </c>
      <c r="G31" s="65"/>
      <c r="H31" s="69" t="s">
        <v>228</v>
      </c>
      <c r="I31" s="70"/>
      <c r="J31" s="70"/>
      <c r="K31" s="69" t="s">
        <v>1147</v>
      </c>
      <c r="L31" s="73">
        <v>1</v>
      </c>
      <c r="M31" s="74">
        <v>2006.1180419921875</v>
      </c>
      <c r="N31" s="74">
        <v>3232.438232421875</v>
      </c>
      <c r="O31" s="75"/>
      <c r="P31" s="76"/>
      <c r="Q31" s="76"/>
      <c r="R31" s="86"/>
      <c r="S31" s="48">
        <v>0</v>
      </c>
      <c r="T31" s="48">
        <v>2</v>
      </c>
      <c r="U31" s="49">
        <v>0</v>
      </c>
      <c r="V31" s="49">
        <v>0.004878</v>
      </c>
      <c r="W31" s="49">
        <v>0.016083</v>
      </c>
      <c r="X31" s="49">
        <v>0.572954</v>
      </c>
      <c r="Y31" s="49">
        <v>0.5</v>
      </c>
      <c r="Z31" s="49">
        <v>0</v>
      </c>
      <c r="AA31" s="71">
        <v>31</v>
      </c>
      <c r="AB31" s="71"/>
      <c r="AC31" s="72"/>
      <c r="AD31" s="78" t="s">
        <v>228</v>
      </c>
      <c r="AE31" s="78">
        <v>1236</v>
      </c>
      <c r="AF31" s="78">
        <v>1306</v>
      </c>
      <c r="AG31" s="78">
        <v>40356</v>
      </c>
      <c r="AH31" s="78">
        <v>770</v>
      </c>
      <c r="AI31" s="78"/>
      <c r="AJ31" s="78" t="s">
        <v>724</v>
      </c>
      <c r="AK31" s="78" t="s">
        <v>796</v>
      </c>
      <c r="AL31" s="78"/>
      <c r="AM31" s="78"/>
      <c r="AN31" s="80">
        <v>40952.84234953704</v>
      </c>
      <c r="AO31" s="83" t="s">
        <v>918</v>
      </c>
      <c r="AP31" s="78" t="b">
        <v>0</v>
      </c>
      <c r="AQ31" s="78" t="b">
        <v>0</v>
      </c>
      <c r="AR31" s="78" t="b">
        <v>1</v>
      </c>
      <c r="AS31" s="78" t="s">
        <v>566</v>
      </c>
      <c r="AT31" s="78">
        <v>71</v>
      </c>
      <c r="AU31" s="83" t="s">
        <v>982</v>
      </c>
      <c r="AV31" s="78" t="b">
        <v>0</v>
      </c>
      <c r="AW31" s="78" t="s">
        <v>1029</v>
      </c>
      <c r="AX31" s="83" t="s">
        <v>1058</v>
      </c>
      <c r="AY31" s="78" t="s">
        <v>66</v>
      </c>
      <c r="AZ31" s="78" t="str">
        <f>REPLACE(INDEX(GroupVertices[Group],MATCH(Vertices[[#This Row],[Vertex]],GroupVertices[Vertex],0)),1,1,"")</f>
        <v>1</v>
      </c>
      <c r="BA31" s="48"/>
      <c r="BB31" s="48"/>
      <c r="BC31" s="48"/>
      <c r="BD31" s="48"/>
      <c r="BE31" s="48" t="s">
        <v>365</v>
      </c>
      <c r="BF31" s="48" t="s">
        <v>365</v>
      </c>
      <c r="BG31" s="120" t="s">
        <v>1449</v>
      </c>
      <c r="BH31" s="120" t="s">
        <v>1449</v>
      </c>
      <c r="BI31" s="120" t="s">
        <v>1483</v>
      </c>
      <c r="BJ31" s="120" t="s">
        <v>1483</v>
      </c>
      <c r="BK31" s="120">
        <v>1</v>
      </c>
      <c r="BL31" s="123">
        <v>5</v>
      </c>
      <c r="BM31" s="120">
        <v>0</v>
      </c>
      <c r="BN31" s="123">
        <v>0</v>
      </c>
      <c r="BO31" s="120">
        <v>0</v>
      </c>
      <c r="BP31" s="123">
        <v>0</v>
      </c>
      <c r="BQ31" s="120">
        <v>19</v>
      </c>
      <c r="BR31" s="123">
        <v>95</v>
      </c>
      <c r="BS31" s="120">
        <v>20</v>
      </c>
      <c r="BT31" s="2"/>
      <c r="BU31" s="3"/>
      <c r="BV31" s="3"/>
      <c r="BW31" s="3"/>
      <c r="BX31" s="3"/>
    </row>
    <row r="32" spans="1:76" ht="15">
      <c r="A32" s="64" t="s">
        <v>229</v>
      </c>
      <c r="B32" s="65"/>
      <c r="C32" s="65" t="s">
        <v>64</v>
      </c>
      <c r="D32" s="66">
        <v>176.13058141103465</v>
      </c>
      <c r="E32" s="68"/>
      <c r="F32" s="100" t="s">
        <v>396</v>
      </c>
      <c r="G32" s="65"/>
      <c r="H32" s="69" t="s">
        <v>229</v>
      </c>
      <c r="I32" s="70"/>
      <c r="J32" s="70"/>
      <c r="K32" s="69" t="s">
        <v>1148</v>
      </c>
      <c r="L32" s="73">
        <v>1</v>
      </c>
      <c r="M32" s="74">
        <v>1395.394287109375</v>
      </c>
      <c r="N32" s="74">
        <v>2101.0205078125</v>
      </c>
      <c r="O32" s="75"/>
      <c r="P32" s="76"/>
      <c r="Q32" s="76"/>
      <c r="R32" s="86"/>
      <c r="S32" s="48">
        <v>1</v>
      </c>
      <c r="T32" s="48">
        <v>2</v>
      </c>
      <c r="U32" s="49">
        <v>0</v>
      </c>
      <c r="V32" s="49">
        <v>0.004902</v>
      </c>
      <c r="W32" s="49">
        <v>0.017951</v>
      </c>
      <c r="X32" s="49">
        <v>0.799471</v>
      </c>
      <c r="Y32" s="49">
        <v>0.5</v>
      </c>
      <c r="Z32" s="49">
        <v>0</v>
      </c>
      <c r="AA32" s="71">
        <v>32</v>
      </c>
      <c r="AB32" s="71"/>
      <c r="AC32" s="72"/>
      <c r="AD32" s="78" t="s">
        <v>638</v>
      </c>
      <c r="AE32" s="78">
        <v>72</v>
      </c>
      <c r="AF32" s="78">
        <v>251</v>
      </c>
      <c r="AG32" s="78">
        <v>815</v>
      </c>
      <c r="AH32" s="78">
        <v>1435</v>
      </c>
      <c r="AI32" s="78"/>
      <c r="AJ32" s="78" t="s">
        <v>725</v>
      </c>
      <c r="AK32" s="78"/>
      <c r="AL32" s="83" t="s">
        <v>858</v>
      </c>
      <c r="AM32" s="78"/>
      <c r="AN32" s="80">
        <v>42700.384363425925</v>
      </c>
      <c r="AO32" s="83" t="s">
        <v>919</v>
      </c>
      <c r="AP32" s="78" t="b">
        <v>0</v>
      </c>
      <c r="AQ32" s="78" t="b">
        <v>0</v>
      </c>
      <c r="AR32" s="78" t="b">
        <v>0</v>
      </c>
      <c r="AS32" s="78" t="s">
        <v>566</v>
      </c>
      <c r="AT32" s="78">
        <v>3</v>
      </c>
      <c r="AU32" s="83" t="s">
        <v>977</v>
      </c>
      <c r="AV32" s="78" t="b">
        <v>0</v>
      </c>
      <c r="AW32" s="78" t="s">
        <v>1029</v>
      </c>
      <c r="AX32" s="83" t="s">
        <v>1059</v>
      </c>
      <c r="AY32" s="78" t="s">
        <v>66</v>
      </c>
      <c r="AZ32" s="78" t="str">
        <f>REPLACE(INDEX(GroupVertices[Group],MATCH(Vertices[[#This Row],[Vertex]],GroupVertices[Vertex],0)),1,1,"")</f>
        <v>1</v>
      </c>
      <c r="BA32" s="48"/>
      <c r="BB32" s="48"/>
      <c r="BC32" s="48"/>
      <c r="BD32" s="48"/>
      <c r="BE32" s="48" t="s">
        <v>365</v>
      </c>
      <c r="BF32" s="48" t="s">
        <v>365</v>
      </c>
      <c r="BG32" s="120" t="s">
        <v>1449</v>
      </c>
      <c r="BH32" s="120" t="s">
        <v>1449</v>
      </c>
      <c r="BI32" s="120" t="s">
        <v>1483</v>
      </c>
      <c r="BJ32" s="120" t="s">
        <v>1483</v>
      </c>
      <c r="BK32" s="120">
        <v>1</v>
      </c>
      <c r="BL32" s="123">
        <v>5</v>
      </c>
      <c r="BM32" s="120">
        <v>0</v>
      </c>
      <c r="BN32" s="123">
        <v>0</v>
      </c>
      <c r="BO32" s="120">
        <v>0</v>
      </c>
      <c r="BP32" s="123">
        <v>0</v>
      </c>
      <c r="BQ32" s="120">
        <v>19</v>
      </c>
      <c r="BR32" s="123">
        <v>95</v>
      </c>
      <c r="BS32" s="120">
        <v>20</v>
      </c>
      <c r="BT32" s="2"/>
      <c r="BU32" s="3"/>
      <c r="BV32" s="3"/>
      <c r="BW32" s="3"/>
      <c r="BX32" s="3"/>
    </row>
    <row r="33" spans="1:76" ht="15">
      <c r="A33" s="64" t="s">
        <v>230</v>
      </c>
      <c r="B33" s="65"/>
      <c r="C33" s="65" t="s">
        <v>64</v>
      </c>
      <c r="D33" s="66">
        <v>167.20005395926077</v>
      </c>
      <c r="E33" s="68"/>
      <c r="F33" s="100" t="s">
        <v>999</v>
      </c>
      <c r="G33" s="65"/>
      <c r="H33" s="69" t="s">
        <v>230</v>
      </c>
      <c r="I33" s="70"/>
      <c r="J33" s="70"/>
      <c r="K33" s="69" t="s">
        <v>1149</v>
      </c>
      <c r="L33" s="73">
        <v>1</v>
      </c>
      <c r="M33" s="74">
        <v>1680.55859375</v>
      </c>
      <c r="N33" s="74">
        <v>1514.4912109375</v>
      </c>
      <c r="O33" s="75"/>
      <c r="P33" s="76"/>
      <c r="Q33" s="76"/>
      <c r="R33" s="86"/>
      <c r="S33" s="48">
        <v>0</v>
      </c>
      <c r="T33" s="48">
        <v>3</v>
      </c>
      <c r="U33" s="49">
        <v>0</v>
      </c>
      <c r="V33" s="49">
        <v>0.004902</v>
      </c>
      <c r="W33" s="49">
        <v>0.017951</v>
      </c>
      <c r="X33" s="49">
        <v>0.799471</v>
      </c>
      <c r="Y33" s="49">
        <v>0.5</v>
      </c>
      <c r="Z33" s="49">
        <v>0</v>
      </c>
      <c r="AA33" s="71">
        <v>33</v>
      </c>
      <c r="AB33" s="71"/>
      <c r="AC33" s="72"/>
      <c r="AD33" s="78" t="s">
        <v>639</v>
      </c>
      <c r="AE33" s="78">
        <v>208</v>
      </c>
      <c r="AF33" s="78">
        <v>93</v>
      </c>
      <c r="AG33" s="78">
        <v>884</v>
      </c>
      <c r="AH33" s="78">
        <v>789</v>
      </c>
      <c r="AI33" s="78"/>
      <c r="AJ33" s="78" t="s">
        <v>726</v>
      </c>
      <c r="AK33" s="78"/>
      <c r="AL33" s="78"/>
      <c r="AM33" s="78"/>
      <c r="AN33" s="80">
        <v>41090.80763888889</v>
      </c>
      <c r="AO33" s="78"/>
      <c r="AP33" s="78" t="b">
        <v>1</v>
      </c>
      <c r="AQ33" s="78" t="b">
        <v>0</v>
      </c>
      <c r="AR33" s="78" t="b">
        <v>0</v>
      </c>
      <c r="AS33" s="78" t="s">
        <v>566</v>
      </c>
      <c r="AT33" s="78">
        <v>1</v>
      </c>
      <c r="AU33" s="83" t="s">
        <v>977</v>
      </c>
      <c r="AV33" s="78" t="b">
        <v>0</v>
      </c>
      <c r="AW33" s="78" t="s">
        <v>1029</v>
      </c>
      <c r="AX33" s="83" t="s">
        <v>1060</v>
      </c>
      <c r="AY33" s="78" t="s">
        <v>66</v>
      </c>
      <c r="AZ33" s="78" t="str">
        <f>REPLACE(INDEX(GroupVertices[Group],MATCH(Vertices[[#This Row],[Vertex]],GroupVertices[Vertex],0)),1,1,"")</f>
        <v>1</v>
      </c>
      <c r="BA33" s="48"/>
      <c r="BB33" s="48"/>
      <c r="BC33" s="48"/>
      <c r="BD33" s="48"/>
      <c r="BE33" s="48"/>
      <c r="BF33" s="48"/>
      <c r="BG33" s="120" t="s">
        <v>1455</v>
      </c>
      <c r="BH33" s="120" t="s">
        <v>1455</v>
      </c>
      <c r="BI33" s="120" t="s">
        <v>1489</v>
      </c>
      <c r="BJ33" s="120" t="s">
        <v>1489</v>
      </c>
      <c r="BK33" s="120">
        <v>0</v>
      </c>
      <c r="BL33" s="123">
        <v>0</v>
      </c>
      <c r="BM33" s="120">
        <v>0</v>
      </c>
      <c r="BN33" s="123">
        <v>0</v>
      </c>
      <c r="BO33" s="120">
        <v>0</v>
      </c>
      <c r="BP33" s="123">
        <v>0</v>
      </c>
      <c r="BQ33" s="120">
        <v>3</v>
      </c>
      <c r="BR33" s="123">
        <v>100</v>
      </c>
      <c r="BS33" s="120">
        <v>3</v>
      </c>
      <c r="BT33" s="2"/>
      <c r="BU33" s="3"/>
      <c r="BV33" s="3"/>
      <c r="BW33" s="3"/>
      <c r="BX33" s="3"/>
    </row>
    <row r="34" spans="1:76" ht="15">
      <c r="A34" s="64" t="s">
        <v>231</v>
      </c>
      <c r="B34" s="65"/>
      <c r="C34" s="65" t="s">
        <v>64</v>
      </c>
      <c r="D34" s="66">
        <v>236.60946985026305</v>
      </c>
      <c r="E34" s="68"/>
      <c r="F34" s="100" t="s">
        <v>397</v>
      </c>
      <c r="G34" s="65"/>
      <c r="H34" s="69" t="s">
        <v>231</v>
      </c>
      <c r="I34" s="70"/>
      <c r="J34" s="70"/>
      <c r="K34" s="69" t="s">
        <v>1150</v>
      </c>
      <c r="L34" s="73">
        <v>1</v>
      </c>
      <c r="M34" s="74">
        <v>2389.637939453125</v>
      </c>
      <c r="N34" s="74">
        <v>1431.7149658203125</v>
      </c>
      <c r="O34" s="75"/>
      <c r="P34" s="76"/>
      <c r="Q34" s="76"/>
      <c r="R34" s="86"/>
      <c r="S34" s="48">
        <v>0</v>
      </c>
      <c r="T34" s="48">
        <v>2</v>
      </c>
      <c r="U34" s="49">
        <v>0</v>
      </c>
      <c r="V34" s="49">
        <v>0.004878</v>
      </c>
      <c r="W34" s="49">
        <v>0.016083</v>
      </c>
      <c r="X34" s="49">
        <v>0.572954</v>
      </c>
      <c r="Y34" s="49">
        <v>0.5</v>
      </c>
      <c r="Z34" s="49">
        <v>0</v>
      </c>
      <c r="AA34" s="71">
        <v>34</v>
      </c>
      <c r="AB34" s="71"/>
      <c r="AC34" s="72"/>
      <c r="AD34" s="78" t="s">
        <v>640</v>
      </c>
      <c r="AE34" s="78">
        <v>2767</v>
      </c>
      <c r="AF34" s="78">
        <v>1321</v>
      </c>
      <c r="AG34" s="78">
        <v>30006</v>
      </c>
      <c r="AH34" s="78">
        <v>23890</v>
      </c>
      <c r="AI34" s="78"/>
      <c r="AJ34" s="78" t="s">
        <v>727</v>
      </c>
      <c r="AK34" s="78" t="s">
        <v>797</v>
      </c>
      <c r="AL34" s="78"/>
      <c r="AM34" s="78"/>
      <c r="AN34" s="80">
        <v>39863.86311342593</v>
      </c>
      <c r="AO34" s="83" t="s">
        <v>920</v>
      </c>
      <c r="AP34" s="78" t="b">
        <v>0</v>
      </c>
      <c r="AQ34" s="78" t="b">
        <v>0</v>
      </c>
      <c r="AR34" s="78" t="b">
        <v>1</v>
      </c>
      <c r="AS34" s="78" t="s">
        <v>566</v>
      </c>
      <c r="AT34" s="78">
        <v>26</v>
      </c>
      <c r="AU34" s="83" t="s">
        <v>978</v>
      </c>
      <c r="AV34" s="78" t="b">
        <v>0</v>
      </c>
      <c r="AW34" s="78" t="s">
        <v>1029</v>
      </c>
      <c r="AX34" s="83" t="s">
        <v>1061</v>
      </c>
      <c r="AY34" s="78" t="s">
        <v>66</v>
      </c>
      <c r="AZ34" s="78" t="str">
        <f>REPLACE(INDEX(GroupVertices[Group],MATCH(Vertices[[#This Row],[Vertex]],GroupVertices[Vertex],0)),1,1,"")</f>
        <v>1</v>
      </c>
      <c r="BA34" s="48"/>
      <c r="BB34" s="48"/>
      <c r="BC34" s="48"/>
      <c r="BD34" s="48"/>
      <c r="BE34" s="48" t="s">
        <v>365</v>
      </c>
      <c r="BF34" s="48" t="s">
        <v>365</v>
      </c>
      <c r="BG34" s="120" t="s">
        <v>1449</v>
      </c>
      <c r="BH34" s="120" t="s">
        <v>1449</v>
      </c>
      <c r="BI34" s="120" t="s">
        <v>1483</v>
      </c>
      <c r="BJ34" s="120" t="s">
        <v>1483</v>
      </c>
      <c r="BK34" s="120">
        <v>1</v>
      </c>
      <c r="BL34" s="123">
        <v>5</v>
      </c>
      <c r="BM34" s="120">
        <v>0</v>
      </c>
      <c r="BN34" s="123">
        <v>0</v>
      </c>
      <c r="BO34" s="120">
        <v>0</v>
      </c>
      <c r="BP34" s="123">
        <v>0</v>
      </c>
      <c r="BQ34" s="120">
        <v>19</v>
      </c>
      <c r="BR34" s="123">
        <v>95</v>
      </c>
      <c r="BS34" s="120">
        <v>20</v>
      </c>
      <c r="BT34" s="2"/>
      <c r="BU34" s="3"/>
      <c r="BV34" s="3"/>
      <c r="BW34" s="3"/>
      <c r="BX34" s="3"/>
    </row>
    <row r="35" spans="1:76" ht="15">
      <c r="A35" s="64" t="s">
        <v>232</v>
      </c>
      <c r="B35" s="65"/>
      <c r="C35" s="65" t="s">
        <v>64</v>
      </c>
      <c r="D35" s="66">
        <v>286.63172804532576</v>
      </c>
      <c r="E35" s="68"/>
      <c r="F35" s="100" t="s">
        <v>398</v>
      </c>
      <c r="G35" s="65"/>
      <c r="H35" s="69" t="s">
        <v>232</v>
      </c>
      <c r="I35" s="70"/>
      <c r="J35" s="70"/>
      <c r="K35" s="69" t="s">
        <v>1151</v>
      </c>
      <c r="L35" s="73">
        <v>1</v>
      </c>
      <c r="M35" s="74">
        <v>3862.42919921875</v>
      </c>
      <c r="N35" s="74">
        <v>4338.80419921875</v>
      </c>
      <c r="O35" s="75"/>
      <c r="P35" s="76"/>
      <c r="Q35" s="76"/>
      <c r="R35" s="86"/>
      <c r="S35" s="48">
        <v>0</v>
      </c>
      <c r="T35" s="48">
        <v>2</v>
      </c>
      <c r="U35" s="49">
        <v>0</v>
      </c>
      <c r="V35" s="49">
        <v>0.004878</v>
      </c>
      <c r="W35" s="49">
        <v>0.016083</v>
      </c>
      <c r="X35" s="49">
        <v>0.572954</v>
      </c>
      <c r="Y35" s="49">
        <v>0.5</v>
      </c>
      <c r="Z35" s="49">
        <v>0</v>
      </c>
      <c r="AA35" s="71">
        <v>35</v>
      </c>
      <c r="AB35" s="71"/>
      <c r="AC35" s="72"/>
      <c r="AD35" s="78" t="s">
        <v>641</v>
      </c>
      <c r="AE35" s="78">
        <v>2661</v>
      </c>
      <c r="AF35" s="78">
        <v>2206</v>
      </c>
      <c r="AG35" s="78">
        <v>30406</v>
      </c>
      <c r="AH35" s="78">
        <v>5856</v>
      </c>
      <c r="AI35" s="78"/>
      <c r="AJ35" s="78" t="s">
        <v>728</v>
      </c>
      <c r="AK35" s="78" t="s">
        <v>798</v>
      </c>
      <c r="AL35" s="83" t="s">
        <v>859</v>
      </c>
      <c r="AM35" s="78"/>
      <c r="AN35" s="80">
        <v>39907.84905092593</v>
      </c>
      <c r="AO35" s="83" t="s">
        <v>921</v>
      </c>
      <c r="AP35" s="78" t="b">
        <v>0</v>
      </c>
      <c r="AQ35" s="78" t="b">
        <v>0</v>
      </c>
      <c r="AR35" s="78" t="b">
        <v>0</v>
      </c>
      <c r="AS35" s="78" t="s">
        <v>566</v>
      </c>
      <c r="AT35" s="78">
        <v>115</v>
      </c>
      <c r="AU35" s="83" t="s">
        <v>978</v>
      </c>
      <c r="AV35" s="78" t="b">
        <v>0</v>
      </c>
      <c r="AW35" s="78" t="s">
        <v>1029</v>
      </c>
      <c r="AX35" s="83" t="s">
        <v>1062</v>
      </c>
      <c r="AY35" s="78" t="s">
        <v>66</v>
      </c>
      <c r="AZ35" s="78" t="str">
        <f>REPLACE(INDEX(GroupVertices[Group],MATCH(Vertices[[#This Row],[Vertex]],GroupVertices[Vertex],0)),1,1,"")</f>
        <v>1</v>
      </c>
      <c r="BA35" s="48"/>
      <c r="BB35" s="48"/>
      <c r="BC35" s="48"/>
      <c r="BD35" s="48"/>
      <c r="BE35" s="48" t="s">
        <v>365</v>
      </c>
      <c r="BF35" s="48" t="s">
        <v>365</v>
      </c>
      <c r="BG35" s="120" t="s">
        <v>1449</v>
      </c>
      <c r="BH35" s="120" t="s">
        <v>1449</v>
      </c>
      <c r="BI35" s="120" t="s">
        <v>1483</v>
      </c>
      <c r="BJ35" s="120" t="s">
        <v>1483</v>
      </c>
      <c r="BK35" s="120">
        <v>1</v>
      </c>
      <c r="BL35" s="123">
        <v>5</v>
      </c>
      <c r="BM35" s="120">
        <v>0</v>
      </c>
      <c r="BN35" s="123">
        <v>0</v>
      </c>
      <c r="BO35" s="120">
        <v>0</v>
      </c>
      <c r="BP35" s="123">
        <v>0</v>
      </c>
      <c r="BQ35" s="120">
        <v>19</v>
      </c>
      <c r="BR35" s="123">
        <v>95</v>
      </c>
      <c r="BS35" s="120">
        <v>20</v>
      </c>
      <c r="BT35" s="2"/>
      <c r="BU35" s="3"/>
      <c r="BV35" s="3"/>
      <c r="BW35" s="3"/>
      <c r="BX35" s="3"/>
    </row>
    <row r="36" spans="1:76" ht="15">
      <c r="A36" s="64" t="s">
        <v>233</v>
      </c>
      <c r="B36" s="65"/>
      <c r="C36" s="65" t="s">
        <v>64</v>
      </c>
      <c r="D36" s="66">
        <v>269.22285174693104</v>
      </c>
      <c r="E36" s="68"/>
      <c r="F36" s="100" t="s">
        <v>399</v>
      </c>
      <c r="G36" s="65"/>
      <c r="H36" s="69" t="s">
        <v>233</v>
      </c>
      <c r="I36" s="70"/>
      <c r="J36" s="70"/>
      <c r="K36" s="69" t="s">
        <v>1152</v>
      </c>
      <c r="L36" s="73">
        <v>1</v>
      </c>
      <c r="M36" s="74">
        <v>1538.3302001953125</v>
      </c>
      <c r="N36" s="74">
        <v>8496.126953125</v>
      </c>
      <c r="O36" s="75"/>
      <c r="P36" s="76"/>
      <c r="Q36" s="76"/>
      <c r="R36" s="86"/>
      <c r="S36" s="48">
        <v>0</v>
      </c>
      <c r="T36" s="48">
        <v>2</v>
      </c>
      <c r="U36" s="49">
        <v>0</v>
      </c>
      <c r="V36" s="49">
        <v>0.004878</v>
      </c>
      <c r="W36" s="49">
        <v>0.016083</v>
      </c>
      <c r="X36" s="49">
        <v>0.572954</v>
      </c>
      <c r="Y36" s="49">
        <v>0.5</v>
      </c>
      <c r="Z36" s="49">
        <v>0</v>
      </c>
      <c r="AA36" s="71">
        <v>36</v>
      </c>
      <c r="AB36" s="71"/>
      <c r="AC36" s="72"/>
      <c r="AD36" s="78" t="s">
        <v>642</v>
      </c>
      <c r="AE36" s="78">
        <v>3267</v>
      </c>
      <c r="AF36" s="78">
        <v>1898</v>
      </c>
      <c r="AG36" s="78">
        <v>44335</v>
      </c>
      <c r="AH36" s="78">
        <v>21099</v>
      </c>
      <c r="AI36" s="78"/>
      <c r="AJ36" s="78" t="s">
        <v>729</v>
      </c>
      <c r="AK36" s="78" t="s">
        <v>799</v>
      </c>
      <c r="AL36" s="83" t="s">
        <v>860</v>
      </c>
      <c r="AM36" s="78"/>
      <c r="AN36" s="80">
        <v>41779.78803240741</v>
      </c>
      <c r="AO36" s="83" t="s">
        <v>922</v>
      </c>
      <c r="AP36" s="78" t="b">
        <v>0</v>
      </c>
      <c r="AQ36" s="78" t="b">
        <v>0</v>
      </c>
      <c r="AR36" s="78" t="b">
        <v>1</v>
      </c>
      <c r="AS36" s="78" t="s">
        <v>566</v>
      </c>
      <c r="AT36" s="78">
        <v>209</v>
      </c>
      <c r="AU36" s="83" t="s">
        <v>977</v>
      </c>
      <c r="AV36" s="78" t="b">
        <v>0</v>
      </c>
      <c r="AW36" s="78" t="s">
        <v>1029</v>
      </c>
      <c r="AX36" s="83" t="s">
        <v>1063</v>
      </c>
      <c r="AY36" s="78" t="s">
        <v>66</v>
      </c>
      <c r="AZ36" s="78" t="str">
        <f>REPLACE(INDEX(GroupVertices[Group],MATCH(Vertices[[#This Row],[Vertex]],GroupVertices[Vertex],0)),1,1,"")</f>
        <v>1</v>
      </c>
      <c r="BA36" s="48"/>
      <c r="BB36" s="48"/>
      <c r="BC36" s="48"/>
      <c r="BD36" s="48"/>
      <c r="BE36" s="48" t="s">
        <v>365</v>
      </c>
      <c r="BF36" s="48" t="s">
        <v>365</v>
      </c>
      <c r="BG36" s="120" t="s">
        <v>1449</v>
      </c>
      <c r="BH36" s="120" t="s">
        <v>1449</v>
      </c>
      <c r="BI36" s="120" t="s">
        <v>1483</v>
      </c>
      <c r="BJ36" s="120" t="s">
        <v>1483</v>
      </c>
      <c r="BK36" s="120">
        <v>1</v>
      </c>
      <c r="BL36" s="123">
        <v>5</v>
      </c>
      <c r="BM36" s="120">
        <v>0</v>
      </c>
      <c r="BN36" s="123">
        <v>0</v>
      </c>
      <c r="BO36" s="120">
        <v>0</v>
      </c>
      <c r="BP36" s="123">
        <v>0</v>
      </c>
      <c r="BQ36" s="120">
        <v>19</v>
      </c>
      <c r="BR36" s="123">
        <v>95</v>
      </c>
      <c r="BS36" s="120">
        <v>20</v>
      </c>
      <c r="BT36" s="2"/>
      <c r="BU36" s="3"/>
      <c r="BV36" s="3"/>
      <c r="BW36" s="3"/>
      <c r="BX36" s="3"/>
    </row>
    <row r="37" spans="1:76" ht="15">
      <c r="A37" s="64" t="s">
        <v>234</v>
      </c>
      <c r="B37" s="65"/>
      <c r="C37" s="65" t="s">
        <v>64</v>
      </c>
      <c r="D37" s="66">
        <v>173.47403210576016</v>
      </c>
      <c r="E37" s="68"/>
      <c r="F37" s="100" t="s">
        <v>400</v>
      </c>
      <c r="G37" s="65"/>
      <c r="H37" s="69" t="s">
        <v>234</v>
      </c>
      <c r="I37" s="70"/>
      <c r="J37" s="70"/>
      <c r="K37" s="69" t="s">
        <v>1153</v>
      </c>
      <c r="L37" s="73">
        <v>1</v>
      </c>
      <c r="M37" s="74">
        <v>1209.845458984375</v>
      </c>
      <c r="N37" s="74">
        <v>3644.804443359375</v>
      </c>
      <c r="O37" s="75"/>
      <c r="P37" s="76"/>
      <c r="Q37" s="76"/>
      <c r="R37" s="86"/>
      <c r="S37" s="48">
        <v>0</v>
      </c>
      <c r="T37" s="48">
        <v>2</v>
      </c>
      <c r="U37" s="49">
        <v>0</v>
      </c>
      <c r="V37" s="49">
        <v>0.004878</v>
      </c>
      <c r="W37" s="49">
        <v>0.016083</v>
      </c>
      <c r="X37" s="49">
        <v>0.572954</v>
      </c>
      <c r="Y37" s="49">
        <v>0.5</v>
      </c>
      <c r="Z37" s="49">
        <v>0</v>
      </c>
      <c r="AA37" s="71">
        <v>37</v>
      </c>
      <c r="AB37" s="71"/>
      <c r="AC37" s="72"/>
      <c r="AD37" s="78" t="s">
        <v>643</v>
      </c>
      <c r="AE37" s="78">
        <v>208</v>
      </c>
      <c r="AF37" s="78">
        <v>204</v>
      </c>
      <c r="AG37" s="78">
        <v>6957</v>
      </c>
      <c r="AH37" s="78">
        <v>3036</v>
      </c>
      <c r="AI37" s="78"/>
      <c r="AJ37" s="78"/>
      <c r="AK37" s="78" t="s">
        <v>800</v>
      </c>
      <c r="AL37" s="78"/>
      <c r="AM37" s="78"/>
      <c r="AN37" s="80">
        <v>42075.97673611111</v>
      </c>
      <c r="AO37" s="83" t="s">
        <v>923</v>
      </c>
      <c r="AP37" s="78" t="b">
        <v>0</v>
      </c>
      <c r="AQ37" s="78" t="b">
        <v>0</v>
      </c>
      <c r="AR37" s="78" t="b">
        <v>1</v>
      </c>
      <c r="AS37" s="78" t="s">
        <v>569</v>
      </c>
      <c r="AT37" s="78">
        <v>1</v>
      </c>
      <c r="AU37" s="83" t="s">
        <v>977</v>
      </c>
      <c r="AV37" s="78" t="b">
        <v>0</v>
      </c>
      <c r="AW37" s="78" t="s">
        <v>1029</v>
      </c>
      <c r="AX37" s="83" t="s">
        <v>1064</v>
      </c>
      <c r="AY37" s="78" t="s">
        <v>66</v>
      </c>
      <c r="AZ37" s="78" t="str">
        <f>REPLACE(INDEX(GroupVertices[Group],MATCH(Vertices[[#This Row],[Vertex]],GroupVertices[Vertex],0)),1,1,"")</f>
        <v>1</v>
      </c>
      <c r="BA37" s="48"/>
      <c r="BB37" s="48"/>
      <c r="BC37" s="48"/>
      <c r="BD37" s="48"/>
      <c r="BE37" s="48" t="s">
        <v>365</v>
      </c>
      <c r="BF37" s="48" t="s">
        <v>365</v>
      </c>
      <c r="BG37" s="120" t="s">
        <v>1449</v>
      </c>
      <c r="BH37" s="120" t="s">
        <v>1449</v>
      </c>
      <c r="BI37" s="120" t="s">
        <v>1483</v>
      </c>
      <c r="BJ37" s="120" t="s">
        <v>1483</v>
      </c>
      <c r="BK37" s="120">
        <v>1</v>
      </c>
      <c r="BL37" s="123">
        <v>5</v>
      </c>
      <c r="BM37" s="120">
        <v>0</v>
      </c>
      <c r="BN37" s="123">
        <v>0</v>
      </c>
      <c r="BO37" s="120">
        <v>0</v>
      </c>
      <c r="BP37" s="123">
        <v>0</v>
      </c>
      <c r="BQ37" s="120">
        <v>19</v>
      </c>
      <c r="BR37" s="123">
        <v>95</v>
      </c>
      <c r="BS37" s="120">
        <v>20</v>
      </c>
      <c r="BT37" s="2"/>
      <c r="BU37" s="3"/>
      <c r="BV37" s="3"/>
      <c r="BW37" s="3"/>
      <c r="BX37" s="3"/>
    </row>
    <row r="38" spans="1:76" ht="15">
      <c r="A38" s="64" t="s">
        <v>235</v>
      </c>
      <c r="B38" s="65"/>
      <c r="C38" s="65" t="s">
        <v>64</v>
      </c>
      <c r="D38" s="66">
        <v>1000</v>
      </c>
      <c r="E38" s="68"/>
      <c r="F38" s="100" t="s">
        <v>401</v>
      </c>
      <c r="G38" s="65"/>
      <c r="H38" s="69" t="s">
        <v>235</v>
      </c>
      <c r="I38" s="70"/>
      <c r="J38" s="70"/>
      <c r="K38" s="69" t="s">
        <v>1154</v>
      </c>
      <c r="L38" s="73">
        <v>1</v>
      </c>
      <c r="M38" s="74">
        <v>4400.48828125</v>
      </c>
      <c r="N38" s="74">
        <v>3258.93359375</v>
      </c>
      <c r="O38" s="75"/>
      <c r="P38" s="76"/>
      <c r="Q38" s="76"/>
      <c r="R38" s="86"/>
      <c r="S38" s="48">
        <v>0</v>
      </c>
      <c r="T38" s="48">
        <v>2</v>
      </c>
      <c r="U38" s="49">
        <v>0</v>
      </c>
      <c r="V38" s="49">
        <v>0.004878</v>
      </c>
      <c r="W38" s="49">
        <v>0.016083</v>
      </c>
      <c r="X38" s="49">
        <v>0.572954</v>
      </c>
      <c r="Y38" s="49">
        <v>0.5</v>
      </c>
      <c r="Z38" s="49">
        <v>0</v>
      </c>
      <c r="AA38" s="71">
        <v>38</v>
      </c>
      <c r="AB38" s="71"/>
      <c r="AC38" s="72"/>
      <c r="AD38" s="78" t="s">
        <v>644</v>
      </c>
      <c r="AE38" s="78">
        <v>7828</v>
      </c>
      <c r="AF38" s="78">
        <v>14827</v>
      </c>
      <c r="AG38" s="78">
        <v>502677</v>
      </c>
      <c r="AH38" s="78">
        <v>507806</v>
      </c>
      <c r="AI38" s="78"/>
      <c r="AJ38" s="78" t="s">
        <v>730</v>
      </c>
      <c r="AK38" s="78" t="s">
        <v>801</v>
      </c>
      <c r="AL38" s="78"/>
      <c r="AM38" s="78"/>
      <c r="AN38" s="80">
        <v>41666.52875</v>
      </c>
      <c r="AO38" s="83" t="s">
        <v>924</v>
      </c>
      <c r="AP38" s="78" t="b">
        <v>1</v>
      </c>
      <c r="AQ38" s="78" t="b">
        <v>0</v>
      </c>
      <c r="AR38" s="78" t="b">
        <v>1</v>
      </c>
      <c r="AS38" s="78" t="s">
        <v>973</v>
      </c>
      <c r="AT38" s="78">
        <v>1400</v>
      </c>
      <c r="AU38" s="83" t="s">
        <v>977</v>
      </c>
      <c r="AV38" s="78" t="b">
        <v>0</v>
      </c>
      <c r="AW38" s="78" t="s">
        <v>1029</v>
      </c>
      <c r="AX38" s="83" t="s">
        <v>1065</v>
      </c>
      <c r="AY38" s="78" t="s">
        <v>66</v>
      </c>
      <c r="AZ38" s="78" t="str">
        <f>REPLACE(INDEX(GroupVertices[Group],MATCH(Vertices[[#This Row],[Vertex]],GroupVertices[Vertex],0)),1,1,"")</f>
        <v>1</v>
      </c>
      <c r="BA38" s="48"/>
      <c r="BB38" s="48"/>
      <c r="BC38" s="48"/>
      <c r="BD38" s="48"/>
      <c r="BE38" s="48" t="s">
        <v>365</v>
      </c>
      <c r="BF38" s="48" t="s">
        <v>365</v>
      </c>
      <c r="BG38" s="120" t="s">
        <v>1449</v>
      </c>
      <c r="BH38" s="120" t="s">
        <v>1449</v>
      </c>
      <c r="BI38" s="120" t="s">
        <v>1483</v>
      </c>
      <c r="BJ38" s="120" t="s">
        <v>1483</v>
      </c>
      <c r="BK38" s="120">
        <v>1</v>
      </c>
      <c r="BL38" s="123">
        <v>5</v>
      </c>
      <c r="BM38" s="120">
        <v>0</v>
      </c>
      <c r="BN38" s="123">
        <v>0</v>
      </c>
      <c r="BO38" s="120">
        <v>0</v>
      </c>
      <c r="BP38" s="123">
        <v>0</v>
      </c>
      <c r="BQ38" s="120">
        <v>19</v>
      </c>
      <c r="BR38" s="123">
        <v>95</v>
      </c>
      <c r="BS38" s="120">
        <v>20</v>
      </c>
      <c r="BT38" s="2"/>
      <c r="BU38" s="3"/>
      <c r="BV38" s="3"/>
      <c r="BW38" s="3"/>
      <c r="BX38" s="3"/>
    </row>
    <row r="39" spans="1:76" ht="15">
      <c r="A39" s="64" t="s">
        <v>236</v>
      </c>
      <c r="B39" s="65"/>
      <c r="C39" s="65" t="s">
        <v>64</v>
      </c>
      <c r="D39" s="66">
        <v>162.79131255901794</v>
      </c>
      <c r="E39" s="68"/>
      <c r="F39" s="100" t="s">
        <v>402</v>
      </c>
      <c r="G39" s="65"/>
      <c r="H39" s="69" t="s">
        <v>236</v>
      </c>
      <c r="I39" s="70"/>
      <c r="J39" s="70"/>
      <c r="K39" s="69" t="s">
        <v>1155</v>
      </c>
      <c r="L39" s="73">
        <v>1</v>
      </c>
      <c r="M39" s="74">
        <v>3612.7099609375</v>
      </c>
      <c r="N39" s="74">
        <v>7764.35986328125</v>
      </c>
      <c r="O39" s="75"/>
      <c r="P39" s="76"/>
      <c r="Q39" s="76"/>
      <c r="R39" s="86"/>
      <c r="S39" s="48">
        <v>0</v>
      </c>
      <c r="T39" s="48">
        <v>2</v>
      </c>
      <c r="U39" s="49">
        <v>0</v>
      </c>
      <c r="V39" s="49">
        <v>0.004878</v>
      </c>
      <c r="W39" s="49">
        <v>0.016083</v>
      </c>
      <c r="X39" s="49">
        <v>0.572954</v>
      </c>
      <c r="Y39" s="49">
        <v>0.5</v>
      </c>
      <c r="Z39" s="49">
        <v>0</v>
      </c>
      <c r="AA39" s="71">
        <v>39</v>
      </c>
      <c r="AB39" s="71"/>
      <c r="AC39" s="72"/>
      <c r="AD39" s="78" t="s">
        <v>645</v>
      </c>
      <c r="AE39" s="78">
        <v>94</v>
      </c>
      <c r="AF39" s="78">
        <v>15</v>
      </c>
      <c r="AG39" s="78">
        <v>913</v>
      </c>
      <c r="AH39" s="78">
        <v>197</v>
      </c>
      <c r="AI39" s="78"/>
      <c r="AJ39" s="78"/>
      <c r="AK39" s="78"/>
      <c r="AL39" s="78"/>
      <c r="AM39" s="78"/>
      <c r="AN39" s="80">
        <v>43570.038831018515</v>
      </c>
      <c r="AO39" s="78"/>
      <c r="AP39" s="78" t="b">
        <v>1</v>
      </c>
      <c r="AQ39" s="78" t="b">
        <v>1</v>
      </c>
      <c r="AR39" s="78" t="b">
        <v>0</v>
      </c>
      <c r="AS39" s="78" t="s">
        <v>566</v>
      </c>
      <c r="AT39" s="78">
        <v>5</v>
      </c>
      <c r="AU39" s="78"/>
      <c r="AV39" s="78" t="b">
        <v>0</v>
      </c>
      <c r="AW39" s="78" t="s">
        <v>1029</v>
      </c>
      <c r="AX39" s="83" t="s">
        <v>1066</v>
      </c>
      <c r="AY39" s="78" t="s">
        <v>66</v>
      </c>
      <c r="AZ39" s="78" t="str">
        <f>REPLACE(INDEX(GroupVertices[Group],MATCH(Vertices[[#This Row],[Vertex]],GroupVertices[Vertex],0)),1,1,"")</f>
        <v>1</v>
      </c>
      <c r="BA39" s="48"/>
      <c r="BB39" s="48"/>
      <c r="BC39" s="48"/>
      <c r="BD39" s="48"/>
      <c r="BE39" s="48" t="s">
        <v>365</v>
      </c>
      <c r="BF39" s="48" t="s">
        <v>365</v>
      </c>
      <c r="BG39" s="120" t="s">
        <v>1449</v>
      </c>
      <c r="BH39" s="120" t="s">
        <v>1449</v>
      </c>
      <c r="BI39" s="120" t="s">
        <v>1483</v>
      </c>
      <c r="BJ39" s="120" t="s">
        <v>1483</v>
      </c>
      <c r="BK39" s="120">
        <v>1</v>
      </c>
      <c r="BL39" s="123">
        <v>5</v>
      </c>
      <c r="BM39" s="120">
        <v>0</v>
      </c>
      <c r="BN39" s="123">
        <v>0</v>
      </c>
      <c r="BO39" s="120">
        <v>0</v>
      </c>
      <c r="BP39" s="123">
        <v>0</v>
      </c>
      <c r="BQ39" s="120">
        <v>19</v>
      </c>
      <c r="BR39" s="123">
        <v>95</v>
      </c>
      <c r="BS39" s="120">
        <v>20</v>
      </c>
      <c r="BT39" s="2"/>
      <c r="BU39" s="3"/>
      <c r="BV39" s="3"/>
      <c r="BW39" s="3"/>
      <c r="BX39" s="3"/>
    </row>
    <row r="40" spans="1:76" ht="15">
      <c r="A40" s="64" t="s">
        <v>237</v>
      </c>
      <c r="B40" s="65"/>
      <c r="C40" s="65" t="s">
        <v>64</v>
      </c>
      <c r="D40" s="66">
        <v>1000</v>
      </c>
      <c r="E40" s="68"/>
      <c r="F40" s="100" t="s">
        <v>403</v>
      </c>
      <c r="G40" s="65"/>
      <c r="H40" s="69" t="s">
        <v>237</v>
      </c>
      <c r="I40" s="70"/>
      <c r="J40" s="70"/>
      <c r="K40" s="69" t="s">
        <v>1156</v>
      </c>
      <c r="L40" s="73">
        <v>1</v>
      </c>
      <c r="M40" s="74">
        <v>2973.741943359375</v>
      </c>
      <c r="N40" s="74">
        <v>9012.412109375</v>
      </c>
      <c r="O40" s="75"/>
      <c r="P40" s="76"/>
      <c r="Q40" s="76"/>
      <c r="R40" s="86"/>
      <c r="S40" s="48">
        <v>0</v>
      </c>
      <c r="T40" s="48">
        <v>2</v>
      </c>
      <c r="U40" s="49">
        <v>0</v>
      </c>
      <c r="V40" s="49">
        <v>0.004878</v>
      </c>
      <c r="W40" s="49">
        <v>0.016083</v>
      </c>
      <c r="X40" s="49">
        <v>0.572954</v>
      </c>
      <c r="Y40" s="49">
        <v>0.5</v>
      </c>
      <c r="Z40" s="49">
        <v>0</v>
      </c>
      <c r="AA40" s="71">
        <v>40</v>
      </c>
      <c r="AB40" s="71"/>
      <c r="AC40" s="72"/>
      <c r="AD40" s="78" t="s">
        <v>646</v>
      </c>
      <c r="AE40" s="78">
        <v>45770</v>
      </c>
      <c r="AF40" s="78">
        <v>46781</v>
      </c>
      <c r="AG40" s="78">
        <v>83534</v>
      </c>
      <c r="AH40" s="78">
        <v>11528</v>
      </c>
      <c r="AI40" s="78"/>
      <c r="AJ40" s="78" t="s">
        <v>731</v>
      </c>
      <c r="AK40" s="78" t="s">
        <v>802</v>
      </c>
      <c r="AL40" s="83" t="s">
        <v>861</v>
      </c>
      <c r="AM40" s="78"/>
      <c r="AN40" s="80">
        <v>41640.94978009259</v>
      </c>
      <c r="AO40" s="83" t="s">
        <v>925</v>
      </c>
      <c r="AP40" s="78" t="b">
        <v>0</v>
      </c>
      <c r="AQ40" s="78" t="b">
        <v>0</v>
      </c>
      <c r="AR40" s="78" t="b">
        <v>1</v>
      </c>
      <c r="AS40" s="78" t="s">
        <v>566</v>
      </c>
      <c r="AT40" s="78">
        <v>257</v>
      </c>
      <c r="AU40" s="83" t="s">
        <v>977</v>
      </c>
      <c r="AV40" s="78" t="b">
        <v>0</v>
      </c>
      <c r="AW40" s="78" t="s">
        <v>1029</v>
      </c>
      <c r="AX40" s="83" t="s">
        <v>1067</v>
      </c>
      <c r="AY40" s="78" t="s">
        <v>66</v>
      </c>
      <c r="AZ40" s="78" t="str">
        <f>REPLACE(INDEX(GroupVertices[Group],MATCH(Vertices[[#This Row],[Vertex]],GroupVertices[Vertex],0)),1,1,"")</f>
        <v>1</v>
      </c>
      <c r="BA40" s="48"/>
      <c r="BB40" s="48"/>
      <c r="BC40" s="48"/>
      <c r="BD40" s="48"/>
      <c r="BE40" s="48" t="s">
        <v>365</v>
      </c>
      <c r="BF40" s="48" t="s">
        <v>365</v>
      </c>
      <c r="BG40" s="120" t="s">
        <v>1449</v>
      </c>
      <c r="BH40" s="120" t="s">
        <v>1449</v>
      </c>
      <c r="BI40" s="120" t="s">
        <v>1483</v>
      </c>
      <c r="BJ40" s="120" t="s">
        <v>1483</v>
      </c>
      <c r="BK40" s="120">
        <v>1</v>
      </c>
      <c r="BL40" s="123">
        <v>5</v>
      </c>
      <c r="BM40" s="120">
        <v>0</v>
      </c>
      <c r="BN40" s="123">
        <v>0</v>
      </c>
      <c r="BO40" s="120">
        <v>0</v>
      </c>
      <c r="BP40" s="123">
        <v>0</v>
      </c>
      <c r="BQ40" s="120">
        <v>19</v>
      </c>
      <c r="BR40" s="123">
        <v>95</v>
      </c>
      <c r="BS40" s="120">
        <v>20</v>
      </c>
      <c r="BT40" s="2"/>
      <c r="BU40" s="3"/>
      <c r="BV40" s="3"/>
      <c r="BW40" s="3"/>
      <c r="BX40" s="3"/>
    </row>
    <row r="41" spans="1:76" ht="15">
      <c r="A41" s="64" t="s">
        <v>238</v>
      </c>
      <c r="B41" s="65"/>
      <c r="C41" s="65" t="s">
        <v>64</v>
      </c>
      <c r="D41" s="66">
        <v>219.08754890058006</v>
      </c>
      <c r="E41" s="68"/>
      <c r="F41" s="100" t="s">
        <v>404</v>
      </c>
      <c r="G41" s="65"/>
      <c r="H41" s="69" t="s">
        <v>238</v>
      </c>
      <c r="I41" s="70"/>
      <c r="J41" s="70"/>
      <c r="K41" s="69" t="s">
        <v>1157</v>
      </c>
      <c r="L41" s="73">
        <v>1</v>
      </c>
      <c r="M41" s="74">
        <v>4080.325927734375</v>
      </c>
      <c r="N41" s="74">
        <v>5722.32958984375</v>
      </c>
      <c r="O41" s="75"/>
      <c r="P41" s="76"/>
      <c r="Q41" s="76"/>
      <c r="R41" s="86"/>
      <c r="S41" s="48">
        <v>0</v>
      </c>
      <c r="T41" s="48">
        <v>2</v>
      </c>
      <c r="U41" s="49">
        <v>0</v>
      </c>
      <c r="V41" s="49">
        <v>0.004878</v>
      </c>
      <c r="W41" s="49">
        <v>0.016083</v>
      </c>
      <c r="X41" s="49">
        <v>0.572954</v>
      </c>
      <c r="Y41" s="49">
        <v>0.5</v>
      </c>
      <c r="Z41" s="49">
        <v>0</v>
      </c>
      <c r="AA41" s="71">
        <v>41</v>
      </c>
      <c r="AB41" s="71"/>
      <c r="AC41" s="72"/>
      <c r="AD41" s="78" t="s">
        <v>647</v>
      </c>
      <c r="AE41" s="78">
        <v>1721</v>
      </c>
      <c r="AF41" s="78">
        <v>1011</v>
      </c>
      <c r="AG41" s="78">
        <v>2188</v>
      </c>
      <c r="AH41" s="78">
        <v>3412</v>
      </c>
      <c r="AI41" s="78"/>
      <c r="AJ41" s="78" t="s">
        <v>732</v>
      </c>
      <c r="AK41" s="78" t="s">
        <v>803</v>
      </c>
      <c r="AL41" s="78"/>
      <c r="AM41" s="78"/>
      <c r="AN41" s="80">
        <v>40241.613657407404</v>
      </c>
      <c r="AO41" s="78"/>
      <c r="AP41" s="78" t="b">
        <v>1</v>
      </c>
      <c r="AQ41" s="78" t="b">
        <v>0</v>
      </c>
      <c r="AR41" s="78" t="b">
        <v>0</v>
      </c>
      <c r="AS41" s="78" t="s">
        <v>566</v>
      </c>
      <c r="AT41" s="78">
        <v>18</v>
      </c>
      <c r="AU41" s="83" t="s">
        <v>977</v>
      </c>
      <c r="AV41" s="78" t="b">
        <v>0</v>
      </c>
      <c r="AW41" s="78" t="s">
        <v>1029</v>
      </c>
      <c r="AX41" s="83" t="s">
        <v>1068</v>
      </c>
      <c r="AY41" s="78" t="s">
        <v>66</v>
      </c>
      <c r="AZ41" s="78" t="str">
        <f>REPLACE(INDEX(GroupVertices[Group],MATCH(Vertices[[#This Row],[Vertex]],GroupVertices[Vertex],0)),1,1,"")</f>
        <v>1</v>
      </c>
      <c r="BA41" s="48"/>
      <c r="BB41" s="48"/>
      <c r="BC41" s="48"/>
      <c r="BD41" s="48"/>
      <c r="BE41" s="48" t="s">
        <v>365</v>
      </c>
      <c r="BF41" s="48" t="s">
        <v>365</v>
      </c>
      <c r="BG41" s="120" t="s">
        <v>1449</v>
      </c>
      <c r="BH41" s="120" t="s">
        <v>1449</v>
      </c>
      <c r="BI41" s="120" t="s">
        <v>1483</v>
      </c>
      <c r="BJ41" s="120" t="s">
        <v>1483</v>
      </c>
      <c r="BK41" s="120">
        <v>1</v>
      </c>
      <c r="BL41" s="123">
        <v>5</v>
      </c>
      <c r="BM41" s="120">
        <v>0</v>
      </c>
      <c r="BN41" s="123">
        <v>0</v>
      </c>
      <c r="BO41" s="120">
        <v>0</v>
      </c>
      <c r="BP41" s="123">
        <v>0</v>
      </c>
      <c r="BQ41" s="120">
        <v>19</v>
      </c>
      <c r="BR41" s="123">
        <v>95</v>
      </c>
      <c r="BS41" s="120">
        <v>20</v>
      </c>
      <c r="BT41" s="2"/>
      <c r="BU41" s="3"/>
      <c r="BV41" s="3"/>
      <c r="BW41" s="3"/>
      <c r="BX41" s="3"/>
    </row>
    <row r="42" spans="1:76" ht="15">
      <c r="A42" s="64" t="s">
        <v>239</v>
      </c>
      <c r="B42" s="65"/>
      <c r="C42" s="65" t="s">
        <v>64</v>
      </c>
      <c r="D42" s="66">
        <v>182.9132604883313</v>
      </c>
      <c r="E42" s="68"/>
      <c r="F42" s="100" t="s">
        <v>405</v>
      </c>
      <c r="G42" s="65"/>
      <c r="H42" s="69" t="s">
        <v>239</v>
      </c>
      <c r="I42" s="70"/>
      <c r="J42" s="70"/>
      <c r="K42" s="69" t="s">
        <v>1158</v>
      </c>
      <c r="L42" s="73">
        <v>1</v>
      </c>
      <c r="M42" s="74">
        <v>4624.60205078125</v>
      </c>
      <c r="N42" s="74">
        <v>4187.23095703125</v>
      </c>
      <c r="O42" s="75"/>
      <c r="P42" s="76"/>
      <c r="Q42" s="76"/>
      <c r="R42" s="86"/>
      <c r="S42" s="48">
        <v>0</v>
      </c>
      <c r="T42" s="48">
        <v>2</v>
      </c>
      <c r="U42" s="49">
        <v>0</v>
      </c>
      <c r="V42" s="49">
        <v>0.004878</v>
      </c>
      <c r="W42" s="49">
        <v>0.016083</v>
      </c>
      <c r="X42" s="49">
        <v>0.572954</v>
      </c>
      <c r="Y42" s="49">
        <v>0.5</v>
      </c>
      <c r="Z42" s="49">
        <v>0</v>
      </c>
      <c r="AA42" s="71">
        <v>42</v>
      </c>
      <c r="AB42" s="71"/>
      <c r="AC42" s="72"/>
      <c r="AD42" s="78" t="s">
        <v>648</v>
      </c>
      <c r="AE42" s="78">
        <v>372</v>
      </c>
      <c r="AF42" s="78">
        <v>371</v>
      </c>
      <c r="AG42" s="78">
        <v>4319</v>
      </c>
      <c r="AH42" s="78">
        <v>4993</v>
      </c>
      <c r="AI42" s="78"/>
      <c r="AJ42" s="78" t="s">
        <v>733</v>
      </c>
      <c r="AK42" s="78" t="s">
        <v>804</v>
      </c>
      <c r="AL42" s="78"/>
      <c r="AM42" s="78"/>
      <c r="AN42" s="80">
        <v>42414.918229166666</v>
      </c>
      <c r="AO42" s="83" t="s">
        <v>926</v>
      </c>
      <c r="AP42" s="78" t="b">
        <v>0</v>
      </c>
      <c r="AQ42" s="78" t="b">
        <v>0</v>
      </c>
      <c r="AR42" s="78" t="b">
        <v>0</v>
      </c>
      <c r="AS42" s="78" t="s">
        <v>974</v>
      </c>
      <c r="AT42" s="78">
        <v>0</v>
      </c>
      <c r="AU42" s="83" t="s">
        <v>977</v>
      </c>
      <c r="AV42" s="78" t="b">
        <v>0</v>
      </c>
      <c r="AW42" s="78" t="s">
        <v>1029</v>
      </c>
      <c r="AX42" s="83" t="s">
        <v>1069</v>
      </c>
      <c r="AY42" s="78" t="s">
        <v>66</v>
      </c>
      <c r="AZ42" s="78" t="str">
        <f>REPLACE(INDEX(GroupVertices[Group],MATCH(Vertices[[#This Row],[Vertex]],GroupVertices[Vertex],0)),1,1,"")</f>
        <v>1</v>
      </c>
      <c r="BA42" s="48"/>
      <c r="BB42" s="48"/>
      <c r="BC42" s="48"/>
      <c r="BD42" s="48"/>
      <c r="BE42" s="48" t="s">
        <v>365</v>
      </c>
      <c r="BF42" s="48" t="s">
        <v>365</v>
      </c>
      <c r="BG42" s="120" t="s">
        <v>1449</v>
      </c>
      <c r="BH42" s="120" t="s">
        <v>1449</v>
      </c>
      <c r="BI42" s="120" t="s">
        <v>1483</v>
      </c>
      <c r="BJ42" s="120" t="s">
        <v>1483</v>
      </c>
      <c r="BK42" s="120">
        <v>1</v>
      </c>
      <c r="BL42" s="123">
        <v>5</v>
      </c>
      <c r="BM42" s="120">
        <v>0</v>
      </c>
      <c r="BN42" s="123">
        <v>0</v>
      </c>
      <c r="BO42" s="120">
        <v>0</v>
      </c>
      <c r="BP42" s="123">
        <v>0</v>
      </c>
      <c r="BQ42" s="120">
        <v>19</v>
      </c>
      <c r="BR42" s="123">
        <v>95</v>
      </c>
      <c r="BS42" s="120">
        <v>20</v>
      </c>
      <c r="BT42" s="2"/>
      <c r="BU42" s="3"/>
      <c r="BV42" s="3"/>
      <c r="BW42" s="3"/>
      <c r="BX42" s="3"/>
    </row>
    <row r="43" spans="1:76" ht="15">
      <c r="A43" s="64" t="s">
        <v>240</v>
      </c>
      <c r="B43" s="65"/>
      <c r="C43" s="65" t="s">
        <v>64</v>
      </c>
      <c r="D43" s="66">
        <v>162.62174558208554</v>
      </c>
      <c r="E43" s="68"/>
      <c r="F43" s="100" t="s">
        <v>406</v>
      </c>
      <c r="G43" s="65"/>
      <c r="H43" s="69" t="s">
        <v>240</v>
      </c>
      <c r="I43" s="70"/>
      <c r="J43" s="70"/>
      <c r="K43" s="69" t="s">
        <v>1159</v>
      </c>
      <c r="L43" s="73">
        <v>1</v>
      </c>
      <c r="M43" s="74">
        <v>3632.1962890625</v>
      </c>
      <c r="N43" s="74">
        <v>1384.0040283203125</v>
      </c>
      <c r="O43" s="75"/>
      <c r="P43" s="76"/>
      <c r="Q43" s="76"/>
      <c r="R43" s="86"/>
      <c r="S43" s="48">
        <v>0</v>
      </c>
      <c r="T43" s="48">
        <v>2</v>
      </c>
      <c r="U43" s="49">
        <v>0</v>
      </c>
      <c r="V43" s="49">
        <v>0.004878</v>
      </c>
      <c r="W43" s="49">
        <v>0.016083</v>
      </c>
      <c r="X43" s="49">
        <v>0.572954</v>
      </c>
      <c r="Y43" s="49">
        <v>0.5</v>
      </c>
      <c r="Z43" s="49">
        <v>0</v>
      </c>
      <c r="AA43" s="71">
        <v>43</v>
      </c>
      <c r="AB43" s="71"/>
      <c r="AC43" s="72"/>
      <c r="AD43" s="78" t="s">
        <v>649</v>
      </c>
      <c r="AE43" s="78">
        <v>45</v>
      </c>
      <c r="AF43" s="78">
        <v>12</v>
      </c>
      <c r="AG43" s="78">
        <v>30</v>
      </c>
      <c r="AH43" s="78">
        <v>6</v>
      </c>
      <c r="AI43" s="78"/>
      <c r="AJ43" s="78" t="s">
        <v>734</v>
      </c>
      <c r="AK43" s="78" t="s">
        <v>805</v>
      </c>
      <c r="AL43" s="78"/>
      <c r="AM43" s="78"/>
      <c r="AN43" s="80">
        <v>43582.92797453704</v>
      </c>
      <c r="AO43" s="78"/>
      <c r="AP43" s="78" t="b">
        <v>1</v>
      </c>
      <c r="AQ43" s="78" t="b">
        <v>0</v>
      </c>
      <c r="AR43" s="78" t="b">
        <v>0</v>
      </c>
      <c r="AS43" s="78" t="s">
        <v>566</v>
      </c>
      <c r="AT43" s="78">
        <v>0</v>
      </c>
      <c r="AU43" s="78"/>
      <c r="AV43" s="78" t="b">
        <v>0</v>
      </c>
      <c r="AW43" s="78" t="s">
        <v>1029</v>
      </c>
      <c r="AX43" s="83" t="s">
        <v>1070</v>
      </c>
      <c r="AY43" s="78" t="s">
        <v>66</v>
      </c>
      <c r="AZ43" s="78" t="str">
        <f>REPLACE(INDEX(GroupVertices[Group],MATCH(Vertices[[#This Row],[Vertex]],GroupVertices[Vertex],0)),1,1,"")</f>
        <v>1</v>
      </c>
      <c r="BA43" s="48"/>
      <c r="BB43" s="48"/>
      <c r="BC43" s="48"/>
      <c r="BD43" s="48"/>
      <c r="BE43" s="48" t="s">
        <v>365</v>
      </c>
      <c r="BF43" s="48" t="s">
        <v>365</v>
      </c>
      <c r="BG43" s="120" t="s">
        <v>1449</v>
      </c>
      <c r="BH43" s="120" t="s">
        <v>1449</v>
      </c>
      <c r="BI43" s="120" t="s">
        <v>1483</v>
      </c>
      <c r="BJ43" s="120" t="s">
        <v>1483</v>
      </c>
      <c r="BK43" s="120">
        <v>1</v>
      </c>
      <c r="BL43" s="123">
        <v>5</v>
      </c>
      <c r="BM43" s="120">
        <v>0</v>
      </c>
      <c r="BN43" s="123">
        <v>0</v>
      </c>
      <c r="BO43" s="120">
        <v>0</v>
      </c>
      <c r="BP43" s="123">
        <v>0</v>
      </c>
      <c r="BQ43" s="120">
        <v>19</v>
      </c>
      <c r="BR43" s="123">
        <v>95</v>
      </c>
      <c r="BS43" s="120">
        <v>20</v>
      </c>
      <c r="BT43" s="2"/>
      <c r="BU43" s="3"/>
      <c r="BV43" s="3"/>
      <c r="BW43" s="3"/>
      <c r="BX43" s="3"/>
    </row>
    <row r="44" spans="1:76" ht="15">
      <c r="A44" s="64" t="s">
        <v>241</v>
      </c>
      <c r="B44" s="65"/>
      <c r="C44" s="65" t="s">
        <v>64</v>
      </c>
      <c r="D44" s="66">
        <v>162.50870093079726</v>
      </c>
      <c r="E44" s="68"/>
      <c r="F44" s="100" t="s">
        <v>407</v>
      </c>
      <c r="G44" s="65"/>
      <c r="H44" s="69" t="s">
        <v>241</v>
      </c>
      <c r="I44" s="70"/>
      <c r="J44" s="70"/>
      <c r="K44" s="69" t="s">
        <v>1160</v>
      </c>
      <c r="L44" s="73">
        <v>1</v>
      </c>
      <c r="M44" s="74">
        <v>2816.5</v>
      </c>
      <c r="N44" s="74">
        <v>7544.16650390625</v>
      </c>
      <c r="O44" s="75"/>
      <c r="P44" s="76"/>
      <c r="Q44" s="76"/>
      <c r="R44" s="86"/>
      <c r="S44" s="48">
        <v>0</v>
      </c>
      <c r="T44" s="48">
        <v>2</v>
      </c>
      <c r="U44" s="49">
        <v>0</v>
      </c>
      <c r="V44" s="49">
        <v>0.004878</v>
      </c>
      <c r="W44" s="49">
        <v>0.016083</v>
      </c>
      <c r="X44" s="49">
        <v>0.572954</v>
      </c>
      <c r="Y44" s="49">
        <v>0.5</v>
      </c>
      <c r="Z44" s="49">
        <v>0</v>
      </c>
      <c r="AA44" s="71">
        <v>44</v>
      </c>
      <c r="AB44" s="71"/>
      <c r="AC44" s="72"/>
      <c r="AD44" s="78" t="s">
        <v>650</v>
      </c>
      <c r="AE44" s="78">
        <v>35</v>
      </c>
      <c r="AF44" s="78">
        <v>10</v>
      </c>
      <c r="AG44" s="78">
        <v>77</v>
      </c>
      <c r="AH44" s="78">
        <v>7</v>
      </c>
      <c r="AI44" s="78"/>
      <c r="AJ44" s="78" t="s">
        <v>735</v>
      </c>
      <c r="AK44" s="78" t="s">
        <v>806</v>
      </c>
      <c r="AL44" s="83" t="s">
        <v>862</v>
      </c>
      <c r="AM44" s="78"/>
      <c r="AN44" s="80">
        <v>43576.81086805555</v>
      </c>
      <c r="AO44" s="83" t="s">
        <v>927</v>
      </c>
      <c r="AP44" s="78" t="b">
        <v>1</v>
      </c>
      <c r="AQ44" s="78" t="b">
        <v>0</v>
      </c>
      <c r="AR44" s="78" t="b">
        <v>0</v>
      </c>
      <c r="AS44" s="78" t="s">
        <v>566</v>
      </c>
      <c r="AT44" s="78">
        <v>0</v>
      </c>
      <c r="AU44" s="78"/>
      <c r="AV44" s="78" t="b">
        <v>0</v>
      </c>
      <c r="AW44" s="78" t="s">
        <v>1029</v>
      </c>
      <c r="AX44" s="83" t="s">
        <v>1071</v>
      </c>
      <c r="AY44" s="78" t="s">
        <v>66</v>
      </c>
      <c r="AZ44" s="78" t="str">
        <f>REPLACE(INDEX(GroupVertices[Group],MATCH(Vertices[[#This Row],[Vertex]],GroupVertices[Vertex],0)),1,1,"")</f>
        <v>1</v>
      </c>
      <c r="BA44" s="48" t="s">
        <v>346</v>
      </c>
      <c r="BB44" s="48" t="s">
        <v>346</v>
      </c>
      <c r="BC44" s="48" t="s">
        <v>358</v>
      </c>
      <c r="BD44" s="48" t="s">
        <v>358</v>
      </c>
      <c r="BE44" s="48"/>
      <c r="BF44" s="48"/>
      <c r="BG44" s="120" t="s">
        <v>263</v>
      </c>
      <c r="BH44" s="120" t="s">
        <v>263</v>
      </c>
      <c r="BI44" s="120" t="s">
        <v>1490</v>
      </c>
      <c r="BJ44" s="120" t="s">
        <v>1490</v>
      </c>
      <c r="BK44" s="120">
        <v>0</v>
      </c>
      <c r="BL44" s="123">
        <v>0</v>
      </c>
      <c r="BM44" s="120">
        <v>0</v>
      </c>
      <c r="BN44" s="123">
        <v>0</v>
      </c>
      <c r="BO44" s="120">
        <v>0</v>
      </c>
      <c r="BP44" s="123">
        <v>0</v>
      </c>
      <c r="BQ44" s="120">
        <v>2</v>
      </c>
      <c r="BR44" s="123">
        <v>100</v>
      </c>
      <c r="BS44" s="120">
        <v>2</v>
      </c>
      <c r="BT44" s="2"/>
      <c r="BU44" s="3"/>
      <c r="BV44" s="3"/>
      <c r="BW44" s="3"/>
      <c r="BX44" s="3"/>
    </row>
    <row r="45" spans="1:76" ht="15">
      <c r="A45" s="64" t="s">
        <v>242</v>
      </c>
      <c r="B45" s="65"/>
      <c r="C45" s="65" t="s">
        <v>64</v>
      </c>
      <c r="D45" s="66">
        <v>162.2826116282207</v>
      </c>
      <c r="E45" s="68"/>
      <c r="F45" s="100" t="s">
        <v>408</v>
      </c>
      <c r="G45" s="65"/>
      <c r="H45" s="69" t="s">
        <v>242</v>
      </c>
      <c r="I45" s="70"/>
      <c r="J45" s="70"/>
      <c r="K45" s="69" t="s">
        <v>1161</v>
      </c>
      <c r="L45" s="73">
        <v>1</v>
      </c>
      <c r="M45" s="74">
        <v>631.823486328125</v>
      </c>
      <c r="N45" s="74">
        <v>6308.96826171875</v>
      </c>
      <c r="O45" s="75"/>
      <c r="P45" s="76"/>
      <c r="Q45" s="76"/>
      <c r="R45" s="86"/>
      <c r="S45" s="48">
        <v>0</v>
      </c>
      <c r="T45" s="48">
        <v>2</v>
      </c>
      <c r="U45" s="49">
        <v>0</v>
      </c>
      <c r="V45" s="49">
        <v>0.004878</v>
      </c>
      <c r="W45" s="49">
        <v>0.016083</v>
      </c>
      <c r="X45" s="49">
        <v>0.572954</v>
      </c>
      <c r="Y45" s="49">
        <v>0.5</v>
      </c>
      <c r="Z45" s="49">
        <v>0</v>
      </c>
      <c r="AA45" s="71">
        <v>45</v>
      </c>
      <c r="AB45" s="71"/>
      <c r="AC45" s="72"/>
      <c r="AD45" s="78" t="s">
        <v>651</v>
      </c>
      <c r="AE45" s="78">
        <v>38</v>
      </c>
      <c r="AF45" s="78">
        <v>6</v>
      </c>
      <c r="AG45" s="78">
        <v>51</v>
      </c>
      <c r="AH45" s="78">
        <v>1</v>
      </c>
      <c r="AI45" s="78"/>
      <c r="AJ45" s="78" t="s">
        <v>736</v>
      </c>
      <c r="AK45" s="78"/>
      <c r="AL45" s="78"/>
      <c r="AM45" s="78"/>
      <c r="AN45" s="80">
        <v>43587.970289351855</v>
      </c>
      <c r="AO45" s="83" t="s">
        <v>928</v>
      </c>
      <c r="AP45" s="78" t="b">
        <v>1</v>
      </c>
      <c r="AQ45" s="78" t="b">
        <v>0</v>
      </c>
      <c r="AR45" s="78" t="b">
        <v>0</v>
      </c>
      <c r="AS45" s="78" t="s">
        <v>566</v>
      </c>
      <c r="AT45" s="78">
        <v>0</v>
      </c>
      <c r="AU45" s="78"/>
      <c r="AV45" s="78" t="b">
        <v>0</v>
      </c>
      <c r="AW45" s="78" t="s">
        <v>1029</v>
      </c>
      <c r="AX45" s="83" t="s">
        <v>1072</v>
      </c>
      <c r="AY45" s="78" t="s">
        <v>66</v>
      </c>
      <c r="AZ45" s="78" t="str">
        <f>REPLACE(INDEX(GroupVertices[Group],MATCH(Vertices[[#This Row],[Vertex]],GroupVertices[Vertex],0)),1,1,"")</f>
        <v>1</v>
      </c>
      <c r="BA45" s="48"/>
      <c r="BB45" s="48"/>
      <c r="BC45" s="48"/>
      <c r="BD45" s="48"/>
      <c r="BE45" s="48"/>
      <c r="BF45" s="48"/>
      <c r="BG45" s="120" t="s">
        <v>1456</v>
      </c>
      <c r="BH45" s="120" t="s">
        <v>1456</v>
      </c>
      <c r="BI45" s="120" t="s">
        <v>1491</v>
      </c>
      <c r="BJ45" s="120" t="s">
        <v>1491</v>
      </c>
      <c r="BK45" s="120">
        <v>1</v>
      </c>
      <c r="BL45" s="123">
        <v>9.090909090909092</v>
      </c>
      <c r="BM45" s="120">
        <v>0</v>
      </c>
      <c r="BN45" s="123">
        <v>0</v>
      </c>
      <c r="BO45" s="120">
        <v>0</v>
      </c>
      <c r="BP45" s="123">
        <v>0</v>
      </c>
      <c r="BQ45" s="120">
        <v>10</v>
      </c>
      <c r="BR45" s="123">
        <v>90.9090909090909</v>
      </c>
      <c r="BS45" s="120">
        <v>11</v>
      </c>
      <c r="BT45" s="2"/>
      <c r="BU45" s="3"/>
      <c r="BV45" s="3"/>
      <c r="BW45" s="3"/>
      <c r="BX45" s="3"/>
    </row>
    <row r="46" spans="1:76" ht="15">
      <c r="A46" s="64" t="s">
        <v>243</v>
      </c>
      <c r="B46" s="65"/>
      <c r="C46" s="65" t="s">
        <v>64</v>
      </c>
      <c r="D46" s="66">
        <v>163.41305814110348</v>
      </c>
      <c r="E46" s="68"/>
      <c r="F46" s="100" t="s">
        <v>409</v>
      </c>
      <c r="G46" s="65"/>
      <c r="H46" s="69" t="s">
        <v>243</v>
      </c>
      <c r="I46" s="70"/>
      <c r="J46" s="70"/>
      <c r="K46" s="69" t="s">
        <v>1162</v>
      </c>
      <c r="L46" s="73">
        <v>1</v>
      </c>
      <c r="M46" s="74">
        <v>1503.7440185546875</v>
      </c>
      <c r="N46" s="74">
        <v>5084.0771484375</v>
      </c>
      <c r="O46" s="75"/>
      <c r="P46" s="76"/>
      <c r="Q46" s="76"/>
      <c r="R46" s="86"/>
      <c r="S46" s="48">
        <v>0</v>
      </c>
      <c r="T46" s="48">
        <v>2</v>
      </c>
      <c r="U46" s="49">
        <v>0</v>
      </c>
      <c r="V46" s="49">
        <v>0.004878</v>
      </c>
      <c r="W46" s="49">
        <v>0.016083</v>
      </c>
      <c r="X46" s="49">
        <v>0.572954</v>
      </c>
      <c r="Y46" s="49">
        <v>0.5</v>
      </c>
      <c r="Z46" s="49">
        <v>0</v>
      </c>
      <c r="AA46" s="71">
        <v>46</v>
      </c>
      <c r="AB46" s="71"/>
      <c r="AC46" s="72"/>
      <c r="AD46" s="78" t="s">
        <v>652</v>
      </c>
      <c r="AE46" s="78">
        <v>19</v>
      </c>
      <c r="AF46" s="78">
        <v>26</v>
      </c>
      <c r="AG46" s="78">
        <v>58</v>
      </c>
      <c r="AH46" s="78">
        <v>45</v>
      </c>
      <c r="AI46" s="78"/>
      <c r="AJ46" s="78" t="s">
        <v>737</v>
      </c>
      <c r="AK46" s="78" t="s">
        <v>807</v>
      </c>
      <c r="AL46" s="78"/>
      <c r="AM46" s="78"/>
      <c r="AN46" s="80">
        <v>43445.0780787037</v>
      </c>
      <c r="AO46" s="83" t="s">
        <v>929</v>
      </c>
      <c r="AP46" s="78" t="b">
        <v>0</v>
      </c>
      <c r="AQ46" s="78" t="b">
        <v>0</v>
      </c>
      <c r="AR46" s="78" t="b">
        <v>0</v>
      </c>
      <c r="AS46" s="78" t="s">
        <v>566</v>
      </c>
      <c r="AT46" s="78">
        <v>0</v>
      </c>
      <c r="AU46" s="83" t="s">
        <v>977</v>
      </c>
      <c r="AV46" s="78" t="b">
        <v>0</v>
      </c>
      <c r="AW46" s="78" t="s">
        <v>1029</v>
      </c>
      <c r="AX46" s="83" t="s">
        <v>1073</v>
      </c>
      <c r="AY46" s="78" t="s">
        <v>66</v>
      </c>
      <c r="AZ46" s="78" t="str">
        <f>REPLACE(INDEX(GroupVertices[Group],MATCH(Vertices[[#This Row],[Vertex]],GroupVertices[Vertex],0)),1,1,"")</f>
        <v>1</v>
      </c>
      <c r="BA46" s="48"/>
      <c r="BB46" s="48"/>
      <c r="BC46" s="48"/>
      <c r="BD46" s="48"/>
      <c r="BE46" s="48" t="s">
        <v>365</v>
      </c>
      <c r="BF46" s="48" t="s">
        <v>365</v>
      </c>
      <c r="BG46" s="120" t="s">
        <v>1449</v>
      </c>
      <c r="BH46" s="120" t="s">
        <v>1449</v>
      </c>
      <c r="BI46" s="120" t="s">
        <v>1483</v>
      </c>
      <c r="BJ46" s="120" t="s">
        <v>1483</v>
      </c>
      <c r="BK46" s="120">
        <v>1</v>
      </c>
      <c r="BL46" s="123">
        <v>5</v>
      </c>
      <c r="BM46" s="120">
        <v>0</v>
      </c>
      <c r="BN46" s="123">
        <v>0</v>
      </c>
      <c r="BO46" s="120">
        <v>0</v>
      </c>
      <c r="BP46" s="123">
        <v>0</v>
      </c>
      <c r="BQ46" s="120">
        <v>19</v>
      </c>
      <c r="BR46" s="123">
        <v>95</v>
      </c>
      <c r="BS46" s="120">
        <v>20</v>
      </c>
      <c r="BT46" s="2"/>
      <c r="BU46" s="3"/>
      <c r="BV46" s="3"/>
      <c r="BW46" s="3"/>
      <c r="BX46" s="3"/>
    </row>
    <row r="47" spans="1:76" ht="15">
      <c r="A47" s="64" t="s">
        <v>244</v>
      </c>
      <c r="B47" s="65"/>
      <c r="C47" s="65" t="s">
        <v>64</v>
      </c>
      <c r="D47" s="66">
        <v>171.0435721030622</v>
      </c>
      <c r="E47" s="68"/>
      <c r="F47" s="100" t="s">
        <v>410</v>
      </c>
      <c r="G47" s="65"/>
      <c r="H47" s="69" t="s">
        <v>244</v>
      </c>
      <c r="I47" s="70"/>
      <c r="J47" s="70"/>
      <c r="K47" s="69" t="s">
        <v>1163</v>
      </c>
      <c r="L47" s="73">
        <v>1</v>
      </c>
      <c r="M47" s="74">
        <v>4166.79541015625</v>
      </c>
      <c r="N47" s="74">
        <v>8349.583984375</v>
      </c>
      <c r="O47" s="75"/>
      <c r="P47" s="76"/>
      <c r="Q47" s="76"/>
      <c r="R47" s="86"/>
      <c r="S47" s="48">
        <v>0</v>
      </c>
      <c r="T47" s="48">
        <v>1</v>
      </c>
      <c r="U47" s="49">
        <v>0</v>
      </c>
      <c r="V47" s="49">
        <v>0.004854</v>
      </c>
      <c r="W47" s="49">
        <v>0.009641</v>
      </c>
      <c r="X47" s="49">
        <v>0.363222</v>
      </c>
      <c r="Y47" s="49">
        <v>0</v>
      </c>
      <c r="Z47" s="49">
        <v>0</v>
      </c>
      <c r="AA47" s="71">
        <v>47</v>
      </c>
      <c r="AB47" s="71"/>
      <c r="AC47" s="72"/>
      <c r="AD47" s="78" t="s">
        <v>653</v>
      </c>
      <c r="AE47" s="78">
        <v>341</v>
      </c>
      <c r="AF47" s="78">
        <v>161</v>
      </c>
      <c r="AG47" s="78">
        <v>1379</v>
      </c>
      <c r="AH47" s="78">
        <v>1182</v>
      </c>
      <c r="AI47" s="78"/>
      <c r="AJ47" s="78" t="s">
        <v>738</v>
      </c>
      <c r="AK47" s="78" t="s">
        <v>808</v>
      </c>
      <c r="AL47" s="78"/>
      <c r="AM47" s="78"/>
      <c r="AN47" s="80">
        <v>42747.35108796296</v>
      </c>
      <c r="AO47" s="78"/>
      <c r="AP47" s="78" t="b">
        <v>1</v>
      </c>
      <c r="AQ47" s="78" t="b">
        <v>0</v>
      </c>
      <c r="AR47" s="78" t="b">
        <v>0</v>
      </c>
      <c r="AS47" s="78" t="s">
        <v>566</v>
      </c>
      <c r="AT47" s="78">
        <v>3</v>
      </c>
      <c r="AU47" s="78"/>
      <c r="AV47" s="78" t="b">
        <v>0</v>
      </c>
      <c r="AW47" s="78" t="s">
        <v>1029</v>
      </c>
      <c r="AX47" s="83" t="s">
        <v>1074</v>
      </c>
      <c r="AY47" s="78" t="s">
        <v>66</v>
      </c>
      <c r="AZ47" s="78" t="str">
        <f>REPLACE(INDEX(GroupVertices[Group],MATCH(Vertices[[#This Row],[Vertex]],GroupVertices[Vertex],0)),1,1,"")</f>
        <v>1</v>
      </c>
      <c r="BA47" s="48" t="s">
        <v>1430</v>
      </c>
      <c r="BB47" s="48" t="s">
        <v>1430</v>
      </c>
      <c r="BC47" s="48" t="s">
        <v>1434</v>
      </c>
      <c r="BD47" s="48" t="s">
        <v>1434</v>
      </c>
      <c r="BE47" s="48" t="s">
        <v>368</v>
      </c>
      <c r="BF47" s="48" t="s">
        <v>1440</v>
      </c>
      <c r="BG47" s="120" t="s">
        <v>1457</v>
      </c>
      <c r="BH47" s="120" t="s">
        <v>1473</v>
      </c>
      <c r="BI47" s="120" t="s">
        <v>1492</v>
      </c>
      <c r="BJ47" s="120" t="s">
        <v>1506</v>
      </c>
      <c r="BK47" s="120">
        <v>0</v>
      </c>
      <c r="BL47" s="123">
        <v>0</v>
      </c>
      <c r="BM47" s="120">
        <v>0</v>
      </c>
      <c r="BN47" s="123">
        <v>0</v>
      </c>
      <c r="BO47" s="120">
        <v>0</v>
      </c>
      <c r="BP47" s="123">
        <v>0</v>
      </c>
      <c r="BQ47" s="120">
        <v>43</v>
      </c>
      <c r="BR47" s="123">
        <v>100</v>
      </c>
      <c r="BS47" s="120">
        <v>43</v>
      </c>
      <c r="BT47" s="2"/>
      <c r="BU47" s="3"/>
      <c r="BV47" s="3"/>
      <c r="BW47" s="3"/>
      <c r="BX47" s="3"/>
    </row>
    <row r="48" spans="1:76" ht="15">
      <c r="A48" s="64" t="s">
        <v>245</v>
      </c>
      <c r="B48" s="65"/>
      <c r="C48" s="65" t="s">
        <v>64</v>
      </c>
      <c r="D48" s="66">
        <v>167.9913665182787</v>
      </c>
      <c r="E48" s="68"/>
      <c r="F48" s="100" t="s">
        <v>1000</v>
      </c>
      <c r="G48" s="65"/>
      <c r="H48" s="69" t="s">
        <v>245</v>
      </c>
      <c r="I48" s="70"/>
      <c r="J48" s="70"/>
      <c r="K48" s="69" t="s">
        <v>1164</v>
      </c>
      <c r="L48" s="73">
        <v>1</v>
      </c>
      <c r="M48" s="74">
        <v>505.0794372558594</v>
      </c>
      <c r="N48" s="74">
        <v>2912.372314453125</v>
      </c>
      <c r="O48" s="75"/>
      <c r="P48" s="76"/>
      <c r="Q48" s="76"/>
      <c r="R48" s="86"/>
      <c r="S48" s="48">
        <v>0</v>
      </c>
      <c r="T48" s="48">
        <v>1</v>
      </c>
      <c r="U48" s="49">
        <v>0</v>
      </c>
      <c r="V48" s="49">
        <v>0.004854</v>
      </c>
      <c r="W48" s="49">
        <v>0.009641</v>
      </c>
      <c r="X48" s="49">
        <v>0.363222</v>
      </c>
      <c r="Y48" s="49">
        <v>0</v>
      </c>
      <c r="Z48" s="49">
        <v>0</v>
      </c>
      <c r="AA48" s="71">
        <v>48</v>
      </c>
      <c r="AB48" s="71"/>
      <c r="AC48" s="72"/>
      <c r="AD48" s="78" t="s">
        <v>654</v>
      </c>
      <c r="AE48" s="78">
        <v>245</v>
      </c>
      <c r="AF48" s="78">
        <v>107</v>
      </c>
      <c r="AG48" s="78">
        <v>6823</v>
      </c>
      <c r="AH48" s="78">
        <v>7107</v>
      </c>
      <c r="AI48" s="78"/>
      <c r="AJ48" s="78" t="s">
        <v>739</v>
      </c>
      <c r="AK48" s="78"/>
      <c r="AL48" s="78"/>
      <c r="AM48" s="78"/>
      <c r="AN48" s="80">
        <v>41161.049629629626</v>
      </c>
      <c r="AO48" s="83" t="s">
        <v>930</v>
      </c>
      <c r="AP48" s="78" t="b">
        <v>0</v>
      </c>
      <c r="AQ48" s="78" t="b">
        <v>0</v>
      </c>
      <c r="AR48" s="78" t="b">
        <v>0</v>
      </c>
      <c r="AS48" s="78" t="s">
        <v>566</v>
      </c>
      <c r="AT48" s="78">
        <v>6</v>
      </c>
      <c r="AU48" s="83" t="s">
        <v>977</v>
      </c>
      <c r="AV48" s="78" t="b">
        <v>0</v>
      </c>
      <c r="AW48" s="78" t="s">
        <v>1029</v>
      </c>
      <c r="AX48" s="83" t="s">
        <v>1075</v>
      </c>
      <c r="AY48" s="78" t="s">
        <v>66</v>
      </c>
      <c r="AZ48" s="78" t="str">
        <f>REPLACE(INDEX(GroupVertices[Group],MATCH(Vertices[[#This Row],[Vertex]],GroupVertices[Vertex],0)),1,1,"")</f>
        <v>1</v>
      </c>
      <c r="BA48" s="48"/>
      <c r="BB48" s="48"/>
      <c r="BC48" s="48"/>
      <c r="BD48" s="48"/>
      <c r="BE48" s="48"/>
      <c r="BF48" s="48"/>
      <c r="BG48" s="120" t="s">
        <v>558</v>
      </c>
      <c r="BH48" s="120" t="s">
        <v>558</v>
      </c>
      <c r="BI48" s="120" t="s">
        <v>558</v>
      </c>
      <c r="BJ48" s="120" t="s">
        <v>558</v>
      </c>
      <c r="BK48" s="120">
        <v>0</v>
      </c>
      <c r="BL48" s="123">
        <v>0</v>
      </c>
      <c r="BM48" s="120">
        <v>0</v>
      </c>
      <c r="BN48" s="123">
        <v>0</v>
      </c>
      <c r="BO48" s="120">
        <v>0</v>
      </c>
      <c r="BP48" s="123">
        <v>0</v>
      </c>
      <c r="BQ48" s="120">
        <v>2</v>
      </c>
      <c r="BR48" s="123">
        <v>100</v>
      </c>
      <c r="BS48" s="120">
        <v>2</v>
      </c>
      <c r="BT48" s="2"/>
      <c r="BU48" s="3"/>
      <c r="BV48" s="3"/>
      <c r="BW48" s="3"/>
      <c r="BX48" s="3"/>
    </row>
    <row r="49" spans="1:76" ht="15">
      <c r="A49" s="64" t="s">
        <v>246</v>
      </c>
      <c r="B49" s="65"/>
      <c r="C49" s="65" t="s">
        <v>64</v>
      </c>
      <c r="D49" s="66">
        <v>164.3174153514097</v>
      </c>
      <c r="E49" s="68"/>
      <c r="F49" s="100" t="s">
        <v>1001</v>
      </c>
      <c r="G49" s="65"/>
      <c r="H49" s="69" t="s">
        <v>246</v>
      </c>
      <c r="I49" s="70"/>
      <c r="J49" s="70"/>
      <c r="K49" s="69" t="s">
        <v>1165</v>
      </c>
      <c r="L49" s="73">
        <v>1</v>
      </c>
      <c r="M49" s="74">
        <v>4736.36865234375</v>
      </c>
      <c r="N49" s="74">
        <v>6495.365234375</v>
      </c>
      <c r="O49" s="75"/>
      <c r="P49" s="76"/>
      <c r="Q49" s="76"/>
      <c r="R49" s="86"/>
      <c r="S49" s="48">
        <v>0</v>
      </c>
      <c r="T49" s="48">
        <v>1</v>
      </c>
      <c r="U49" s="49">
        <v>0</v>
      </c>
      <c r="V49" s="49">
        <v>0.004854</v>
      </c>
      <c r="W49" s="49">
        <v>0.009641</v>
      </c>
      <c r="X49" s="49">
        <v>0.363222</v>
      </c>
      <c r="Y49" s="49">
        <v>0</v>
      </c>
      <c r="Z49" s="49">
        <v>0</v>
      </c>
      <c r="AA49" s="71">
        <v>49</v>
      </c>
      <c r="AB49" s="71"/>
      <c r="AC49" s="72"/>
      <c r="AD49" s="78" t="s">
        <v>655</v>
      </c>
      <c r="AE49" s="78">
        <v>116</v>
      </c>
      <c r="AF49" s="78">
        <v>42</v>
      </c>
      <c r="AG49" s="78">
        <v>116</v>
      </c>
      <c r="AH49" s="78">
        <v>128</v>
      </c>
      <c r="AI49" s="78"/>
      <c r="AJ49" s="78" t="s">
        <v>740</v>
      </c>
      <c r="AK49" s="78" t="s">
        <v>793</v>
      </c>
      <c r="AL49" s="78"/>
      <c r="AM49" s="78"/>
      <c r="AN49" s="80">
        <v>43410.6878125</v>
      </c>
      <c r="AO49" s="83" t="s">
        <v>931</v>
      </c>
      <c r="AP49" s="78" t="b">
        <v>1</v>
      </c>
      <c r="AQ49" s="78" t="b">
        <v>0</v>
      </c>
      <c r="AR49" s="78" t="b">
        <v>0</v>
      </c>
      <c r="AS49" s="78" t="s">
        <v>566</v>
      </c>
      <c r="AT49" s="78">
        <v>0</v>
      </c>
      <c r="AU49" s="78"/>
      <c r="AV49" s="78" t="b">
        <v>0</v>
      </c>
      <c r="AW49" s="78" t="s">
        <v>1029</v>
      </c>
      <c r="AX49" s="83" t="s">
        <v>1076</v>
      </c>
      <c r="AY49" s="78" t="s">
        <v>66</v>
      </c>
      <c r="AZ49" s="78" t="str">
        <f>REPLACE(INDEX(GroupVertices[Group],MATCH(Vertices[[#This Row],[Vertex]],GroupVertices[Vertex],0)),1,1,"")</f>
        <v>1</v>
      </c>
      <c r="BA49" s="48"/>
      <c r="BB49" s="48"/>
      <c r="BC49" s="48"/>
      <c r="BD49" s="48"/>
      <c r="BE49" s="48"/>
      <c r="BF49" s="48"/>
      <c r="BG49" s="120" t="s">
        <v>558</v>
      </c>
      <c r="BH49" s="120" t="s">
        <v>558</v>
      </c>
      <c r="BI49" s="120" t="s">
        <v>558</v>
      </c>
      <c r="BJ49" s="120" t="s">
        <v>558</v>
      </c>
      <c r="BK49" s="120">
        <v>0</v>
      </c>
      <c r="BL49" s="123">
        <v>0</v>
      </c>
      <c r="BM49" s="120">
        <v>0</v>
      </c>
      <c r="BN49" s="123">
        <v>0</v>
      </c>
      <c r="BO49" s="120">
        <v>0</v>
      </c>
      <c r="BP49" s="123">
        <v>0</v>
      </c>
      <c r="BQ49" s="120">
        <v>2</v>
      </c>
      <c r="BR49" s="123">
        <v>100</v>
      </c>
      <c r="BS49" s="120">
        <v>2</v>
      </c>
      <c r="BT49" s="2"/>
      <c r="BU49" s="3"/>
      <c r="BV49" s="3"/>
      <c r="BW49" s="3"/>
      <c r="BX49" s="3"/>
    </row>
    <row r="50" spans="1:76" ht="15">
      <c r="A50" s="64" t="s">
        <v>247</v>
      </c>
      <c r="B50" s="65"/>
      <c r="C50" s="65" t="s">
        <v>64</v>
      </c>
      <c r="D50" s="66">
        <v>247.68784567651423</v>
      </c>
      <c r="E50" s="68"/>
      <c r="F50" s="100" t="s">
        <v>1002</v>
      </c>
      <c r="G50" s="65"/>
      <c r="H50" s="69" t="s">
        <v>247</v>
      </c>
      <c r="I50" s="70"/>
      <c r="J50" s="70"/>
      <c r="K50" s="69" t="s">
        <v>1166</v>
      </c>
      <c r="L50" s="73">
        <v>1</v>
      </c>
      <c r="M50" s="74">
        <v>4315.51318359375</v>
      </c>
      <c r="N50" s="74">
        <v>1956.463623046875</v>
      </c>
      <c r="O50" s="75"/>
      <c r="P50" s="76"/>
      <c r="Q50" s="76"/>
      <c r="R50" s="86"/>
      <c r="S50" s="48">
        <v>0</v>
      </c>
      <c r="T50" s="48">
        <v>1</v>
      </c>
      <c r="U50" s="49">
        <v>0</v>
      </c>
      <c r="V50" s="49">
        <v>0.004854</v>
      </c>
      <c r="W50" s="49">
        <v>0.009641</v>
      </c>
      <c r="X50" s="49">
        <v>0.363222</v>
      </c>
      <c r="Y50" s="49">
        <v>0</v>
      </c>
      <c r="Z50" s="49">
        <v>0</v>
      </c>
      <c r="AA50" s="71">
        <v>50</v>
      </c>
      <c r="AB50" s="71"/>
      <c r="AC50" s="72"/>
      <c r="AD50" s="78" t="s">
        <v>656</v>
      </c>
      <c r="AE50" s="78">
        <v>420</v>
      </c>
      <c r="AF50" s="78">
        <v>1517</v>
      </c>
      <c r="AG50" s="78">
        <v>5362</v>
      </c>
      <c r="AH50" s="78">
        <v>1316</v>
      </c>
      <c r="AI50" s="78"/>
      <c r="AJ50" s="78" t="s">
        <v>741</v>
      </c>
      <c r="AK50" s="78" t="s">
        <v>809</v>
      </c>
      <c r="AL50" s="83" t="s">
        <v>863</v>
      </c>
      <c r="AM50" s="78"/>
      <c r="AN50" s="80">
        <v>39963.37836805556</v>
      </c>
      <c r="AO50" s="83" t="s">
        <v>932</v>
      </c>
      <c r="AP50" s="78" t="b">
        <v>0</v>
      </c>
      <c r="AQ50" s="78" t="b">
        <v>0</v>
      </c>
      <c r="AR50" s="78" t="b">
        <v>1</v>
      </c>
      <c r="AS50" s="78" t="s">
        <v>566</v>
      </c>
      <c r="AT50" s="78">
        <v>18</v>
      </c>
      <c r="AU50" s="83" t="s">
        <v>977</v>
      </c>
      <c r="AV50" s="78" t="b">
        <v>0</v>
      </c>
      <c r="AW50" s="78" t="s">
        <v>1029</v>
      </c>
      <c r="AX50" s="83" t="s">
        <v>1077</v>
      </c>
      <c r="AY50" s="78" t="s">
        <v>66</v>
      </c>
      <c r="AZ50" s="78" t="str">
        <f>REPLACE(INDEX(GroupVertices[Group],MATCH(Vertices[[#This Row],[Vertex]],GroupVertices[Vertex],0)),1,1,"")</f>
        <v>1</v>
      </c>
      <c r="BA50" s="48"/>
      <c r="BB50" s="48"/>
      <c r="BC50" s="48"/>
      <c r="BD50" s="48"/>
      <c r="BE50" s="48"/>
      <c r="BF50" s="48"/>
      <c r="BG50" s="120" t="s">
        <v>558</v>
      </c>
      <c r="BH50" s="120" t="s">
        <v>558</v>
      </c>
      <c r="BI50" s="120" t="s">
        <v>558</v>
      </c>
      <c r="BJ50" s="120" t="s">
        <v>558</v>
      </c>
      <c r="BK50" s="120">
        <v>0</v>
      </c>
      <c r="BL50" s="123">
        <v>0</v>
      </c>
      <c r="BM50" s="120">
        <v>0</v>
      </c>
      <c r="BN50" s="123">
        <v>0</v>
      </c>
      <c r="BO50" s="120">
        <v>0</v>
      </c>
      <c r="BP50" s="123">
        <v>0</v>
      </c>
      <c r="BQ50" s="120">
        <v>2</v>
      </c>
      <c r="BR50" s="123">
        <v>100</v>
      </c>
      <c r="BS50" s="120">
        <v>2</v>
      </c>
      <c r="BT50" s="2"/>
      <c r="BU50" s="3"/>
      <c r="BV50" s="3"/>
      <c r="BW50" s="3"/>
      <c r="BX50" s="3"/>
    </row>
    <row r="51" spans="1:76" ht="15">
      <c r="A51" s="64" t="s">
        <v>248</v>
      </c>
      <c r="B51" s="65"/>
      <c r="C51" s="65" t="s">
        <v>64</v>
      </c>
      <c r="D51" s="66">
        <v>180.4262781599892</v>
      </c>
      <c r="E51" s="68"/>
      <c r="F51" s="100" t="s">
        <v>411</v>
      </c>
      <c r="G51" s="65"/>
      <c r="H51" s="69" t="s">
        <v>248</v>
      </c>
      <c r="I51" s="70"/>
      <c r="J51" s="70"/>
      <c r="K51" s="69" t="s">
        <v>1167</v>
      </c>
      <c r="L51" s="73">
        <v>456.36436436436435</v>
      </c>
      <c r="M51" s="74">
        <v>8996.82421875</v>
      </c>
      <c r="N51" s="74">
        <v>7342.6982421875</v>
      </c>
      <c r="O51" s="75"/>
      <c r="P51" s="76"/>
      <c r="Q51" s="76"/>
      <c r="R51" s="86"/>
      <c r="S51" s="48">
        <v>3</v>
      </c>
      <c r="T51" s="48">
        <v>10</v>
      </c>
      <c r="U51" s="49">
        <v>273</v>
      </c>
      <c r="V51" s="49">
        <v>0.005291</v>
      </c>
      <c r="W51" s="49">
        <v>0.025056</v>
      </c>
      <c r="X51" s="49">
        <v>1.901185</v>
      </c>
      <c r="Y51" s="49">
        <v>0.2636363636363636</v>
      </c>
      <c r="Z51" s="49">
        <v>0.18181818181818182</v>
      </c>
      <c r="AA51" s="71">
        <v>51</v>
      </c>
      <c r="AB51" s="71"/>
      <c r="AC51" s="72"/>
      <c r="AD51" s="78" t="s">
        <v>657</v>
      </c>
      <c r="AE51" s="78">
        <v>87</v>
      </c>
      <c r="AF51" s="78">
        <v>327</v>
      </c>
      <c r="AG51" s="78">
        <v>2884</v>
      </c>
      <c r="AH51" s="78">
        <v>3675</v>
      </c>
      <c r="AI51" s="78"/>
      <c r="AJ51" s="78" t="s">
        <v>742</v>
      </c>
      <c r="AK51" s="78" t="s">
        <v>810</v>
      </c>
      <c r="AL51" s="83" t="s">
        <v>864</v>
      </c>
      <c r="AM51" s="78"/>
      <c r="AN51" s="80">
        <v>40725.654016203705</v>
      </c>
      <c r="AO51" s="83" t="s">
        <v>933</v>
      </c>
      <c r="AP51" s="78" t="b">
        <v>1</v>
      </c>
      <c r="AQ51" s="78" t="b">
        <v>0</v>
      </c>
      <c r="AR51" s="78" t="b">
        <v>0</v>
      </c>
      <c r="AS51" s="78" t="s">
        <v>566</v>
      </c>
      <c r="AT51" s="78">
        <v>15</v>
      </c>
      <c r="AU51" s="83" t="s">
        <v>977</v>
      </c>
      <c r="AV51" s="78" t="b">
        <v>0</v>
      </c>
      <c r="AW51" s="78" t="s">
        <v>1029</v>
      </c>
      <c r="AX51" s="83" t="s">
        <v>1078</v>
      </c>
      <c r="AY51" s="78" t="s">
        <v>66</v>
      </c>
      <c r="AZ51" s="78" t="str">
        <f>REPLACE(INDEX(GroupVertices[Group],MATCH(Vertices[[#This Row],[Vertex]],GroupVertices[Vertex],0)),1,1,"")</f>
        <v>3</v>
      </c>
      <c r="BA51" s="48"/>
      <c r="BB51" s="48"/>
      <c r="BC51" s="48"/>
      <c r="BD51" s="48"/>
      <c r="BE51" s="48"/>
      <c r="BF51" s="48"/>
      <c r="BG51" s="120" t="s">
        <v>1458</v>
      </c>
      <c r="BH51" s="120" t="s">
        <v>1458</v>
      </c>
      <c r="BI51" s="120" t="s">
        <v>1493</v>
      </c>
      <c r="BJ51" s="120" t="s">
        <v>1493</v>
      </c>
      <c r="BK51" s="120">
        <v>0</v>
      </c>
      <c r="BL51" s="123">
        <v>0</v>
      </c>
      <c r="BM51" s="120">
        <v>0</v>
      </c>
      <c r="BN51" s="123">
        <v>0</v>
      </c>
      <c r="BO51" s="120">
        <v>0</v>
      </c>
      <c r="BP51" s="123">
        <v>0</v>
      </c>
      <c r="BQ51" s="120">
        <v>16</v>
      </c>
      <c r="BR51" s="123">
        <v>100</v>
      </c>
      <c r="BS51" s="120">
        <v>16</v>
      </c>
      <c r="BT51" s="2"/>
      <c r="BU51" s="3"/>
      <c r="BV51" s="3"/>
      <c r="BW51" s="3"/>
      <c r="BX51" s="3"/>
    </row>
    <row r="52" spans="1:76" ht="15">
      <c r="A52" s="64" t="s">
        <v>249</v>
      </c>
      <c r="B52" s="65"/>
      <c r="C52" s="65" t="s">
        <v>64</v>
      </c>
      <c r="D52" s="66">
        <v>366.7238634830703</v>
      </c>
      <c r="E52" s="68"/>
      <c r="F52" s="100" t="s">
        <v>412</v>
      </c>
      <c r="G52" s="65"/>
      <c r="H52" s="69" t="s">
        <v>249</v>
      </c>
      <c r="I52" s="70"/>
      <c r="J52" s="70"/>
      <c r="K52" s="69" t="s">
        <v>1168</v>
      </c>
      <c r="L52" s="73">
        <v>456.36436436436435</v>
      </c>
      <c r="M52" s="74">
        <v>8784.3125</v>
      </c>
      <c r="N52" s="74">
        <v>6388.37451171875</v>
      </c>
      <c r="O52" s="75"/>
      <c r="P52" s="76"/>
      <c r="Q52" s="76"/>
      <c r="R52" s="86"/>
      <c r="S52" s="48">
        <v>3</v>
      </c>
      <c r="T52" s="48">
        <v>10</v>
      </c>
      <c r="U52" s="49">
        <v>273</v>
      </c>
      <c r="V52" s="49">
        <v>0.005291</v>
      </c>
      <c r="W52" s="49">
        <v>0.025056</v>
      </c>
      <c r="X52" s="49">
        <v>1.901185</v>
      </c>
      <c r="Y52" s="49">
        <v>0.2636363636363636</v>
      </c>
      <c r="Z52" s="49">
        <v>0.18181818181818182</v>
      </c>
      <c r="AA52" s="71">
        <v>52</v>
      </c>
      <c r="AB52" s="71"/>
      <c r="AC52" s="72"/>
      <c r="AD52" s="78" t="s">
        <v>658</v>
      </c>
      <c r="AE52" s="78">
        <v>2936</v>
      </c>
      <c r="AF52" s="78">
        <v>3623</v>
      </c>
      <c r="AG52" s="78">
        <v>3385</v>
      </c>
      <c r="AH52" s="78">
        <v>9185</v>
      </c>
      <c r="AI52" s="78"/>
      <c r="AJ52" s="78" t="s">
        <v>743</v>
      </c>
      <c r="AK52" s="78" t="s">
        <v>811</v>
      </c>
      <c r="AL52" s="78"/>
      <c r="AM52" s="78"/>
      <c r="AN52" s="80">
        <v>42371.852268518516</v>
      </c>
      <c r="AO52" s="83" t="s">
        <v>934</v>
      </c>
      <c r="AP52" s="78" t="b">
        <v>0</v>
      </c>
      <c r="AQ52" s="78" t="b">
        <v>0</v>
      </c>
      <c r="AR52" s="78" t="b">
        <v>0</v>
      </c>
      <c r="AS52" s="78" t="s">
        <v>566</v>
      </c>
      <c r="AT52" s="78">
        <v>31</v>
      </c>
      <c r="AU52" s="83" t="s">
        <v>977</v>
      </c>
      <c r="AV52" s="78" t="b">
        <v>0</v>
      </c>
      <c r="AW52" s="78" t="s">
        <v>1029</v>
      </c>
      <c r="AX52" s="83" t="s">
        <v>1079</v>
      </c>
      <c r="AY52" s="78" t="s">
        <v>66</v>
      </c>
      <c r="AZ52" s="78" t="str">
        <f>REPLACE(INDEX(GroupVertices[Group],MATCH(Vertices[[#This Row],[Vertex]],GroupVertices[Vertex],0)),1,1,"")</f>
        <v>3</v>
      </c>
      <c r="BA52" s="48"/>
      <c r="BB52" s="48"/>
      <c r="BC52" s="48"/>
      <c r="BD52" s="48"/>
      <c r="BE52" s="48"/>
      <c r="BF52" s="48"/>
      <c r="BG52" s="120" t="s">
        <v>1459</v>
      </c>
      <c r="BH52" s="120" t="s">
        <v>1459</v>
      </c>
      <c r="BI52" s="120" t="s">
        <v>1494</v>
      </c>
      <c r="BJ52" s="120" t="s">
        <v>1494</v>
      </c>
      <c r="BK52" s="120">
        <v>0</v>
      </c>
      <c r="BL52" s="123">
        <v>0</v>
      </c>
      <c r="BM52" s="120">
        <v>0</v>
      </c>
      <c r="BN52" s="123">
        <v>0</v>
      </c>
      <c r="BO52" s="120">
        <v>0</v>
      </c>
      <c r="BP52" s="123">
        <v>0</v>
      </c>
      <c r="BQ52" s="120">
        <v>11</v>
      </c>
      <c r="BR52" s="123">
        <v>100</v>
      </c>
      <c r="BS52" s="120">
        <v>11</v>
      </c>
      <c r="BT52" s="2"/>
      <c r="BU52" s="3"/>
      <c r="BV52" s="3"/>
      <c r="BW52" s="3"/>
      <c r="BX52" s="3"/>
    </row>
    <row r="53" spans="1:76" ht="15">
      <c r="A53" s="64" t="s">
        <v>275</v>
      </c>
      <c r="B53" s="65"/>
      <c r="C53" s="65" t="s">
        <v>64</v>
      </c>
      <c r="D53" s="66">
        <v>178.73060839066505</v>
      </c>
      <c r="E53" s="68"/>
      <c r="F53" s="100" t="s">
        <v>1003</v>
      </c>
      <c r="G53" s="65"/>
      <c r="H53" s="69" t="s">
        <v>275</v>
      </c>
      <c r="I53" s="70"/>
      <c r="J53" s="70"/>
      <c r="K53" s="69" t="s">
        <v>1169</v>
      </c>
      <c r="L53" s="73">
        <v>1</v>
      </c>
      <c r="M53" s="74">
        <v>8609.0244140625</v>
      </c>
      <c r="N53" s="74">
        <v>3670.31884765625</v>
      </c>
      <c r="O53" s="75"/>
      <c r="P53" s="76"/>
      <c r="Q53" s="76"/>
      <c r="R53" s="86"/>
      <c r="S53" s="48">
        <v>4</v>
      </c>
      <c r="T53" s="48">
        <v>0</v>
      </c>
      <c r="U53" s="49">
        <v>0</v>
      </c>
      <c r="V53" s="49">
        <v>0.003704</v>
      </c>
      <c r="W53" s="49">
        <v>0.010427</v>
      </c>
      <c r="X53" s="49">
        <v>0.737638</v>
      </c>
      <c r="Y53" s="49">
        <v>0.8333333333333334</v>
      </c>
      <c r="Z53" s="49">
        <v>0</v>
      </c>
      <c r="AA53" s="71">
        <v>53</v>
      </c>
      <c r="AB53" s="71"/>
      <c r="AC53" s="72"/>
      <c r="AD53" s="78" t="s">
        <v>659</v>
      </c>
      <c r="AE53" s="78">
        <v>272</v>
      </c>
      <c r="AF53" s="78">
        <v>297</v>
      </c>
      <c r="AG53" s="78">
        <v>731</v>
      </c>
      <c r="AH53" s="78">
        <v>70</v>
      </c>
      <c r="AI53" s="78"/>
      <c r="AJ53" s="78" t="s">
        <v>744</v>
      </c>
      <c r="AK53" s="78" t="s">
        <v>812</v>
      </c>
      <c r="AL53" s="83" t="s">
        <v>865</v>
      </c>
      <c r="AM53" s="78"/>
      <c r="AN53" s="80">
        <v>42352.18074074074</v>
      </c>
      <c r="AO53" s="83" t="s">
        <v>935</v>
      </c>
      <c r="AP53" s="78" t="b">
        <v>0</v>
      </c>
      <c r="AQ53" s="78" t="b">
        <v>0</v>
      </c>
      <c r="AR53" s="78" t="b">
        <v>0</v>
      </c>
      <c r="AS53" s="78" t="s">
        <v>566</v>
      </c>
      <c r="AT53" s="78">
        <v>7</v>
      </c>
      <c r="AU53" s="83" t="s">
        <v>977</v>
      </c>
      <c r="AV53" s="78" t="b">
        <v>0</v>
      </c>
      <c r="AW53" s="78" t="s">
        <v>1029</v>
      </c>
      <c r="AX53" s="83" t="s">
        <v>1080</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276</v>
      </c>
      <c r="B54" s="65"/>
      <c r="C54" s="65" t="s">
        <v>64</v>
      </c>
      <c r="D54" s="66">
        <v>1000</v>
      </c>
      <c r="E54" s="68"/>
      <c r="F54" s="100" t="s">
        <v>1004</v>
      </c>
      <c r="G54" s="65"/>
      <c r="H54" s="69" t="s">
        <v>276</v>
      </c>
      <c r="I54" s="70"/>
      <c r="J54" s="70"/>
      <c r="K54" s="69" t="s">
        <v>1170</v>
      </c>
      <c r="L54" s="73">
        <v>1</v>
      </c>
      <c r="M54" s="74">
        <v>8403.1181640625</v>
      </c>
      <c r="N54" s="74">
        <v>8595.1845703125</v>
      </c>
      <c r="O54" s="75"/>
      <c r="P54" s="76"/>
      <c r="Q54" s="76"/>
      <c r="R54" s="86"/>
      <c r="S54" s="48">
        <v>4</v>
      </c>
      <c r="T54" s="48">
        <v>0</v>
      </c>
      <c r="U54" s="49">
        <v>0</v>
      </c>
      <c r="V54" s="49">
        <v>0.003704</v>
      </c>
      <c r="W54" s="49">
        <v>0.010427</v>
      </c>
      <c r="X54" s="49">
        <v>0.737638</v>
      </c>
      <c r="Y54" s="49">
        <v>0.8333333333333334</v>
      </c>
      <c r="Z54" s="49">
        <v>0</v>
      </c>
      <c r="AA54" s="71">
        <v>54</v>
      </c>
      <c r="AB54" s="71"/>
      <c r="AC54" s="72"/>
      <c r="AD54" s="78" t="s">
        <v>660</v>
      </c>
      <c r="AE54" s="78">
        <v>406</v>
      </c>
      <c r="AF54" s="78">
        <v>41368</v>
      </c>
      <c r="AG54" s="78">
        <v>4522</v>
      </c>
      <c r="AH54" s="78">
        <v>2363</v>
      </c>
      <c r="AI54" s="78"/>
      <c r="AJ54" s="78" t="s">
        <v>745</v>
      </c>
      <c r="AK54" s="78" t="s">
        <v>787</v>
      </c>
      <c r="AL54" s="83" t="s">
        <v>866</v>
      </c>
      <c r="AM54" s="78"/>
      <c r="AN54" s="80">
        <v>39839.894780092596</v>
      </c>
      <c r="AO54" s="83" t="s">
        <v>936</v>
      </c>
      <c r="AP54" s="78" t="b">
        <v>0</v>
      </c>
      <c r="AQ54" s="78" t="b">
        <v>0</v>
      </c>
      <c r="AR54" s="78" t="b">
        <v>1</v>
      </c>
      <c r="AS54" s="78" t="s">
        <v>566</v>
      </c>
      <c r="AT54" s="78">
        <v>473</v>
      </c>
      <c r="AU54" s="83" t="s">
        <v>983</v>
      </c>
      <c r="AV54" s="78" t="b">
        <v>0</v>
      </c>
      <c r="AW54" s="78" t="s">
        <v>1029</v>
      </c>
      <c r="AX54" s="83" t="s">
        <v>1081</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277</v>
      </c>
      <c r="B55" s="65"/>
      <c r="C55" s="65" t="s">
        <v>64</v>
      </c>
      <c r="D55" s="66">
        <v>902.7815998920814</v>
      </c>
      <c r="E55" s="68"/>
      <c r="F55" s="100" t="s">
        <v>1005</v>
      </c>
      <c r="G55" s="65"/>
      <c r="H55" s="69" t="s">
        <v>277</v>
      </c>
      <c r="I55" s="70"/>
      <c r="J55" s="70"/>
      <c r="K55" s="69" t="s">
        <v>1171</v>
      </c>
      <c r="L55" s="73">
        <v>1</v>
      </c>
      <c r="M55" s="74">
        <v>9687.779296875</v>
      </c>
      <c r="N55" s="74">
        <v>8291.302734375</v>
      </c>
      <c r="O55" s="75"/>
      <c r="P55" s="76"/>
      <c r="Q55" s="76"/>
      <c r="R55" s="86"/>
      <c r="S55" s="48">
        <v>4</v>
      </c>
      <c r="T55" s="48">
        <v>0</v>
      </c>
      <c r="U55" s="49">
        <v>0</v>
      </c>
      <c r="V55" s="49">
        <v>0.003704</v>
      </c>
      <c r="W55" s="49">
        <v>0.010427</v>
      </c>
      <c r="X55" s="49">
        <v>0.737638</v>
      </c>
      <c r="Y55" s="49">
        <v>0.8333333333333334</v>
      </c>
      <c r="Z55" s="49">
        <v>0</v>
      </c>
      <c r="AA55" s="71">
        <v>55</v>
      </c>
      <c r="AB55" s="71"/>
      <c r="AC55" s="72"/>
      <c r="AD55" s="78" t="s">
        <v>661</v>
      </c>
      <c r="AE55" s="78">
        <v>3567</v>
      </c>
      <c r="AF55" s="78">
        <v>13107</v>
      </c>
      <c r="AG55" s="78">
        <v>18238</v>
      </c>
      <c r="AH55" s="78">
        <v>641</v>
      </c>
      <c r="AI55" s="78"/>
      <c r="AJ55" s="78" t="s">
        <v>746</v>
      </c>
      <c r="AK55" s="78" t="s">
        <v>813</v>
      </c>
      <c r="AL55" s="83" t="s">
        <v>867</v>
      </c>
      <c r="AM55" s="78"/>
      <c r="AN55" s="80">
        <v>39701.20491898148</v>
      </c>
      <c r="AO55" s="83" t="s">
        <v>937</v>
      </c>
      <c r="AP55" s="78" t="b">
        <v>1</v>
      </c>
      <c r="AQ55" s="78" t="b">
        <v>0</v>
      </c>
      <c r="AR55" s="78" t="b">
        <v>0</v>
      </c>
      <c r="AS55" s="78" t="s">
        <v>566</v>
      </c>
      <c r="AT55" s="78">
        <v>175</v>
      </c>
      <c r="AU55" s="83" t="s">
        <v>977</v>
      </c>
      <c r="AV55" s="78" t="b">
        <v>1</v>
      </c>
      <c r="AW55" s="78" t="s">
        <v>1029</v>
      </c>
      <c r="AX55" s="83" t="s">
        <v>1082</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278</v>
      </c>
      <c r="B56" s="65"/>
      <c r="C56" s="65" t="s">
        <v>64</v>
      </c>
      <c r="D56" s="66">
        <v>527.5298799406448</v>
      </c>
      <c r="E56" s="68"/>
      <c r="F56" s="100" t="s">
        <v>1006</v>
      </c>
      <c r="G56" s="65"/>
      <c r="H56" s="69" t="s">
        <v>278</v>
      </c>
      <c r="I56" s="70"/>
      <c r="J56" s="70"/>
      <c r="K56" s="69" t="s">
        <v>1172</v>
      </c>
      <c r="L56" s="73">
        <v>1</v>
      </c>
      <c r="M56" s="74">
        <v>9326.9345703125</v>
      </c>
      <c r="N56" s="74">
        <v>3493.768310546875</v>
      </c>
      <c r="O56" s="75"/>
      <c r="P56" s="76"/>
      <c r="Q56" s="76"/>
      <c r="R56" s="86"/>
      <c r="S56" s="48">
        <v>4</v>
      </c>
      <c r="T56" s="48">
        <v>0</v>
      </c>
      <c r="U56" s="49">
        <v>0</v>
      </c>
      <c r="V56" s="49">
        <v>0.003704</v>
      </c>
      <c r="W56" s="49">
        <v>0.010427</v>
      </c>
      <c r="X56" s="49">
        <v>0.737638</v>
      </c>
      <c r="Y56" s="49">
        <v>0.8333333333333334</v>
      </c>
      <c r="Z56" s="49">
        <v>0</v>
      </c>
      <c r="AA56" s="71">
        <v>56</v>
      </c>
      <c r="AB56" s="71"/>
      <c r="AC56" s="72"/>
      <c r="AD56" s="78" t="s">
        <v>662</v>
      </c>
      <c r="AE56" s="78">
        <v>1531</v>
      </c>
      <c r="AF56" s="78">
        <v>6468</v>
      </c>
      <c r="AG56" s="78">
        <v>26726</v>
      </c>
      <c r="AH56" s="78">
        <v>21079</v>
      </c>
      <c r="AI56" s="78"/>
      <c r="AJ56" s="78" t="s">
        <v>747</v>
      </c>
      <c r="AK56" s="78" t="s">
        <v>814</v>
      </c>
      <c r="AL56" s="83" t="s">
        <v>868</v>
      </c>
      <c r="AM56" s="78"/>
      <c r="AN56" s="80">
        <v>40666.86883101852</v>
      </c>
      <c r="AO56" s="83" t="s">
        <v>938</v>
      </c>
      <c r="AP56" s="78" t="b">
        <v>0</v>
      </c>
      <c r="AQ56" s="78" t="b">
        <v>0</v>
      </c>
      <c r="AR56" s="78" t="b">
        <v>1</v>
      </c>
      <c r="AS56" s="78" t="s">
        <v>566</v>
      </c>
      <c r="AT56" s="78">
        <v>199</v>
      </c>
      <c r="AU56" s="83" t="s">
        <v>981</v>
      </c>
      <c r="AV56" s="78" t="b">
        <v>0</v>
      </c>
      <c r="AW56" s="78" t="s">
        <v>1029</v>
      </c>
      <c r="AX56" s="83" t="s">
        <v>1083</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279</v>
      </c>
      <c r="B57" s="65"/>
      <c r="C57" s="65" t="s">
        <v>64</v>
      </c>
      <c r="D57" s="66">
        <v>446.92904357210307</v>
      </c>
      <c r="E57" s="68"/>
      <c r="F57" s="100" t="s">
        <v>1007</v>
      </c>
      <c r="G57" s="65"/>
      <c r="H57" s="69" t="s">
        <v>279</v>
      </c>
      <c r="I57" s="70"/>
      <c r="J57" s="70"/>
      <c r="K57" s="69" t="s">
        <v>1173</v>
      </c>
      <c r="L57" s="73">
        <v>1</v>
      </c>
      <c r="M57" s="74">
        <v>9761.6943359375</v>
      </c>
      <c r="N57" s="74">
        <v>5537.6923828125</v>
      </c>
      <c r="O57" s="75"/>
      <c r="P57" s="76"/>
      <c r="Q57" s="76"/>
      <c r="R57" s="86"/>
      <c r="S57" s="48">
        <v>4</v>
      </c>
      <c r="T57" s="48">
        <v>0</v>
      </c>
      <c r="U57" s="49">
        <v>0</v>
      </c>
      <c r="V57" s="49">
        <v>0.003704</v>
      </c>
      <c r="W57" s="49">
        <v>0.010427</v>
      </c>
      <c r="X57" s="49">
        <v>0.737638</v>
      </c>
      <c r="Y57" s="49">
        <v>0.8333333333333334</v>
      </c>
      <c r="Z57" s="49">
        <v>0</v>
      </c>
      <c r="AA57" s="71">
        <v>57</v>
      </c>
      <c r="AB57" s="71"/>
      <c r="AC57" s="72"/>
      <c r="AD57" s="78" t="s">
        <v>663</v>
      </c>
      <c r="AE57" s="78">
        <v>3661</v>
      </c>
      <c r="AF57" s="78">
        <v>5042</v>
      </c>
      <c r="AG57" s="78">
        <v>3895</v>
      </c>
      <c r="AH57" s="78">
        <v>7194</v>
      </c>
      <c r="AI57" s="78"/>
      <c r="AJ57" s="78" t="s">
        <v>748</v>
      </c>
      <c r="AK57" s="78" t="s">
        <v>815</v>
      </c>
      <c r="AL57" s="78"/>
      <c r="AM57" s="78"/>
      <c r="AN57" s="80">
        <v>42927.824270833335</v>
      </c>
      <c r="AO57" s="83" t="s">
        <v>939</v>
      </c>
      <c r="AP57" s="78" t="b">
        <v>0</v>
      </c>
      <c r="AQ57" s="78" t="b">
        <v>0</v>
      </c>
      <c r="AR57" s="78" t="b">
        <v>1</v>
      </c>
      <c r="AS57" s="78" t="s">
        <v>566</v>
      </c>
      <c r="AT57" s="78">
        <v>44</v>
      </c>
      <c r="AU57" s="83" t="s">
        <v>977</v>
      </c>
      <c r="AV57" s="78" t="b">
        <v>0</v>
      </c>
      <c r="AW57" s="78" t="s">
        <v>1029</v>
      </c>
      <c r="AX57" s="83" t="s">
        <v>1084</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280</v>
      </c>
      <c r="B58" s="65"/>
      <c r="C58" s="65" t="s">
        <v>64</v>
      </c>
      <c r="D58" s="66">
        <v>493.5034399028733</v>
      </c>
      <c r="E58" s="68"/>
      <c r="F58" s="100" t="s">
        <v>1008</v>
      </c>
      <c r="G58" s="65"/>
      <c r="H58" s="69" t="s">
        <v>280</v>
      </c>
      <c r="I58" s="70"/>
      <c r="J58" s="70"/>
      <c r="K58" s="69" t="s">
        <v>1174</v>
      </c>
      <c r="L58" s="73">
        <v>1</v>
      </c>
      <c r="M58" s="74">
        <v>9066.8984375</v>
      </c>
      <c r="N58" s="74">
        <v>9554.8671875</v>
      </c>
      <c r="O58" s="75"/>
      <c r="P58" s="76"/>
      <c r="Q58" s="76"/>
      <c r="R58" s="86"/>
      <c r="S58" s="48">
        <v>4</v>
      </c>
      <c r="T58" s="48">
        <v>0</v>
      </c>
      <c r="U58" s="49">
        <v>0</v>
      </c>
      <c r="V58" s="49">
        <v>0.003704</v>
      </c>
      <c r="W58" s="49">
        <v>0.010427</v>
      </c>
      <c r="X58" s="49">
        <v>0.737638</v>
      </c>
      <c r="Y58" s="49">
        <v>0.8333333333333334</v>
      </c>
      <c r="Z58" s="49">
        <v>0</v>
      </c>
      <c r="AA58" s="71">
        <v>58</v>
      </c>
      <c r="AB58" s="71"/>
      <c r="AC58" s="72"/>
      <c r="AD58" s="78" t="s">
        <v>664</v>
      </c>
      <c r="AE58" s="78">
        <v>2799</v>
      </c>
      <c r="AF58" s="78">
        <v>5866</v>
      </c>
      <c r="AG58" s="78">
        <v>98161</v>
      </c>
      <c r="AH58" s="78">
        <v>20052</v>
      </c>
      <c r="AI58" s="78"/>
      <c r="AJ58" s="78" t="s">
        <v>749</v>
      </c>
      <c r="AK58" s="78" t="s">
        <v>816</v>
      </c>
      <c r="AL58" s="78"/>
      <c r="AM58" s="78"/>
      <c r="AN58" s="80">
        <v>40000.04740740741</v>
      </c>
      <c r="AO58" s="83" t="s">
        <v>940</v>
      </c>
      <c r="AP58" s="78" t="b">
        <v>0</v>
      </c>
      <c r="AQ58" s="78" t="b">
        <v>0</v>
      </c>
      <c r="AR58" s="78" t="b">
        <v>0</v>
      </c>
      <c r="AS58" s="78" t="s">
        <v>566</v>
      </c>
      <c r="AT58" s="78">
        <v>609</v>
      </c>
      <c r="AU58" s="83" t="s">
        <v>984</v>
      </c>
      <c r="AV58" s="78" t="b">
        <v>0</v>
      </c>
      <c r="AW58" s="78" t="s">
        <v>1029</v>
      </c>
      <c r="AX58" s="83" t="s">
        <v>1085</v>
      </c>
      <c r="AY58" s="78" t="s">
        <v>65</v>
      </c>
      <c r="AZ58" s="78"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281</v>
      </c>
      <c r="B59" s="65"/>
      <c r="C59" s="65" t="s">
        <v>64</v>
      </c>
      <c r="D59" s="66">
        <v>423.5853230810738</v>
      </c>
      <c r="E59" s="68"/>
      <c r="F59" s="100" t="s">
        <v>1009</v>
      </c>
      <c r="G59" s="65"/>
      <c r="H59" s="69" t="s">
        <v>281</v>
      </c>
      <c r="I59" s="70"/>
      <c r="J59" s="70"/>
      <c r="K59" s="69" t="s">
        <v>1175</v>
      </c>
      <c r="L59" s="73">
        <v>1</v>
      </c>
      <c r="M59" s="74">
        <v>8199.3095703125</v>
      </c>
      <c r="N59" s="74">
        <v>5933.28466796875</v>
      </c>
      <c r="O59" s="75"/>
      <c r="P59" s="76"/>
      <c r="Q59" s="76"/>
      <c r="R59" s="86"/>
      <c r="S59" s="48">
        <v>4</v>
      </c>
      <c r="T59" s="48">
        <v>0</v>
      </c>
      <c r="U59" s="49">
        <v>0</v>
      </c>
      <c r="V59" s="49">
        <v>0.003704</v>
      </c>
      <c r="W59" s="49">
        <v>0.010427</v>
      </c>
      <c r="X59" s="49">
        <v>0.737638</v>
      </c>
      <c r="Y59" s="49">
        <v>0.8333333333333334</v>
      </c>
      <c r="Z59" s="49">
        <v>0</v>
      </c>
      <c r="AA59" s="71">
        <v>59</v>
      </c>
      <c r="AB59" s="71"/>
      <c r="AC59" s="72"/>
      <c r="AD59" s="78" t="s">
        <v>665</v>
      </c>
      <c r="AE59" s="78">
        <v>3343</v>
      </c>
      <c r="AF59" s="78">
        <v>4629</v>
      </c>
      <c r="AG59" s="78">
        <v>4128</v>
      </c>
      <c r="AH59" s="78">
        <v>2344</v>
      </c>
      <c r="AI59" s="78"/>
      <c r="AJ59" s="78" t="s">
        <v>750</v>
      </c>
      <c r="AK59" s="78" t="s">
        <v>817</v>
      </c>
      <c r="AL59" s="83" t="s">
        <v>869</v>
      </c>
      <c r="AM59" s="78"/>
      <c r="AN59" s="80">
        <v>42406.584652777776</v>
      </c>
      <c r="AO59" s="83" t="s">
        <v>941</v>
      </c>
      <c r="AP59" s="78" t="b">
        <v>1</v>
      </c>
      <c r="AQ59" s="78" t="b">
        <v>0</v>
      </c>
      <c r="AR59" s="78" t="b">
        <v>0</v>
      </c>
      <c r="AS59" s="78" t="s">
        <v>975</v>
      </c>
      <c r="AT59" s="78">
        <v>61</v>
      </c>
      <c r="AU59" s="78"/>
      <c r="AV59" s="78" t="b">
        <v>0</v>
      </c>
      <c r="AW59" s="78" t="s">
        <v>1029</v>
      </c>
      <c r="AX59" s="83" t="s">
        <v>1086</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251</v>
      </c>
      <c r="B60" s="65"/>
      <c r="C60" s="65" t="s">
        <v>64</v>
      </c>
      <c r="D60" s="66">
        <v>551.5518683394038</v>
      </c>
      <c r="E60" s="68"/>
      <c r="F60" s="100" t="s">
        <v>414</v>
      </c>
      <c r="G60" s="65"/>
      <c r="H60" s="69" t="s">
        <v>251</v>
      </c>
      <c r="I60" s="70"/>
      <c r="J60" s="70"/>
      <c r="K60" s="69" t="s">
        <v>1176</v>
      </c>
      <c r="L60" s="73">
        <v>456.36436436436435</v>
      </c>
      <c r="M60" s="74">
        <v>9030.3740234375</v>
      </c>
      <c r="N60" s="74">
        <v>5560.7470703125</v>
      </c>
      <c r="O60" s="75"/>
      <c r="P60" s="76"/>
      <c r="Q60" s="76"/>
      <c r="R60" s="86"/>
      <c r="S60" s="48">
        <v>3</v>
      </c>
      <c r="T60" s="48">
        <v>11</v>
      </c>
      <c r="U60" s="49">
        <v>273</v>
      </c>
      <c r="V60" s="49">
        <v>0.005291</v>
      </c>
      <c r="W60" s="49">
        <v>0.025056</v>
      </c>
      <c r="X60" s="49">
        <v>1.901185</v>
      </c>
      <c r="Y60" s="49">
        <v>0.2545454545454545</v>
      </c>
      <c r="Z60" s="49">
        <v>0.2727272727272727</v>
      </c>
      <c r="AA60" s="71">
        <v>60</v>
      </c>
      <c r="AB60" s="71"/>
      <c r="AC60" s="72"/>
      <c r="AD60" s="78" t="s">
        <v>666</v>
      </c>
      <c r="AE60" s="78">
        <v>4478</v>
      </c>
      <c r="AF60" s="78">
        <v>6893</v>
      </c>
      <c r="AG60" s="78">
        <v>130450</v>
      </c>
      <c r="AH60" s="78">
        <v>28077</v>
      </c>
      <c r="AI60" s="78"/>
      <c r="AJ60" s="78" t="s">
        <v>751</v>
      </c>
      <c r="AK60" s="78" t="s">
        <v>818</v>
      </c>
      <c r="AL60" s="83" t="s">
        <v>870</v>
      </c>
      <c r="AM60" s="78"/>
      <c r="AN60" s="80">
        <v>40015.572280092594</v>
      </c>
      <c r="AO60" s="83" t="s">
        <v>942</v>
      </c>
      <c r="AP60" s="78" t="b">
        <v>0</v>
      </c>
      <c r="AQ60" s="78" t="b">
        <v>0</v>
      </c>
      <c r="AR60" s="78" t="b">
        <v>1</v>
      </c>
      <c r="AS60" s="78" t="s">
        <v>566</v>
      </c>
      <c r="AT60" s="78">
        <v>272</v>
      </c>
      <c r="AU60" s="83" t="s">
        <v>984</v>
      </c>
      <c r="AV60" s="78" t="b">
        <v>0</v>
      </c>
      <c r="AW60" s="78" t="s">
        <v>1029</v>
      </c>
      <c r="AX60" s="83" t="s">
        <v>1087</v>
      </c>
      <c r="AY60" s="78" t="s">
        <v>66</v>
      </c>
      <c r="AZ60" s="78" t="str">
        <f>REPLACE(INDEX(GroupVertices[Group],MATCH(Vertices[[#This Row],[Vertex]],GroupVertices[Vertex],0)),1,1,"")</f>
        <v>3</v>
      </c>
      <c r="BA60" s="48"/>
      <c r="BB60" s="48"/>
      <c r="BC60" s="48"/>
      <c r="BD60" s="48"/>
      <c r="BE60" s="48"/>
      <c r="BF60" s="48"/>
      <c r="BG60" s="120" t="s">
        <v>1460</v>
      </c>
      <c r="BH60" s="120" t="s">
        <v>1460</v>
      </c>
      <c r="BI60" s="120" t="s">
        <v>1495</v>
      </c>
      <c r="BJ60" s="120" t="s">
        <v>1495</v>
      </c>
      <c r="BK60" s="120">
        <v>0</v>
      </c>
      <c r="BL60" s="123">
        <v>0</v>
      </c>
      <c r="BM60" s="120">
        <v>0</v>
      </c>
      <c r="BN60" s="123">
        <v>0</v>
      </c>
      <c r="BO60" s="120">
        <v>0</v>
      </c>
      <c r="BP60" s="123">
        <v>0</v>
      </c>
      <c r="BQ60" s="120">
        <v>12</v>
      </c>
      <c r="BR60" s="123">
        <v>100</v>
      </c>
      <c r="BS60" s="120">
        <v>12</v>
      </c>
      <c r="BT60" s="2"/>
      <c r="BU60" s="3"/>
      <c r="BV60" s="3"/>
      <c r="BW60" s="3"/>
      <c r="BX60" s="3"/>
    </row>
    <row r="61" spans="1:76" ht="15">
      <c r="A61" s="64" t="s">
        <v>250</v>
      </c>
      <c r="B61" s="65"/>
      <c r="C61" s="65" t="s">
        <v>64</v>
      </c>
      <c r="D61" s="66">
        <v>216.6570888978821</v>
      </c>
      <c r="E61" s="68"/>
      <c r="F61" s="100" t="s">
        <v>413</v>
      </c>
      <c r="G61" s="65"/>
      <c r="H61" s="69" t="s">
        <v>250</v>
      </c>
      <c r="I61" s="70"/>
      <c r="J61" s="70"/>
      <c r="K61" s="69" t="s">
        <v>1177</v>
      </c>
      <c r="L61" s="73">
        <v>456.36436436436435</v>
      </c>
      <c r="M61" s="74">
        <v>9243.9287109375</v>
      </c>
      <c r="N61" s="74">
        <v>6518.44775390625</v>
      </c>
      <c r="O61" s="75"/>
      <c r="P61" s="76"/>
      <c r="Q61" s="76"/>
      <c r="R61" s="86"/>
      <c r="S61" s="48">
        <v>1</v>
      </c>
      <c r="T61" s="48">
        <v>11</v>
      </c>
      <c r="U61" s="49">
        <v>273</v>
      </c>
      <c r="V61" s="49">
        <v>0.005291</v>
      </c>
      <c r="W61" s="49">
        <v>0.025056</v>
      </c>
      <c r="X61" s="49">
        <v>1.901185</v>
      </c>
      <c r="Y61" s="49">
        <v>0.2727272727272727</v>
      </c>
      <c r="Z61" s="49">
        <v>0.09090909090909091</v>
      </c>
      <c r="AA61" s="71">
        <v>61</v>
      </c>
      <c r="AB61" s="71"/>
      <c r="AC61" s="72"/>
      <c r="AD61" s="78" t="s">
        <v>667</v>
      </c>
      <c r="AE61" s="78">
        <v>148</v>
      </c>
      <c r="AF61" s="78">
        <v>968</v>
      </c>
      <c r="AG61" s="78">
        <v>268</v>
      </c>
      <c r="AH61" s="78">
        <v>324</v>
      </c>
      <c r="AI61" s="78"/>
      <c r="AJ61" s="78" t="s">
        <v>752</v>
      </c>
      <c r="AK61" s="78" t="s">
        <v>819</v>
      </c>
      <c r="AL61" s="83" t="s">
        <v>871</v>
      </c>
      <c r="AM61" s="78"/>
      <c r="AN61" s="80">
        <v>40352.37291666667</v>
      </c>
      <c r="AO61" s="83" t="s">
        <v>943</v>
      </c>
      <c r="AP61" s="78" t="b">
        <v>0</v>
      </c>
      <c r="AQ61" s="78" t="b">
        <v>0</v>
      </c>
      <c r="AR61" s="78" t="b">
        <v>1</v>
      </c>
      <c r="AS61" s="78" t="s">
        <v>566</v>
      </c>
      <c r="AT61" s="78">
        <v>25</v>
      </c>
      <c r="AU61" s="83" t="s">
        <v>977</v>
      </c>
      <c r="AV61" s="78" t="b">
        <v>0</v>
      </c>
      <c r="AW61" s="78" t="s">
        <v>1029</v>
      </c>
      <c r="AX61" s="83" t="s">
        <v>1088</v>
      </c>
      <c r="AY61" s="78" t="s">
        <v>66</v>
      </c>
      <c r="AZ61" s="78" t="str">
        <f>REPLACE(INDEX(GroupVertices[Group],MATCH(Vertices[[#This Row],[Vertex]],GroupVertices[Vertex],0)),1,1,"")</f>
        <v>3</v>
      </c>
      <c r="BA61" s="48"/>
      <c r="BB61" s="48"/>
      <c r="BC61" s="48"/>
      <c r="BD61" s="48"/>
      <c r="BE61" s="48"/>
      <c r="BF61" s="48"/>
      <c r="BG61" s="120" t="s">
        <v>1461</v>
      </c>
      <c r="BH61" s="120" t="s">
        <v>1461</v>
      </c>
      <c r="BI61" s="120" t="s">
        <v>1496</v>
      </c>
      <c r="BJ61" s="120" t="s">
        <v>1496</v>
      </c>
      <c r="BK61" s="120">
        <v>0</v>
      </c>
      <c r="BL61" s="123">
        <v>0</v>
      </c>
      <c r="BM61" s="120">
        <v>0</v>
      </c>
      <c r="BN61" s="123">
        <v>0</v>
      </c>
      <c r="BO61" s="120">
        <v>0</v>
      </c>
      <c r="BP61" s="123">
        <v>0</v>
      </c>
      <c r="BQ61" s="120">
        <v>21</v>
      </c>
      <c r="BR61" s="123">
        <v>100</v>
      </c>
      <c r="BS61" s="120">
        <v>21</v>
      </c>
      <c r="BT61" s="2"/>
      <c r="BU61" s="3"/>
      <c r="BV61" s="3"/>
      <c r="BW61" s="3"/>
      <c r="BX61" s="3"/>
    </row>
    <row r="62" spans="1:76" ht="15">
      <c r="A62" s="64" t="s">
        <v>252</v>
      </c>
      <c r="B62" s="65"/>
      <c r="C62" s="65" t="s">
        <v>64</v>
      </c>
      <c r="D62" s="66">
        <v>193.65250236071765</v>
      </c>
      <c r="E62" s="68"/>
      <c r="F62" s="100" t="s">
        <v>415</v>
      </c>
      <c r="G62" s="65"/>
      <c r="H62" s="69" t="s">
        <v>252</v>
      </c>
      <c r="I62" s="70"/>
      <c r="J62" s="70"/>
      <c r="K62" s="69" t="s">
        <v>1178</v>
      </c>
      <c r="L62" s="73">
        <v>1</v>
      </c>
      <c r="M62" s="74">
        <v>341.14105224609375</v>
      </c>
      <c r="N62" s="74">
        <v>3860.6044921875</v>
      </c>
      <c r="O62" s="75"/>
      <c r="P62" s="76"/>
      <c r="Q62" s="76"/>
      <c r="R62" s="86"/>
      <c r="S62" s="48">
        <v>1</v>
      </c>
      <c r="T62" s="48">
        <v>1</v>
      </c>
      <c r="U62" s="49">
        <v>0</v>
      </c>
      <c r="V62" s="49">
        <v>0.004878</v>
      </c>
      <c r="W62" s="49">
        <v>0.01076</v>
      </c>
      <c r="X62" s="49">
        <v>0.631689</v>
      </c>
      <c r="Y62" s="49">
        <v>0.5</v>
      </c>
      <c r="Z62" s="49">
        <v>0</v>
      </c>
      <c r="AA62" s="71">
        <v>62</v>
      </c>
      <c r="AB62" s="71"/>
      <c r="AC62" s="72"/>
      <c r="AD62" s="78" t="s">
        <v>668</v>
      </c>
      <c r="AE62" s="78">
        <v>1767</v>
      </c>
      <c r="AF62" s="78">
        <v>561</v>
      </c>
      <c r="AG62" s="78">
        <v>955</v>
      </c>
      <c r="AH62" s="78">
        <v>639</v>
      </c>
      <c r="AI62" s="78"/>
      <c r="AJ62" s="78" t="s">
        <v>753</v>
      </c>
      <c r="AK62" s="78" t="s">
        <v>820</v>
      </c>
      <c r="AL62" s="83" t="s">
        <v>872</v>
      </c>
      <c r="AM62" s="78"/>
      <c r="AN62" s="80">
        <v>39892.88982638889</v>
      </c>
      <c r="AO62" s="83" t="s">
        <v>944</v>
      </c>
      <c r="AP62" s="78" t="b">
        <v>0</v>
      </c>
      <c r="AQ62" s="78" t="b">
        <v>0</v>
      </c>
      <c r="AR62" s="78" t="b">
        <v>1</v>
      </c>
      <c r="AS62" s="78" t="s">
        <v>566</v>
      </c>
      <c r="AT62" s="78">
        <v>34</v>
      </c>
      <c r="AU62" s="83" t="s">
        <v>985</v>
      </c>
      <c r="AV62" s="78" t="b">
        <v>0</v>
      </c>
      <c r="AW62" s="78" t="s">
        <v>1029</v>
      </c>
      <c r="AX62" s="83" t="s">
        <v>1089</v>
      </c>
      <c r="AY62" s="78" t="s">
        <v>66</v>
      </c>
      <c r="AZ62" s="78" t="str">
        <f>REPLACE(INDEX(GroupVertices[Group],MATCH(Vertices[[#This Row],[Vertex]],GroupVertices[Vertex],0)),1,1,"")</f>
        <v>1</v>
      </c>
      <c r="BA62" s="48" t="s">
        <v>349</v>
      </c>
      <c r="BB62" s="48" t="s">
        <v>349</v>
      </c>
      <c r="BC62" s="48" t="s">
        <v>359</v>
      </c>
      <c r="BD62" s="48" t="s">
        <v>359</v>
      </c>
      <c r="BE62" s="48" t="s">
        <v>369</v>
      </c>
      <c r="BF62" s="48" t="s">
        <v>369</v>
      </c>
      <c r="BG62" s="120" t="s">
        <v>1462</v>
      </c>
      <c r="BH62" s="120" t="s">
        <v>1462</v>
      </c>
      <c r="BI62" s="120" t="s">
        <v>1497</v>
      </c>
      <c r="BJ62" s="120" t="s">
        <v>1497</v>
      </c>
      <c r="BK62" s="120">
        <v>2</v>
      </c>
      <c r="BL62" s="123">
        <v>13.333333333333334</v>
      </c>
      <c r="BM62" s="120">
        <v>0</v>
      </c>
      <c r="BN62" s="123">
        <v>0</v>
      </c>
      <c r="BO62" s="120">
        <v>0</v>
      </c>
      <c r="BP62" s="123">
        <v>0</v>
      </c>
      <c r="BQ62" s="120">
        <v>13</v>
      </c>
      <c r="BR62" s="123">
        <v>86.66666666666667</v>
      </c>
      <c r="BS62" s="120">
        <v>15</v>
      </c>
      <c r="BT62" s="2"/>
      <c r="BU62" s="3"/>
      <c r="BV62" s="3"/>
      <c r="BW62" s="3"/>
      <c r="BX62" s="3"/>
    </row>
    <row r="63" spans="1:76" ht="15">
      <c r="A63" s="64" t="s">
        <v>253</v>
      </c>
      <c r="B63" s="65"/>
      <c r="C63" s="65" t="s">
        <v>64</v>
      </c>
      <c r="D63" s="66">
        <v>198.4003777148253</v>
      </c>
      <c r="E63" s="68"/>
      <c r="F63" s="100" t="s">
        <v>416</v>
      </c>
      <c r="G63" s="65"/>
      <c r="H63" s="69" t="s">
        <v>253</v>
      </c>
      <c r="I63" s="70"/>
      <c r="J63" s="70"/>
      <c r="K63" s="69" t="s">
        <v>1179</v>
      </c>
      <c r="L63" s="73">
        <v>1</v>
      </c>
      <c r="M63" s="74">
        <v>790.7286987304688</v>
      </c>
      <c r="N63" s="74">
        <v>2035.8804931640625</v>
      </c>
      <c r="O63" s="75"/>
      <c r="P63" s="76"/>
      <c r="Q63" s="76"/>
      <c r="R63" s="86"/>
      <c r="S63" s="48">
        <v>0</v>
      </c>
      <c r="T63" s="48">
        <v>2</v>
      </c>
      <c r="U63" s="49">
        <v>0</v>
      </c>
      <c r="V63" s="49">
        <v>0.004878</v>
      </c>
      <c r="W63" s="49">
        <v>0.01076</v>
      </c>
      <c r="X63" s="49">
        <v>0.631689</v>
      </c>
      <c r="Y63" s="49">
        <v>0.5</v>
      </c>
      <c r="Z63" s="49">
        <v>0</v>
      </c>
      <c r="AA63" s="71">
        <v>63</v>
      </c>
      <c r="AB63" s="71"/>
      <c r="AC63" s="72"/>
      <c r="AD63" s="78" t="s">
        <v>669</v>
      </c>
      <c r="AE63" s="78">
        <v>2581</v>
      </c>
      <c r="AF63" s="78">
        <v>645</v>
      </c>
      <c r="AG63" s="78">
        <v>2247</v>
      </c>
      <c r="AH63" s="78">
        <v>1002</v>
      </c>
      <c r="AI63" s="78"/>
      <c r="AJ63" s="78" t="s">
        <v>754</v>
      </c>
      <c r="AK63" s="78" t="s">
        <v>786</v>
      </c>
      <c r="AL63" s="83" t="s">
        <v>873</v>
      </c>
      <c r="AM63" s="78"/>
      <c r="AN63" s="80">
        <v>42163.87826388889</v>
      </c>
      <c r="AO63" s="83" t="s">
        <v>945</v>
      </c>
      <c r="AP63" s="78" t="b">
        <v>0</v>
      </c>
      <c r="AQ63" s="78" t="b">
        <v>0</v>
      </c>
      <c r="AR63" s="78" t="b">
        <v>0</v>
      </c>
      <c r="AS63" s="78" t="s">
        <v>566</v>
      </c>
      <c r="AT63" s="78">
        <v>9</v>
      </c>
      <c r="AU63" s="83" t="s">
        <v>977</v>
      </c>
      <c r="AV63" s="78" t="b">
        <v>0</v>
      </c>
      <c r="AW63" s="78" t="s">
        <v>1029</v>
      </c>
      <c r="AX63" s="83" t="s">
        <v>1090</v>
      </c>
      <c r="AY63" s="78" t="s">
        <v>66</v>
      </c>
      <c r="AZ63" s="78" t="str">
        <f>REPLACE(INDEX(GroupVertices[Group],MATCH(Vertices[[#This Row],[Vertex]],GroupVertices[Vertex],0)),1,1,"")</f>
        <v>1</v>
      </c>
      <c r="BA63" s="48" t="s">
        <v>350</v>
      </c>
      <c r="BB63" s="48" t="s">
        <v>350</v>
      </c>
      <c r="BC63" s="48" t="s">
        <v>360</v>
      </c>
      <c r="BD63" s="48" t="s">
        <v>360</v>
      </c>
      <c r="BE63" s="48" t="s">
        <v>369</v>
      </c>
      <c r="BF63" s="48" t="s">
        <v>369</v>
      </c>
      <c r="BG63" s="120" t="s">
        <v>1463</v>
      </c>
      <c r="BH63" s="120" t="s">
        <v>1474</v>
      </c>
      <c r="BI63" s="120" t="s">
        <v>1498</v>
      </c>
      <c r="BJ63" s="120" t="s">
        <v>1507</v>
      </c>
      <c r="BK63" s="120">
        <v>2</v>
      </c>
      <c r="BL63" s="123">
        <v>5.128205128205129</v>
      </c>
      <c r="BM63" s="120">
        <v>1</v>
      </c>
      <c r="BN63" s="123">
        <v>2.5641025641025643</v>
      </c>
      <c r="BO63" s="120">
        <v>0</v>
      </c>
      <c r="BP63" s="123">
        <v>0</v>
      </c>
      <c r="BQ63" s="120">
        <v>36</v>
      </c>
      <c r="BR63" s="123">
        <v>92.3076923076923</v>
      </c>
      <c r="BS63" s="120">
        <v>39</v>
      </c>
      <c r="BT63" s="2"/>
      <c r="BU63" s="3"/>
      <c r="BV63" s="3"/>
      <c r="BW63" s="3"/>
      <c r="BX63" s="3"/>
    </row>
    <row r="64" spans="1:76" ht="15">
      <c r="A64" s="64" t="s">
        <v>254</v>
      </c>
      <c r="B64" s="65"/>
      <c r="C64" s="65" t="s">
        <v>64</v>
      </c>
      <c r="D64" s="66">
        <v>165.27829488736003</v>
      </c>
      <c r="E64" s="68"/>
      <c r="F64" s="100" t="s">
        <v>417</v>
      </c>
      <c r="G64" s="65"/>
      <c r="H64" s="69" t="s">
        <v>254</v>
      </c>
      <c r="I64" s="70"/>
      <c r="J64" s="70"/>
      <c r="K64" s="69" t="s">
        <v>1180</v>
      </c>
      <c r="L64" s="73">
        <v>1</v>
      </c>
      <c r="M64" s="74">
        <v>194.9122772216797</v>
      </c>
      <c r="N64" s="74">
        <v>5518.48681640625</v>
      </c>
      <c r="O64" s="75"/>
      <c r="P64" s="76"/>
      <c r="Q64" s="76"/>
      <c r="R64" s="86"/>
      <c r="S64" s="48">
        <v>0</v>
      </c>
      <c r="T64" s="48">
        <v>1</v>
      </c>
      <c r="U64" s="49">
        <v>0</v>
      </c>
      <c r="V64" s="49">
        <v>0.004854</v>
      </c>
      <c r="W64" s="49">
        <v>0.009641</v>
      </c>
      <c r="X64" s="49">
        <v>0.363222</v>
      </c>
      <c r="Y64" s="49">
        <v>0</v>
      </c>
      <c r="Z64" s="49">
        <v>0</v>
      </c>
      <c r="AA64" s="71">
        <v>64</v>
      </c>
      <c r="AB64" s="71"/>
      <c r="AC64" s="72"/>
      <c r="AD64" s="78" t="s">
        <v>670</v>
      </c>
      <c r="AE64" s="78">
        <v>145</v>
      </c>
      <c r="AF64" s="78">
        <v>59</v>
      </c>
      <c r="AG64" s="78">
        <v>177</v>
      </c>
      <c r="AH64" s="78">
        <v>66</v>
      </c>
      <c r="AI64" s="78"/>
      <c r="AJ64" s="78" t="s">
        <v>755</v>
      </c>
      <c r="AK64" s="78" t="s">
        <v>821</v>
      </c>
      <c r="AL64" s="83" t="s">
        <v>874</v>
      </c>
      <c r="AM64" s="78"/>
      <c r="AN64" s="80">
        <v>43488.768217592595</v>
      </c>
      <c r="AO64" s="83" t="s">
        <v>946</v>
      </c>
      <c r="AP64" s="78" t="b">
        <v>1</v>
      </c>
      <c r="AQ64" s="78" t="b">
        <v>0</v>
      </c>
      <c r="AR64" s="78" t="b">
        <v>0</v>
      </c>
      <c r="AS64" s="78" t="s">
        <v>566</v>
      </c>
      <c r="AT64" s="78">
        <v>1</v>
      </c>
      <c r="AU64" s="78"/>
      <c r="AV64" s="78" t="b">
        <v>0</v>
      </c>
      <c r="AW64" s="78" t="s">
        <v>1029</v>
      </c>
      <c r="AX64" s="83" t="s">
        <v>1091</v>
      </c>
      <c r="AY64" s="78" t="s">
        <v>66</v>
      </c>
      <c r="AZ64" s="78" t="str">
        <f>REPLACE(INDEX(GroupVertices[Group],MATCH(Vertices[[#This Row],[Vertex]],GroupVertices[Vertex],0)),1,1,"")</f>
        <v>1</v>
      </c>
      <c r="BA64" s="48" t="s">
        <v>351</v>
      </c>
      <c r="BB64" s="48" t="s">
        <v>351</v>
      </c>
      <c r="BC64" s="48" t="s">
        <v>361</v>
      </c>
      <c r="BD64" s="48" t="s">
        <v>361</v>
      </c>
      <c r="BE64" s="48"/>
      <c r="BF64" s="48"/>
      <c r="BG64" s="120" t="s">
        <v>1464</v>
      </c>
      <c r="BH64" s="120" t="s">
        <v>1464</v>
      </c>
      <c r="BI64" s="120" t="s">
        <v>1499</v>
      </c>
      <c r="BJ64" s="120" t="s">
        <v>1499</v>
      </c>
      <c r="BK64" s="120">
        <v>0</v>
      </c>
      <c r="BL64" s="123">
        <v>0</v>
      </c>
      <c r="BM64" s="120">
        <v>0</v>
      </c>
      <c r="BN64" s="123">
        <v>0</v>
      </c>
      <c r="BO64" s="120">
        <v>0</v>
      </c>
      <c r="BP64" s="123">
        <v>0</v>
      </c>
      <c r="BQ64" s="120">
        <v>10</v>
      </c>
      <c r="BR64" s="123">
        <v>100</v>
      </c>
      <c r="BS64" s="120">
        <v>10</v>
      </c>
      <c r="BT64" s="2"/>
      <c r="BU64" s="3"/>
      <c r="BV64" s="3"/>
      <c r="BW64" s="3"/>
      <c r="BX64" s="3"/>
    </row>
    <row r="65" spans="1:76" ht="15">
      <c r="A65" s="64" t="s">
        <v>255</v>
      </c>
      <c r="B65" s="65"/>
      <c r="C65" s="65" t="s">
        <v>64</v>
      </c>
      <c r="D65" s="66">
        <v>176.4697153648995</v>
      </c>
      <c r="E65" s="68"/>
      <c r="F65" s="100" t="s">
        <v>418</v>
      </c>
      <c r="G65" s="65"/>
      <c r="H65" s="69" t="s">
        <v>255</v>
      </c>
      <c r="I65" s="70"/>
      <c r="J65" s="70"/>
      <c r="K65" s="69" t="s">
        <v>1181</v>
      </c>
      <c r="L65" s="73">
        <v>1</v>
      </c>
      <c r="M65" s="74">
        <v>8558.814453125</v>
      </c>
      <c r="N65" s="74">
        <v>488.18646240234375</v>
      </c>
      <c r="O65" s="75"/>
      <c r="P65" s="76"/>
      <c r="Q65" s="76"/>
      <c r="R65" s="86"/>
      <c r="S65" s="48">
        <v>1</v>
      </c>
      <c r="T65" s="48">
        <v>1</v>
      </c>
      <c r="U65" s="49">
        <v>0</v>
      </c>
      <c r="V65" s="49">
        <v>0</v>
      </c>
      <c r="W65" s="49">
        <v>0</v>
      </c>
      <c r="X65" s="49">
        <v>0.999994</v>
      </c>
      <c r="Y65" s="49">
        <v>0</v>
      </c>
      <c r="Z65" s="49" t="s">
        <v>1607</v>
      </c>
      <c r="AA65" s="71">
        <v>65</v>
      </c>
      <c r="AB65" s="71"/>
      <c r="AC65" s="72"/>
      <c r="AD65" s="78" t="s">
        <v>671</v>
      </c>
      <c r="AE65" s="78">
        <v>683</v>
      </c>
      <c r="AF65" s="78">
        <v>257</v>
      </c>
      <c r="AG65" s="78">
        <v>1458</v>
      </c>
      <c r="AH65" s="78">
        <v>520</v>
      </c>
      <c r="AI65" s="78"/>
      <c r="AJ65" s="78" t="s">
        <v>756</v>
      </c>
      <c r="AK65" s="78" t="s">
        <v>822</v>
      </c>
      <c r="AL65" s="78"/>
      <c r="AM65" s="78"/>
      <c r="AN65" s="80">
        <v>41109.56116898148</v>
      </c>
      <c r="AO65" s="83" t="s">
        <v>947</v>
      </c>
      <c r="AP65" s="78" t="b">
        <v>0</v>
      </c>
      <c r="AQ65" s="78" t="b">
        <v>0</v>
      </c>
      <c r="AR65" s="78" t="b">
        <v>0</v>
      </c>
      <c r="AS65" s="78" t="s">
        <v>569</v>
      </c>
      <c r="AT65" s="78">
        <v>1</v>
      </c>
      <c r="AU65" s="83" t="s">
        <v>980</v>
      </c>
      <c r="AV65" s="78" t="b">
        <v>0</v>
      </c>
      <c r="AW65" s="78" t="s">
        <v>1029</v>
      </c>
      <c r="AX65" s="83" t="s">
        <v>1092</v>
      </c>
      <c r="AY65" s="78" t="s">
        <v>66</v>
      </c>
      <c r="AZ65" s="78" t="str">
        <f>REPLACE(INDEX(GroupVertices[Group],MATCH(Vertices[[#This Row],[Vertex]],GroupVertices[Vertex],0)),1,1,"")</f>
        <v>7</v>
      </c>
      <c r="BA65" s="48" t="s">
        <v>352</v>
      </c>
      <c r="BB65" s="48" t="s">
        <v>352</v>
      </c>
      <c r="BC65" s="48" t="s">
        <v>357</v>
      </c>
      <c r="BD65" s="48" t="s">
        <v>357</v>
      </c>
      <c r="BE65" s="48"/>
      <c r="BF65" s="48"/>
      <c r="BG65" s="120" t="s">
        <v>1465</v>
      </c>
      <c r="BH65" s="120" t="s">
        <v>1465</v>
      </c>
      <c r="BI65" s="120" t="s">
        <v>1500</v>
      </c>
      <c r="BJ65" s="120" t="s">
        <v>1500</v>
      </c>
      <c r="BK65" s="120">
        <v>0</v>
      </c>
      <c r="BL65" s="123">
        <v>0</v>
      </c>
      <c r="BM65" s="120">
        <v>0</v>
      </c>
      <c r="BN65" s="123">
        <v>0</v>
      </c>
      <c r="BO65" s="120">
        <v>0</v>
      </c>
      <c r="BP65" s="123">
        <v>0</v>
      </c>
      <c r="BQ65" s="120">
        <v>13</v>
      </c>
      <c r="BR65" s="123">
        <v>100</v>
      </c>
      <c r="BS65" s="120">
        <v>13</v>
      </c>
      <c r="BT65" s="2"/>
      <c r="BU65" s="3"/>
      <c r="BV65" s="3"/>
      <c r="BW65" s="3"/>
      <c r="BX65" s="3"/>
    </row>
    <row r="66" spans="1:76" ht="15">
      <c r="A66" s="64" t="s">
        <v>256</v>
      </c>
      <c r="B66" s="65"/>
      <c r="C66" s="65" t="s">
        <v>64</v>
      </c>
      <c r="D66" s="66">
        <v>474.8510724403076</v>
      </c>
      <c r="E66" s="68"/>
      <c r="F66" s="100" t="s">
        <v>419</v>
      </c>
      <c r="G66" s="65"/>
      <c r="H66" s="69" t="s">
        <v>256</v>
      </c>
      <c r="I66" s="70"/>
      <c r="J66" s="70"/>
      <c r="K66" s="69" t="s">
        <v>1182</v>
      </c>
      <c r="L66" s="73">
        <v>4754.803803803804</v>
      </c>
      <c r="M66" s="74">
        <v>6464.2861328125</v>
      </c>
      <c r="N66" s="74">
        <v>6548.23486328125</v>
      </c>
      <c r="O66" s="75"/>
      <c r="P66" s="76"/>
      <c r="Q66" s="76"/>
      <c r="R66" s="86"/>
      <c r="S66" s="48">
        <v>0</v>
      </c>
      <c r="T66" s="48">
        <v>20</v>
      </c>
      <c r="U66" s="49">
        <v>2850</v>
      </c>
      <c r="V66" s="49">
        <v>0.005952</v>
      </c>
      <c r="W66" s="49">
        <v>0.012137</v>
      </c>
      <c r="X66" s="49">
        <v>8.882302</v>
      </c>
      <c r="Y66" s="49">
        <v>0</v>
      </c>
      <c r="Z66" s="49">
        <v>0</v>
      </c>
      <c r="AA66" s="71">
        <v>66</v>
      </c>
      <c r="AB66" s="71"/>
      <c r="AC66" s="72"/>
      <c r="AD66" s="78" t="s">
        <v>672</v>
      </c>
      <c r="AE66" s="78">
        <v>5168</v>
      </c>
      <c r="AF66" s="78">
        <v>5536</v>
      </c>
      <c r="AG66" s="78">
        <v>14408</v>
      </c>
      <c r="AH66" s="78">
        <v>1768</v>
      </c>
      <c r="AI66" s="78"/>
      <c r="AJ66" s="78" t="s">
        <v>757</v>
      </c>
      <c r="AK66" s="78" t="s">
        <v>823</v>
      </c>
      <c r="AL66" s="83" t="s">
        <v>875</v>
      </c>
      <c r="AM66" s="78"/>
      <c r="AN66" s="80">
        <v>40606.415</v>
      </c>
      <c r="AO66" s="83" t="s">
        <v>948</v>
      </c>
      <c r="AP66" s="78" t="b">
        <v>0</v>
      </c>
      <c r="AQ66" s="78" t="b">
        <v>0</v>
      </c>
      <c r="AR66" s="78" t="b">
        <v>0</v>
      </c>
      <c r="AS66" s="78" t="s">
        <v>566</v>
      </c>
      <c r="AT66" s="78">
        <v>158</v>
      </c>
      <c r="AU66" s="83" t="s">
        <v>986</v>
      </c>
      <c r="AV66" s="78" t="b">
        <v>0</v>
      </c>
      <c r="AW66" s="78" t="s">
        <v>1029</v>
      </c>
      <c r="AX66" s="83" t="s">
        <v>1093</v>
      </c>
      <c r="AY66" s="78" t="s">
        <v>66</v>
      </c>
      <c r="AZ66" s="78" t="str">
        <f>REPLACE(INDEX(GroupVertices[Group],MATCH(Vertices[[#This Row],[Vertex]],GroupVertices[Vertex],0)),1,1,"")</f>
        <v>2</v>
      </c>
      <c r="BA66" s="48"/>
      <c r="BB66" s="48"/>
      <c r="BC66" s="48"/>
      <c r="BD66" s="48"/>
      <c r="BE66" s="48"/>
      <c r="BF66" s="48"/>
      <c r="BG66" s="120" t="s">
        <v>1466</v>
      </c>
      <c r="BH66" s="120" t="s">
        <v>1466</v>
      </c>
      <c r="BI66" s="120" t="s">
        <v>1501</v>
      </c>
      <c r="BJ66" s="120" t="s">
        <v>1501</v>
      </c>
      <c r="BK66" s="120">
        <v>2</v>
      </c>
      <c r="BL66" s="123">
        <v>5.405405405405405</v>
      </c>
      <c r="BM66" s="120">
        <v>0</v>
      </c>
      <c r="BN66" s="123">
        <v>0</v>
      </c>
      <c r="BO66" s="120">
        <v>0</v>
      </c>
      <c r="BP66" s="123">
        <v>0</v>
      </c>
      <c r="BQ66" s="120">
        <v>35</v>
      </c>
      <c r="BR66" s="123">
        <v>94.5945945945946</v>
      </c>
      <c r="BS66" s="120">
        <v>37</v>
      </c>
      <c r="BT66" s="2"/>
      <c r="BU66" s="3"/>
      <c r="BV66" s="3"/>
      <c r="BW66" s="3"/>
      <c r="BX66" s="3"/>
    </row>
    <row r="67" spans="1:76" ht="15">
      <c r="A67" s="64" t="s">
        <v>282</v>
      </c>
      <c r="B67" s="65"/>
      <c r="C67" s="65" t="s">
        <v>64</v>
      </c>
      <c r="D67" s="66">
        <v>222.30932146229597</v>
      </c>
      <c r="E67" s="68"/>
      <c r="F67" s="100" t="s">
        <v>1010</v>
      </c>
      <c r="G67" s="65"/>
      <c r="H67" s="69" t="s">
        <v>282</v>
      </c>
      <c r="I67" s="70"/>
      <c r="J67" s="70"/>
      <c r="K67" s="69" t="s">
        <v>1183</v>
      </c>
      <c r="L67" s="73">
        <v>1</v>
      </c>
      <c r="M67" s="74">
        <v>5550.19482421875</v>
      </c>
      <c r="N67" s="74">
        <v>3987.603515625</v>
      </c>
      <c r="O67" s="75"/>
      <c r="P67" s="76"/>
      <c r="Q67" s="76"/>
      <c r="R67" s="86"/>
      <c r="S67" s="48">
        <v>1</v>
      </c>
      <c r="T67" s="48">
        <v>0</v>
      </c>
      <c r="U67" s="49">
        <v>0</v>
      </c>
      <c r="V67" s="49">
        <v>0.003968</v>
      </c>
      <c r="W67" s="49">
        <v>0.001263</v>
      </c>
      <c r="X67" s="49">
        <v>0.527498</v>
      </c>
      <c r="Y67" s="49">
        <v>0</v>
      </c>
      <c r="Z67" s="49">
        <v>0</v>
      </c>
      <c r="AA67" s="71">
        <v>67</v>
      </c>
      <c r="AB67" s="71"/>
      <c r="AC67" s="72"/>
      <c r="AD67" s="78" t="s">
        <v>673</v>
      </c>
      <c r="AE67" s="78">
        <v>308</v>
      </c>
      <c r="AF67" s="78">
        <v>1068</v>
      </c>
      <c r="AG67" s="78">
        <v>7073</v>
      </c>
      <c r="AH67" s="78">
        <v>1264</v>
      </c>
      <c r="AI67" s="78"/>
      <c r="AJ67" s="78" t="s">
        <v>758</v>
      </c>
      <c r="AK67" s="78" t="s">
        <v>824</v>
      </c>
      <c r="AL67" s="83" t="s">
        <v>876</v>
      </c>
      <c r="AM67" s="78"/>
      <c r="AN67" s="80">
        <v>41279.398726851854</v>
      </c>
      <c r="AO67" s="83" t="s">
        <v>949</v>
      </c>
      <c r="AP67" s="78" t="b">
        <v>1</v>
      </c>
      <c r="AQ67" s="78" t="b">
        <v>0</v>
      </c>
      <c r="AR67" s="78" t="b">
        <v>0</v>
      </c>
      <c r="AS67" s="78" t="s">
        <v>566</v>
      </c>
      <c r="AT67" s="78">
        <v>64</v>
      </c>
      <c r="AU67" s="83" t="s">
        <v>977</v>
      </c>
      <c r="AV67" s="78" t="b">
        <v>0</v>
      </c>
      <c r="AW67" s="78" t="s">
        <v>1029</v>
      </c>
      <c r="AX67" s="83" t="s">
        <v>1094</v>
      </c>
      <c r="AY67" s="78" t="s">
        <v>65</v>
      </c>
      <c r="AZ67" s="78"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283</v>
      </c>
      <c r="B68" s="65"/>
      <c r="C68" s="65" t="s">
        <v>64</v>
      </c>
      <c r="D68" s="66">
        <v>242.93997032240657</v>
      </c>
      <c r="E68" s="68"/>
      <c r="F68" s="100" t="s">
        <v>1011</v>
      </c>
      <c r="G68" s="65"/>
      <c r="H68" s="69" t="s">
        <v>283</v>
      </c>
      <c r="I68" s="70"/>
      <c r="J68" s="70"/>
      <c r="K68" s="69" t="s">
        <v>1184</v>
      </c>
      <c r="L68" s="73">
        <v>1</v>
      </c>
      <c r="M68" s="74">
        <v>5995.435546875</v>
      </c>
      <c r="N68" s="74">
        <v>4946.97216796875</v>
      </c>
      <c r="O68" s="75"/>
      <c r="P68" s="76"/>
      <c r="Q68" s="76"/>
      <c r="R68" s="86"/>
      <c r="S68" s="48">
        <v>1</v>
      </c>
      <c r="T68" s="48">
        <v>0</v>
      </c>
      <c r="U68" s="49">
        <v>0</v>
      </c>
      <c r="V68" s="49">
        <v>0.003968</v>
      </c>
      <c r="W68" s="49">
        <v>0.001263</v>
      </c>
      <c r="X68" s="49">
        <v>0.527498</v>
      </c>
      <c r="Y68" s="49">
        <v>0</v>
      </c>
      <c r="Z68" s="49">
        <v>0</v>
      </c>
      <c r="AA68" s="71">
        <v>68</v>
      </c>
      <c r="AB68" s="71"/>
      <c r="AC68" s="72"/>
      <c r="AD68" s="78" t="s">
        <v>674</v>
      </c>
      <c r="AE68" s="78">
        <v>4792</v>
      </c>
      <c r="AF68" s="78">
        <v>1433</v>
      </c>
      <c r="AG68" s="78">
        <v>97</v>
      </c>
      <c r="AH68" s="78">
        <v>4</v>
      </c>
      <c r="AI68" s="78"/>
      <c r="AJ68" s="78" t="s">
        <v>759</v>
      </c>
      <c r="AK68" s="78" t="s">
        <v>825</v>
      </c>
      <c r="AL68" s="83" t="s">
        <v>877</v>
      </c>
      <c r="AM68" s="78"/>
      <c r="AN68" s="80">
        <v>42937.0421412037</v>
      </c>
      <c r="AO68" s="83" t="s">
        <v>950</v>
      </c>
      <c r="AP68" s="78" t="b">
        <v>0</v>
      </c>
      <c r="AQ68" s="78" t="b">
        <v>0</v>
      </c>
      <c r="AR68" s="78" t="b">
        <v>1</v>
      </c>
      <c r="AS68" s="78" t="s">
        <v>566</v>
      </c>
      <c r="AT68" s="78">
        <v>2</v>
      </c>
      <c r="AU68" s="83" t="s">
        <v>977</v>
      </c>
      <c r="AV68" s="78" t="b">
        <v>0</v>
      </c>
      <c r="AW68" s="78" t="s">
        <v>1029</v>
      </c>
      <c r="AX68" s="83" t="s">
        <v>1095</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284</v>
      </c>
      <c r="B69" s="65"/>
      <c r="C69" s="65" t="s">
        <v>64</v>
      </c>
      <c r="D69" s="66">
        <v>417.76352353972754</v>
      </c>
      <c r="E69" s="68"/>
      <c r="F69" s="100" t="s">
        <v>1012</v>
      </c>
      <c r="G69" s="65"/>
      <c r="H69" s="69" t="s">
        <v>284</v>
      </c>
      <c r="I69" s="70"/>
      <c r="J69" s="70"/>
      <c r="K69" s="69" t="s">
        <v>1185</v>
      </c>
      <c r="L69" s="73">
        <v>1</v>
      </c>
      <c r="M69" s="74">
        <v>7607.8017578125</v>
      </c>
      <c r="N69" s="74">
        <v>4449.14111328125</v>
      </c>
      <c r="O69" s="75"/>
      <c r="P69" s="76"/>
      <c r="Q69" s="76"/>
      <c r="R69" s="86"/>
      <c r="S69" s="48">
        <v>1</v>
      </c>
      <c r="T69" s="48">
        <v>0</v>
      </c>
      <c r="U69" s="49">
        <v>0</v>
      </c>
      <c r="V69" s="49">
        <v>0.003968</v>
      </c>
      <c r="W69" s="49">
        <v>0.001263</v>
      </c>
      <c r="X69" s="49">
        <v>0.527498</v>
      </c>
      <c r="Y69" s="49">
        <v>0</v>
      </c>
      <c r="Z69" s="49">
        <v>0</v>
      </c>
      <c r="AA69" s="71">
        <v>69</v>
      </c>
      <c r="AB69" s="71"/>
      <c r="AC69" s="72"/>
      <c r="AD69" s="78" t="s">
        <v>675</v>
      </c>
      <c r="AE69" s="78">
        <v>5040</v>
      </c>
      <c r="AF69" s="78">
        <v>4526</v>
      </c>
      <c r="AG69" s="78">
        <v>193172</v>
      </c>
      <c r="AH69" s="78">
        <v>782</v>
      </c>
      <c r="AI69" s="78"/>
      <c r="AJ69" s="78" t="s">
        <v>760</v>
      </c>
      <c r="AK69" s="78" t="s">
        <v>582</v>
      </c>
      <c r="AL69" s="83" t="s">
        <v>878</v>
      </c>
      <c r="AM69" s="78"/>
      <c r="AN69" s="80">
        <v>42663.55094907407</v>
      </c>
      <c r="AO69" s="83" t="s">
        <v>951</v>
      </c>
      <c r="AP69" s="78" t="b">
        <v>0</v>
      </c>
      <c r="AQ69" s="78" t="b">
        <v>0</v>
      </c>
      <c r="AR69" s="78" t="b">
        <v>0</v>
      </c>
      <c r="AS69" s="78" t="s">
        <v>566</v>
      </c>
      <c r="AT69" s="78">
        <v>53</v>
      </c>
      <c r="AU69" s="83" t="s">
        <v>977</v>
      </c>
      <c r="AV69" s="78" t="b">
        <v>0</v>
      </c>
      <c r="AW69" s="78" t="s">
        <v>1029</v>
      </c>
      <c r="AX69" s="83" t="s">
        <v>1096</v>
      </c>
      <c r="AY69" s="78" t="s">
        <v>65</v>
      </c>
      <c r="AZ69" s="78"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285</v>
      </c>
      <c r="B70" s="65"/>
      <c r="C70" s="65" t="s">
        <v>64</v>
      </c>
      <c r="D70" s="66">
        <v>1000</v>
      </c>
      <c r="E70" s="68"/>
      <c r="F70" s="100" t="s">
        <v>1013</v>
      </c>
      <c r="G70" s="65"/>
      <c r="H70" s="69" t="s">
        <v>285</v>
      </c>
      <c r="I70" s="70"/>
      <c r="J70" s="70"/>
      <c r="K70" s="69" t="s">
        <v>1186</v>
      </c>
      <c r="L70" s="73">
        <v>1</v>
      </c>
      <c r="M70" s="74">
        <v>5462.99755859375</v>
      </c>
      <c r="N70" s="74">
        <v>8732.8681640625</v>
      </c>
      <c r="O70" s="75"/>
      <c r="P70" s="76"/>
      <c r="Q70" s="76"/>
      <c r="R70" s="86"/>
      <c r="S70" s="48">
        <v>1</v>
      </c>
      <c r="T70" s="48">
        <v>0</v>
      </c>
      <c r="U70" s="49">
        <v>0</v>
      </c>
      <c r="V70" s="49">
        <v>0.003968</v>
      </c>
      <c r="W70" s="49">
        <v>0.001263</v>
      </c>
      <c r="X70" s="49">
        <v>0.527498</v>
      </c>
      <c r="Y70" s="49">
        <v>0</v>
      </c>
      <c r="Z70" s="49">
        <v>0</v>
      </c>
      <c r="AA70" s="71">
        <v>70</v>
      </c>
      <c r="AB70" s="71"/>
      <c r="AC70" s="72"/>
      <c r="AD70" s="78" t="s">
        <v>676</v>
      </c>
      <c r="AE70" s="78">
        <v>36526</v>
      </c>
      <c r="AF70" s="78">
        <v>36086</v>
      </c>
      <c r="AG70" s="78">
        <v>34141</v>
      </c>
      <c r="AH70" s="78">
        <v>116174</v>
      </c>
      <c r="AI70" s="78"/>
      <c r="AJ70" s="78" t="s">
        <v>761</v>
      </c>
      <c r="AK70" s="78"/>
      <c r="AL70" s="78"/>
      <c r="AM70" s="78"/>
      <c r="AN70" s="80">
        <v>41258.09997685185</v>
      </c>
      <c r="AO70" s="83" t="s">
        <v>952</v>
      </c>
      <c r="AP70" s="78" t="b">
        <v>1</v>
      </c>
      <c r="AQ70" s="78" t="b">
        <v>0</v>
      </c>
      <c r="AR70" s="78" t="b">
        <v>0</v>
      </c>
      <c r="AS70" s="78" t="s">
        <v>566</v>
      </c>
      <c r="AT70" s="78">
        <v>205</v>
      </c>
      <c r="AU70" s="83" t="s">
        <v>977</v>
      </c>
      <c r="AV70" s="78" t="b">
        <v>0</v>
      </c>
      <c r="AW70" s="78" t="s">
        <v>1029</v>
      </c>
      <c r="AX70" s="83" t="s">
        <v>1097</v>
      </c>
      <c r="AY70" s="78" t="s">
        <v>65</v>
      </c>
      <c r="AZ70" s="78"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286</v>
      </c>
      <c r="B71" s="65"/>
      <c r="C71" s="65" t="s">
        <v>64</v>
      </c>
      <c r="D71" s="66">
        <v>1000</v>
      </c>
      <c r="E71" s="68"/>
      <c r="F71" s="100" t="s">
        <v>1014</v>
      </c>
      <c r="G71" s="65"/>
      <c r="H71" s="69" t="s">
        <v>286</v>
      </c>
      <c r="I71" s="70"/>
      <c r="J71" s="70"/>
      <c r="K71" s="69" t="s">
        <v>1187</v>
      </c>
      <c r="L71" s="73">
        <v>1</v>
      </c>
      <c r="M71" s="74">
        <v>5618.11181640625</v>
      </c>
      <c r="N71" s="74">
        <v>6895.0859375</v>
      </c>
      <c r="O71" s="75"/>
      <c r="P71" s="76"/>
      <c r="Q71" s="76"/>
      <c r="R71" s="86"/>
      <c r="S71" s="48">
        <v>1</v>
      </c>
      <c r="T71" s="48">
        <v>0</v>
      </c>
      <c r="U71" s="49">
        <v>0</v>
      </c>
      <c r="V71" s="49">
        <v>0.003968</v>
      </c>
      <c r="W71" s="49">
        <v>0.001263</v>
      </c>
      <c r="X71" s="49">
        <v>0.527498</v>
      </c>
      <c r="Y71" s="49">
        <v>0</v>
      </c>
      <c r="Z71" s="49">
        <v>0</v>
      </c>
      <c r="AA71" s="71">
        <v>71</v>
      </c>
      <c r="AB71" s="71"/>
      <c r="AC71" s="72"/>
      <c r="AD71" s="78" t="s">
        <v>677</v>
      </c>
      <c r="AE71" s="78">
        <v>74996</v>
      </c>
      <c r="AF71" s="78">
        <v>79913</v>
      </c>
      <c r="AG71" s="78">
        <v>12166</v>
      </c>
      <c r="AH71" s="78">
        <v>5947</v>
      </c>
      <c r="AI71" s="78"/>
      <c r="AJ71" s="78" t="s">
        <v>762</v>
      </c>
      <c r="AK71" s="78" t="s">
        <v>826</v>
      </c>
      <c r="AL71" s="78"/>
      <c r="AM71" s="78"/>
      <c r="AN71" s="80">
        <v>42627.007256944446</v>
      </c>
      <c r="AO71" s="83" t="s">
        <v>953</v>
      </c>
      <c r="AP71" s="78" t="b">
        <v>0</v>
      </c>
      <c r="AQ71" s="78" t="b">
        <v>0</v>
      </c>
      <c r="AR71" s="78" t="b">
        <v>0</v>
      </c>
      <c r="AS71" s="78" t="s">
        <v>566</v>
      </c>
      <c r="AT71" s="78">
        <v>213</v>
      </c>
      <c r="AU71" s="83" t="s">
        <v>977</v>
      </c>
      <c r="AV71" s="78" t="b">
        <v>0</v>
      </c>
      <c r="AW71" s="78" t="s">
        <v>1029</v>
      </c>
      <c r="AX71" s="83" t="s">
        <v>1098</v>
      </c>
      <c r="AY71" s="78" t="s">
        <v>65</v>
      </c>
      <c r="AZ71" s="78"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287</v>
      </c>
      <c r="B72" s="65"/>
      <c r="C72" s="65" t="s">
        <v>64</v>
      </c>
      <c r="D72" s="66">
        <v>261.14015917981925</v>
      </c>
      <c r="E72" s="68"/>
      <c r="F72" s="100" t="s">
        <v>1015</v>
      </c>
      <c r="G72" s="65"/>
      <c r="H72" s="69" t="s">
        <v>287</v>
      </c>
      <c r="I72" s="70"/>
      <c r="J72" s="70"/>
      <c r="K72" s="69" t="s">
        <v>1188</v>
      </c>
      <c r="L72" s="73">
        <v>1</v>
      </c>
      <c r="M72" s="74">
        <v>6964.80517578125</v>
      </c>
      <c r="N72" s="74">
        <v>4936.4658203125</v>
      </c>
      <c r="O72" s="75"/>
      <c r="P72" s="76"/>
      <c r="Q72" s="76"/>
      <c r="R72" s="86"/>
      <c r="S72" s="48">
        <v>1</v>
      </c>
      <c r="T72" s="48">
        <v>0</v>
      </c>
      <c r="U72" s="49">
        <v>0</v>
      </c>
      <c r="V72" s="49">
        <v>0.003968</v>
      </c>
      <c r="W72" s="49">
        <v>0.001263</v>
      </c>
      <c r="X72" s="49">
        <v>0.527498</v>
      </c>
      <c r="Y72" s="49">
        <v>0</v>
      </c>
      <c r="Z72" s="49">
        <v>0</v>
      </c>
      <c r="AA72" s="71">
        <v>72</v>
      </c>
      <c r="AB72" s="71"/>
      <c r="AC72" s="72"/>
      <c r="AD72" s="78" t="s">
        <v>678</v>
      </c>
      <c r="AE72" s="78">
        <v>2720</v>
      </c>
      <c r="AF72" s="78">
        <v>1755</v>
      </c>
      <c r="AG72" s="78">
        <v>464</v>
      </c>
      <c r="AH72" s="78">
        <v>456</v>
      </c>
      <c r="AI72" s="78">
        <v>-25200</v>
      </c>
      <c r="AJ72" s="78" t="s">
        <v>763</v>
      </c>
      <c r="AK72" s="78" t="s">
        <v>827</v>
      </c>
      <c r="AL72" s="78"/>
      <c r="AM72" s="78" t="s">
        <v>891</v>
      </c>
      <c r="AN72" s="80">
        <v>42607.68300925926</v>
      </c>
      <c r="AO72" s="83" t="s">
        <v>954</v>
      </c>
      <c r="AP72" s="78" t="b">
        <v>0</v>
      </c>
      <c r="AQ72" s="78" t="b">
        <v>0</v>
      </c>
      <c r="AR72" s="78" t="b">
        <v>0</v>
      </c>
      <c r="AS72" s="78" t="s">
        <v>976</v>
      </c>
      <c r="AT72" s="78">
        <v>13</v>
      </c>
      <c r="AU72" s="83" t="s">
        <v>977</v>
      </c>
      <c r="AV72" s="78" t="b">
        <v>0</v>
      </c>
      <c r="AW72" s="78" t="s">
        <v>1029</v>
      </c>
      <c r="AX72" s="83" t="s">
        <v>1099</v>
      </c>
      <c r="AY72" s="78" t="s">
        <v>65</v>
      </c>
      <c r="AZ72" s="78" t="str">
        <f>REPLACE(INDEX(GroupVertices[Group],MATCH(Vertices[[#This Row],[Vertex]],GroupVertices[Vertex],0)),1,1,"")</f>
        <v>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288</v>
      </c>
      <c r="B73" s="65"/>
      <c r="C73" s="65" t="s">
        <v>64</v>
      </c>
      <c r="D73" s="66">
        <v>316.41899365978685</v>
      </c>
      <c r="E73" s="68"/>
      <c r="F73" s="100" t="s">
        <v>1016</v>
      </c>
      <c r="G73" s="65"/>
      <c r="H73" s="69" t="s">
        <v>288</v>
      </c>
      <c r="I73" s="70"/>
      <c r="J73" s="70"/>
      <c r="K73" s="69" t="s">
        <v>1189</v>
      </c>
      <c r="L73" s="73">
        <v>1</v>
      </c>
      <c r="M73" s="74">
        <v>6631.88818359375</v>
      </c>
      <c r="N73" s="74">
        <v>9610.333984375</v>
      </c>
      <c r="O73" s="75"/>
      <c r="P73" s="76"/>
      <c r="Q73" s="76"/>
      <c r="R73" s="86"/>
      <c r="S73" s="48">
        <v>1</v>
      </c>
      <c r="T73" s="48">
        <v>0</v>
      </c>
      <c r="U73" s="49">
        <v>0</v>
      </c>
      <c r="V73" s="49">
        <v>0.003968</v>
      </c>
      <c r="W73" s="49">
        <v>0.001263</v>
      </c>
      <c r="X73" s="49">
        <v>0.527498</v>
      </c>
      <c r="Y73" s="49">
        <v>0</v>
      </c>
      <c r="Z73" s="49">
        <v>0</v>
      </c>
      <c r="AA73" s="71">
        <v>73</v>
      </c>
      <c r="AB73" s="71"/>
      <c r="AC73" s="72"/>
      <c r="AD73" s="78" t="s">
        <v>679</v>
      </c>
      <c r="AE73" s="78">
        <v>385</v>
      </c>
      <c r="AF73" s="78">
        <v>2733</v>
      </c>
      <c r="AG73" s="78">
        <v>2472</v>
      </c>
      <c r="AH73" s="78">
        <v>323</v>
      </c>
      <c r="AI73" s="78"/>
      <c r="AJ73" s="78" t="s">
        <v>764</v>
      </c>
      <c r="AK73" s="78" t="s">
        <v>828</v>
      </c>
      <c r="AL73" s="83" t="s">
        <v>879</v>
      </c>
      <c r="AM73" s="78"/>
      <c r="AN73" s="80">
        <v>41571.16162037037</v>
      </c>
      <c r="AO73" s="83" t="s">
        <v>955</v>
      </c>
      <c r="AP73" s="78" t="b">
        <v>0</v>
      </c>
      <c r="AQ73" s="78" t="b">
        <v>0</v>
      </c>
      <c r="AR73" s="78" t="b">
        <v>1</v>
      </c>
      <c r="AS73" s="78" t="s">
        <v>566</v>
      </c>
      <c r="AT73" s="78">
        <v>30</v>
      </c>
      <c r="AU73" s="83" t="s">
        <v>977</v>
      </c>
      <c r="AV73" s="78" t="b">
        <v>0</v>
      </c>
      <c r="AW73" s="78" t="s">
        <v>1029</v>
      </c>
      <c r="AX73" s="83" t="s">
        <v>1100</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289</v>
      </c>
      <c r="B74" s="65"/>
      <c r="C74" s="65" t="s">
        <v>64</v>
      </c>
      <c r="D74" s="66">
        <v>197.55254283016322</v>
      </c>
      <c r="E74" s="68"/>
      <c r="F74" s="100" t="s">
        <v>1017</v>
      </c>
      <c r="G74" s="65"/>
      <c r="H74" s="69" t="s">
        <v>289</v>
      </c>
      <c r="I74" s="70"/>
      <c r="J74" s="70"/>
      <c r="K74" s="69" t="s">
        <v>1190</v>
      </c>
      <c r="L74" s="73">
        <v>1</v>
      </c>
      <c r="M74" s="74">
        <v>5952.97705078125</v>
      </c>
      <c r="N74" s="74">
        <v>9422.7177734375</v>
      </c>
      <c r="O74" s="75"/>
      <c r="P74" s="76"/>
      <c r="Q74" s="76"/>
      <c r="R74" s="86"/>
      <c r="S74" s="48">
        <v>1</v>
      </c>
      <c r="T74" s="48">
        <v>0</v>
      </c>
      <c r="U74" s="49">
        <v>0</v>
      </c>
      <c r="V74" s="49">
        <v>0.003968</v>
      </c>
      <c r="W74" s="49">
        <v>0.001263</v>
      </c>
      <c r="X74" s="49">
        <v>0.527498</v>
      </c>
      <c r="Y74" s="49">
        <v>0</v>
      </c>
      <c r="Z74" s="49">
        <v>0</v>
      </c>
      <c r="AA74" s="71">
        <v>74</v>
      </c>
      <c r="AB74" s="71"/>
      <c r="AC74" s="72"/>
      <c r="AD74" s="78" t="s">
        <v>680</v>
      </c>
      <c r="AE74" s="78">
        <v>2036</v>
      </c>
      <c r="AF74" s="78">
        <v>630</v>
      </c>
      <c r="AG74" s="78">
        <v>213</v>
      </c>
      <c r="AH74" s="78">
        <v>4</v>
      </c>
      <c r="AI74" s="78"/>
      <c r="AJ74" s="78"/>
      <c r="AK74" s="78" t="s">
        <v>812</v>
      </c>
      <c r="AL74" s="83" t="s">
        <v>880</v>
      </c>
      <c r="AM74" s="78"/>
      <c r="AN74" s="80">
        <v>42965.014872685184</v>
      </c>
      <c r="AO74" s="83" t="s">
        <v>956</v>
      </c>
      <c r="AP74" s="78" t="b">
        <v>1</v>
      </c>
      <c r="AQ74" s="78" t="b">
        <v>0</v>
      </c>
      <c r="AR74" s="78" t="b">
        <v>0</v>
      </c>
      <c r="AS74" s="78" t="s">
        <v>566</v>
      </c>
      <c r="AT74" s="78">
        <v>1</v>
      </c>
      <c r="AU74" s="78"/>
      <c r="AV74" s="78" t="b">
        <v>0</v>
      </c>
      <c r="AW74" s="78" t="s">
        <v>1029</v>
      </c>
      <c r="AX74" s="83" t="s">
        <v>1101</v>
      </c>
      <c r="AY74" s="78" t="s">
        <v>65</v>
      </c>
      <c r="AZ74" s="78" t="str">
        <f>REPLACE(INDEX(GroupVertices[Group],MATCH(Vertices[[#This Row],[Vertex]],GroupVertices[Vertex],0)),1,1,"")</f>
        <v>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290</v>
      </c>
      <c r="B75" s="65"/>
      <c r="C75" s="65" t="s">
        <v>64</v>
      </c>
      <c r="D75" s="66">
        <v>1000</v>
      </c>
      <c r="E75" s="68"/>
      <c r="F75" s="100" t="s">
        <v>1018</v>
      </c>
      <c r="G75" s="65"/>
      <c r="H75" s="69" t="s">
        <v>290</v>
      </c>
      <c r="I75" s="70"/>
      <c r="J75" s="70"/>
      <c r="K75" s="69" t="s">
        <v>1191</v>
      </c>
      <c r="L75" s="73">
        <v>1</v>
      </c>
      <c r="M75" s="74">
        <v>7330.63916015625</v>
      </c>
      <c r="N75" s="74">
        <v>6838.17333984375</v>
      </c>
      <c r="O75" s="75"/>
      <c r="P75" s="76"/>
      <c r="Q75" s="76"/>
      <c r="R75" s="86"/>
      <c r="S75" s="48">
        <v>1</v>
      </c>
      <c r="T75" s="48">
        <v>0</v>
      </c>
      <c r="U75" s="49">
        <v>0</v>
      </c>
      <c r="V75" s="49">
        <v>0.003968</v>
      </c>
      <c r="W75" s="49">
        <v>0.001263</v>
      </c>
      <c r="X75" s="49">
        <v>0.527498</v>
      </c>
      <c r="Y75" s="49">
        <v>0</v>
      </c>
      <c r="Z75" s="49">
        <v>0</v>
      </c>
      <c r="AA75" s="71">
        <v>75</v>
      </c>
      <c r="AB75" s="71"/>
      <c r="AC75" s="72"/>
      <c r="AD75" s="78" t="s">
        <v>681</v>
      </c>
      <c r="AE75" s="78">
        <v>13713</v>
      </c>
      <c r="AF75" s="78">
        <v>26532</v>
      </c>
      <c r="AG75" s="78">
        <v>45303</v>
      </c>
      <c r="AH75" s="78">
        <v>197796</v>
      </c>
      <c r="AI75" s="78"/>
      <c r="AJ75" s="78" t="s">
        <v>765</v>
      </c>
      <c r="AK75" s="78" t="s">
        <v>829</v>
      </c>
      <c r="AL75" s="83" t="s">
        <v>881</v>
      </c>
      <c r="AM75" s="78"/>
      <c r="AN75" s="80">
        <v>42665.07071759259</v>
      </c>
      <c r="AO75" s="83" t="s">
        <v>957</v>
      </c>
      <c r="AP75" s="78" t="b">
        <v>0</v>
      </c>
      <c r="AQ75" s="78" t="b">
        <v>0</v>
      </c>
      <c r="AR75" s="78" t="b">
        <v>1</v>
      </c>
      <c r="AS75" s="78" t="s">
        <v>566</v>
      </c>
      <c r="AT75" s="78">
        <v>130</v>
      </c>
      <c r="AU75" s="83" t="s">
        <v>977</v>
      </c>
      <c r="AV75" s="78" t="b">
        <v>0</v>
      </c>
      <c r="AW75" s="78" t="s">
        <v>1029</v>
      </c>
      <c r="AX75" s="83" t="s">
        <v>1102</v>
      </c>
      <c r="AY75" s="78" t="s">
        <v>65</v>
      </c>
      <c r="AZ75" s="78"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291</v>
      </c>
      <c r="B76" s="65"/>
      <c r="C76" s="65" t="s">
        <v>64</v>
      </c>
      <c r="D76" s="66">
        <v>176.52623769054364</v>
      </c>
      <c r="E76" s="68"/>
      <c r="F76" s="100" t="s">
        <v>1019</v>
      </c>
      <c r="G76" s="65"/>
      <c r="H76" s="69" t="s">
        <v>291</v>
      </c>
      <c r="I76" s="70"/>
      <c r="J76" s="70"/>
      <c r="K76" s="69" t="s">
        <v>1192</v>
      </c>
      <c r="L76" s="73">
        <v>1</v>
      </c>
      <c r="M76" s="74">
        <v>8004.3974609375</v>
      </c>
      <c r="N76" s="74">
        <v>7027.755859375</v>
      </c>
      <c r="O76" s="75"/>
      <c r="P76" s="76"/>
      <c r="Q76" s="76"/>
      <c r="R76" s="86"/>
      <c r="S76" s="48">
        <v>1</v>
      </c>
      <c r="T76" s="48">
        <v>0</v>
      </c>
      <c r="U76" s="49">
        <v>0</v>
      </c>
      <c r="V76" s="49">
        <v>0.003968</v>
      </c>
      <c r="W76" s="49">
        <v>0.001263</v>
      </c>
      <c r="X76" s="49">
        <v>0.527498</v>
      </c>
      <c r="Y76" s="49">
        <v>0</v>
      </c>
      <c r="Z76" s="49">
        <v>0</v>
      </c>
      <c r="AA76" s="71">
        <v>76</v>
      </c>
      <c r="AB76" s="71"/>
      <c r="AC76" s="72"/>
      <c r="AD76" s="78" t="s">
        <v>682</v>
      </c>
      <c r="AE76" s="78">
        <v>1069</v>
      </c>
      <c r="AF76" s="78">
        <v>258</v>
      </c>
      <c r="AG76" s="78">
        <v>357</v>
      </c>
      <c r="AH76" s="78">
        <v>27</v>
      </c>
      <c r="AI76" s="78"/>
      <c r="AJ76" s="78" t="s">
        <v>766</v>
      </c>
      <c r="AK76" s="78" t="s">
        <v>830</v>
      </c>
      <c r="AL76" s="78"/>
      <c r="AM76" s="78"/>
      <c r="AN76" s="80">
        <v>39638.8265625</v>
      </c>
      <c r="AO76" s="83" t="s">
        <v>958</v>
      </c>
      <c r="AP76" s="78" t="b">
        <v>0</v>
      </c>
      <c r="AQ76" s="78" t="b">
        <v>0</v>
      </c>
      <c r="AR76" s="78" t="b">
        <v>1</v>
      </c>
      <c r="AS76" s="78" t="s">
        <v>566</v>
      </c>
      <c r="AT76" s="78">
        <v>1</v>
      </c>
      <c r="AU76" s="83" t="s">
        <v>978</v>
      </c>
      <c r="AV76" s="78" t="b">
        <v>0</v>
      </c>
      <c r="AW76" s="78" t="s">
        <v>1029</v>
      </c>
      <c r="AX76" s="83" t="s">
        <v>1103</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292</v>
      </c>
      <c r="B77" s="65"/>
      <c r="C77" s="65" t="s">
        <v>64</v>
      </c>
      <c r="D77" s="66">
        <v>221.74409820585458</v>
      </c>
      <c r="E77" s="68"/>
      <c r="F77" s="100" t="s">
        <v>1020</v>
      </c>
      <c r="G77" s="65"/>
      <c r="H77" s="69" t="s">
        <v>292</v>
      </c>
      <c r="I77" s="70"/>
      <c r="J77" s="70"/>
      <c r="K77" s="69" t="s">
        <v>1193</v>
      </c>
      <c r="L77" s="73">
        <v>1</v>
      </c>
      <c r="M77" s="74">
        <v>6510.16162109375</v>
      </c>
      <c r="N77" s="74">
        <v>8234.3115234375</v>
      </c>
      <c r="O77" s="75"/>
      <c r="P77" s="76"/>
      <c r="Q77" s="76"/>
      <c r="R77" s="86"/>
      <c r="S77" s="48">
        <v>1</v>
      </c>
      <c r="T77" s="48">
        <v>0</v>
      </c>
      <c r="U77" s="49">
        <v>0</v>
      </c>
      <c r="V77" s="49">
        <v>0.003968</v>
      </c>
      <c r="W77" s="49">
        <v>0.001263</v>
      </c>
      <c r="X77" s="49">
        <v>0.527498</v>
      </c>
      <c r="Y77" s="49">
        <v>0</v>
      </c>
      <c r="Z77" s="49">
        <v>0</v>
      </c>
      <c r="AA77" s="71">
        <v>77</v>
      </c>
      <c r="AB77" s="71"/>
      <c r="AC77" s="72"/>
      <c r="AD77" s="78" t="s">
        <v>683</v>
      </c>
      <c r="AE77" s="78">
        <v>4995</v>
      </c>
      <c r="AF77" s="78">
        <v>1058</v>
      </c>
      <c r="AG77" s="78">
        <v>1139</v>
      </c>
      <c r="AH77" s="78">
        <v>5272</v>
      </c>
      <c r="AI77" s="78"/>
      <c r="AJ77" s="78" t="s">
        <v>767</v>
      </c>
      <c r="AK77" s="78" t="s">
        <v>831</v>
      </c>
      <c r="AL77" s="83" t="s">
        <v>882</v>
      </c>
      <c r="AM77" s="78"/>
      <c r="AN77" s="80">
        <v>42029.081458333334</v>
      </c>
      <c r="AO77" s="83" t="s">
        <v>959</v>
      </c>
      <c r="AP77" s="78" t="b">
        <v>1</v>
      </c>
      <c r="AQ77" s="78" t="b">
        <v>0</v>
      </c>
      <c r="AR77" s="78" t="b">
        <v>0</v>
      </c>
      <c r="AS77" s="78" t="s">
        <v>566</v>
      </c>
      <c r="AT77" s="78">
        <v>3</v>
      </c>
      <c r="AU77" s="83" t="s">
        <v>977</v>
      </c>
      <c r="AV77" s="78" t="b">
        <v>0</v>
      </c>
      <c r="AW77" s="78" t="s">
        <v>1029</v>
      </c>
      <c r="AX77" s="83" t="s">
        <v>1104</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293</v>
      </c>
      <c r="B78" s="65"/>
      <c r="C78" s="65" t="s">
        <v>64</v>
      </c>
      <c r="D78" s="66">
        <v>174.03925536220154</v>
      </c>
      <c r="E78" s="68"/>
      <c r="F78" s="100" t="s">
        <v>1021</v>
      </c>
      <c r="G78" s="65"/>
      <c r="H78" s="69" t="s">
        <v>293</v>
      </c>
      <c r="I78" s="70"/>
      <c r="J78" s="70"/>
      <c r="K78" s="69" t="s">
        <v>1194</v>
      </c>
      <c r="L78" s="73">
        <v>1</v>
      </c>
      <c r="M78" s="74">
        <v>5044.6611328125</v>
      </c>
      <c r="N78" s="74">
        <v>7774.29296875</v>
      </c>
      <c r="O78" s="75"/>
      <c r="P78" s="76"/>
      <c r="Q78" s="76"/>
      <c r="R78" s="86"/>
      <c r="S78" s="48">
        <v>1</v>
      </c>
      <c r="T78" s="48">
        <v>0</v>
      </c>
      <c r="U78" s="49">
        <v>0</v>
      </c>
      <c r="V78" s="49">
        <v>0.003968</v>
      </c>
      <c r="W78" s="49">
        <v>0.001263</v>
      </c>
      <c r="X78" s="49">
        <v>0.527498</v>
      </c>
      <c r="Y78" s="49">
        <v>0</v>
      </c>
      <c r="Z78" s="49">
        <v>0</v>
      </c>
      <c r="AA78" s="71">
        <v>78</v>
      </c>
      <c r="AB78" s="71"/>
      <c r="AC78" s="72"/>
      <c r="AD78" s="78" t="s">
        <v>684</v>
      </c>
      <c r="AE78" s="78">
        <v>2006</v>
      </c>
      <c r="AF78" s="78">
        <v>214</v>
      </c>
      <c r="AG78" s="78">
        <v>2493</v>
      </c>
      <c r="AH78" s="78">
        <v>41</v>
      </c>
      <c r="AI78" s="78"/>
      <c r="AJ78" s="78"/>
      <c r="AK78" s="78" t="s">
        <v>832</v>
      </c>
      <c r="AL78" s="78"/>
      <c r="AM78" s="78"/>
      <c r="AN78" s="80">
        <v>40736.912407407406</v>
      </c>
      <c r="AO78" s="78"/>
      <c r="AP78" s="78" t="b">
        <v>1</v>
      </c>
      <c r="AQ78" s="78" t="b">
        <v>0</v>
      </c>
      <c r="AR78" s="78" t="b">
        <v>0</v>
      </c>
      <c r="AS78" s="78" t="s">
        <v>976</v>
      </c>
      <c r="AT78" s="78">
        <v>2</v>
      </c>
      <c r="AU78" s="83" t="s">
        <v>977</v>
      </c>
      <c r="AV78" s="78" t="b">
        <v>0</v>
      </c>
      <c r="AW78" s="78" t="s">
        <v>1029</v>
      </c>
      <c r="AX78" s="83" t="s">
        <v>1105</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294</v>
      </c>
      <c r="B79" s="65"/>
      <c r="C79" s="65" t="s">
        <v>64</v>
      </c>
      <c r="D79" s="66">
        <v>166.46526372588696</v>
      </c>
      <c r="E79" s="68"/>
      <c r="F79" s="100" t="s">
        <v>1022</v>
      </c>
      <c r="G79" s="65"/>
      <c r="H79" s="69" t="s">
        <v>294</v>
      </c>
      <c r="I79" s="70"/>
      <c r="J79" s="70"/>
      <c r="K79" s="69" t="s">
        <v>1195</v>
      </c>
      <c r="L79" s="73">
        <v>1</v>
      </c>
      <c r="M79" s="74">
        <v>4931.28076171875</v>
      </c>
      <c r="N79" s="74">
        <v>6330.12255859375</v>
      </c>
      <c r="O79" s="75"/>
      <c r="P79" s="76"/>
      <c r="Q79" s="76"/>
      <c r="R79" s="86"/>
      <c r="S79" s="48">
        <v>1</v>
      </c>
      <c r="T79" s="48">
        <v>0</v>
      </c>
      <c r="U79" s="49">
        <v>0</v>
      </c>
      <c r="V79" s="49">
        <v>0.003968</v>
      </c>
      <c r="W79" s="49">
        <v>0.001263</v>
      </c>
      <c r="X79" s="49">
        <v>0.527498</v>
      </c>
      <c r="Y79" s="49">
        <v>0</v>
      </c>
      <c r="Z79" s="49">
        <v>0</v>
      </c>
      <c r="AA79" s="71">
        <v>79</v>
      </c>
      <c r="AB79" s="71"/>
      <c r="AC79" s="72"/>
      <c r="AD79" s="78" t="s">
        <v>685</v>
      </c>
      <c r="AE79" s="78">
        <v>132</v>
      </c>
      <c r="AF79" s="78">
        <v>80</v>
      </c>
      <c r="AG79" s="78">
        <v>9</v>
      </c>
      <c r="AH79" s="78">
        <v>4</v>
      </c>
      <c r="AI79" s="78"/>
      <c r="AJ79" s="78" t="s">
        <v>768</v>
      </c>
      <c r="AK79" s="78" t="s">
        <v>796</v>
      </c>
      <c r="AL79" s="78"/>
      <c r="AM79" s="78"/>
      <c r="AN79" s="80">
        <v>43299.43568287037</v>
      </c>
      <c r="AO79" s="83" t="s">
        <v>960</v>
      </c>
      <c r="AP79" s="78" t="b">
        <v>1</v>
      </c>
      <c r="AQ79" s="78" t="b">
        <v>0</v>
      </c>
      <c r="AR79" s="78" t="b">
        <v>0</v>
      </c>
      <c r="AS79" s="78" t="s">
        <v>566</v>
      </c>
      <c r="AT79" s="78">
        <v>0</v>
      </c>
      <c r="AU79" s="78"/>
      <c r="AV79" s="78" t="b">
        <v>0</v>
      </c>
      <c r="AW79" s="78" t="s">
        <v>1029</v>
      </c>
      <c r="AX79" s="83" t="s">
        <v>1106</v>
      </c>
      <c r="AY79" s="78" t="s">
        <v>65</v>
      </c>
      <c r="AZ79" s="78" t="str">
        <f>REPLACE(INDEX(GroupVertices[Group],MATCH(Vertices[[#This Row],[Vertex]],GroupVertices[Vertex],0)),1,1,"")</f>
        <v>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295</v>
      </c>
      <c r="B80" s="65"/>
      <c r="C80" s="65" t="s">
        <v>64</v>
      </c>
      <c r="D80" s="66">
        <v>234.80075542965062</v>
      </c>
      <c r="E80" s="68"/>
      <c r="F80" s="100" t="s">
        <v>1023</v>
      </c>
      <c r="G80" s="65"/>
      <c r="H80" s="69" t="s">
        <v>295</v>
      </c>
      <c r="I80" s="70"/>
      <c r="J80" s="70"/>
      <c r="K80" s="69" t="s">
        <v>1196</v>
      </c>
      <c r="L80" s="73">
        <v>1</v>
      </c>
      <c r="M80" s="74">
        <v>5140.375</v>
      </c>
      <c r="N80" s="74">
        <v>5120.9287109375</v>
      </c>
      <c r="O80" s="75"/>
      <c r="P80" s="76"/>
      <c r="Q80" s="76"/>
      <c r="R80" s="86"/>
      <c r="S80" s="48">
        <v>1</v>
      </c>
      <c r="T80" s="48">
        <v>0</v>
      </c>
      <c r="U80" s="49">
        <v>0</v>
      </c>
      <c r="V80" s="49">
        <v>0.003968</v>
      </c>
      <c r="W80" s="49">
        <v>0.001263</v>
      </c>
      <c r="X80" s="49">
        <v>0.527498</v>
      </c>
      <c r="Y80" s="49">
        <v>0</v>
      </c>
      <c r="Z80" s="49">
        <v>0</v>
      </c>
      <c r="AA80" s="71">
        <v>80</v>
      </c>
      <c r="AB80" s="71"/>
      <c r="AC80" s="72"/>
      <c r="AD80" s="78" t="s">
        <v>686</v>
      </c>
      <c r="AE80" s="78">
        <v>3119</v>
      </c>
      <c r="AF80" s="78">
        <v>1289</v>
      </c>
      <c r="AG80" s="78">
        <v>28166</v>
      </c>
      <c r="AH80" s="78">
        <v>19057</v>
      </c>
      <c r="AI80" s="78"/>
      <c r="AJ80" s="78" t="s">
        <v>769</v>
      </c>
      <c r="AK80" s="78" t="s">
        <v>833</v>
      </c>
      <c r="AL80" s="78"/>
      <c r="AM80" s="78"/>
      <c r="AN80" s="80">
        <v>40812.92199074074</v>
      </c>
      <c r="AO80" s="83" t="s">
        <v>961</v>
      </c>
      <c r="AP80" s="78" t="b">
        <v>0</v>
      </c>
      <c r="AQ80" s="78" t="b">
        <v>0</v>
      </c>
      <c r="AR80" s="78" t="b">
        <v>1</v>
      </c>
      <c r="AS80" s="78" t="s">
        <v>566</v>
      </c>
      <c r="AT80" s="78">
        <v>33</v>
      </c>
      <c r="AU80" s="83" t="s">
        <v>984</v>
      </c>
      <c r="AV80" s="78" t="b">
        <v>0</v>
      </c>
      <c r="AW80" s="78" t="s">
        <v>1029</v>
      </c>
      <c r="AX80" s="83" t="s">
        <v>1107</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296</v>
      </c>
      <c r="B81" s="65"/>
      <c r="C81" s="65" t="s">
        <v>64</v>
      </c>
      <c r="D81" s="66">
        <v>261.9879940644813</v>
      </c>
      <c r="E81" s="68"/>
      <c r="F81" s="100" t="s">
        <v>1024</v>
      </c>
      <c r="G81" s="65"/>
      <c r="H81" s="69" t="s">
        <v>296</v>
      </c>
      <c r="I81" s="70"/>
      <c r="J81" s="70"/>
      <c r="K81" s="69" t="s">
        <v>1197</v>
      </c>
      <c r="L81" s="73">
        <v>1</v>
      </c>
      <c r="M81" s="74">
        <v>6265.25732421875</v>
      </c>
      <c r="N81" s="74">
        <v>3493.768310546875</v>
      </c>
      <c r="O81" s="75"/>
      <c r="P81" s="76"/>
      <c r="Q81" s="76"/>
      <c r="R81" s="86"/>
      <c r="S81" s="48">
        <v>1</v>
      </c>
      <c r="T81" s="48">
        <v>0</v>
      </c>
      <c r="U81" s="49">
        <v>0</v>
      </c>
      <c r="V81" s="49">
        <v>0.003968</v>
      </c>
      <c r="W81" s="49">
        <v>0.001263</v>
      </c>
      <c r="X81" s="49">
        <v>0.527498</v>
      </c>
      <c r="Y81" s="49">
        <v>0</v>
      </c>
      <c r="Z81" s="49">
        <v>0</v>
      </c>
      <c r="AA81" s="71">
        <v>81</v>
      </c>
      <c r="AB81" s="71"/>
      <c r="AC81" s="72"/>
      <c r="AD81" s="78" t="s">
        <v>687</v>
      </c>
      <c r="AE81" s="78">
        <v>1599</v>
      </c>
      <c r="AF81" s="78">
        <v>1770</v>
      </c>
      <c r="AG81" s="78">
        <v>12740</v>
      </c>
      <c r="AH81" s="78">
        <v>2973</v>
      </c>
      <c r="AI81" s="78"/>
      <c r="AJ81" s="78" t="s">
        <v>770</v>
      </c>
      <c r="AK81" s="78"/>
      <c r="AL81" s="83" t="s">
        <v>883</v>
      </c>
      <c r="AM81" s="78"/>
      <c r="AN81" s="80">
        <v>41167.270162037035</v>
      </c>
      <c r="AO81" s="83" t="s">
        <v>962</v>
      </c>
      <c r="AP81" s="78" t="b">
        <v>0</v>
      </c>
      <c r="AQ81" s="78" t="b">
        <v>0</v>
      </c>
      <c r="AR81" s="78" t="b">
        <v>0</v>
      </c>
      <c r="AS81" s="78" t="s">
        <v>566</v>
      </c>
      <c r="AT81" s="78">
        <v>14</v>
      </c>
      <c r="AU81" s="83" t="s">
        <v>983</v>
      </c>
      <c r="AV81" s="78" t="b">
        <v>0</v>
      </c>
      <c r="AW81" s="78" t="s">
        <v>1029</v>
      </c>
      <c r="AX81" s="83" t="s">
        <v>1108</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297</v>
      </c>
      <c r="B82" s="65"/>
      <c r="C82" s="65" t="s">
        <v>64</v>
      </c>
      <c r="D82" s="66">
        <v>281.65776338864157</v>
      </c>
      <c r="E82" s="68"/>
      <c r="F82" s="100" t="s">
        <v>1025</v>
      </c>
      <c r="G82" s="65"/>
      <c r="H82" s="69" t="s">
        <v>297</v>
      </c>
      <c r="I82" s="70"/>
      <c r="J82" s="70"/>
      <c r="K82" s="69" t="s">
        <v>1198</v>
      </c>
      <c r="L82" s="73">
        <v>1</v>
      </c>
      <c r="M82" s="74">
        <v>6950.7724609375</v>
      </c>
      <c r="N82" s="74">
        <v>3578.156982421875</v>
      </c>
      <c r="O82" s="75"/>
      <c r="P82" s="76"/>
      <c r="Q82" s="76"/>
      <c r="R82" s="86"/>
      <c r="S82" s="48">
        <v>1</v>
      </c>
      <c r="T82" s="48">
        <v>0</v>
      </c>
      <c r="U82" s="49">
        <v>0</v>
      </c>
      <c r="V82" s="49">
        <v>0.003968</v>
      </c>
      <c r="W82" s="49">
        <v>0.001263</v>
      </c>
      <c r="X82" s="49">
        <v>0.527498</v>
      </c>
      <c r="Y82" s="49">
        <v>0</v>
      </c>
      <c r="Z82" s="49">
        <v>0</v>
      </c>
      <c r="AA82" s="71">
        <v>82</v>
      </c>
      <c r="AB82" s="71"/>
      <c r="AC82" s="72"/>
      <c r="AD82" s="78" t="s">
        <v>688</v>
      </c>
      <c r="AE82" s="78">
        <v>4997</v>
      </c>
      <c r="AF82" s="78">
        <v>2118</v>
      </c>
      <c r="AG82" s="78">
        <v>22912</v>
      </c>
      <c r="AH82" s="78">
        <v>27383</v>
      </c>
      <c r="AI82" s="78"/>
      <c r="AJ82" s="78" t="s">
        <v>771</v>
      </c>
      <c r="AK82" s="78" t="s">
        <v>834</v>
      </c>
      <c r="AL82" s="83" t="s">
        <v>884</v>
      </c>
      <c r="AM82" s="78"/>
      <c r="AN82" s="80">
        <v>39786.12127314815</v>
      </c>
      <c r="AO82" s="83" t="s">
        <v>963</v>
      </c>
      <c r="AP82" s="78" t="b">
        <v>0</v>
      </c>
      <c r="AQ82" s="78" t="b">
        <v>0</v>
      </c>
      <c r="AR82" s="78" t="b">
        <v>1</v>
      </c>
      <c r="AS82" s="78" t="s">
        <v>566</v>
      </c>
      <c r="AT82" s="78">
        <v>99</v>
      </c>
      <c r="AU82" s="83" t="s">
        <v>982</v>
      </c>
      <c r="AV82" s="78" t="b">
        <v>0</v>
      </c>
      <c r="AW82" s="78" t="s">
        <v>1029</v>
      </c>
      <c r="AX82" s="83" t="s">
        <v>1109</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298</v>
      </c>
      <c r="B83" s="65"/>
      <c r="C83" s="65" t="s">
        <v>64</v>
      </c>
      <c r="D83" s="66">
        <v>185.56980979360583</v>
      </c>
      <c r="E83" s="68"/>
      <c r="F83" s="100" t="s">
        <v>1026</v>
      </c>
      <c r="G83" s="65"/>
      <c r="H83" s="69" t="s">
        <v>298</v>
      </c>
      <c r="I83" s="70"/>
      <c r="J83" s="70"/>
      <c r="K83" s="69" t="s">
        <v>1199</v>
      </c>
      <c r="L83" s="73">
        <v>1</v>
      </c>
      <c r="M83" s="74">
        <v>7698.9013671875</v>
      </c>
      <c r="N83" s="74">
        <v>8300.4619140625</v>
      </c>
      <c r="O83" s="75"/>
      <c r="P83" s="76"/>
      <c r="Q83" s="76"/>
      <c r="R83" s="86"/>
      <c r="S83" s="48">
        <v>1</v>
      </c>
      <c r="T83" s="48">
        <v>0</v>
      </c>
      <c r="U83" s="49">
        <v>0</v>
      </c>
      <c r="V83" s="49">
        <v>0.003968</v>
      </c>
      <c r="W83" s="49">
        <v>0.001263</v>
      </c>
      <c r="X83" s="49">
        <v>0.527498</v>
      </c>
      <c r="Y83" s="49">
        <v>0</v>
      </c>
      <c r="Z83" s="49">
        <v>0</v>
      </c>
      <c r="AA83" s="71">
        <v>83</v>
      </c>
      <c r="AB83" s="71"/>
      <c r="AC83" s="72"/>
      <c r="AD83" s="78" t="s">
        <v>689</v>
      </c>
      <c r="AE83" s="78">
        <v>314</v>
      </c>
      <c r="AF83" s="78">
        <v>418</v>
      </c>
      <c r="AG83" s="78">
        <v>1255</v>
      </c>
      <c r="AH83" s="78">
        <v>645</v>
      </c>
      <c r="AI83" s="78"/>
      <c r="AJ83" s="78" t="s">
        <v>772</v>
      </c>
      <c r="AK83" s="78" t="s">
        <v>835</v>
      </c>
      <c r="AL83" s="83" t="s">
        <v>885</v>
      </c>
      <c r="AM83" s="78"/>
      <c r="AN83" s="80">
        <v>42013.40042824074</v>
      </c>
      <c r="AO83" s="83" t="s">
        <v>964</v>
      </c>
      <c r="AP83" s="78" t="b">
        <v>0</v>
      </c>
      <c r="AQ83" s="78" t="b">
        <v>0</v>
      </c>
      <c r="AR83" s="78" t="b">
        <v>1</v>
      </c>
      <c r="AS83" s="78" t="s">
        <v>566</v>
      </c>
      <c r="AT83" s="78">
        <v>7</v>
      </c>
      <c r="AU83" s="83" t="s">
        <v>977</v>
      </c>
      <c r="AV83" s="78" t="b">
        <v>0</v>
      </c>
      <c r="AW83" s="78" t="s">
        <v>1029</v>
      </c>
      <c r="AX83" s="83" t="s">
        <v>1110</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299</v>
      </c>
      <c r="B84" s="65"/>
      <c r="C84" s="65" t="s">
        <v>64</v>
      </c>
      <c r="D84" s="66">
        <v>835.9156886550654</v>
      </c>
      <c r="E84" s="68"/>
      <c r="F84" s="100" t="s">
        <v>1027</v>
      </c>
      <c r="G84" s="65"/>
      <c r="H84" s="69" t="s">
        <v>299</v>
      </c>
      <c r="I84" s="70"/>
      <c r="J84" s="70"/>
      <c r="K84" s="69" t="s">
        <v>1200</v>
      </c>
      <c r="L84" s="73">
        <v>1</v>
      </c>
      <c r="M84" s="74">
        <v>7906.6064453125</v>
      </c>
      <c r="N84" s="74">
        <v>5637.13525390625</v>
      </c>
      <c r="O84" s="75"/>
      <c r="P84" s="76"/>
      <c r="Q84" s="76"/>
      <c r="R84" s="86"/>
      <c r="S84" s="48">
        <v>1</v>
      </c>
      <c r="T84" s="48">
        <v>0</v>
      </c>
      <c r="U84" s="49">
        <v>0</v>
      </c>
      <c r="V84" s="49">
        <v>0.003968</v>
      </c>
      <c r="W84" s="49">
        <v>0.001263</v>
      </c>
      <c r="X84" s="49">
        <v>0.527498</v>
      </c>
      <c r="Y84" s="49">
        <v>0</v>
      </c>
      <c r="Z84" s="49">
        <v>0</v>
      </c>
      <c r="AA84" s="71">
        <v>84</v>
      </c>
      <c r="AB84" s="71"/>
      <c r="AC84" s="72"/>
      <c r="AD84" s="78" t="s">
        <v>690</v>
      </c>
      <c r="AE84" s="78">
        <v>6723</v>
      </c>
      <c r="AF84" s="78">
        <v>11924</v>
      </c>
      <c r="AG84" s="78">
        <v>12525</v>
      </c>
      <c r="AH84" s="78">
        <v>4310</v>
      </c>
      <c r="AI84" s="78"/>
      <c r="AJ84" s="78" t="s">
        <v>773</v>
      </c>
      <c r="AK84" s="78" t="s">
        <v>582</v>
      </c>
      <c r="AL84" s="83" t="s">
        <v>886</v>
      </c>
      <c r="AM84" s="78"/>
      <c r="AN84" s="80">
        <v>42775.89097222222</v>
      </c>
      <c r="AO84" s="83" t="s">
        <v>965</v>
      </c>
      <c r="AP84" s="78" t="b">
        <v>0</v>
      </c>
      <c r="AQ84" s="78" t="b">
        <v>0</v>
      </c>
      <c r="AR84" s="78" t="b">
        <v>1</v>
      </c>
      <c r="AS84" s="78" t="s">
        <v>566</v>
      </c>
      <c r="AT84" s="78">
        <v>47</v>
      </c>
      <c r="AU84" s="83" t="s">
        <v>977</v>
      </c>
      <c r="AV84" s="78" t="b">
        <v>0</v>
      </c>
      <c r="AW84" s="78" t="s">
        <v>1029</v>
      </c>
      <c r="AX84" s="83" t="s">
        <v>1111</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300</v>
      </c>
      <c r="B85" s="65"/>
      <c r="C85" s="65" t="s">
        <v>64</v>
      </c>
      <c r="D85" s="66">
        <v>164.14784837447726</v>
      </c>
      <c r="E85" s="68"/>
      <c r="F85" s="100" t="s">
        <v>1028</v>
      </c>
      <c r="G85" s="65"/>
      <c r="H85" s="69" t="s">
        <v>300</v>
      </c>
      <c r="I85" s="70"/>
      <c r="J85" s="70"/>
      <c r="K85" s="69" t="s">
        <v>1201</v>
      </c>
      <c r="L85" s="73">
        <v>1</v>
      </c>
      <c r="M85" s="74">
        <v>7248.97998046875</v>
      </c>
      <c r="N85" s="74">
        <v>9123.74609375</v>
      </c>
      <c r="O85" s="75"/>
      <c r="P85" s="76"/>
      <c r="Q85" s="76"/>
      <c r="R85" s="86"/>
      <c r="S85" s="48">
        <v>1</v>
      </c>
      <c r="T85" s="48">
        <v>0</v>
      </c>
      <c r="U85" s="49">
        <v>0</v>
      </c>
      <c r="V85" s="49">
        <v>0.003968</v>
      </c>
      <c r="W85" s="49">
        <v>0.001263</v>
      </c>
      <c r="X85" s="49">
        <v>0.527498</v>
      </c>
      <c r="Y85" s="49">
        <v>0</v>
      </c>
      <c r="Z85" s="49">
        <v>0</v>
      </c>
      <c r="AA85" s="71">
        <v>85</v>
      </c>
      <c r="AB85" s="71"/>
      <c r="AC85" s="72"/>
      <c r="AD85" s="78" t="s">
        <v>691</v>
      </c>
      <c r="AE85" s="78">
        <v>116</v>
      </c>
      <c r="AF85" s="78">
        <v>39</v>
      </c>
      <c r="AG85" s="78">
        <v>98</v>
      </c>
      <c r="AH85" s="78">
        <v>37</v>
      </c>
      <c r="AI85" s="78"/>
      <c r="AJ85" s="78"/>
      <c r="AK85" s="78" t="s">
        <v>780</v>
      </c>
      <c r="AL85" s="83" t="s">
        <v>887</v>
      </c>
      <c r="AM85" s="78"/>
      <c r="AN85" s="80">
        <v>42719.646782407406</v>
      </c>
      <c r="AO85" s="83" t="s">
        <v>966</v>
      </c>
      <c r="AP85" s="78" t="b">
        <v>0</v>
      </c>
      <c r="AQ85" s="78" t="b">
        <v>0</v>
      </c>
      <c r="AR85" s="78" t="b">
        <v>1</v>
      </c>
      <c r="AS85" s="78" t="s">
        <v>566</v>
      </c>
      <c r="AT85" s="78">
        <v>1</v>
      </c>
      <c r="AU85" s="83" t="s">
        <v>977</v>
      </c>
      <c r="AV85" s="78" t="b">
        <v>0</v>
      </c>
      <c r="AW85" s="78" t="s">
        <v>1029</v>
      </c>
      <c r="AX85" s="83" t="s">
        <v>1112</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257</v>
      </c>
      <c r="B86" s="65"/>
      <c r="C86" s="65" t="s">
        <v>64</v>
      </c>
      <c r="D86" s="66">
        <v>211.28746796168892</v>
      </c>
      <c r="E86" s="68"/>
      <c r="F86" s="100" t="s">
        <v>420</v>
      </c>
      <c r="G86" s="65"/>
      <c r="H86" s="69" t="s">
        <v>257</v>
      </c>
      <c r="I86" s="70"/>
      <c r="J86" s="70"/>
      <c r="K86" s="69" t="s">
        <v>1202</v>
      </c>
      <c r="L86" s="73">
        <v>1</v>
      </c>
      <c r="M86" s="74">
        <v>3400.086669921875</v>
      </c>
      <c r="N86" s="74">
        <v>6302.7001953125</v>
      </c>
      <c r="O86" s="75"/>
      <c r="P86" s="76"/>
      <c r="Q86" s="76"/>
      <c r="R86" s="86"/>
      <c r="S86" s="48">
        <v>0</v>
      </c>
      <c r="T86" s="48">
        <v>2</v>
      </c>
      <c r="U86" s="49">
        <v>0</v>
      </c>
      <c r="V86" s="49">
        <v>0.004878</v>
      </c>
      <c r="W86" s="49">
        <v>0.016083</v>
      </c>
      <c r="X86" s="49">
        <v>0.572954</v>
      </c>
      <c r="Y86" s="49">
        <v>0.5</v>
      </c>
      <c r="Z86" s="49">
        <v>0</v>
      </c>
      <c r="AA86" s="71">
        <v>86</v>
      </c>
      <c r="AB86" s="71"/>
      <c r="AC86" s="72"/>
      <c r="AD86" s="78" t="s">
        <v>692</v>
      </c>
      <c r="AE86" s="78">
        <v>1190</v>
      </c>
      <c r="AF86" s="78">
        <v>873</v>
      </c>
      <c r="AG86" s="78">
        <v>7799</v>
      </c>
      <c r="AH86" s="78">
        <v>18662</v>
      </c>
      <c r="AI86" s="78"/>
      <c r="AJ86" s="78" t="s">
        <v>774</v>
      </c>
      <c r="AK86" s="78" t="s">
        <v>836</v>
      </c>
      <c r="AL86" s="83" t="s">
        <v>888</v>
      </c>
      <c r="AM86" s="78"/>
      <c r="AN86" s="80">
        <v>41930.942291666666</v>
      </c>
      <c r="AO86" s="83" t="s">
        <v>967</v>
      </c>
      <c r="AP86" s="78" t="b">
        <v>0</v>
      </c>
      <c r="AQ86" s="78" t="b">
        <v>0</v>
      </c>
      <c r="AR86" s="78" t="b">
        <v>0</v>
      </c>
      <c r="AS86" s="78" t="s">
        <v>566</v>
      </c>
      <c r="AT86" s="78">
        <v>11</v>
      </c>
      <c r="AU86" s="83" t="s">
        <v>977</v>
      </c>
      <c r="AV86" s="78" t="b">
        <v>0</v>
      </c>
      <c r="AW86" s="78" t="s">
        <v>1029</v>
      </c>
      <c r="AX86" s="83" t="s">
        <v>1113</v>
      </c>
      <c r="AY86" s="78" t="s">
        <v>66</v>
      </c>
      <c r="AZ86" s="78" t="str">
        <f>REPLACE(INDEX(GroupVertices[Group],MATCH(Vertices[[#This Row],[Vertex]],GroupVertices[Vertex],0)),1,1,"")</f>
        <v>1</v>
      </c>
      <c r="BA86" s="48" t="s">
        <v>353</v>
      </c>
      <c r="BB86" s="48" t="s">
        <v>353</v>
      </c>
      <c r="BC86" s="48" t="s">
        <v>362</v>
      </c>
      <c r="BD86" s="48" t="s">
        <v>362</v>
      </c>
      <c r="BE86" s="48"/>
      <c r="BF86" s="48"/>
      <c r="BG86" s="120" t="s">
        <v>1467</v>
      </c>
      <c r="BH86" s="120" t="s">
        <v>1467</v>
      </c>
      <c r="BI86" s="120" t="s">
        <v>1502</v>
      </c>
      <c r="BJ86" s="120" t="s">
        <v>1502</v>
      </c>
      <c r="BK86" s="120">
        <v>0</v>
      </c>
      <c r="BL86" s="123">
        <v>0</v>
      </c>
      <c r="BM86" s="120">
        <v>0</v>
      </c>
      <c r="BN86" s="123">
        <v>0</v>
      </c>
      <c r="BO86" s="120">
        <v>0</v>
      </c>
      <c r="BP86" s="123">
        <v>0</v>
      </c>
      <c r="BQ86" s="120">
        <v>14</v>
      </c>
      <c r="BR86" s="123">
        <v>100</v>
      </c>
      <c r="BS86" s="120">
        <v>14</v>
      </c>
      <c r="BT86" s="2"/>
      <c r="BU86" s="3"/>
      <c r="BV86" s="3"/>
      <c r="BW86" s="3"/>
      <c r="BX86" s="3"/>
    </row>
    <row r="87" spans="1:76" ht="15">
      <c r="A87" s="64" t="s">
        <v>258</v>
      </c>
      <c r="B87" s="65"/>
      <c r="C87" s="65" t="s">
        <v>64</v>
      </c>
      <c r="D87" s="66">
        <v>226.0397949548091</v>
      </c>
      <c r="E87" s="68"/>
      <c r="F87" s="100" t="s">
        <v>421</v>
      </c>
      <c r="G87" s="65"/>
      <c r="H87" s="69" t="s">
        <v>258</v>
      </c>
      <c r="I87" s="70"/>
      <c r="J87" s="70"/>
      <c r="K87" s="69" t="s">
        <v>1203</v>
      </c>
      <c r="L87" s="73">
        <v>1</v>
      </c>
      <c r="M87" s="74">
        <v>1980.987060546875</v>
      </c>
      <c r="N87" s="74">
        <v>6768.41650390625</v>
      </c>
      <c r="O87" s="75"/>
      <c r="P87" s="76"/>
      <c r="Q87" s="76"/>
      <c r="R87" s="86"/>
      <c r="S87" s="48">
        <v>0</v>
      </c>
      <c r="T87" s="48">
        <v>2</v>
      </c>
      <c r="U87" s="49">
        <v>0</v>
      </c>
      <c r="V87" s="49">
        <v>0.004878</v>
      </c>
      <c r="W87" s="49">
        <v>0.016083</v>
      </c>
      <c r="X87" s="49">
        <v>0.572954</v>
      </c>
      <c r="Y87" s="49">
        <v>0.5</v>
      </c>
      <c r="Z87" s="49">
        <v>0</v>
      </c>
      <c r="AA87" s="71">
        <v>87</v>
      </c>
      <c r="AB87" s="71"/>
      <c r="AC87" s="72"/>
      <c r="AD87" s="78" t="s">
        <v>693</v>
      </c>
      <c r="AE87" s="78">
        <v>2313</v>
      </c>
      <c r="AF87" s="78">
        <v>1134</v>
      </c>
      <c r="AG87" s="78">
        <v>37849</v>
      </c>
      <c r="AH87" s="78">
        <v>22670</v>
      </c>
      <c r="AI87" s="78"/>
      <c r="AJ87" s="78" t="s">
        <v>775</v>
      </c>
      <c r="AK87" s="78" t="s">
        <v>837</v>
      </c>
      <c r="AL87" s="78"/>
      <c r="AM87" s="78"/>
      <c r="AN87" s="80">
        <v>40268.952939814815</v>
      </c>
      <c r="AO87" s="83" t="s">
        <v>968</v>
      </c>
      <c r="AP87" s="78" t="b">
        <v>0</v>
      </c>
      <c r="AQ87" s="78" t="b">
        <v>0</v>
      </c>
      <c r="AR87" s="78" t="b">
        <v>0</v>
      </c>
      <c r="AS87" s="78" t="s">
        <v>566</v>
      </c>
      <c r="AT87" s="78">
        <v>248</v>
      </c>
      <c r="AU87" s="83" t="s">
        <v>977</v>
      </c>
      <c r="AV87" s="78" t="b">
        <v>0</v>
      </c>
      <c r="AW87" s="78" t="s">
        <v>1029</v>
      </c>
      <c r="AX87" s="83" t="s">
        <v>1114</v>
      </c>
      <c r="AY87" s="78" t="s">
        <v>66</v>
      </c>
      <c r="AZ87" s="78" t="str">
        <f>REPLACE(INDEX(GroupVertices[Group],MATCH(Vertices[[#This Row],[Vertex]],GroupVertices[Vertex],0)),1,1,"")</f>
        <v>1</v>
      </c>
      <c r="BA87" s="48" t="s">
        <v>353</v>
      </c>
      <c r="BB87" s="48" t="s">
        <v>353</v>
      </c>
      <c r="BC87" s="48" t="s">
        <v>362</v>
      </c>
      <c r="BD87" s="48" t="s">
        <v>362</v>
      </c>
      <c r="BE87" s="48"/>
      <c r="BF87" s="48"/>
      <c r="BG87" s="120" t="s">
        <v>1467</v>
      </c>
      <c r="BH87" s="120" t="s">
        <v>1467</v>
      </c>
      <c r="BI87" s="120" t="s">
        <v>1502</v>
      </c>
      <c r="BJ87" s="120" t="s">
        <v>1502</v>
      </c>
      <c r="BK87" s="120">
        <v>0</v>
      </c>
      <c r="BL87" s="123">
        <v>0</v>
      </c>
      <c r="BM87" s="120">
        <v>0</v>
      </c>
      <c r="BN87" s="123">
        <v>0</v>
      </c>
      <c r="BO87" s="120">
        <v>0</v>
      </c>
      <c r="BP87" s="123">
        <v>0</v>
      </c>
      <c r="BQ87" s="120">
        <v>14</v>
      </c>
      <c r="BR87" s="123">
        <v>100</v>
      </c>
      <c r="BS87" s="120">
        <v>14</v>
      </c>
      <c r="BT87" s="2"/>
      <c r="BU87" s="3"/>
      <c r="BV87" s="3"/>
      <c r="BW87" s="3"/>
      <c r="BX87" s="3"/>
    </row>
    <row r="88" spans="1:76" ht="15">
      <c r="A88" s="64" t="s">
        <v>259</v>
      </c>
      <c r="B88" s="65"/>
      <c r="C88" s="65" t="s">
        <v>64</v>
      </c>
      <c r="D88" s="66">
        <v>170.1957372184001</v>
      </c>
      <c r="E88" s="68"/>
      <c r="F88" s="100" t="s">
        <v>422</v>
      </c>
      <c r="G88" s="65"/>
      <c r="H88" s="69" t="s">
        <v>259</v>
      </c>
      <c r="I88" s="70"/>
      <c r="J88" s="70"/>
      <c r="K88" s="69" t="s">
        <v>1204</v>
      </c>
      <c r="L88" s="73">
        <v>1</v>
      </c>
      <c r="M88" s="74">
        <v>3289.0244140625</v>
      </c>
      <c r="N88" s="74">
        <v>3431.369140625</v>
      </c>
      <c r="O88" s="75"/>
      <c r="P88" s="76"/>
      <c r="Q88" s="76"/>
      <c r="R88" s="86"/>
      <c r="S88" s="48">
        <v>0</v>
      </c>
      <c r="T88" s="48">
        <v>2</v>
      </c>
      <c r="U88" s="49">
        <v>0</v>
      </c>
      <c r="V88" s="49">
        <v>0.004878</v>
      </c>
      <c r="W88" s="49">
        <v>0.016083</v>
      </c>
      <c r="X88" s="49">
        <v>0.572954</v>
      </c>
      <c r="Y88" s="49">
        <v>0.5</v>
      </c>
      <c r="Z88" s="49">
        <v>0</v>
      </c>
      <c r="AA88" s="71">
        <v>88</v>
      </c>
      <c r="AB88" s="71"/>
      <c r="AC88" s="72"/>
      <c r="AD88" s="78" t="s">
        <v>694</v>
      </c>
      <c r="AE88" s="78">
        <v>118</v>
      </c>
      <c r="AF88" s="78">
        <v>146</v>
      </c>
      <c r="AG88" s="78">
        <v>289</v>
      </c>
      <c r="AH88" s="78">
        <v>140</v>
      </c>
      <c r="AI88" s="78"/>
      <c r="AJ88" s="78" t="s">
        <v>776</v>
      </c>
      <c r="AK88" s="78" t="s">
        <v>838</v>
      </c>
      <c r="AL88" s="78"/>
      <c r="AM88" s="78"/>
      <c r="AN88" s="80">
        <v>43293.714155092595</v>
      </c>
      <c r="AO88" s="83" t="s">
        <v>969</v>
      </c>
      <c r="AP88" s="78" t="b">
        <v>0</v>
      </c>
      <c r="AQ88" s="78" t="b">
        <v>0</v>
      </c>
      <c r="AR88" s="78" t="b">
        <v>0</v>
      </c>
      <c r="AS88" s="78" t="s">
        <v>566</v>
      </c>
      <c r="AT88" s="78">
        <v>4</v>
      </c>
      <c r="AU88" s="83" t="s">
        <v>977</v>
      </c>
      <c r="AV88" s="78" t="b">
        <v>0</v>
      </c>
      <c r="AW88" s="78" t="s">
        <v>1029</v>
      </c>
      <c r="AX88" s="83" t="s">
        <v>1115</v>
      </c>
      <c r="AY88" s="78" t="s">
        <v>66</v>
      </c>
      <c r="AZ88" s="78" t="str">
        <f>REPLACE(INDEX(GroupVertices[Group],MATCH(Vertices[[#This Row],[Vertex]],GroupVertices[Vertex],0)),1,1,"")</f>
        <v>1</v>
      </c>
      <c r="BA88" s="48" t="s">
        <v>353</v>
      </c>
      <c r="BB88" s="48" t="s">
        <v>353</v>
      </c>
      <c r="BC88" s="48" t="s">
        <v>362</v>
      </c>
      <c r="BD88" s="48" t="s">
        <v>362</v>
      </c>
      <c r="BE88" s="48"/>
      <c r="BF88" s="48"/>
      <c r="BG88" s="120" t="s">
        <v>1467</v>
      </c>
      <c r="BH88" s="120" t="s">
        <v>1467</v>
      </c>
      <c r="BI88" s="120" t="s">
        <v>1502</v>
      </c>
      <c r="BJ88" s="120" t="s">
        <v>1502</v>
      </c>
      <c r="BK88" s="120">
        <v>0</v>
      </c>
      <c r="BL88" s="123">
        <v>0</v>
      </c>
      <c r="BM88" s="120">
        <v>0</v>
      </c>
      <c r="BN88" s="123">
        <v>0</v>
      </c>
      <c r="BO88" s="120">
        <v>0</v>
      </c>
      <c r="BP88" s="123">
        <v>0</v>
      </c>
      <c r="BQ88" s="120">
        <v>14</v>
      </c>
      <c r="BR88" s="123">
        <v>100</v>
      </c>
      <c r="BS88" s="120">
        <v>14</v>
      </c>
      <c r="BT88" s="2"/>
      <c r="BU88" s="3"/>
      <c r="BV88" s="3"/>
      <c r="BW88" s="3"/>
      <c r="BX88" s="3"/>
    </row>
    <row r="89" spans="1:76" ht="15">
      <c r="A89" s="64" t="s">
        <v>260</v>
      </c>
      <c r="B89" s="65"/>
      <c r="C89" s="65" t="s">
        <v>64</v>
      </c>
      <c r="D89" s="66">
        <v>168.5565897747201</v>
      </c>
      <c r="E89" s="68"/>
      <c r="F89" s="100" t="s">
        <v>423</v>
      </c>
      <c r="G89" s="65"/>
      <c r="H89" s="69" t="s">
        <v>260</v>
      </c>
      <c r="I89" s="70"/>
      <c r="J89" s="70"/>
      <c r="K89" s="69" t="s">
        <v>1205</v>
      </c>
      <c r="L89" s="73">
        <v>1</v>
      </c>
      <c r="M89" s="74">
        <v>4210.8232421875</v>
      </c>
      <c r="N89" s="74">
        <v>7076.4892578125</v>
      </c>
      <c r="O89" s="75"/>
      <c r="P89" s="76"/>
      <c r="Q89" s="76"/>
      <c r="R89" s="86"/>
      <c r="S89" s="48">
        <v>0</v>
      </c>
      <c r="T89" s="48">
        <v>2</v>
      </c>
      <c r="U89" s="49">
        <v>0</v>
      </c>
      <c r="V89" s="49">
        <v>0.004878</v>
      </c>
      <c r="W89" s="49">
        <v>0.016083</v>
      </c>
      <c r="X89" s="49">
        <v>0.572954</v>
      </c>
      <c r="Y89" s="49">
        <v>0.5</v>
      </c>
      <c r="Z89" s="49">
        <v>0</v>
      </c>
      <c r="AA89" s="71">
        <v>89</v>
      </c>
      <c r="AB89" s="71"/>
      <c r="AC89" s="72"/>
      <c r="AD89" s="78" t="s">
        <v>695</v>
      </c>
      <c r="AE89" s="78">
        <v>82</v>
      </c>
      <c r="AF89" s="78">
        <v>117</v>
      </c>
      <c r="AG89" s="78">
        <v>403</v>
      </c>
      <c r="AH89" s="78">
        <v>329</v>
      </c>
      <c r="AI89" s="78"/>
      <c r="AJ89" s="78" t="s">
        <v>777</v>
      </c>
      <c r="AK89" s="78" t="s">
        <v>794</v>
      </c>
      <c r="AL89" s="83" t="s">
        <v>889</v>
      </c>
      <c r="AM89" s="78"/>
      <c r="AN89" s="80">
        <v>43106.04311342593</v>
      </c>
      <c r="AO89" s="83" t="s">
        <v>970</v>
      </c>
      <c r="AP89" s="78" t="b">
        <v>1</v>
      </c>
      <c r="AQ89" s="78" t="b">
        <v>0</v>
      </c>
      <c r="AR89" s="78" t="b">
        <v>0</v>
      </c>
      <c r="AS89" s="78" t="s">
        <v>566</v>
      </c>
      <c r="AT89" s="78">
        <v>1</v>
      </c>
      <c r="AU89" s="78"/>
      <c r="AV89" s="78" t="b">
        <v>0</v>
      </c>
      <c r="AW89" s="78" t="s">
        <v>1029</v>
      </c>
      <c r="AX89" s="83" t="s">
        <v>1116</v>
      </c>
      <c r="AY89" s="78" t="s">
        <v>66</v>
      </c>
      <c r="AZ89" s="78" t="str">
        <f>REPLACE(INDEX(GroupVertices[Group],MATCH(Vertices[[#This Row],[Vertex]],GroupVertices[Vertex],0)),1,1,"")</f>
        <v>1</v>
      </c>
      <c r="BA89" s="48" t="s">
        <v>353</v>
      </c>
      <c r="BB89" s="48" t="s">
        <v>353</v>
      </c>
      <c r="BC89" s="48" t="s">
        <v>362</v>
      </c>
      <c r="BD89" s="48" t="s">
        <v>362</v>
      </c>
      <c r="BE89" s="48"/>
      <c r="BF89" s="48"/>
      <c r="BG89" s="120" t="s">
        <v>1467</v>
      </c>
      <c r="BH89" s="120" t="s">
        <v>1467</v>
      </c>
      <c r="BI89" s="120" t="s">
        <v>1502</v>
      </c>
      <c r="BJ89" s="120" t="s">
        <v>1502</v>
      </c>
      <c r="BK89" s="120">
        <v>0</v>
      </c>
      <c r="BL89" s="123">
        <v>0</v>
      </c>
      <c r="BM89" s="120">
        <v>0</v>
      </c>
      <c r="BN89" s="123">
        <v>0</v>
      </c>
      <c r="BO89" s="120">
        <v>0</v>
      </c>
      <c r="BP89" s="123">
        <v>0</v>
      </c>
      <c r="BQ89" s="120">
        <v>14</v>
      </c>
      <c r="BR89" s="123">
        <v>100</v>
      </c>
      <c r="BS89" s="120">
        <v>14</v>
      </c>
      <c r="BT89" s="2"/>
      <c r="BU89" s="3"/>
      <c r="BV89" s="3"/>
      <c r="BW89" s="3"/>
      <c r="BX89" s="3"/>
    </row>
    <row r="90" spans="1:76" ht="15">
      <c r="A90" s="64" t="s">
        <v>261</v>
      </c>
      <c r="B90" s="65"/>
      <c r="C90" s="65" t="s">
        <v>64</v>
      </c>
      <c r="D90" s="66">
        <v>174.03925536220154</v>
      </c>
      <c r="E90" s="68"/>
      <c r="F90" s="100" t="s">
        <v>424</v>
      </c>
      <c r="G90" s="65"/>
      <c r="H90" s="69" t="s">
        <v>261</v>
      </c>
      <c r="I90" s="70"/>
      <c r="J90" s="70"/>
      <c r="K90" s="69" t="s">
        <v>1206</v>
      </c>
      <c r="L90" s="73">
        <v>1</v>
      </c>
      <c r="M90" s="74">
        <v>780.1436767578125</v>
      </c>
      <c r="N90" s="74">
        <v>4974.12451171875</v>
      </c>
      <c r="O90" s="75"/>
      <c r="P90" s="76"/>
      <c r="Q90" s="76"/>
      <c r="R90" s="86"/>
      <c r="S90" s="48">
        <v>0</v>
      </c>
      <c r="T90" s="48">
        <v>2</v>
      </c>
      <c r="U90" s="49">
        <v>0</v>
      </c>
      <c r="V90" s="49">
        <v>0.004878</v>
      </c>
      <c r="W90" s="49">
        <v>0.016083</v>
      </c>
      <c r="X90" s="49">
        <v>0.572954</v>
      </c>
      <c r="Y90" s="49">
        <v>0.5</v>
      </c>
      <c r="Z90" s="49">
        <v>0</v>
      </c>
      <c r="AA90" s="71">
        <v>90</v>
      </c>
      <c r="AB90" s="71"/>
      <c r="AC90" s="72"/>
      <c r="AD90" s="78" t="s">
        <v>696</v>
      </c>
      <c r="AE90" s="78">
        <v>1290</v>
      </c>
      <c r="AF90" s="78">
        <v>214</v>
      </c>
      <c r="AG90" s="78">
        <v>657</v>
      </c>
      <c r="AH90" s="78">
        <v>466</v>
      </c>
      <c r="AI90" s="78"/>
      <c r="AJ90" s="78" t="s">
        <v>778</v>
      </c>
      <c r="AK90" s="78" t="s">
        <v>839</v>
      </c>
      <c r="AL90" s="83" t="s">
        <v>890</v>
      </c>
      <c r="AM90" s="78"/>
      <c r="AN90" s="80">
        <v>43536.73949074074</v>
      </c>
      <c r="AO90" s="83" t="s">
        <v>971</v>
      </c>
      <c r="AP90" s="78" t="b">
        <v>1</v>
      </c>
      <c r="AQ90" s="78" t="b">
        <v>0</v>
      </c>
      <c r="AR90" s="78" t="b">
        <v>0</v>
      </c>
      <c r="AS90" s="78" t="s">
        <v>566</v>
      </c>
      <c r="AT90" s="78">
        <v>0</v>
      </c>
      <c r="AU90" s="78"/>
      <c r="AV90" s="78" t="b">
        <v>0</v>
      </c>
      <c r="AW90" s="78" t="s">
        <v>1029</v>
      </c>
      <c r="AX90" s="83" t="s">
        <v>1117</v>
      </c>
      <c r="AY90" s="78" t="s">
        <v>66</v>
      </c>
      <c r="AZ90" s="78" t="str">
        <f>REPLACE(INDEX(GroupVertices[Group],MATCH(Vertices[[#This Row],[Vertex]],GroupVertices[Vertex],0)),1,1,"")</f>
        <v>1</v>
      </c>
      <c r="BA90" s="48" t="s">
        <v>354</v>
      </c>
      <c r="BB90" s="48" t="s">
        <v>354</v>
      </c>
      <c r="BC90" s="48" t="s">
        <v>362</v>
      </c>
      <c r="BD90" s="48" t="s">
        <v>362</v>
      </c>
      <c r="BE90" s="48"/>
      <c r="BF90" s="48"/>
      <c r="BG90" s="120" t="s">
        <v>1468</v>
      </c>
      <c r="BH90" s="120" t="s">
        <v>1468</v>
      </c>
      <c r="BI90" s="120" t="s">
        <v>1503</v>
      </c>
      <c r="BJ90" s="120" t="s">
        <v>1503</v>
      </c>
      <c r="BK90" s="120">
        <v>0</v>
      </c>
      <c r="BL90" s="123">
        <v>0</v>
      </c>
      <c r="BM90" s="120">
        <v>0</v>
      </c>
      <c r="BN90" s="123">
        <v>0</v>
      </c>
      <c r="BO90" s="120">
        <v>0</v>
      </c>
      <c r="BP90" s="123">
        <v>0</v>
      </c>
      <c r="BQ90" s="120">
        <v>15</v>
      </c>
      <c r="BR90" s="123">
        <v>100</v>
      </c>
      <c r="BS90" s="120">
        <v>15</v>
      </c>
      <c r="BT90" s="2"/>
      <c r="BU90" s="3"/>
      <c r="BV90" s="3"/>
      <c r="BW90" s="3"/>
      <c r="BX90" s="3"/>
    </row>
    <row r="91" spans="1:76" ht="15">
      <c r="A91" s="87" t="s">
        <v>264</v>
      </c>
      <c r="B91" s="88"/>
      <c r="C91" s="88" t="s">
        <v>64</v>
      </c>
      <c r="D91" s="89">
        <v>164.54350465398625</v>
      </c>
      <c r="E91" s="90"/>
      <c r="F91" s="101" t="s">
        <v>426</v>
      </c>
      <c r="G91" s="88"/>
      <c r="H91" s="91" t="s">
        <v>264</v>
      </c>
      <c r="I91" s="92"/>
      <c r="J91" s="92"/>
      <c r="K91" s="91" t="s">
        <v>1207</v>
      </c>
      <c r="L91" s="93">
        <v>1</v>
      </c>
      <c r="M91" s="94">
        <v>1085.23779296875</v>
      </c>
      <c r="N91" s="94">
        <v>8200.94921875</v>
      </c>
      <c r="O91" s="95"/>
      <c r="P91" s="96"/>
      <c r="Q91" s="96"/>
      <c r="R91" s="97"/>
      <c r="S91" s="48">
        <v>0</v>
      </c>
      <c r="T91" s="48">
        <v>2</v>
      </c>
      <c r="U91" s="49">
        <v>0</v>
      </c>
      <c r="V91" s="49">
        <v>0.004878</v>
      </c>
      <c r="W91" s="49">
        <v>0.016083</v>
      </c>
      <c r="X91" s="49">
        <v>0.572954</v>
      </c>
      <c r="Y91" s="49">
        <v>0.5</v>
      </c>
      <c r="Z91" s="49">
        <v>0</v>
      </c>
      <c r="AA91" s="98">
        <v>91</v>
      </c>
      <c r="AB91" s="98"/>
      <c r="AC91" s="99"/>
      <c r="AD91" s="78" t="s">
        <v>697</v>
      </c>
      <c r="AE91" s="78">
        <v>257</v>
      </c>
      <c r="AF91" s="78">
        <v>46</v>
      </c>
      <c r="AG91" s="78">
        <v>358</v>
      </c>
      <c r="AH91" s="78">
        <v>1245</v>
      </c>
      <c r="AI91" s="78"/>
      <c r="AJ91" s="78" t="s">
        <v>779</v>
      </c>
      <c r="AK91" s="78"/>
      <c r="AL91" s="78"/>
      <c r="AM91" s="78"/>
      <c r="AN91" s="80">
        <v>42718.80258101852</v>
      </c>
      <c r="AO91" s="83" t="s">
        <v>972</v>
      </c>
      <c r="AP91" s="78" t="b">
        <v>1</v>
      </c>
      <c r="AQ91" s="78" t="b">
        <v>0</v>
      </c>
      <c r="AR91" s="78" t="b">
        <v>0</v>
      </c>
      <c r="AS91" s="78" t="s">
        <v>566</v>
      </c>
      <c r="AT91" s="78">
        <v>0</v>
      </c>
      <c r="AU91" s="78"/>
      <c r="AV91" s="78" t="b">
        <v>0</v>
      </c>
      <c r="AW91" s="78" t="s">
        <v>1029</v>
      </c>
      <c r="AX91" s="83" t="s">
        <v>1118</v>
      </c>
      <c r="AY91" s="78" t="s">
        <v>66</v>
      </c>
      <c r="AZ91" s="78" t="str">
        <f>REPLACE(INDEX(GroupVertices[Group],MATCH(Vertices[[#This Row],[Vertex]],GroupVertices[Vertex],0)),1,1,"")</f>
        <v>1</v>
      </c>
      <c r="BA91" s="48" t="s">
        <v>354</v>
      </c>
      <c r="BB91" s="48" t="s">
        <v>354</v>
      </c>
      <c r="BC91" s="48" t="s">
        <v>362</v>
      </c>
      <c r="BD91" s="48" t="s">
        <v>362</v>
      </c>
      <c r="BE91" s="48"/>
      <c r="BF91" s="48"/>
      <c r="BG91" s="120" t="s">
        <v>1468</v>
      </c>
      <c r="BH91" s="120" t="s">
        <v>1468</v>
      </c>
      <c r="BI91" s="120" t="s">
        <v>1503</v>
      </c>
      <c r="BJ91" s="120" t="s">
        <v>1503</v>
      </c>
      <c r="BK91" s="120">
        <v>0</v>
      </c>
      <c r="BL91" s="123">
        <v>0</v>
      </c>
      <c r="BM91" s="120">
        <v>0</v>
      </c>
      <c r="BN91" s="123">
        <v>0</v>
      </c>
      <c r="BO91" s="120">
        <v>0</v>
      </c>
      <c r="BP91" s="123">
        <v>0</v>
      </c>
      <c r="BQ91" s="120">
        <v>15</v>
      </c>
      <c r="BR91" s="123">
        <v>100</v>
      </c>
      <c r="BS91" s="120">
        <v>15</v>
      </c>
      <c r="BT91" s="2"/>
      <c r="BU91" s="3"/>
      <c r="BV91" s="3"/>
      <c r="BW91" s="3"/>
      <c r="BX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hyperlinks>
    <hyperlink ref="AL3" r:id="rId1" display="https://nationalcannabisfestival.com/"/>
    <hyperlink ref="AL4" r:id="rId2" display="http://t.co/bKBSpUrB0V"/>
    <hyperlink ref="AL6" r:id="rId3" display="http://t.co/KNxm74R3DB"/>
    <hyperlink ref="AL8" r:id="rId4" display="https://t.co/p2px5hhKj9"/>
    <hyperlink ref="AL9" r:id="rId5" display="https://www.green-flower.com/"/>
    <hyperlink ref="AL10" r:id="rId6" display="http://www.shopharborside.com/"/>
    <hyperlink ref="AL11" r:id="rId7" display="https://t.co/1PAcgqQJ8w"/>
    <hyperlink ref="AL12" r:id="rId8" display="https://t.co/tO2yWUjNn7"/>
    <hyperlink ref="AL13" r:id="rId9" display="https://t.co/uJUR1kOz8f"/>
    <hyperlink ref="AL14" r:id="rId10" display="https://t.co/N0R4gTm5BI"/>
    <hyperlink ref="AL15" r:id="rId11" display="http://instagram.com/harborside_stores"/>
    <hyperlink ref="AL17" r:id="rId12" display="http://t.co/dm7dYMhImL"/>
    <hyperlink ref="AL18" r:id="rId13" display="http://www.cannabisscienceconference.com/"/>
    <hyperlink ref="AL21" r:id="rId14" display="https://t.co/9n7YImP0nV"/>
    <hyperlink ref="AL27" r:id="rId15" display="https://t.co/wfzAveAGdU"/>
    <hyperlink ref="AL28" r:id="rId16" display="http://www.cannatherapy.ca/"/>
    <hyperlink ref="AL29" r:id="rId17" display="https://t.co/a8DFuRpD0k"/>
    <hyperlink ref="AL30" r:id="rId18" display="https://t.co/7HNHgKEauA"/>
    <hyperlink ref="AL32" r:id="rId19" display="https://www.vapospy.com/"/>
    <hyperlink ref="AL35" r:id="rId20" display="http://paper.li/gcdoc362/1344976286"/>
    <hyperlink ref="AL36" r:id="rId21" display="https://t.co/2HILw0neXQ"/>
    <hyperlink ref="AL40" r:id="rId22" display="http://420links.co.uk/"/>
    <hyperlink ref="AL44" r:id="rId23" display="https://www.facebook.com/groups/359576118008076/"/>
    <hyperlink ref="AL50" r:id="rId24" display="https://t.co/QdQocYKAtD"/>
    <hyperlink ref="AL51" r:id="rId25" display="https://t.co/GHSyHP1YvR"/>
    <hyperlink ref="AL53" r:id="rId26" display="https://t.co/KmfSeChuIT"/>
    <hyperlink ref="AL54" r:id="rId27" display="https://www.edrosenthal.com/edrosenthalstore/marijuana-garden-saver"/>
    <hyperlink ref="AL55" r:id="rId28" display="https://t.co/8M5FIafwJ0"/>
    <hyperlink ref="AL56" r:id="rId29" display="https://t.co/581XpOQt9d"/>
    <hyperlink ref="AL59" r:id="rId30" display="https://www.youtube.com/channel/UCDnHaLfNn0pJMI___y6iuqg"/>
    <hyperlink ref="AL60" r:id="rId31" display="https://t.co/LTEUTMkEql"/>
    <hyperlink ref="AL61" r:id="rId32" display="https://t.co/9gsq7WelKF"/>
    <hyperlink ref="AL62" r:id="rId33" display="http://cbwgroup.net/"/>
    <hyperlink ref="AL63" r:id="rId34" display="https://t.co/9B21nC0U6S"/>
    <hyperlink ref="AL64" r:id="rId35" display="https://t.co/0E8z8pWzTo"/>
    <hyperlink ref="AL66" r:id="rId36" display="https://t.co/m0mn5Qlj4b"/>
    <hyperlink ref="AL67" r:id="rId37" display="https://t.co/kWJ7TbjoS7"/>
    <hyperlink ref="AL68" r:id="rId38" display="http://kushorchard.com/"/>
    <hyperlink ref="AL69" r:id="rId39" display="https://potads.ml/"/>
    <hyperlink ref="AL73" r:id="rId40" display="http://fivezerotrees.com/"/>
    <hyperlink ref="AL74" r:id="rId41" display="https://www.zenhydro.com/"/>
    <hyperlink ref="AL75" r:id="rId42" display="http://www.emeraldzoo.com/"/>
    <hyperlink ref="AL77" r:id="rId43" display="https://www.gofundme.com/c43239-help-our-family-please"/>
    <hyperlink ref="AL81" r:id="rId44" display="http://cannabis.org.il/"/>
    <hyperlink ref="AL82" r:id="rId45" display="http://t.co/3f3ES7iU88"/>
    <hyperlink ref="AL83" r:id="rId46" display="https://t.co/IS2cXGbut0"/>
    <hyperlink ref="AL84" r:id="rId47" display="https://t.co/NyGsJFOSJU"/>
    <hyperlink ref="AL85" r:id="rId48" display="https://t.co/UHT2vmkAlt"/>
    <hyperlink ref="AL86" r:id="rId49" display="https://t.co/pBAJATGEqx"/>
    <hyperlink ref="AL89" r:id="rId50" display="https://t.co/rL7s1gETBa"/>
    <hyperlink ref="AL90" r:id="rId51" display="https://t.co/jmUtfDoLiJ"/>
    <hyperlink ref="AO3" r:id="rId52" display="https://pbs.twimg.com/profile_banners/3302133100/1524864742"/>
    <hyperlink ref="AO5" r:id="rId53" display="https://pbs.twimg.com/profile_banners/1032600950605791238/1556200848"/>
    <hyperlink ref="AO6" r:id="rId54" display="https://pbs.twimg.com/profile_banners/129956940/1527286751"/>
    <hyperlink ref="AO7" r:id="rId55" display="https://pbs.twimg.com/profile_banners/4916069896/1533802213"/>
    <hyperlink ref="AO8" r:id="rId56" display="https://pbs.twimg.com/profile_banners/1287141253/1414001856"/>
    <hyperlink ref="AO9" r:id="rId57" display="https://pbs.twimg.com/profile_banners/2964618809/1531944940"/>
    <hyperlink ref="AO10" r:id="rId58" display="https://pbs.twimg.com/profile_banners/99014801/1529425195"/>
    <hyperlink ref="AO11" r:id="rId59" display="https://pbs.twimg.com/profile_banners/18805741/1453668342"/>
    <hyperlink ref="AO12" r:id="rId60" display="https://pbs.twimg.com/profile_banners/16148005/1550545758"/>
    <hyperlink ref="AO13" r:id="rId61" display="https://pbs.twimg.com/profile_banners/4549969098/1541927171"/>
    <hyperlink ref="AO14" r:id="rId62" display="https://pbs.twimg.com/profile_banners/362144182/1553635539"/>
    <hyperlink ref="AO15" r:id="rId63" display="https://pbs.twimg.com/profile_banners/99016810/1505259904"/>
    <hyperlink ref="AO16" r:id="rId64" display="https://pbs.twimg.com/profile_banners/2956742701/1504552650"/>
    <hyperlink ref="AO17" r:id="rId65" display="https://pbs.twimg.com/profile_banners/707551213/1501697966"/>
    <hyperlink ref="AO18" r:id="rId66" display="https://pbs.twimg.com/profile_banners/4804075342/1537736364"/>
    <hyperlink ref="AO19" r:id="rId67" display="https://pbs.twimg.com/profile_banners/154167443/1535283115"/>
    <hyperlink ref="AO20" r:id="rId68" display="https://pbs.twimg.com/profile_banners/889193160768925699/1555582393"/>
    <hyperlink ref="AO21" r:id="rId69" display="https://pbs.twimg.com/profile_banners/2930312581/1427057202"/>
    <hyperlink ref="AO22" r:id="rId70" display="https://pbs.twimg.com/profile_banners/1110185215530545152/1559684141"/>
    <hyperlink ref="AO23" r:id="rId71" display="https://pbs.twimg.com/profile_banners/1111939206836875264/1556231964"/>
    <hyperlink ref="AO24" r:id="rId72" display="https://pbs.twimg.com/profile_banners/930991657/1532549958"/>
    <hyperlink ref="AO25" r:id="rId73" display="https://pbs.twimg.com/profile_banners/315241221/1503409975"/>
    <hyperlink ref="AO27" r:id="rId74" display="https://pbs.twimg.com/profile_banners/2446161085/1543535092"/>
    <hyperlink ref="AO28" r:id="rId75" display="https://pbs.twimg.com/profile_banners/871140101677473792/1519169979"/>
    <hyperlink ref="AO29" r:id="rId76" display="https://pbs.twimg.com/profile_banners/1116891720774504448/1555123649"/>
    <hyperlink ref="AO30" r:id="rId77" display="https://pbs.twimg.com/profile_banners/100560165/1530968636"/>
    <hyperlink ref="AO31" r:id="rId78" display="https://pbs.twimg.com/profile_banners/491591759/1412840549"/>
    <hyperlink ref="AO32" r:id="rId79" display="https://pbs.twimg.com/profile_banners/802440125695176704/1520696060"/>
    <hyperlink ref="AO34" r:id="rId80" display="https://pbs.twimg.com/profile_banners/21336812/1553768687"/>
    <hyperlink ref="AO35" r:id="rId81" display="https://pbs.twimg.com/profile_banners/28863096/1398266816"/>
    <hyperlink ref="AO36" r:id="rId82" display="https://pbs.twimg.com/profile_banners/2511157620/1542307373"/>
    <hyperlink ref="AO37" r:id="rId83" display="https://pbs.twimg.com/profile_banners/3090186833/1516810874"/>
    <hyperlink ref="AO38" r:id="rId84" display="https://pbs.twimg.com/profile_banners/2307656165/1542908916"/>
    <hyperlink ref="AO40" r:id="rId85" display="https://pbs.twimg.com/profile_banners/2272184257/1547242126"/>
    <hyperlink ref="AO42" r:id="rId86" display="https://pbs.twimg.com/profile_banners/4910652443/1548729863"/>
    <hyperlink ref="AO44" r:id="rId87" display="https://pbs.twimg.com/profile_banners/1120046455685693440/1556267286"/>
    <hyperlink ref="AO45" r:id="rId88" display="https://pbs.twimg.com/profile_banners/1124090497486794753/1556839383"/>
    <hyperlink ref="AO46" r:id="rId89" display="https://pbs.twimg.com/profile_banners/1072308092283641856/1544493987"/>
    <hyperlink ref="AO48" r:id="rId90" display="https://pbs.twimg.com/profile_banners/812036971/1382741557"/>
    <hyperlink ref="AO49" r:id="rId91" display="https://pbs.twimg.com/profile_banners/1059845477963726848/1548783962"/>
    <hyperlink ref="AO50" r:id="rId92" display="https://pbs.twimg.com/profile_banners/43505307/1438559861"/>
    <hyperlink ref="AO51" r:id="rId93" display="https://pbs.twimg.com/profile_banners/327445207/1502273353"/>
    <hyperlink ref="AO52" r:id="rId94" display="https://pbs.twimg.com/profile_banners/4698287052/1507914069"/>
    <hyperlink ref="AO53" r:id="rId95" display="https://pbs.twimg.com/profile_banners/4553308333/1522453277"/>
    <hyperlink ref="AO54" r:id="rId96" display="https://pbs.twimg.com/profile_banners/19559148/1555685633"/>
    <hyperlink ref="AO55" r:id="rId97" display="https://pbs.twimg.com/profile_banners/16216973/1484304863"/>
    <hyperlink ref="AO56" r:id="rId98" display="https://pbs.twimg.com/profile_banners/292551153/1557844214"/>
    <hyperlink ref="AO57" r:id="rId99" display="https://pbs.twimg.com/profile_banners/884861589547036672/1554414499"/>
    <hyperlink ref="AO58" r:id="rId100" display="https://pbs.twimg.com/profile_banners/54063579/1560090776"/>
    <hyperlink ref="AO59" r:id="rId101" display="https://pbs.twimg.com/profile_banners/4881561867/1455567397"/>
    <hyperlink ref="AO60" r:id="rId102" display="https://pbs.twimg.com/profile_banners/58798049/1353417224"/>
    <hyperlink ref="AO61" r:id="rId103" display="https://pbs.twimg.com/profile_banners/158674250/1516959069"/>
    <hyperlink ref="AO62" r:id="rId104" display="https://pbs.twimg.com/profile_banners/25578694/1363135398"/>
    <hyperlink ref="AO63" r:id="rId105" display="https://pbs.twimg.com/profile_banners/3240265009/1557947585"/>
    <hyperlink ref="AO64" r:id="rId106" display="https://pbs.twimg.com/profile_banners/1088140867544731648/1551981897"/>
    <hyperlink ref="AO65" r:id="rId107" display="https://pbs.twimg.com/profile_banners/705068516/1378641048"/>
    <hyperlink ref="AO66" r:id="rId108" display="https://pbs.twimg.com/profile_banners/260663450/1456355071"/>
    <hyperlink ref="AO67" r:id="rId109" display="https://pbs.twimg.com/profile_banners/1062595280/1525935686"/>
    <hyperlink ref="AO68" r:id="rId110" display="https://pbs.twimg.com/profile_banners/888202033467187201/1501401404"/>
    <hyperlink ref="AO69" r:id="rId111" display="https://pbs.twimg.com/profile_banners/789092141544906752/1532456918"/>
    <hyperlink ref="AO70" r:id="rId112" display="https://pbs.twimg.com/profile_banners/1012383475/1390313780"/>
    <hyperlink ref="AO71" r:id="rId113" display="https://pbs.twimg.com/profile_banners/775849153729482753/1500985253"/>
    <hyperlink ref="AO72" r:id="rId114" display="https://pbs.twimg.com/profile_banners/768846278885343238/1472142886"/>
    <hyperlink ref="AO73" r:id="rId115" display="https://pbs.twimg.com/profile_banners/2152183249/1504293826"/>
    <hyperlink ref="AO74" r:id="rId116" display="https://pbs.twimg.com/profile_banners/898339012053565440/1504614849"/>
    <hyperlink ref="AO75" r:id="rId117" display="https://pbs.twimg.com/profile_banners/789642890884501504/1479066171"/>
    <hyperlink ref="AO76" r:id="rId118" display="https://pbs.twimg.com/profile_banners/15369523/1424281580"/>
    <hyperlink ref="AO77" r:id="rId119" display="https://pbs.twimg.com/profile_banners/2997018483/1534121872"/>
    <hyperlink ref="AO79" r:id="rId120" display="https://pbs.twimg.com/profile_banners/1019529055698374656/1533224737"/>
    <hyperlink ref="AO80" r:id="rId121" display="https://pbs.twimg.com/profile_banners/380585020/1536235717"/>
    <hyperlink ref="AO81" r:id="rId122" display="https://pbs.twimg.com/profile_banners/824686153/1398952809"/>
    <hyperlink ref="AO82" r:id="rId123" display="https://pbs.twimg.com/profile_banners/17857799/1459445836"/>
    <hyperlink ref="AO83" r:id="rId124" display="https://pbs.twimg.com/profile_banners/2969480338/1422365479"/>
    <hyperlink ref="AO84" r:id="rId125" display="https://pbs.twimg.com/profile_banners/829802804734734336/1487722782"/>
    <hyperlink ref="AO85" r:id="rId126" display="https://pbs.twimg.com/profile_banners/809420593464537089/1497289931"/>
    <hyperlink ref="AO86" r:id="rId127" display="https://pbs.twimg.com/profile_banners/2836597961/1549490717"/>
    <hyperlink ref="AO87" r:id="rId128" display="https://pbs.twimg.com/profile_banners/128367673/1518545361"/>
    <hyperlink ref="AO88" r:id="rId129" display="https://pbs.twimg.com/profile_banners/1017455641609277440/1531434112"/>
    <hyperlink ref="AO89" r:id="rId130" display="https://pbs.twimg.com/profile_banners/949445936345890816/1558025609"/>
    <hyperlink ref="AO90" r:id="rId131" display="https://pbs.twimg.com/profile_banners/1105525075594358784/1558809264"/>
    <hyperlink ref="AO91" r:id="rId132" display="https://pbs.twimg.com/profile_banners/809114664131002369/1554992823"/>
    <hyperlink ref="AU3" r:id="rId133" display="http://abs.twimg.com/images/themes/theme1/bg.png"/>
    <hyperlink ref="AU4" r:id="rId134" display="http://abs.twimg.com/images/themes/theme1/bg.png"/>
    <hyperlink ref="AU6" r:id="rId135" display="http://abs.twimg.com/images/themes/theme9/bg.gif"/>
    <hyperlink ref="AU8" r:id="rId136" display="http://abs.twimg.com/images/themes/theme1/bg.png"/>
    <hyperlink ref="AU9" r:id="rId137" display="http://abs.twimg.com/images/themes/theme1/bg.png"/>
    <hyperlink ref="AU10" r:id="rId138" display="http://abs.twimg.com/images/themes/theme1/bg.png"/>
    <hyperlink ref="AU11" r:id="rId139" display="http://abs.twimg.com/images/themes/theme18/bg.gif"/>
    <hyperlink ref="AU12" r:id="rId140" display="http://abs.twimg.com/images/themes/theme1/bg.png"/>
    <hyperlink ref="AU14" r:id="rId141" display="http://abs.twimg.com/images/themes/theme1/bg.png"/>
    <hyperlink ref="AU15" r:id="rId142" display="http://abs.twimg.com/images/themes/theme1/bg.png"/>
    <hyperlink ref="AU16" r:id="rId143" display="http://abs.twimg.com/images/themes/theme1/bg.png"/>
    <hyperlink ref="AU17" r:id="rId144" display="http://abs.twimg.com/images/themes/theme1/bg.png"/>
    <hyperlink ref="AU19" r:id="rId145" display="http://abs.twimg.com/images/themes/theme1/bg.png"/>
    <hyperlink ref="AU21" r:id="rId146" display="http://abs.twimg.com/images/themes/theme1/bg.png"/>
    <hyperlink ref="AU24" r:id="rId147" display="http://abs.twimg.com/images/themes/theme10/bg.gif"/>
    <hyperlink ref="AU25" r:id="rId148" display="http://abs.twimg.com/images/themes/theme1/bg.png"/>
    <hyperlink ref="AU27" r:id="rId149" display="http://abs.twimg.com/images/themes/theme14/bg.gif"/>
    <hyperlink ref="AU28" r:id="rId150" display="http://abs.twimg.com/images/themes/theme1/bg.png"/>
    <hyperlink ref="AU29" r:id="rId151" display="http://abs.twimg.com/images/themes/theme1/bg.png"/>
    <hyperlink ref="AU30" r:id="rId152" display="http://abs.twimg.com/images/themes/theme1/bg.png"/>
    <hyperlink ref="AU31" r:id="rId153" display="http://abs.twimg.com/images/themes/theme15/bg.png"/>
    <hyperlink ref="AU32" r:id="rId154" display="http://abs.twimg.com/images/themes/theme1/bg.png"/>
    <hyperlink ref="AU33" r:id="rId155" display="http://abs.twimg.com/images/themes/theme1/bg.png"/>
    <hyperlink ref="AU34" r:id="rId156" display="http://abs.twimg.com/images/themes/theme9/bg.gif"/>
    <hyperlink ref="AU35" r:id="rId157" display="http://abs.twimg.com/images/themes/theme9/bg.gif"/>
    <hyperlink ref="AU36" r:id="rId158" display="http://abs.twimg.com/images/themes/theme1/bg.png"/>
    <hyperlink ref="AU37" r:id="rId159" display="http://abs.twimg.com/images/themes/theme1/bg.png"/>
    <hyperlink ref="AU38" r:id="rId160" display="http://abs.twimg.com/images/themes/theme1/bg.png"/>
    <hyperlink ref="AU40" r:id="rId161" display="http://abs.twimg.com/images/themes/theme1/bg.png"/>
    <hyperlink ref="AU41" r:id="rId162" display="http://abs.twimg.com/images/themes/theme1/bg.png"/>
    <hyperlink ref="AU42" r:id="rId163" display="http://abs.twimg.com/images/themes/theme1/bg.png"/>
    <hyperlink ref="AU46" r:id="rId164" display="http://abs.twimg.com/images/themes/theme1/bg.png"/>
    <hyperlink ref="AU48" r:id="rId165" display="http://abs.twimg.com/images/themes/theme1/bg.png"/>
    <hyperlink ref="AU50" r:id="rId166" display="http://abs.twimg.com/images/themes/theme1/bg.png"/>
    <hyperlink ref="AU51" r:id="rId167" display="http://abs.twimg.com/images/themes/theme1/bg.png"/>
    <hyperlink ref="AU52" r:id="rId168" display="http://abs.twimg.com/images/themes/theme1/bg.png"/>
    <hyperlink ref="AU53" r:id="rId169" display="http://abs.twimg.com/images/themes/theme1/bg.png"/>
    <hyperlink ref="AU54" r:id="rId170" display="http://abs.twimg.com/images/themes/theme5/bg.gif"/>
    <hyperlink ref="AU55" r:id="rId171" display="http://abs.twimg.com/images/themes/theme1/bg.png"/>
    <hyperlink ref="AU56" r:id="rId172" display="http://abs.twimg.com/images/themes/theme14/bg.gif"/>
    <hyperlink ref="AU57" r:id="rId173" display="http://abs.twimg.com/images/themes/theme1/bg.png"/>
    <hyperlink ref="AU58" r:id="rId174" display="http://abs.twimg.com/images/themes/theme3/bg.gif"/>
    <hyperlink ref="AU60" r:id="rId175" display="http://abs.twimg.com/images/themes/theme3/bg.gif"/>
    <hyperlink ref="AU61" r:id="rId176" display="http://abs.twimg.com/images/themes/theme1/bg.png"/>
    <hyperlink ref="AU62" r:id="rId177" display="http://abs.twimg.com/images/themes/theme12/bg.gif"/>
    <hyperlink ref="AU63" r:id="rId178" display="http://abs.twimg.com/images/themes/theme1/bg.png"/>
    <hyperlink ref="AU65" r:id="rId179" display="http://abs.twimg.com/images/themes/theme10/bg.gif"/>
    <hyperlink ref="AU66" r:id="rId180" display="http://abs.twimg.com/images/themes/theme13/bg.gif"/>
    <hyperlink ref="AU67" r:id="rId181" display="http://abs.twimg.com/images/themes/theme1/bg.png"/>
    <hyperlink ref="AU68" r:id="rId182" display="http://abs.twimg.com/images/themes/theme1/bg.png"/>
    <hyperlink ref="AU69" r:id="rId183" display="http://abs.twimg.com/images/themes/theme1/bg.png"/>
    <hyperlink ref="AU70" r:id="rId184" display="http://abs.twimg.com/images/themes/theme1/bg.png"/>
    <hyperlink ref="AU71" r:id="rId185" display="http://abs.twimg.com/images/themes/theme1/bg.png"/>
    <hyperlink ref="AU72" r:id="rId186" display="http://abs.twimg.com/images/themes/theme1/bg.png"/>
    <hyperlink ref="AU73" r:id="rId187" display="http://abs.twimg.com/images/themes/theme1/bg.png"/>
    <hyperlink ref="AU75" r:id="rId188" display="http://abs.twimg.com/images/themes/theme1/bg.png"/>
    <hyperlink ref="AU76" r:id="rId189" display="http://abs.twimg.com/images/themes/theme9/bg.gif"/>
    <hyperlink ref="AU77" r:id="rId190" display="http://abs.twimg.com/images/themes/theme1/bg.png"/>
    <hyperlink ref="AU78" r:id="rId191" display="http://abs.twimg.com/images/themes/theme1/bg.png"/>
    <hyperlink ref="AU80" r:id="rId192" display="http://abs.twimg.com/images/themes/theme3/bg.gif"/>
    <hyperlink ref="AU81" r:id="rId193" display="http://abs.twimg.com/images/themes/theme5/bg.gif"/>
    <hyperlink ref="AU82" r:id="rId194" display="http://abs.twimg.com/images/themes/theme15/bg.png"/>
    <hyperlink ref="AU83" r:id="rId195" display="http://abs.twimg.com/images/themes/theme1/bg.png"/>
    <hyperlink ref="AU84" r:id="rId196" display="http://abs.twimg.com/images/themes/theme1/bg.png"/>
    <hyperlink ref="AU85" r:id="rId197" display="http://abs.twimg.com/images/themes/theme1/bg.png"/>
    <hyperlink ref="AU86" r:id="rId198" display="http://abs.twimg.com/images/themes/theme1/bg.png"/>
    <hyperlink ref="AU87" r:id="rId199" display="http://abs.twimg.com/images/themes/theme1/bg.png"/>
    <hyperlink ref="AU88" r:id="rId200" display="http://abs.twimg.com/images/themes/theme1/bg.png"/>
    <hyperlink ref="F3" r:id="rId201" display="http://pbs.twimg.com/profile_images/1027555025726271488/p98X8m7B_normal.jpg"/>
    <hyperlink ref="F4" r:id="rId202" display="http://pbs.twimg.com/profile_images/929226058/logo_normal.png"/>
    <hyperlink ref="F5" r:id="rId203" display="http://pbs.twimg.com/profile_images/1121413429326118912/LuCPx8ek_normal.jpg"/>
    <hyperlink ref="F6" r:id="rId204" display="http://pbs.twimg.com/profile_images/568893433775812608/8TNg4DQm_normal.png"/>
    <hyperlink ref="F7" r:id="rId205" display="http://pbs.twimg.com/profile_images/899808191231471622/1nPti07A_normal.jpg"/>
    <hyperlink ref="F8" r:id="rId206" display="http://pbs.twimg.com/profile_images/730121116182667264/usjilwRn_normal.jpg"/>
    <hyperlink ref="F9" r:id="rId207" display="http://pbs.twimg.com/profile_images/968949620863746048/djX7ERO4_normal.jpg"/>
    <hyperlink ref="F10" r:id="rId208" display="http://pbs.twimg.com/profile_images/783725514464698368/gLovwC4e_normal.jpg"/>
    <hyperlink ref="F11" r:id="rId209" display="http://pbs.twimg.com/profile_images/718904169105530880/cQNFIJYp_normal.jpg"/>
    <hyperlink ref="F12" r:id="rId210" display="http://pbs.twimg.com/profile_images/1051828226660524033/EkBtza3__normal.jpg"/>
    <hyperlink ref="F13" r:id="rId211" display="http://pbs.twimg.com/profile_images/1061545613353869315/YcFrSO8g_normal.jpg"/>
    <hyperlink ref="F14" r:id="rId212" display="http://pbs.twimg.com/profile_images/1130299283767484416/O8kc-z8Q_normal.jpg"/>
    <hyperlink ref="F15" r:id="rId213" display="http://pbs.twimg.com/profile_images/783725199812243457/_oF2-lT2_normal.jpg"/>
    <hyperlink ref="F16" r:id="rId214" display="http://pbs.twimg.com/profile_images/904785489630072832/3bT4GuW9_normal.jpg"/>
    <hyperlink ref="F17" r:id="rId215" display="http://pbs.twimg.com/profile_images/892812042792566785/aCAQLhQr_normal.jpg"/>
    <hyperlink ref="F18" r:id="rId216" display="http://pbs.twimg.com/profile_images/1043966395921444866/dNKpt2UI_normal.jpg"/>
    <hyperlink ref="F19" r:id="rId217" display="http://pbs.twimg.com/profile_images/1033678414077669376/4DwEQZIi_normal.jpg"/>
    <hyperlink ref="F20" r:id="rId218" display="http://pbs.twimg.com/profile_images/1120737776020918272/aVEDXABc_normal.jpg"/>
    <hyperlink ref="F21" r:id="rId219" display="http://pbs.twimg.com/profile_images/909005228778725376/-j_kpowy_normal.jpg"/>
    <hyperlink ref="F22" r:id="rId220" display="http://pbs.twimg.com/profile_images/1136022564503994368/DYkynSy__normal.jpg"/>
    <hyperlink ref="F23" r:id="rId221" display="http://pbs.twimg.com/profile_images/1121542182584893440/0TvG8WXj_normal.jpg"/>
    <hyperlink ref="F24" r:id="rId222" display="http://pbs.twimg.com/profile_images/917169295519444992/5Dm1cIiY_normal.jpg"/>
    <hyperlink ref="F25" r:id="rId223" display="http://pbs.twimg.com/profile_images/905149991332831232/kaeIBpUZ_normal.jpg"/>
    <hyperlink ref="F26" r:id="rId224" display="http://pbs.twimg.com/profile_images/1081200909357645825/avAofQXu_normal.jpg"/>
    <hyperlink ref="F27" r:id="rId225" display="http://pbs.twimg.com/profile_images/1068289707870547968/AIFytT5S_normal.jpg"/>
    <hyperlink ref="F28" r:id="rId226" display="http://pbs.twimg.com/profile_images/966096818797871106/4LnjR0Q1_normal.jpg"/>
    <hyperlink ref="F29" r:id="rId227" display="http://pbs.twimg.com/profile_images/1116891961242337280/i6bJwa1w_normal.jpg"/>
    <hyperlink ref="F30" r:id="rId228" display="http://pbs.twimg.com/profile_images/1015581831641620480/L-k1GXmG_normal.jpg"/>
    <hyperlink ref="F31" r:id="rId229" display="http://pbs.twimg.com/profile_images/1825299861/IMG_2180_normal.JPG"/>
    <hyperlink ref="F32" r:id="rId230" display="http://pbs.twimg.com/profile_images/974117977099444224/SlvEOV8-_normal.jpg"/>
    <hyperlink ref="F33" r:id="rId231" display="http://pbs.twimg.com/profile_images/3030188611/2b83b09b10ef052dec2424c4ad037ea3_normal.jpeg"/>
    <hyperlink ref="F34" r:id="rId232" display="http://pbs.twimg.com/profile_images/1111212527806005248/3rz2z0nx_normal.jpg"/>
    <hyperlink ref="F35" r:id="rId233" display="http://pbs.twimg.com/profile_images/661974734096039936/9OXx0hfX_normal.jpg"/>
    <hyperlink ref="F36" r:id="rId234" display="http://pbs.twimg.com/profile_images/1063139971891048448/QSO9BNVr_normal.jpg"/>
    <hyperlink ref="F37" r:id="rId235" display="http://pbs.twimg.com/profile_images/1124310264764039168/fx2zeEbq_normal.png"/>
    <hyperlink ref="F38" r:id="rId236" display="http://pbs.twimg.com/profile_images/1065662047021658112/HWuAjtEy_normal.jpg"/>
    <hyperlink ref="F39" r:id="rId237" display="http://abs.twimg.com/sticky/default_profile_images/default_profile_normal.png"/>
    <hyperlink ref="F40" r:id="rId238" display="http://pbs.twimg.com/profile_images/1083828547276468224/QvSQYBj-_normal.jpg"/>
    <hyperlink ref="F41" r:id="rId239" display="http://pbs.twimg.com/profile_images/2123487216/Rick._normal.jpeg"/>
    <hyperlink ref="F42" r:id="rId240" display="http://pbs.twimg.com/profile_images/705628134448635904/-rDba4DR_normal.jpg"/>
    <hyperlink ref="F43" r:id="rId241" display="http://pbs.twimg.com/profile_images/1122271386565611520/3jN5AD-g_normal.png"/>
    <hyperlink ref="F44" r:id="rId242" display="http://pbs.twimg.com/profile_images/1121692412013756416/qDPMxLKF_normal.jpg"/>
    <hyperlink ref="F45" r:id="rId243" display="http://pbs.twimg.com/profile_images/1124091972208287744/9gof1gFD_normal.jpg"/>
    <hyperlink ref="F46" r:id="rId244" display="http://pbs.twimg.com/profile_images/1072311507730472960/HskUvjAQ_normal.jpg"/>
    <hyperlink ref="F47" r:id="rId245" display="http://pbs.twimg.com/profile_images/819465264991502336/8HHJhr4Z_normal.jpg"/>
    <hyperlink ref="F48" r:id="rId246" display="http://pbs.twimg.com/profile_images/3214904377/749b6468c3ee05ae205149b94090f59c_normal.jpeg"/>
    <hyperlink ref="F49" r:id="rId247" display="http://pbs.twimg.com/profile_images/1059845845846188034/JAI7qqqT_normal.jpg"/>
    <hyperlink ref="F50" r:id="rId248" display="http://pbs.twimg.com/profile_images/730719786481504256/2-0f-oYd_normal.jpg"/>
    <hyperlink ref="F51" r:id="rId249" display="http://pbs.twimg.com/profile_images/1088486226200592391/UeGPW92G_normal.jpg"/>
    <hyperlink ref="F52" r:id="rId250" display="http://pbs.twimg.com/profile_images/913910602522796032/-jcG1AFM_normal.jpg"/>
    <hyperlink ref="F53" r:id="rId251" display="http://pbs.twimg.com/profile_images/909997382233767936/s3z0uDDN_normal.jpg"/>
    <hyperlink ref="F54" r:id="rId252" display="http://pbs.twimg.com/profile_images/971534440890482689/ix4srmZp_normal.jpg"/>
    <hyperlink ref="F55" r:id="rId253" display="http://pbs.twimg.com/profile_images/989761544169836545/DgVwalCc_normal.jpg"/>
    <hyperlink ref="F56" r:id="rId254" display="http://pbs.twimg.com/profile_images/973676670476468225/8exDPwlD_normal.jpg"/>
    <hyperlink ref="F57" r:id="rId255" display="http://pbs.twimg.com/profile_images/1102650768836972547/YRWbwDlP_normal.png"/>
    <hyperlink ref="F58" r:id="rId256" display="http://pbs.twimg.com/profile_images/1138163818243272705/tWASKJ4u_normal.jpg"/>
    <hyperlink ref="F59" r:id="rId257" display="http://pbs.twimg.com/profile_images/695972532839698432/M1SJZZwx_normal.jpg"/>
    <hyperlink ref="F60" r:id="rId258" display="http://pbs.twimg.com/profile_images/968880480962654209/rwV32z_t_normal.jpg"/>
    <hyperlink ref="F61" r:id="rId259" display="http://pbs.twimg.com/profile_images/1115592899456978944/QB8ZwSXo_normal.jpg"/>
    <hyperlink ref="F62" r:id="rId260" display="http://pbs.twimg.com/profile_images/1666851836/CBWBiophoto_normal.jpg"/>
    <hyperlink ref="F63" r:id="rId261" display="http://pbs.twimg.com/profile_images/883409171722379264/u8feUWWC_normal.jpg"/>
    <hyperlink ref="F64" r:id="rId262" display="http://pbs.twimg.com/profile_images/1103717760612425734/f2LDbPz7_normal.jpg"/>
    <hyperlink ref="F65" r:id="rId263" display="http://pbs.twimg.com/profile_images/812983483618435072/4KlmbygU_normal.jpg"/>
    <hyperlink ref="F66" r:id="rId264" display="http://pbs.twimg.com/profile_images/1133126297939353602/L3Sbbkua_normal.png"/>
    <hyperlink ref="F67" r:id="rId265" display="http://pbs.twimg.com/profile_images/3068037763/aacc5bcac99695addf83ff96a705dbd7_normal.png"/>
    <hyperlink ref="F68" r:id="rId266" display="http://pbs.twimg.com/profile_images/891568336097734656/aImFCzRQ_normal.jpg"/>
    <hyperlink ref="F69" r:id="rId267" display="http://pbs.twimg.com/profile_images/1021824521827954688/yWzNRFnc_normal.jpg"/>
    <hyperlink ref="F70" r:id="rId268" display="http://pbs.twimg.com/profile_images/425630227172036608/IC_V5y3W_normal.jpeg"/>
    <hyperlink ref="F71" r:id="rId269" display="http://pbs.twimg.com/profile_images/1111499334342922240/850sORNr_normal.png"/>
    <hyperlink ref="F72" r:id="rId270" display="http://pbs.twimg.com/profile_images/768848454168829956/oMsLnAVK_normal.jpg"/>
    <hyperlink ref="F73" r:id="rId271" display="http://pbs.twimg.com/profile_images/871814957716742144/gjBIqgTc_normal.jpg"/>
    <hyperlink ref="F74" r:id="rId272" display="http://pbs.twimg.com/profile_images/905046801186676736/dVNUR90f_normal.jpg"/>
    <hyperlink ref="F75" r:id="rId273" display="http://pbs.twimg.com/profile_images/1006569375057395712/bx2OKqFB_normal.jpg"/>
    <hyperlink ref="F76" r:id="rId274" display="http://pbs.twimg.com/profile_images/1048038250986659841/YYGf_mhq_normal.jpg"/>
    <hyperlink ref="F77" r:id="rId275" display="http://pbs.twimg.com/profile_images/559168260080279552/joCwWdNK_normal.jpeg"/>
    <hyperlink ref="F78" r:id="rId276" display="http://pbs.twimg.com/profile_images/477817259524882433/K1cOKGFh_normal.jpeg"/>
    <hyperlink ref="F79" r:id="rId277" display="http://pbs.twimg.com/profile_images/1025044980346368001/MBkRIZDw_normal.jpg"/>
    <hyperlink ref="F80" r:id="rId278" display="http://pbs.twimg.com/profile_images/979921435702554625/1V8B7xJx_normal.jpg"/>
    <hyperlink ref="F81" r:id="rId279" display="http://pbs.twimg.com/profile_images/612192935220674560/v16_AAg2_normal.jpg"/>
    <hyperlink ref="F82" r:id="rId280" display="http://pbs.twimg.com/profile_images/3684101540/aac7ce7ce9f0964f1713a7203cc09424_normal.jpeg"/>
    <hyperlink ref="F83" r:id="rId281" display="http://pbs.twimg.com/profile_images/560067184538288128/RoWTJu46_normal.jpeg"/>
    <hyperlink ref="F84" r:id="rId282" display="http://pbs.twimg.com/profile_images/935312866378334208/F9OGv8Ff_normal.jpg"/>
    <hyperlink ref="F85" r:id="rId283" display="http://pbs.twimg.com/profile_images/874323705341587456/1kY53lVb_normal.jpg"/>
    <hyperlink ref="F86" r:id="rId284" display="http://pbs.twimg.com/profile_images/1051912108147847168/TCxECMip_normal.jpg"/>
    <hyperlink ref="F87" r:id="rId285" display="http://pbs.twimg.com/profile_images/378800000714057269/548b3b661318be2561f6407c021dad3d_normal.jpeg"/>
    <hyperlink ref="F88" r:id="rId286" display="http://pbs.twimg.com/profile_images/1036060996400545792/PGIj8W-j_normal.jpg"/>
    <hyperlink ref="F89" r:id="rId287" display="http://pbs.twimg.com/profile_images/1130497468439810048/gENlEZc7_normal.jpg"/>
    <hyperlink ref="F90" r:id="rId288" display="http://pbs.twimg.com/profile_images/1134986836810588160/3_iFnLPd_normal.jpg"/>
    <hyperlink ref="F91" r:id="rId289" display="http://pbs.twimg.com/profile_images/1121863936708698112/QhwQOMiu_normal.jpg"/>
    <hyperlink ref="AX3" r:id="rId290" display="https://twitter.com/natlcannafest"/>
    <hyperlink ref="AX4" r:id="rId291" display="https://twitter.com/dcbrau"/>
    <hyperlink ref="AX5" r:id="rId292" display="https://twitter.com/cannabisbull"/>
    <hyperlink ref="AX6" r:id="rId293" display="https://twitter.com/steephilllab"/>
    <hyperlink ref="AX7" r:id="rId294" display="https://twitter.com/saysjimi"/>
    <hyperlink ref="AX8" r:id="rId295" display="https://twitter.com/arcviewgroup"/>
    <hyperlink ref="AX9" r:id="rId296" display="https://twitter.com/greenflwrmedia"/>
    <hyperlink ref="AX10" r:id="rId297" display="https://twitter.com/harborside_sj"/>
    <hyperlink ref="AX11" r:id="rId298" display="https://twitter.com/alexhalperin"/>
    <hyperlink ref="AX12" r:id="rId299" display="https://twitter.com/donnyshell"/>
    <hyperlink ref="AX13" r:id="rId300" display="https://twitter.com/weedweeknews"/>
    <hyperlink ref="AX14" r:id="rId301" display="https://twitter.com/stevedeangelo"/>
    <hyperlink ref="AX15" r:id="rId302" display="https://twitter.com/harborside_oak"/>
    <hyperlink ref="AX16" r:id="rId303" display="https://twitter.com/davis58g"/>
    <hyperlink ref="AX17" r:id="rId304" display="https://twitter.com/a2la_"/>
    <hyperlink ref="AX18" r:id="rId305" display="https://twitter.com/cannascicon"/>
    <hyperlink ref="AX19" r:id="rId306" display="https://twitter.com/thabisokr"/>
    <hyperlink ref="AX20" r:id="rId307" display="https://twitter.com/ramage_michael"/>
    <hyperlink ref="AX21" r:id="rId308" display="https://twitter.com/robbinsgroupllc"/>
    <hyperlink ref="AX22" r:id="rId309" display="https://twitter.com/michael18776057"/>
    <hyperlink ref="AX23" r:id="rId310" display="https://twitter.com/stephan70943560"/>
    <hyperlink ref="AX24" r:id="rId311" display="https://twitter.com/sharonaleh"/>
    <hyperlink ref="AX25" r:id="rId312" display="https://twitter.com/christine_dantz"/>
    <hyperlink ref="AX26" r:id="rId313" display="https://twitter.com/dave_blazin"/>
    <hyperlink ref="AX27" r:id="rId314" display="https://twitter.com/dvibz"/>
    <hyperlink ref="AX28" r:id="rId315" display="https://twitter.com/mycannatherapy"/>
    <hyperlink ref="AX29" r:id="rId316" display="https://twitter.com/burnadanilo"/>
    <hyperlink ref="AX30" r:id="rId317" display="https://twitter.com/slimedy_lfc"/>
    <hyperlink ref="AX31" r:id="rId318" display="https://twitter.com/mennasesto"/>
    <hyperlink ref="AX32" r:id="rId319" display="https://twitter.com/vapospy"/>
    <hyperlink ref="AX33" r:id="rId320" display="https://twitter.com/kevin14070"/>
    <hyperlink ref="AX34" r:id="rId321" display="https://twitter.com/spitfire0214"/>
    <hyperlink ref="AX35" r:id="rId322" display="https://twitter.com/teslamarbrand"/>
    <hyperlink ref="AX36" r:id="rId323" display="https://twitter.com/bleeding4kansas"/>
    <hyperlink ref="AX37" r:id="rId324" display="https://twitter.com/abvishnubi"/>
    <hyperlink ref="AX38" r:id="rId325" display="https://twitter.com/boygiuly"/>
    <hyperlink ref="AX39" r:id="rId326" display="https://twitter.com/hotel25360678"/>
    <hyperlink ref="AX40" r:id="rId327" display="https://twitter.com/420linksuk"/>
    <hyperlink ref="AX41" r:id="rId328" display="https://twitter.com/rickoehn"/>
    <hyperlink ref="AX42" r:id="rId329" display="https://twitter.com/aglsoundprod"/>
    <hyperlink ref="AX43" r:id="rId330" display="https://twitter.com/gearendo"/>
    <hyperlink ref="AX44" r:id="rId331" display="https://twitter.com/agold420"/>
    <hyperlink ref="AX45" r:id="rId332" display="https://twitter.com/greengoldfarm1"/>
    <hyperlink ref="AX46" r:id="rId333" display="https://twitter.com/necannabiswatch"/>
    <hyperlink ref="AX47" r:id="rId334" display="https://twitter.com/maven4_michelle"/>
    <hyperlink ref="AX48" r:id="rId335" display="https://twitter.com/spucky117"/>
    <hyperlink ref="AX49" r:id="rId336" display="https://twitter.com/cannabisxpose"/>
    <hyperlink ref="AX50" r:id="rId337" display="https://twitter.com/lilolep"/>
    <hyperlink ref="AX51" r:id="rId338" display="https://twitter.com/hidde_plntrm"/>
    <hyperlink ref="AX52" r:id="rId339" display="https://twitter.com/beardedgreenly"/>
    <hyperlink ref="AX53" r:id="rId340" display="https://twitter.com/wercshoplabs"/>
    <hyperlink ref="AX54" r:id="rId341" display="https://twitter.com/edrosenthal"/>
    <hyperlink ref="AX55" r:id="rId342" display="https://twitter.com/danalarsen"/>
    <hyperlink ref="AX56" r:id="rId343" display="https://twitter.com/dsutton1986"/>
    <hyperlink ref="AX57" r:id="rId344" display="https://twitter.com/thcaptainhooter"/>
    <hyperlink ref="AX58" r:id="rId345" display="https://twitter.com/sourcing_guru"/>
    <hyperlink ref="AX59" r:id="rId346" display="https://twitter.com/topshelfgrower"/>
    <hyperlink ref="AX60" r:id="rId347" display="https://twitter.com/vocnederland"/>
    <hyperlink ref="AX61" r:id="rId348" display="https://twitter.com/billgri"/>
    <hyperlink ref="AX62" r:id="rId349" display="https://twitter.com/cccc5"/>
    <hyperlink ref="AX63" r:id="rId350" display="https://twitter.com/jasonk_infocast"/>
    <hyperlink ref="AX64" r:id="rId351" display="https://twitter.com/pharma_factory"/>
    <hyperlink ref="AX65" r:id="rId352" display="https://twitter.com/drajbarboza"/>
    <hyperlink ref="AX66" r:id="rId353" display="https://twitter.com/auntzeldas"/>
    <hyperlink ref="AX67" r:id="rId354" display="https://twitter.com/iriegenetics"/>
    <hyperlink ref="AX68" r:id="rId355" display="https://twitter.com/moganyanick"/>
    <hyperlink ref="AX69" r:id="rId356" display="https://twitter.com/potads_ml"/>
    <hyperlink ref="AX70" r:id="rId357" display="https://twitter.com/norstackk"/>
    <hyperlink ref="AX71" r:id="rId358" display="https://twitter.com/wheretobuyvapes"/>
    <hyperlink ref="AX72" r:id="rId359" display="https://twitter.com/weedinzone"/>
    <hyperlink ref="AX73" r:id="rId360" display="https://twitter.com/fivezerotrees"/>
    <hyperlink ref="AX74" r:id="rId361" display="https://twitter.com/zenhydro_social"/>
    <hyperlink ref="AX75" r:id="rId362" display="https://twitter.com/emeraldzoo"/>
    <hyperlink ref="AX76" r:id="rId363" display="https://twitter.com/iwontoday"/>
    <hyperlink ref="AX77" r:id="rId364" display="https://twitter.com/heathergascon"/>
    <hyperlink ref="AX78" r:id="rId365" display="https://twitter.com/henrycabana"/>
    <hyperlink ref="AX79" r:id="rId366" display="https://twitter.com/migo10433713"/>
    <hyperlink ref="AX80" r:id="rId367" display="https://twitter.com/odandydoo"/>
    <hyperlink ref="AX81" r:id="rId368" display="https://twitter.com/cannabisrael"/>
    <hyperlink ref="AX82" r:id="rId369" display="https://twitter.com/pribblization"/>
    <hyperlink ref="AX83" r:id="rId370" display="https://twitter.com/gfyhpodcast"/>
    <hyperlink ref="AX84" r:id="rId371" display="https://twitter.com/godzmazter"/>
    <hyperlink ref="AX85" r:id="rId372" display="https://twitter.com/rosinstein"/>
    <hyperlink ref="AX86" r:id="rId373" display="https://twitter.com/adavidreynolds"/>
    <hyperlink ref="AX87" r:id="rId374" display="https://twitter.com/monkeymasuda"/>
    <hyperlink ref="AX88" r:id="rId375" display="https://twitter.com/thecannachronic"/>
    <hyperlink ref="AX89" r:id="rId376" display="https://twitter.com/cannektme"/>
    <hyperlink ref="AX90" r:id="rId377" display="https://twitter.com/cannabijesus"/>
    <hyperlink ref="AX91" r:id="rId378" display="https://twitter.com/mcannabeing"/>
  </hyperlinks>
  <printOptions/>
  <pageMargins left="0.7" right="0.7" top="0.75" bottom="0.75" header="0.3" footer="0.3"/>
  <pageSetup horizontalDpi="600" verticalDpi="600" orientation="portrait" r:id="rId382"/>
  <legacyDrawing r:id="rId380"/>
  <tableParts>
    <tablePart r:id="rId3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1288</v>
      </c>
      <c r="Z2" s="13" t="s">
        <v>1298</v>
      </c>
      <c r="AA2" s="13" t="s">
        <v>1318</v>
      </c>
      <c r="AB2" s="13" t="s">
        <v>1343</v>
      </c>
      <c r="AC2" s="13" t="s">
        <v>1383</v>
      </c>
      <c r="AD2" s="13" t="s">
        <v>1403</v>
      </c>
      <c r="AE2" s="13" t="s">
        <v>1406</v>
      </c>
      <c r="AF2" s="13" t="s">
        <v>1420</v>
      </c>
      <c r="AG2" s="117" t="s">
        <v>1596</v>
      </c>
      <c r="AH2" s="117" t="s">
        <v>1597</v>
      </c>
      <c r="AI2" s="117" t="s">
        <v>1598</v>
      </c>
      <c r="AJ2" s="117" t="s">
        <v>1599</v>
      </c>
      <c r="AK2" s="117" t="s">
        <v>1600</v>
      </c>
      <c r="AL2" s="117" t="s">
        <v>1601</v>
      </c>
      <c r="AM2" s="117" t="s">
        <v>1602</v>
      </c>
      <c r="AN2" s="117" t="s">
        <v>1603</v>
      </c>
      <c r="AO2" s="117" t="s">
        <v>1606</v>
      </c>
    </row>
    <row r="3" spans="1:41" ht="15">
      <c r="A3" s="87" t="s">
        <v>1247</v>
      </c>
      <c r="B3" s="65" t="s">
        <v>1254</v>
      </c>
      <c r="C3" s="65" t="s">
        <v>56</v>
      </c>
      <c r="D3" s="103"/>
      <c r="E3" s="102"/>
      <c r="F3" s="104" t="s">
        <v>1660</v>
      </c>
      <c r="G3" s="105"/>
      <c r="H3" s="105"/>
      <c r="I3" s="106">
        <v>3</v>
      </c>
      <c r="J3" s="107"/>
      <c r="K3" s="48">
        <v>43</v>
      </c>
      <c r="L3" s="48">
        <v>71</v>
      </c>
      <c r="M3" s="48">
        <v>18</v>
      </c>
      <c r="N3" s="48">
        <v>89</v>
      </c>
      <c r="O3" s="48">
        <v>6</v>
      </c>
      <c r="P3" s="49">
        <v>0.013333333333333334</v>
      </c>
      <c r="Q3" s="49">
        <v>0.02631578947368421</v>
      </c>
      <c r="R3" s="48">
        <v>1</v>
      </c>
      <c r="S3" s="48">
        <v>0</v>
      </c>
      <c r="T3" s="48">
        <v>43</v>
      </c>
      <c r="U3" s="48">
        <v>89</v>
      </c>
      <c r="V3" s="48">
        <v>2</v>
      </c>
      <c r="W3" s="49">
        <v>1.872363</v>
      </c>
      <c r="X3" s="49">
        <v>0.042081949058693245</v>
      </c>
      <c r="Y3" s="78" t="s">
        <v>1289</v>
      </c>
      <c r="Z3" s="78" t="s">
        <v>1299</v>
      </c>
      <c r="AA3" s="78" t="s">
        <v>1319</v>
      </c>
      <c r="AB3" s="84" t="s">
        <v>1344</v>
      </c>
      <c r="AC3" s="84" t="s">
        <v>1384</v>
      </c>
      <c r="AD3" s="84" t="s">
        <v>1404</v>
      </c>
      <c r="AE3" s="84" t="s">
        <v>1407</v>
      </c>
      <c r="AF3" s="84" t="s">
        <v>1421</v>
      </c>
      <c r="AG3" s="120">
        <v>32</v>
      </c>
      <c r="AH3" s="123">
        <v>3.5049288061336252</v>
      </c>
      <c r="AI3" s="120">
        <v>5</v>
      </c>
      <c r="AJ3" s="123">
        <v>0.547645125958379</v>
      </c>
      <c r="AK3" s="120">
        <v>0</v>
      </c>
      <c r="AL3" s="123">
        <v>0</v>
      </c>
      <c r="AM3" s="120">
        <v>876</v>
      </c>
      <c r="AN3" s="123">
        <v>95.947426067908</v>
      </c>
      <c r="AO3" s="120">
        <v>913</v>
      </c>
    </row>
    <row r="4" spans="1:41" ht="15">
      <c r="A4" s="87" t="s">
        <v>1248</v>
      </c>
      <c r="B4" s="65" t="s">
        <v>1255</v>
      </c>
      <c r="C4" s="65" t="s">
        <v>56</v>
      </c>
      <c r="D4" s="109"/>
      <c r="E4" s="108"/>
      <c r="F4" s="110" t="s">
        <v>1248</v>
      </c>
      <c r="G4" s="111"/>
      <c r="H4" s="111"/>
      <c r="I4" s="112">
        <v>4</v>
      </c>
      <c r="J4" s="113"/>
      <c r="K4" s="48">
        <v>20</v>
      </c>
      <c r="L4" s="48">
        <v>19</v>
      </c>
      <c r="M4" s="48">
        <v>0</v>
      </c>
      <c r="N4" s="48">
        <v>19</v>
      </c>
      <c r="O4" s="48">
        <v>0</v>
      </c>
      <c r="P4" s="49">
        <v>0</v>
      </c>
      <c r="Q4" s="49">
        <v>0</v>
      </c>
      <c r="R4" s="48">
        <v>1</v>
      </c>
      <c r="S4" s="48">
        <v>0</v>
      </c>
      <c r="T4" s="48">
        <v>20</v>
      </c>
      <c r="U4" s="48">
        <v>19</v>
      </c>
      <c r="V4" s="48">
        <v>2</v>
      </c>
      <c r="W4" s="49">
        <v>1.805</v>
      </c>
      <c r="X4" s="49">
        <v>0.05</v>
      </c>
      <c r="Y4" s="78"/>
      <c r="Z4" s="78"/>
      <c r="AA4" s="78"/>
      <c r="AB4" s="84" t="s">
        <v>558</v>
      </c>
      <c r="AC4" s="84" t="s">
        <v>558</v>
      </c>
      <c r="AD4" s="84" t="s">
        <v>300</v>
      </c>
      <c r="AE4" s="84" t="s">
        <v>1408</v>
      </c>
      <c r="AF4" s="84" t="s">
        <v>1422</v>
      </c>
      <c r="AG4" s="120">
        <v>2</v>
      </c>
      <c r="AH4" s="123">
        <v>5.405405405405405</v>
      </c>
      <c r="AI4" s="120">
        <v>0</v>
      </c>
      <c r="AJ4" s="123">
        <v>0</v>
      </c>
      <c r="AK4" s="120">
        <v>0</v>
      </c>
      <c r="AL4" s="123">
        <v>0</v>
      </c>
      <c r="AM4" s="120">
        <v>35</v>
      </c>
      <c r="AN4" s="123">
        <v>94.5945945945946</v>
      </c>
      <c r="AO4" s="120">
        <v>37</v>
      </c>
    </row>
    <row r="5" spans="1:41" ht="15">
      <c r="A5" s="87" t="s">
        <v>1249</v>
      </c>
      <c r="B5" s="65" t="s">
        <v>1256</v>
      </c>
      <c r="C5" s="65" t="s">
        <v>56</v>
      </c>
      <c r="D5" s="109"/>
      <c r="E5" s="108"/>
      <c r="F5" s="110" t="s">
        <v>1661</v>
      </c>
      <c r="G5" s="111"/>
      <c r="H5" s="111"/>
      <c r="I5" s="112">
        <v>5</v>
      </c>
      <c r="J5" s="113"/>
      <c r="K5" s="48">
        <v>11</v>
      </c>
      <c r="L5" s="48">
        <v>38</v>
      </c>
      <c r="M5" s="48">
        <v>0</v>
      </c>
      <c r="N5" s="48">
        <v>38</v>
      </c>
      <c r="O5" s="48">
        <v>0</v>
      </c>
      <c r="P5" s="49">
        <v>0.11764705882352941</v>
      </c>
      <c r="Q5" s="49">
        <v>0.21052631578947367</v>
      </c>
      <c r="R5" s="48">
        <v>1</v>
      </c>
      <c r="S5" s="48">
        <v>0</v>
      </c>
      <c r="T5" s="48">
        <v>11</v>
      </c>
      <c r="U5" s="48">
        <v>38</v>
      </c>
      <c r="V5" s="48">
        <v>2</v>
      </c>
      <c r="W5" s="49">
        <v>1.256198</v>
      </c>
      <c r="X5" s="49">
        <v>0.34545454545454546</v>
      </c>
      <c r="Y5" s="78"/>
      <c r="Z5" s="78"/>
      <c r="AA5" s="78"/>
      <c r="AB5" s="84" t="s">
        <v>1345</v>
      </c>
      <c r="AC5" s="84" t="s">
        <v>1385</v>
      </c>
      <c r="AD5" s="84" t="s">
        <v>1405</v>
      </c>
      <c r="AE5" s="84" t="s">
        <v>1409</v>
      </c>
      <c r="AF5" s="84" t="s">
        <v>1423</v>
      </c>
      <c r="AG5" s="120">
        <v>0</v>
      </c>
      <c r="AH5" s="123">
        <v>0</v>
      </c>
      <c r="AI5" s="120">
        <v>0</v>
      </c>
      <c r="AJ5" s="123">
        <v>0</v>
      </c>
      <c r="AK5" s="120">
        <v>0</v>
      </c>
      <c r="AL5" s="123">
        <v>0</v>
      </c>
      <c r="AM5" s="120">
        <v>60</v>
      </c>
      <c r="AN5" s="123">
        <v>100</v>
      </c>
      <c r="AO5" s="120">
        <v>60</v>
      </c>
    </row>
    <row r="6" spans="1:41" ht="15">
      <c r="A6" s="87" t="s">
        <v>1250</v>
      </c>
      <c r="B6" s="65" t="s">
        <v>1257</v>
      </c>
      <c r="C6" s="65" t="s">
        <v>56</v>
      </c>
      <c r="D6" s="109"/>
      <c r="E6" s="108"/>
      <c r="F6" s="110" t="s">
        <v>1662</v>
      </c>
      <c r="G6" s="111"/>
      <c r="H6" s="111"/>
      <c r="I6" s="112">
        <v>6</v>
      </c>
      <c r="J6" s="113"/>
      <c r="K6" s="48">
        <v>10</v>
      </c>
      <c r="L6" s="48">
        <v>16</v>
      </c>
      <c r="M6" s="48">
        <v>0</v>
      </c>
      <c r="N6" s="48">
        <v>16</v>
      </c>
      <c r="O6" s="48">
        <v>0</v>
      </c>
      <c r="P6" s="49">
        <v>0</v>
      </c>
      <c r="Q6" s="49">
        <v>0</v>
      </c>
      <c r="R6" s="48">
        <v>1</v>
      </c>
      <c r="S6" s="48">
        <v>0</v>
      </c>
      <c r="T6" s="48">
        <v>10</v>
      </c>
      <c r="U6" s="48">
        <v>16</v>
      </c>
      <c r="V6" s="48">
        <v>2</v>
      </c>
      <c r="W6" s="49">
        <v>1.48</v>
      </c>
      <c r="X6" s="49">
        <v>0.17777777777777778</v>
      </c>
      <c r="Y6" s="78" t="s">
        <v>344</v>
      </c>
      <c r="Z6" s="78" t="s">
        <v>357</v>
      </c>
      <c r="AA6" s="78"/>
      <c r="AB6" s="84" t="s">
        <v>1346</v>
      </c>
      <c r="AC6" s="84" t="s">
        <v>1386</v>
      </c>
      <c r="AD6" s="84" t="s">
        <v>273</v>
      </c>
      <c r="AE6" s="84" t="s">
        <v>1410</v>
      </c>
      <c r="AF6" s="84" t="s">
        <v>1424</v>
      </c>
      <c r="AG6" s="120">
        <v>0</v>
      </c>
      <c r="AH6" s="123">
        <v>0</v>
      </c>
      <c r="AI6" s="120">
        <v>2</v>
      </c>
      <c r="AJ6" s="123">
        <v>6.896551724137931</v>
      </c>
      <c r="AK6" s="120">
        <v>0</v>
      </c>
      <c r="AL6" s="123">
        <v>0</v>
      </c>
      <c r="AM6" s="120">
        <v>27</v>
      </c>
      <c r="AN6" s="123">
        <v>93.10344827586206</v>
      </c>
      <c r="AO6" s="120">
        <v>29</v>
      </c>
    </row>
    <row r="7" spans="1:41" ht="15">
      <c r="A7" s="87" t="s">
        <v>1251</v>
      </c>
      <c r="B7" s="65" t="s">
        <v>1258</v>
      </c>
      <c r="C7" s="65" t="s">
        <v>56</v>
      </c>
      <c r="D7" s="109"/>
      <c r="E7" s="108"/>
      <c r="F7" s="110" t="s">
        <v>1251</v>
      </c>
      <c r="G7" s="111"/>
      <c r="H7" s="111"/>
      <c r="I7" s="112">
        <v>7</v>
      </c>
      <c r="J7" s="113"/>
      <c r="K7" s="48">
        <v>2</v>
      </c>
      <c r="L7" s="48">
        <v>1</v>
      </c>
      <c r="M7" s="48">
        <v>0</v>
      </c>
      <c r="N7" s="48">
        <v>1</v>
      </c>
      <c r="O7" s="48">
        <v>0</v>
      </c>
      <c r="P7" s="49">
        <v>0</v>
      </c>
      <c r="Q7" s="49">
        <v>0</v>
      </c>
      <c r="R7" s="48">
        <v>1</v>
      </c>
      <c r="S7" s="48">
        <v>0</v>
      </c>
      <c r="T7" s="48">
        <v>2</v>
      </c>
      <c r="U7" s="48">
        <v>1</v>
      </c>
      <c r="V7" s="48">
        <v>1</v>
      </c>
      <c r="W7" s="49">
        <v>0.5</v>
      </c>
      <c r="X7" s="49">
        <v>0.5</v>
      </c>
      <c r="Y7" s="78"/>
      <c r="Z7" s="78"/>
      <c r="AA7" s="78"/>
      <c r="AB7" s="84" t="s">
        <v>558</v>
      </c>
      <c r="AC7" s="84" t="s">
        <v>558</v>
      </c>
      <c r="AD7" s="84" t="s">
        <v>263</v>
      </c>
      <c r="AE7" s="84" t="s">
        <v>1411</v>
      </c>
      <c r="AF7" s="84" t="s">
        <v>1425</v>
      </c>
      <c r="AG7" s="120">
        <v>0</v>
      </c>
      <c r="AH7" s="123">
        <v>0</v>
      </c>
      <c r="AI7" s="120">
        <v>0</v>
      </c>
      <c r="AJ7" s="123">
        <v>0</v>
      </c>
      <c r="AK7" s="120">
        <v>0</v>
      </c>
      <c r="AL7" s="123">
        <v>0</v>
      </c>
      <c r="AM7" s="120">
        <v>13</v>
      </c>
      <c r="AN7" s="123">
        <v>100</v>
      </c>
      <c r="AO7" s="120">
        <v>13</v>
      </c>
    </row>
    <row r="8" spans="1:41" ht="15">
      <c r="A8" s="87" t="s">
        <v>1252</v>
      </c>
      <c r="B8" s="65" t="s">
        <v>1259</v>
      </c>
      <c r="C8" s="65" t="s">
        <v>56</v>
      </c>
      <c r="D8" s="109"/>
      <c r="E8" s="108"/>
      <c r="F8" s="110" t="s">
        <v>1252</v>
      </c>
      <c r="G8" s="111"/>
      <c r="H8" s="111"/>
      <c r="I8" s="112">
        <v>8</v>
      </c>
      <c r="J8" s="113"/>
      <c r="K8" s="48">
        <v>2</v>
      </c>
      <c r="L8" s="48">
        <v>1</v>
      </c>
      <c r="M8" s="48">
        <v>0</v>
      </c>
      <c r="N8" s="48">
        <v>1</v>
      </c>
      <c r="O8" s="48">
        <v>0</v>
      </c>
      <c r="P8" s="49">
        <v>0</v>
      </c>
      <c r="Q8" s="49">
        <v>0</v>
      </c>
      <c r="R8" s="48">
        <v>1</v>
      </c>
      <c r="S8" s="48">
        <v>0</v>
      </c>
      <c r="T8" s="48">
        <v>2</v>
      </c>
      <c r="U8" s="48">
        <v>1</v>
      </c>
      <c r="V8" s="48">
        <v>1</v>
      </c>
      <c r="W8" s="49">
        <v>0.5</v>
      </c>
      <c r="X8" s="49">
        <v>0.5</v>
      </c>
      <c r="Y8" s="78" t="s">
        <v>343</v>
      </c>
      <c r="Z8" s="78" t="s">
        <v>357</v>
      </c>
      <c r="AA8" s="78"/>
      <c r="AB8" s="84" t="s">
        <v>558</v>
      </c>
      <c r="AC8" s="84" t="s">
        <v>558</v>
      </c>
      <c r="AD8" s="84"/>
      <c r="AE8" s="84" t="s">
        <v>265</v>
      </c>
      <c r="AF8" s="84" t="s">
        <v>1426</v>
      </c>
      <c r="AG8" s="120">
        <v>0</v>
      </c>
      <c r="AH8" s="123">
        <v>0</v>
      </c>
      <c r="AI8" s="120">
        <v>0</v>
      </c>
      <c r="AJ8" s="123">
        <v>0</v>
      </c>
      <c r="AK8" s="120">
        <v>0</v>
      </c>
      <c r="AL8" s="123">
        <v>0</v>
      </c>
      <c r="AM8" s="120">
        <v>19</v>
      </c>
      <c r="AN8" s="123">
        <v>100</v>
      </c>
      <c r="AO8" s="120">
        <v>19</v>
      </c>
    </row>
    <row r="9" spans="1:41" ht="15">
      <c r="A9" s="87" t="s">
        <v>1253</v>
      </c>
      <c r="B9" s="65" t="s">
        <v>1260</v>
      </c>
      <c r="C9" s="65" t="s">
        <v>56</v>
      </c>
      <c r="D9" s="109"/>
      <c r="E9" s="108"/>
      <c r="F9" s="110" t="s">
        <v>1663</v>
      </c>
      <c r="G9" s="111"/>
      <c r="H9" s="111"/>
      <c r="I9" s="112">
        <v>9</v>
      </c>
      <c r="J9" s="113"/>
      <c r="K9" s="48">
        <v>1</v>
      </c>
      <c r="L9" s="48">
        <v>1</v>
      </c>
      <c r="M9" s="48">
        <v>0</v>
      </c>
      <c r="N9" s="48">
        <v>1</v>
      </c>
      <c r="O9" s="48">
        <v>1</v>
      </c>
      <c r="P9" s="49" t="s">
        <v>1607</v>
      </c>
      <c r="Q9" s="49" t="s">
        <v>1607</v>
      </c>
      <c r="R9" s="48">
        <v>1</v>
      </c>
      <c r="S9" s="48">
        <v>1</v>
      </c>
      <c r="T9" s="48">
        <v>1</v>
      </c>
      <c r="U9" s="48">
        <v>1</v>
      </c>
      <c r="V9" s="48">
        <v>0</v>
      </c>
      <c r="W9" s="49">
        <v>0</v>
      </c>
      <c r="X9" s="49" t="s">
        <v>1607</v>
      </c>
      <c r="Y9" s="78" t="s">
        <v>352</v>
      </c>
      <c r="Z9" s="78" t="s">
        <v>357</v>
      </c>
      <c r="AA9" s="78"/>
      <c r="AB9" s="84" t="s">
        <v>1347</v>
      </c>
      <c r="AC9" s="84" t="s">
        <v>558</v>
      </c>
      <c r="AD9" s="84"/>
      <c r="AE9" s="84"/>
      <c r="AF9" s="84" t="s">
        <v>255</v>
      </c>
      <c r="AG9" s="120">
        <v>0</v>
      </c>
      <c r="AH9" s="123">
        <v>0</v>
      </c>
      <c r="AI9" s="120">
        <v>0</v>
      </c>
      <c r="AJ9" s="123">
        <v>0</v>
      </c>
      <c r="AK9" s="120">
        <v>0</v>
      </c>
      <c r="AL9" s="123">
        <v>0</v>
      </c>
      <c r="AM9" s="120">
        <v>13</v>
      </c>
      <c r="AN9" s="123">
        <v>100</v>
      </c>
      <c r="AO9" s="120">
        <v>13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1247</v>
      </c>
      <c r="B2" s="84" t="s">
        <v>264</v>
      </c>
      <c r="C2" s="78">
        <f>VLOOKUP(GroupVertices[[#This Row],[Vertex]],Vertices[],MATCH("ID",Vertices[[#Headers],[Vertex]:[Vertex Content Word Count]],0),FALSE)</f>
        <v>91</v>
      </c>
    </row>
    <row r="3" spans="1:3" ht="15">
      <c r="A3" s="78" t="s">
        <v>1247</v>
      </c>
      <c r="B3" s="84" t="s">
        <v>263</v>
      </c>
      <c r="C3" s="78">
        <f>VLOOKUP(GroupVertices[[#This Row],[Vertex]],Vertices[],MATCH("ID",Vertices[[#Headers],[Vertex]:[Vertex Content Word Count]],0),FALSE)</f>
        <v>21</v>
      </c>
    </row>
    <row r="4" spans="1:3" ht="15">
      <c r="A4" s="78" t="s">
        <v>1247</v>
      </c>
      <c r="B4" s="84" t="s">
        <v>262</v>
      </c>
      <c r="C4" s="78">
        <f>VLOOKUP(GroupVertices[[#This Row],[Vertex]],Vertices[],MATCH("ID",Vertices[[#Headers],[Vertex]:[Vertex Content Word Count]],0),FALSE)</f>
        <v>6</v>
      </c>
    </row>
    <row r="5" spans="1:3" ht="15">
      <c r="A5" s="78" t="s">
        <v>1247</v>
      </c>
      <c r="B5" s="84" t="s">
        <v>261</v>
      </c>
      <c r="C5" s="78">
        <f>VLOOKUP(GroupVertices[[#This Row],[Vertex]],Vertices[],MATCH("ID",Vertices[[#Headers],[Vertex]:[Vertex Content Word Count]],0),FALSE)</f>
        <v>90</v>
      </c>
    </row>
    <row r="6" spans="1:3" ht="15">
      <c r="A6" s="78" t="s">
        <v>1247</v>
      </c>
      <c r="B6" s="84" t="s">
        <v>260</v>
      </c>
      <c r="C6" s="78">
        <f>VLOOKUP(GroupVertices[[#This Row],[Vertex]],Vertices[],MATCH("ID",Vertices[[#Headers],[Vertex]:[Vertex Content Word Count]],0),FALSE)</f>
        <v>89</v>
      </c>
    </row>
    <row r="7" spans="1:3" ht="15">
      <c r="A7" s="78" t="s">
        <v>1247</v>
      </c>
      <c r="B7" s="84" t="s">
        <v>259</v>
      </c>
      <c r="C7" s="78">
        <f>VLOOKUP(GroupVertices[[#This Row],[Vertex]],Vertices[],MATCH("ID",Vertices[[#Headers],[Vertex]:[Vertex Content Word Count]],0),FALSE)</f>
        <v>88</v>
      </c>
    </row>
    <row r="8" spans="1:3" ht="15">
      <c r="A8" s="78" t="s">
        <v>1247</v>
      </c>
      <c r="B8" s="84" t="s">
        <v>258</v>
      </c>
      <c r="C8" s="78">
        <f>VLOOKUP(GroupVertices[[#This Row],[Vertex]],Vertices[],MATCH("ID",Vertices[[#Headers],[Vertex]:[Vertex Content Word Count]],0),FALSE)</f>
        <v>87</v>
      </c>
    </row>
    <row r="9" spans="1:3" ht="15">
      <c r="A9" s="78" t="s">
        <v>1247</v>
      </c>
      <c r="B9" s="84" t="s">
        <v>257</v>
      </c>
      <c r="C9" s="78">
        <f>VLOOKUP(GroupVertices[[#This Row],[Vertex]],Vertices[],MATCH("ID",Vertices[[#Headers],[Vertex]:[Vertex Content Word Count]],0),FALSE)</f>
        <v>86</v>
      </c>
    </row>
    <row r="10" spans="1:3" ht="15">
      <c r="A10" s="78" t="s">
        <v>1247</v>
      </c>
      <c r="B10" s="84" t="s">
        <v>254</v>
      </c>
      <c r="C10" s="78">
        <f>VLOOKUP(GroupVertices[[#This Row],[Vertex]],Vertices[],MATCH("ID",Vertices[[#Headers],[Vertex]:[Vertex Content Word Count]],0),FALSE)</f>
        <v>64</v>
      </c>
    </row>
    <row r="11" spans="1:3" ht="15">
      <c r="A11" s="78" t="s">
        <v>1247</v>
      </c>
      <c r="B11" s="84" t="s">
        <v>253</v>
      </c>
      <c r="C11" s="78">
        <f>VLOOKUP(GroupVertices[[#This Row],[Vertex]],Vertices[],MATCH("ID",Vertices[[#Headers],[Vertex]:[Vertex Content Word Count]],0),FALSE)</f>
        <v>63</v>
      </c>
    </row>
    <row r="12" spans="1:3" ht="15">
      <c r="A12" s="78" t="s">
        <v>1247</v>
      </c>
      <c r="B12" s="84" t="s">
        <v>252</v>
      </c>
      <c r="C12" s="78">
        <f>VLOOKUP(GroupVertices[[#This Row],[Vertex]],Vertices[],MATCH("ID",Vertices[[#Headers],[Vertex]:[Vertex Content Word Count]],0),FALSE)</f>
        <v>62</v>
      </c>
    </row>
    <row r="13" spans="1:3" ht="15">
      <c r="A13" s="78" t="s">
        <v>1247</v>
      </c>
      <c r="B13" s="84" t="s">
        <v>247</v>
      </c>
      <c r="C13" s="78">
        <f>VLOOKUP(GroupVertices[[#This Row],[Vertex]],Vertices[],MATCH("ID",Vertices[[#Headers],[Vertex]:[Vertex Content Word Count]],0),FALSE)</f>
        <v>50</v>
      </c>
    </row>
    <row r="14" spans="1:3" ht="15">
      <c r="A14" s="78" t="s">
        <v>1247</v>
      </c>
      <c r="B14" s="84" t="s">
        <v>246</v>
      </c>
      <c r="C14" s="78">
        <f>VLOOKUP(GroupVertices[[#This Row],[Vertex]],Vertices[],MATCH("ID",Vertices[[#Headers],[Vertex]:[Vertex Content Word Count]],0),FALSE)</f>
        <v>49</v>
      </c>
    </row>
    <row r="15" spans="1:3" ht="15">
      <c r="A15" s="78" t="s">
        <v>1247</v>
      </c>
      <c r="B15" s="84" t="s">
        <v>245</v>
      </c>
      <c r="C15" s="78">
        <f>VLOOKUP(GroupVertices[[#This Row],[Vertex]],Vertices[],MATCH("ID",Vertices[[#Headers],[Vertex]:[Vertex Content Word Count]],0),FALSE)</f>
        <v>48</v>
      </c>
    </row>
    <row r="16" spans="1:3" ht="15">
      <c r="A16" s="78" t="s">
        <v>1247</v>
      </c>
      <c r="B16" s="84" t="s">
        <v>244</v>
      </c>
      <c r="C16" s="78">
        <f>VLOOKUP(GroupVertices[[#This Row],[Vertex]],Vertices[],MATCH("ID",Vertices[[#Headers],[Vertex]:[Vertex Content Word Count]],0),FALSE)</f>
        <v>47</v>
      </c>
    </row>
    <row r="17" spans="1:3" ht="15">
      <c r="A17" s="78" t="s">
        <v>1247</v>
      </c>
      <c r="B17" s="84" t="s">
        <v>243</v>
      </c>
      <c r="C17" s="78">
        <f>VLOOKUP(GroupVertices[[#This Row],[Vertex]],Vertices[],MATCH("ID",Vertices[[#Headers],[Vertex]:[Vertex Content Word Count]],0),FALSE)</f>
        <v>46</v>
      </c>
    </row>
    <row r="18" spans="1:3" ht="15">
      <c r="A18" s="78" t="s">
        <v>1247</v>
      </c>
      <c r="B18" s="84" t="s">
        <v>242</v>
      </c>
      <c r="C18" s="78">
        <f>VLOOKUP(GroupVertices[[#This Row],[Vertex]],Vertices[],MATCH("ID",Vertices[[#Headers],[Vertex]:[Vertex Content Word Count]],0),FALSE)</f>
        <v>45</v>
      </c>
    </row>
    <row r="19" spans="1:3" ht="15">
      <c r="A19" s="78" t="s">
        <v>1247</v>
      </c>
      <c r="B19" s="84" t="s">
        <v>241</v>
      </c>
      <c r="C19" s="78">
        <f>VLOOKUP(GroupVertices[[#This Row],[Vertex]],Vertices[],MATCH("ID",Vertices[[#Headers],[Vertex]:[Vertex Content Word Count]],0),FALSE)</f>
        <v>44</v>
      </c>
    </row>
    <row r="20" spans="1:3" ht="15">
      <c r="A20" s="78" t="s">
        <v>1247</v>
      </c>
      <c r="B20" s="84" t="s">
        <v>240</v>
      </c>
      <c r="C20" s="78">
        <f>VLOOKUP(GroupVertices[[#This Row],[Vertex]],Vertices[],MATCH("ID",Vertices[[#Headers],[Vertex]:[Vertex Content Word Count]],0),FALSE)</f>
        <v>43</v>
      </c>
    </row>
    <row r="21" spans="1:3" ht="15">
      <c r="A21" s="78" t="s">
        <v>1247</v>
      </c>
      <c r="B21" s="84" t="s">
        <v>239</v>
      </c>
      <c r="C21" s="78">
        <f>VLOOKUP(GroupVertices[[#This Row],[Vertex]],Vertices[],MATCH("ID",Vertices[[#Headers],[Vertex]:[Vertex Content Word Count]],0),FALSE)</f>
        <v>42</v>
      </c>
    </row>
    <row r="22" spans="1:3" ht="15">
      <c r="A22" s="78" t="s">
        <v>1247</v>
      </c>
      <c r="B22" s="84" t="s">
        <v>238</v>
      </c>
      <c r="C22" s="78">
        <f>VLOOKUP(GroupVertices[[#This Row],[Vertex]],Vertices[],MATCH("ID",Vertices[[#Headers],[Vertex]:[Vertex Content Word Count]],0),FALSE)</f>
        <v>41</v>
      </c>
    </row>
    <row r="23" spans="1:3" ht="15">
      <c r="A23" s="78" t="s">
        <v>1247</v>
      </c>
      <c r="B23" s="84" t="s">
        <v>237</v>
      </c>
      <c r="C23" s="78">
        <f>VLOOKUP(GroupVertices[[#This Row],[Vertex]],Vertices[],MATCH("ID",Vertices[[#Headers],[Vertex]:[Vertex Content Word Count]],0),FALSE)</f>
        <v>40</v>
      </c>
    </row>
    <row r="24" spans="1:3" ht="15">
      <c r="A24" s="78" t="s">
        <v>1247</v>
      </c>
      <c r="B24" s="84" t="s">
        <v>236</v>
      </c>
      <c r="C24" s="78">
        <f>VLOOKUP(GroupVertices[[#This Row],[Vertex]],Vertices[],MATCH("ID",Vertices[[#Headers],[Vertex]:[Vertex Content Word Count]],0),FALSE)</f>
        <v>39</v>
      </c>
    </row>
    <row r="25" spans="1:3" ht="15">
      <c r="A25" s="78" t="s">
        <v>1247</v>
      </c>
      <c r="B25" s="84" t="s">
        <v>235</v>
      </c>
      <c r="C25" s="78">
        <f>VLOOKUP(GroupVertices[[#This Row],[Vertex]],Vertices[],MATCH("ID",Vertices[[#Headers],[Vertex]:[Vertex Content Word Count]],0),FALSE)</f>
        <v>38</v>
      </c>
    </row>
    <row r="26" spans="1:3" ht="15">
      <c r="A26" s="78" t="s">
        <v>1247</v>
      </c>
      <c r="B26" s="84" t="s">
        <v>234</v>
      </c>
      <c r="C26" s="78">
        <f>VLOOKUP(GroupVertices[[#This Row],[Vertex]],Vertices[],MATCH("ID",Vertices[[#Headers],[Vertex]:[Vertex Content Word Count]],0),FALSE)</f>
        <v>37</v>
      </c>
    </row>
    <row r="27" spans="1:3" ht="15">
      <c r="A27" s="78" t="s">
        <v>1247</v>
      </c>
      <c r="B27" s="84" t="s">
        <v>233</v>
      </c>
      <c r="C27" s="78">
        <f>VLOOKUP(GroupVertices[[#This Row],[Vertex]],Vertices[],MATCH("ID",Vertices[[#Headers],[Vertex]:[Vertex Content Word Count]],0),FALSE)</f>
        <v>36</v>
      </c>
    </row>
    <row r="28" spans="1:3" ht="15">
      <c r="A28" s="78" t="s">
        <v>1247</v>
      </c>
      <c r="B28" s="84" t="s">
        <v>232</v>
      </c>
      <c r="C28" s="78">
        <f>VLOOKUP(GroupVertices[[#This Row],[Vertex]],Vertices[],MATCH("ID",Vertices[[#Headers],[Vertex]:[Vertex Content Word Count]],0),FALSE)</f>
        <v>35</v>
      </c>
    </row>
    <row r="29" spans="1:3" ht="15">
      <c r="A29" s="78" t="s">
        <v>1247</v>
      </c>
      <c r="B29" s="84" t="s">
        <v>231</v>
      </c>
      <c r="C29" s="78">
        <f>VLOOKUP(GroupVertices[[#This Row],[Vertex]],Vertices[],MATCH("ID",Vertices[[#Headers],[Vertex]:[Vertex Content Word Count]],0),FALSE)</f>
        <v>34</v>
      </c>
    </row>
    <row r="30" spans="1:3" ht="15">
      <c r="A30" s="78" t="s">
        <v>1247</v>
      </c>
      <c r="B30" s="84" t="s">
        <v>230</v>
      </c>
      <c r="C30" s="78">
        <f>VLOOKUP(GroupVertices[[#This Row],[Vertex]],Vertices[],MATCH("ID",Vertices[[#Headers],[Vertex]:[Vertex Content Word Count]],0),FALSE)</f>
        <v>33</v>
      </c>
    </row>
    <row r="31" spans="1:3" ht="15">
      <c r="A31" s="78" t="s">
        <v>1247</v>
      </c>
      <c r="B31" s="84" t="s">
        <v>229</v>
      </c>
      <c r="C31" s="78">
        <f>VLOOKUP(GroupVertices[[#This Row],[Vertex]],Vertices[],MATCH("ID",Vertices[[#Headers],[Vertex]:[Vertex Content Word Count]],0),FALSE)</f>
        <v>32</v>
      </c>
    </row>
    <row r="32" spans="1:3" ht="15">
      <c r="A32" s="78" t="s">
        <v>1247</v>
      </c>
      <c r="B32" s="84" t="s">
        <v>228</v>
      </c>
      <c r="C32" s="78">
        <f>VLOOKUP(GroupVertices[[#This Row],[Vertex]],Vertices[],MATCH("ID",Vertices[[#Headers],[Vertex]:[Vertex Content Word Count]],0),FALSE)</f>
        <v>31</v>
      </c>
    </row>
    <row r="33" spans="1:3" ht="15">
      <c r="A33" s="78" t="s">
        <v>1247</v>
      </c>
      <c r="B33" s="84" t="s">
        <v>227</v>
      </c>
      <c r="C33" s="78">
        <f>VLOOKUP(GroupVertices[[#This Row],[Vertex]],Vertices[],MATCH("ID",Vertices[[#Headers],[Vertex]:[Vertex Content Word Count]],0),FALSE)</f>
        <v>30</v>
      </c>
    </row>
    <row r="34" spans="1:3" ht="15">
      <c r="A34" s="78" t="s">
        <v>1247</v>
      </c>
      <c r="B34" s="84" t="s">
        <v>226</v>
      </c>
      <c r="C34" s="78">
        <f>VLOOKUP(GroupVertices[[#This Row],[Vertex]],Vertices[],MATCH("ID",Vertices[[#Headers],[Vertex]:[Vertex Content Word Count]],0),FALSE)</f>
        <v>29</v>
      </c>
    </row>
    <row r="35" spans="1:3" ht="15">
      <c r="A35" s="78" t="s">
        <v>1247</v>
      </c>
      <c r="B35" s="84" t="s">
        <v>225</v>
      </c>
      <c r="C35" s="78">
        <f>VLOOKUP(GroupVertices[[#This Row],[Vertex]],Vertices[],MATCH("ID",Vertices[[#Headers],[Vertex]:[Vertex Content Word Count]],0),FALSE)</f>
        <v>28</v>
      </c>
    </row>
    <row r="36" spans="1:3" ht="15">
      <c r="A36" s="78" t="s">
        <v>1247</v>
      </c>
      <c r="B36" s="84" t="s">
        <v>224</v>
      </c>
      <c r="C36" s="78">
        <f>VLOOKUP(GroupVertices[[#This Row],[Vertex]],Vertices[],MATCH("ID",Vertices[[#Headers],[Vertex]:[Vertex Content Word Count]],0),FALSE)</f>
        <v>27</v>
      </c>
    </row>
    <row r="37" spans="1:3" ht="15">
      <c r="A37" s="78" t="s">
        <v>1247</v>
      </c>
      <c r="B37" s="84" t="s">
        <v>223</v>
      </c>
      <c r="C37" s="78">
        <f>VLOOKUP(GroupVertices[[#This Row],[Vertex]],Vertices[],MATCH("ID",Vertices[[#Headers],[Vertex]:[Vertex Content Word Count]],0),FALSE)</f>
        <v>26</v>
      </c>
    </row>
    <row r="38" spans="1:3" ht="15">
      <c r="A38" s="78" t="s">
        <v>1247</v>
      </c>
      <c r="B38" s="84" t="s">
        <v>222</v>
      </c>
      <c r="C38" s="78">
        <f>VLOOKUP(GroupVertices[[#This Row],[Vertex]],Vertices[],MATCH("ID",Vertices[[#Headers],[Vertex]:[Vertex Content Word Count]],0),FALSE)</f>
        <v>25</v>
      </c>
    </row>
    <row r="39" spans="1:3" ht="15">
      <c r="A39" s="78" t="s">
        <v>1247</v>
      </c>
      <c r="B39" s="84" t="s">
        <v>221</v>
      </c>
      <c r="C39" s="78">
        <f>VLOOKUP(GroupVertices[[#This Row],[Vertex]],Vertices[],MATCH("ID",Vertices[[#Headers],[Vertex]:[Vertex Content Word Count]],0),FALSE)</f>
        <v>24</v>
      </c>
    </row>
    <row r="40" spans="1:3" ht="15">
      <c r="A40" s="78" t="s">
        <v>1247</v>
      </c>
      <c r="B40" s="84" t="s">
        <v>219</v>
      </c>
      <c r="C40" s="78">
        <f>VLOOKUP(GroupVertices[[#This Row],[Vertex]],Vertices[],MATCH("ID",Vertices[[#Headers],[Vertex]:[Vertex Content Word Count]],0),FALSE)</f>
        <v>20</v>
      </c>
    </row>
    <row r="41" spans="1:3" ht="15">
      <c r="A41" s="78" t="s">
        <v>1247</v>
      </c>
      <c r="B41" s="84" t="s">
        <v>218</v>
      </c>
      <c r="C41" s="78">
        <f>VLOOKUP(GroupVertices[[#This Row],[Vertex]],Vertices[],MATCH("ID",Vertices[[#Headers],[Vertex]:[Vertex Content Word Count]],0),FALSE)</f>
        <v>19</v>
      </c>
    </row>
    <row r="42" spans="1:3" ht="15">
      <c r="A42" s="78" t="s">
        <v>1247</v>
      </c>
      <c r="B42" s="84" t="s">
        <v>217</v>
      </c>
      <c r="C42" s="78">
        <f>VLOOKUP(GroupVertices[[#This Row],[Vertex]],Vertices[],MATCH("ID",Vertices[[#Headers],[Vertex]:[Vertex Content Word Count]],0),FALSE)</f>
        <v>18</v>
      </c>
    </row>
    <row r="43" spans="1:3" ht="15">
      <c r="A43" s="78" t="s">
        <v>1247</v>
      </c>
      <c r="B43" s="84" t="s">
        <v>216</v>
      </c>
      <c r="C43" s="78">
        <f>VLOOKUP(GroupVertices[[#This Row],[Vertex]],Vertices[],MATCH("ID",Vertices[[#Headers],[Vertex]:[Vertex Content Word Count]],0),FALSE)</f>
        <v>17</v>
      </c>
    </row>
    <row r="44" spans="1:3" ht="15">
      <c r="A44" s="78" t="s">
        <v>1247</v>
      </c>
      <c r="B44" s="84" t="s">
        <v>213</v>
      </c>
      <c r="C44" s="78">
        <f>VLOOKUP(GroupVertices[[#This Row],[Vertex]],Vertices[],MATCH("ID",Vertices[[#Headers],[Vertex]:[Vertex Content Word Count]],0),FALSE)</f>
        <v>5</v>
      </c>
    </row>
    <row r="45" spans="1:3" ht="15">
      <c r="A45" s="78" t="s">
        <v>1248</v>
      </c>
      <c r="B45" s="84" t="s">
        <v>256</v>
      </c>
      <c r="C45" s="78">
        <f>VLOOKUP(GroupVertices[[#This Row],[Vertex]],Vertices[],MATCH("ID",Vertices[[#Headers],[Vertex]:[Vertex Content Word Count]],0),FALSE)</f>
        <v>66</v>
      </c>
    </row>
    <row r="46" spans="1:3" ht="15">
      <c r="A46" s="78" t="s">
        <v>1248</v>
      </c>
      <c r="B46" s="84" t="s">
        <v>300</v>
      </c>
      <c r="C46" s="78">
        <f>VLOOKUP(GroupVertices[[#This Row],[Vertex]],Vertices[],MATCH("ID",Vertices[[#Headers],[Vertex]:[Vertex Content Word Count]],0),FALSE)</f>
        <v>85</v>
      </c>
    </row>
    <row r="47" spans="1:3" ht="15">
      <c r="A47" s="78" t="s">
        <v>1248</v>
      </c>
      <c r="B47" s="84" t="s">
        <v>299</v>
      </c>
      <c r="C47" s="78">
        <f>VLOOKUP(GroupVertices[[#This Row],[Vertex]],Vertices[],MATCH("ID",Vertices[[#Headers],[Vertex]:[Vertex Content Word Count]],0),FALSE)</f>
        <v>84</v>
      </c>
    </row>
    <row r="48" spans="1:3" ht="15">
      <c r="A48" s="78" t="s">
        <v>1248</v>
      </c>
      <c r="B48" s="84" t="s">
        <v>298</v>
      </c>
      <c r="C48" s="78">
        <f>VLOOKUP(GroupVertices[[#This Row],[Vertex]],Vertices[],MATCH("ID",Vertices[[#Headers],[Vertex]:[Vertex Content Word Count]],0),FALSE)</f>
        <v>83</v>
      </c>
    </row>
    <row r="49" spans="1:3" ht="15">
      <c r="A49" s="78" t="s">
        <v>1248</v>
      </c>
      <c r="B49" s="84" t="s">
        <v>297</v>
      </c>
      <c r="C49" s="78">
        <f>VLOOKUP(GroupVertices[[#This Row],[Vertex]],Vertices[],MATCH("ID",Vertices[[#Headers],[Vertex]:[Vertex Content Word Count]],0),FALSE)</f>
        <v>82</v>
      </c>
    </row>
    <row r="50" spans="1:3" ht="15">
      <c r="A50" s="78" t="s">
        <v>1248</v>
      </c>
      <c r="B50" s="84" t="s">
        <v>296</v>
      </c>
      <c r="C50" s="78">
        <f>VLOOKUP(GroupVertices[[#This Row],[Vertex]],Vertices[],MATCH("ID",Vertices[[#Headers],[Vertex]:[Vertex Content Word Count]],0),FALSE)</f>
        <v>81</v>
      </c>
    </row>
    <row r="51" spans="1:3" ht="15">
      <c r="A51" s="78" t="s">
        <v>1248</v>
      </c>
      <c r="B51" s="84" t="s">
        <v>295</v>
      </c>
      <c r="C51" s="78">
        <f>VLOOKUP(GroupVertices[[#This Row],[Vertex]],Vertices[],MATCH("ID",Vertices[[#Headers],[Vertex]:[Vertex Content Word Count]],0),FALSE)</f>
        <v>80</v>
      </c>
    </row>
    <row r="52" spans="1:3" ht="15">
      <c r="A52" s="78" t="s">
        <v>1248</v>
      </c>
      <c r="B52" s="84" t="s">
        <v>294</v>
      </c>
      <c r="C52" s="78">
        <f>VLOOKUP(GroupVertices[[#This Row],[Vertex]],Vertices[],MATCH("ID",Vertices[[#Headers],[Vertex]:[Vertex Content Word Count]],0),FALSE)</f>
        <v>79</v>
      </c>
    </row>
    <row r="53" spans="1:3" ht="15">
      <c r="A53" s="78" t="s">
        <v>1248</v>
      </c>
      <c r="B53" s="84" t="s">
        <v>293</v>
      </c>
      <c r="C53" s="78">
        <f>VLOOKUP(GroupVertices[[#This Row],[Vertex]],Vertices[],MATCH("ID",Vertices[[#Headers],[Vertex]:[Vertex Content Word Count]],0),FALSE)</f>
        <v>78</v>
      </c>
    </row>
    <row r="54" spans="1:3" ht="15">
      <c r="A54" s="78" t="s">
        <v>1248</v>
      </c>
      <c r="B54" s="84" t="s">
        <v>292</v>
      </c>
      <c r="C54" s="78">
        <f>VLOOKUP(GroupVertices[[#This Row],[Vertex]],Vertices[],MATCH("ID",Vertices[[#Headers],[Vertex]:[Vertex Content Word Count]],0),FALSE)</f>
        <v>77</v>
      </c>
    </row>
    <row r="55" spans="1:3" ht="15">
      <c r="A55" s="78" t="s">
        <v>1248</v>
      </c>
      <c r="B55" s="84" t="s">
        <v>291</v>
      </c>
      <c r="C55" s="78">
        <f>VLOOKUP(GroupVertices[[#This Row],[Vertex]],Vertices[],MATCH("ID",Vertices[[#Headers],[Vertex]:[Vertex Content Word Count]],0),FALSE)</f>
        <v>76</v>
      </c>
    </row>
    <row r="56" spans="1:3" ht="15">
      <c r="A56" s="78" t="s">
        <v>1248</v>
      </c>
      <c r="B56" s="84" t="s">
        <v>290</v>
      </c>
      <c r="C56" s="78">
        <f>VLOOKUP(GroupVertices[[#This Row],[Vertex]],Vertices[],MATCH("ID",Vertices[[#Headers],[Vertex]:[Vertex Content Word Count]],0),FALSE)</f>
        <v>75</v>
      </c>
    </row>
    <row r="57" spans="1:3" ht="15">
      <c r="A57" s="78" t="s">
        <v>1248</v>
      </c>
      <c r="B57" s="84" t="s">
        <v>289</v>
      </c>
      <c r="C57" s="78">
        <f>VLOOKUP(GroupVertices[[#This Row],[Vertex]],Vertices[],MATCH("ID",Vertices[[#Headers],[Vertex]:[Vertex Content Word Count]],0),FALSE)</f>
        <v>74</v>
      </c>
    </row>
    <row r="58" spans="1:3" ht="15">
      <c r="A58" s="78" t="s">
        <v>1248</v>
      </c>
      <c r="B58" s="84" t="s">
        <v>288</v>
      </c>
      <c r="C58" s="78">
        <f>VLOOKUP(GroupVertices[[#This Row],[Vertex]],Vertices[],MATCH("ID",Vertices[[#Headers],[Vertex]:[Vertex Content Word Count]],0),FALSE)</f>
        <v>73</v>
      </c>
    </row>
    <row r="59" spans="1:3" ht="15">
      <c r="A59" s="78" t="s">
        <v>1248</v>
      </c>
      <c r="B59" s="84" t="s">
        <v>287</v>
      </c>
      <c r="C59" s="78">
        <f>VLOOKUP(GroupVertices[[#This Row],[Vertex]],Vertices[],MATCH("ID",Vertices[[#Headers],[Vertex]:[Vertex Content Word Count]],0),FALSE)</f>
        <v>72</v>
      </c>
    </row>
    <row r="60" spans="1:3" ht="15">
      <c r="A60" s="78" t="s">
        <v>1248</v>
      </c>
      <c r="B60" s="84" t="s">
        <v>286</v>
      </c>
      <c r="C60" s="78">
        <f>VLOOKUP(GroupVertices[[#This Row],[Vertex]],Vertices[],MATCH("ID",Vertices[[#Headers],[Vertex]:[Vertex Content Word Count]],0),FALSE)</f>
        <v>71</v>
      </c>
    </row>
    <row r="61" spans="1:3" ht="15">
      <c r="A61" s="78" t="s">
        <v>1248</v>
      </c>
      <c r="B61" s="84" t="s">
        <v>285</v>
      </c>
      <c r="C61" s="78">
        <f>VLOOKUP(GroupVertices[[#This Row],[Vertex]],Vertices[],MATCH("ID",Vertices[[#Headers],[Vertex]:[Vertex Content Word Count]],0),FALSE)</f>
        <v>70</v>
      </c>
    </row>
    <row r="62" spans="1:3" ht="15">
      <c r="A62" s="78" t="s">
        <v>1248</v>
      </c>
      <c r="B62" s="84" t="s">
        <v>284</v>
      </c>
      <c r="C62" s="78">
        <f>VLOOKUP(GroupVertices[[#This Row],[Vertex]],Vertices[],MATCH("ID",Vertices[[#Headers],[Vertex]:[Vertex Content Word Count]],0),FALSE)</f>
        <v>69</v>
      </c>
    </row>
    <row r="63" spans="1:3" ht="15">
      <c r="A63" s="78" t="s">
        <v>1248</v>
      </c>
      <c r="B63" s="84" t="s">
        <v>283</v>
      </c>
      <c r="C63" s="78">
        <f>VLOOKUP(GroupVertices[[#This Row],[Vertex]],Vertices[],MATCH("ID",Vertices[[#Headers],[Vertex]:[Vertex Content Word Count]],0),FALSE)</f>
        <v>68</v>
      </c>
    </row>
    <row r="64" spans="1:3" ht="15">
      <c r="A64" s="78" t="s">
        <v>1248</v>
      </c>
      <c r="B64" s="84" t="s">
        <v>282</v>
      </c>
      <c r="C64" s="78">
        <f>VLOOKUP(GroupVertices[[#This Row],[Vertex]],Vertices[],MATCH("ID",Vertices[[#Headers],[Vertex]:[Vertex Content Word Count]],0),FALSE)</f>
        <v>67</v>
      </c>
    </row>
    <row r="65" spans="1:3" ht="15">
      <c r="A65" s="78" t="s">
        <v>1249</v>
      </c>
      <c r="B65" s="84" t="s">
        <v>251</v>
      </c>
      <c r="C65" s="78">
        <f>VLOOKUP(GroupVertices[[#This Row],[Vertex]],Vertices[],MATCH("ID",Vertices[[#Headers],[Vertex]:[Vertex Content Word Count]],0),FALSE)</f>
        <v>60</v>
      </c>
    </row>
    <row r="66" spans="1:3" ht="15">
      <c r="A66" s="78" t="s">
        <v>1249</v>
      </c>
      <c r="B66" s="84" t="s">
        <v>250</v>
      </c>
      <c r="C66" s="78">
        <f>VLOOKUP(GroupVertices[[#This Row],[Vertex]],Vertices[],MATCH("ID",Vertices[[#Headers],[Vertex]:[Vertex Content Word Count]],0),FALSE)</f>
        <v>61</v>
      </c>
    </row>
    <row r="67" spans="1:3" ht="15">
      <c r="A67" s="78" t="s">
        <v>1249</v>
      </c>
      <c r="B67" s="84" t="s">
        <v>281</v>
      </c>
      <c r="C67" s="78">
        <f>VLOOKUP(GroupVertices[[#This Row],[Vertex]],Vertices[],MATCH("ID",Vertices[[#Headers],[Vertex]:[Vertex Content Word Count]],0),FALSE)</f>
        <v>59</v>
      </c>
    </row>
    <row r="68" spans="1:3" ht="15">
      <c r="A68" s="78" t="s">
        <v>1249</v>
      </c>
      <c r="B68" s="84" t="s">
        <v>280</v>
      </c>
      <c r="C68" s="78">
        <f>VLOOKUP(GroupVertices[[#This Row],[Vertex]],Vertices[],MATCH("ID",Vertices[[#Headers],[Vertex]:[Vertex Content Word Count]],0),FALSE)</f>
        <v>58</v>
      </c>
    </row>
    <row r="69" spans="1:3" ht="15">
      <c r="A69" s="78" t="s">
        <v>1249</v>
      </c>
      <c r="B69" s="84" t="s">
        <v>279</v>
      </c>
      <c r="C69" s="78">
        <f>VLOOKUP(GroupVertices[[#This Row],[Vertex]],Vertices[],MATCH("ID",Vertices[[#Headers],[Vertex]:[Vertex Content Word Count]],0),FALSE)</f>
        <v>57</v>
      </c>
    </row>
    <row r="70" spans="1:3" ht="15">
      <c r="A70" s="78" t="s">
        <v>1249</v>
      </c>
      <c r="B70" s="84" t="s">
        <v>278</v>
      </c>
      <c r="C70" s="78">
        <f>VLOOKUP(GroupVertices[[#This Row],[Vertex]],Vertices[],MATCH("ID",Vertices[[#Headers],[Vertex]:[Vertex Content Word Count]],0),FALSE)</f>
        <v>56</v>
      </c>
    </row>
    <row r="71" spans="1:3" ht="15">
      <c r="A71" s="78" t="s">
        <v>1249</v>
      </c>
      <c r="B71" s="84" t="s">
        <v>277</v>
      </c>
      <c r="C71" s="78">
        <f>VLOOKUP(GroupVertices[[#This Row],[Vertex]],Vertices[],MATCH("ID",Vertices[[#Headers],[Vertex]:[Vertex Content Word Count]],0),FALSE)</f>
        <v>55</v>
      </c>
    </row>
    <row r="72" spans="1:3" ht="15">
      <c r="A72" s="78" t="s">
        <v>1249</v>
      </c>
      <c r="B72" s="84" t="s">
        <v>276</v>
      </c>
      <c r="C72" s="78">
        <f>VLOOKUP(GroupVertices[[#This Row],[Vertex]],Vertices[],MATCH("ID",Vertices[[#Headers],[Vertex]:[Vertex Content Word Count]],0),FALSE)</f>
        <v>54</v>
      </c>
    </row>
    <row r="73" spans="1:3" ht="15">
      <c r="A73" s="78" t="s">
        <v>1249</v>
      </c>
      <c r="B73" s="84" t="s">
        <v>248</v>
      </c>
      <c r="C73" s="78">
        <f>VLOOKUP(GroupVertices[[#This Row],[Vertex]],Vertices[],MATCH("ID",Vertices[[#Headers],[Vertex]:[Vertex Content Word Count]],0),FALSE)</f>
        <v>51</v>
      </c>
    </row>
    <row r="74" spans="1:3" ht="15">
      <c r="A74" s="78" t="s">
        <v>1249</v>
      </c>
      <c r="B74" s="84" t="s">
        <v>275</v>
      </c>
      <c r="C74" s="78">
        <f>VLOOKUP(GroupVertices[[#This Row],[Vertex]],Vertices[],MATCH("ID",Vertices[[#Headers],[Vertex]:[Vertex Content Word Count]],0),FALSE)</f>
        <v>53</v>
      </c>
    </row>
    <row r="75" spans="1:3" ht="15">
      <c r="A75" s="78" t="s">
        <v>1249</v>
      </c>
      <c r="B75" s="84" t="s">
        <v>249</v>
      </c>
      <c r="C75" s="78">
        <f>VLOOKUP(GroupVertices[[#This Row],[Vertex]],Vertices[],MATCH("ID",Vertices[[#Headers],[Vertex]:[Vertex Content Word Count]],0),FALSE)</f>
        <v>52</v>
      </c>
    </row>
    <row r="76" spans="1:3" ht="15">
      <c r="A76" s="78" t="s">
        <v>1250</v>
      </c>
      <c r="B76" s="84" t="s">
        <v>215</v>
      </c>
      <c r="C76" s="78">
        <f>VLOOKUP(GroupVertices[[#This Row],[Vertex]],Vertices[],MATCH("ID",Vertices[[#Headers],[Vertex]:[Vertex Content Word Count]],0),FALSE)</f>
        <v>16</v>
      </c>
    </row>
    <row r="77" spans="1:3" ht="15">
      <c r="A77" s="78" t="s">
        <v>1250</v>
      </c>
      <c r="B77" s="84" t="s">
        <v>273</v>
      </c>
      <c r="C77" s="78">
        <f>VLOOKUP(GroupVertices[[#This Row],[Vertex]],Vertices[],MATCH("ID",Vertices[[#Headers],[Vertex]:[Vertex Content Word Count]],0),FALSE)</f>
        <v>15</v>
      </c>
    </row>
    <row r="78" spans="1:3" ht="15">
      <c r="A78" s="78" t="s">
        <v>1250</v>
      </c>
      <c r="B78" s="84" t="s">
        <v>272</v>
      </c>
      <c r="C78" s="78">
        <f>VLOOKUP(GroupVertices[[#This Row],[Vertex]],Vertices[],MATCH("ID",Vertices[[#Headers],[Vertex]:[Vertex Content Word Count]],0),FALSE)</f>
        <v>14</v>
      </c>
    </row>
    <row r="79" spans="1:3" ht="15">
      <c r="A79" s="78" t="s">
        <v>1250</v>
      </c>
      <c r="B79" s="84" t="s">
        <v>271</v>
      </c>
      <c r="C79" s="78">
        <f>VLOOKUP(GroupVertices[[#This Row],[Vertex]],Vertices[],MATCH("ID",Vertices[[#Headers],[Vertex]:[Vertex Content Word Count]],0),FALSE)</f>
        <v>13</v>
      </c>
    </row>
    <row r="80" spans="1:3" ht="15">
      <c r="A80" s="78" t="s">
        <v>1250</v>
      </c>
      <c r="B80" s="84" t="s">
        <v>270</v>
      </c>
      <c r="C80" s="78">
        <f>VLOOKUP(GroupVertices[[#This Row],[Vertex]],Vertices[],MATCH("ID",Vertices[[#Headers],[Vertex]:[Vertex Content Word Count]],0),FALSE)</f>
        <v>12</v>
      </c>
    </row>
    <row r="81" spans="1:3" ht="15">
      <c r="A81" s="78" t="s">
        <v>1250</v>
      </c>
      <c r="B81" s="84" t="s">
        <v>269</v>
      </c>
      <c r="C81" s="78">
        <f>VLOOKUP(GroupVertices[[#This Row],[Vertex]],Vertices[],MATCH("ID",Vertices[[#Headers],[Vertex]:[Vertex Content Word Count]],0),FALSE)</f>
        <v>11</v>
      </c>
    </row>
    <row r="82" spans="1:3" ht="15">
      <c r="A82" s="78" t="s">
        <v>1250</v>
      </c>
      <c r="B82" s="84" t="s">
        <v>268</v>
      </c>
      <c r="C82" s="78">
        <f>VLOOKUP(GroupVertices[[#This Row],[Vertex]],Vertices[],MATCH("ID",Vertices[[#Headers],[Vertex]:[Vertex Content Word Count]],0),FALSE)</f>
        <v>10</v>
      </c>
    </row>
    <row r="83" spans="1:3" ht="15">
      <c r="A83" s="78" t="s">
        <v>1250</v>
      </c>
      <c r="B83" s="84" t="s">
        <v>267</v>
      </c>
      <c r="C83" s="78">
        <f>VLOOKUP(GroupVertices[[#This Row],[Vertex]],Vertices[],MATCH("ID",Vertices[[#Headers],[Vertex]:[Vertex Content Word Count]],0),FALSE)</f>
        <v>9</v>
      </c>
    </row>
    <row r="84" spans="1:3" ht="15">
      <c r="A84" s="78" t="s">
        <v>1250</v>
      </c>
      <c r="B84" s="84" t="s">
        <v>266</v>
      </c>
      <c r="C84" s="78">
        <f>VLOOKUP(GroupVertices[[#This Row],[Vertex]],Vertices[],MATCH("ID",Vertices[[#Headers],[Vertex]:[Vertex Content Word Count]],0),FALSE)</f>
        <v>8</v>
      </c>
    </row>
    <row r="85" spans="1:3" ht="15">
      <c r="A85" s="78" t="s">
        <v>1250</v>
      </c>
      <c r="B85" s="84" t="s">
        <v>214</v>
      </c>
      <c r="C85" s="78">
        <f>VLOOKUP(GroupVertices[[#This Row],[Vertex]],Vertices[],MATCH("ID",Vertices[[#Headers],[Vertex]:[Vertex Content Word Count]],0),FALSE)</f>
        <v>7</v>
      </c>
    </row>
    <row r="86" spans="1:3" ht="15">
      <c r="A86" s="78" t="s">
        <v>1251</v>
      </c>
      <c r="B86" s="84" t="s">
        <v>220</v>
      </c>
      <c r="C86" s="78">
        <f>VLOOKUP(GroupVertices[[#This Row],[Vertex]],Vertices[],MATCH("ID",Vertices[[#Headers],[Vertex]:[Vertex Content Word Count]],0),FALSE)</f>
        <v>22</v>
      </c>
    </row>
    <row r="87" spans="1:3" ht="15">
      <c r="A87" s="78" t="s">
        <v>1251</v>
      </c>
      <c r="B87" s="84" t="s">
        <v>274</v>
      </c>
      <c r="C87" s="78">
        <f>VLOOKUP(GroupVertices[[#This Row],[Vertex]],Vertices[],MATCH("ID",Vertices[[#Headers],[Vertex]:[Vertex Content Word Count]],0),FALSE)</f>
        <v>23</v>
      </c>
    </row>
    <row r="88" spans="1:3" ht="15">
      <c r="A88" s="78" t="s">
        <v>1252</v>
      </c>
      <c r="B88" s="84" t="s">
        <v>212</v>
      </c>
      <c r="C88" s="78">
        <f>VLOOKUP(GroupVertices[[#This Row],[Vertex]],Vertices[],MATCH("ID",Vertices[[#Headers],[Vertex]:[Vertex Content Word Count]],0),FALSE)</f>
        <v>3</v>
      </c>
    </row>
    <row r="89" spans="1:3" ht="15">
      <c r="A89" s="78" t="s">
        <v>1252</v>
      </c>
      <c r="B89" s="84" t="s">
        <v>265</v>
      </c>
      <c r="C89" s="78">
        <f>VLOOKUP(GroupVertices[[#This Row],[Vertex]],Vertices[],MATCH("ID",Vertices[[#Headers],[Vertex]:[Vertex Content Word Count]],0),FALSE)</f>
        <v>4</v>
      </c>
    </row>
    <row r="90" spans="1:3" ht="15">
      <c r="A90" s="78" t="s">
        <v>1253</v>
      </c>
      <c r="B90" s="84" t="s">
        <v>255</v>
      </c>
      <c r="C90" s="78">
        <f>VLOOKUP(GroupVertices[[#This Row],[Vertex]],Vertices[],MATCH("ID",Vertices[[#Headers],[Vertex]:[Vertex Content Word Count]],0),FALSE)</f>
        <v>65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1267</v>
      </c>
      <c r="B2" s="34" t="s">
        <v>1208</v>
      </c>
      <c r="D2" s="31">
        <f>MIN(Vertices[Degree])</f>
        <v>0</v>
      </c>
      <c r="E2" s="3">
        <f>COUNTIF(Vertices[Degree],"&gt;= "&amp;D2)-COUNTIF(Vertices[Degree],"&gt;="&amp;D3)</f>
        <v>0</v>
      </c>
      <c r="F2" s="37">
        <f>MIN(Vertices[In-Degree])</f>
        <v>0</v>
      </c>
      <c r="G2" s="38">
        <f>COUNTIF(Vertices[In-Degree],"&gt;= "&amp;F2)-COUNTIF(Vertices[In-Degree],"&gt;="&amp;F3)</f>
        <v>42</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80</v>
      </c>
      <c r="L2" s="37">
        <f>MIN(Vertices[Closeness Centrality])</f>
        <v>0</v>
      </c>
      <c r="M2" s="38">
        <f>COUNTIF(Vertices[Closeness Centrality],"&gt;= "&amp;L2)-COUNTIF(Vertices[Closeness Centrality],"&gt;="&amp;L3)</f>
        <v>87</v>
      </c>
      <c r="N2" s="37">
        <f>MIN(Vertices[Eigenvector Centrality])</f>
        <v>0</v>
      </c>
      <c r="O2" s="38">
        <f>COUNTIF(Vertices[Eigenvector Centrality],"&gt;= "&amp;N2)-COUNTIF(Vertices[Eigenvector Centrality],"&gt;="&amp;N3)</f>
        <v>31</v>
      </c>
      <c r="P2" s="37">
        <f>MIN(Vertices[PageRank])</f>
        <v>0.363222</v>
      </c>
      <c r="Q2" s="38">
        <f>COUNTIF(Vertices[PageRank],"&gt;= "&amp;P2)-COUNTIF(Vertices[PageRank],"&gt;="&amp;P3)</f>
        <v>55</v>
      </c>
      <c r="R2" s="37">
        <f>MIN(Vertices[Clustering Coefficient])</f>
        <v>0</v>
      </c>
      <c r="S2" s="43">
        <f>COUNTIF(Vertices[Clustering Coefficient],"&gt;= "&amp;R2)-COUNTIF(Vertices[Clustering Coefficient],"&gt;="&amp;R3)</f>
        <v>41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0.9090909090909091</v>
      </c>
      <c r="G3" s="40">
        <f>COUNTIF(Vertices[In-Degree],"&gt;= "&amp;F3)-COUNTIF(Vertices[In-Degree],"&gt;="&amp;F4)</f>
        <v>27</v>
      </c>
      <c r="H3" s="39">
        <f aca="true" t="shared" si="3" ref="H3:H26">H2+($H$57-$H$2)/BinDivisor</f>
        <v>0.36363636363636365</v>
      </c>
      <c r="I3" s="40">
        <f>COUNTIF(Vertices[Out-Degree],"&gt;= "&amp;H3)-COUNTIF(Vertices[Out-Degree],"&gt;="&amp;H4)</f>
        <v>0</v>
      </c>
      <c r="J3" s="39">
        <f aca="true" t="shared" si="4" ref="J3:J26">J2+($J$57-$J$2)/BinDivisor</f>
        <v>108.98181818181818</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0.0016847454545454545</v>
      </c>
      <c r="O3" s="40">
        <f>COUNTIF(Vertices[Eigenvector Centrality],"&gt;= "&amp;N3)-COUNTIF(Vertices[Eigenvector Centrality],"&gt;="&amp;N4)</f>
        <v>1</v>
      </c>
      <c r="P3" s="39">
        <f aca="true" t="shared" si="7" ref="P3:P26">P2+($P$57-$P$2)/BinDivisor</f>
        <v>0.5846627090909091</v>
      </c>
      <c r="Q3" s="40">
        <f>COUNTIF(Vertices[PageRank],"&gt;= "&amp;P3)-COUNTIF(Vertices[PageRank],"&gt;="&amp;P4)</f>
        <v>21</v>
      </c>
      <c r="R3" s="39">
        <f aca="true" t="shared" si="8" ref="R3:R26">R2+($R$57-$R$2)/BinDivisor</f>
        <v>0.015151515151515152</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89</v>
      </c>
      <c r="D4" s="32">
        <f t="shared" si="1"/>
        <v>0</v>
      </c>
      <c r="E4" s="3">
        <f>COUNTIF(Vertices[Degree],"&gt;= "&amp;D4)-COUNTIF(Vertices[Degree],"&gt;="&amp;D5)</f>
        <v>0</v>
      </c>
      <c r="F4" s="37">
        <f t="shared" si="2"/>
        <v>1.8181818181818181</v>
      </c>
      <c r="G4" s="38">
        <f>COUNTIF(Vertices[In-Degree],"&gt;= "&amp;F4)-COUNTIF(Vertices[In-Degree],"&gt;="&amp;F5)</f>
        <v>8</v>
      </c>
      <c r="H4" s="37">
        <f t="shared" si="3"/>
        <v>0.7272727272727273</v>
      </c>
      <c r="I4" s="38">
        <f>COUNTIF(Vertices[Out-Degree],"&gt;= "&amp;H4)-COUNTIF(Vertices[Out-Degree],"&gt;="&amp;H5)</f>
        <v>12</v>
      </c>
      <c r="J4" s="37">
        <f t="shared" si="4"/>
        <v>217.96363636363637</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0.003369490909090909</v>
      </c>
      <c r="O4" s="38">
        <f>COUNTIF(Vertices[Eigenvector Centrality],"&gt;= "&amp;N4)-COUNTIF(Vertices[Eigenvector Centrality],"&gt;="&amp;N5)</f>
        <v>0</v>
      </c>
      <c r="P4" s="37">
        <f t="shared" si="7"/>
        <v>0.8061034181818182</v>
      </c>
      <c r="Q4" s="38">
        <f>COUNTIF(Vertices[PageRank],"&gt;= "&amp;P4)-COUNTIF(Vertices[PageRank],"&gt;="&amp;P5)</f>
        <v>4</v>
      </c>
      <c r="R4" s="37">
        <f t="shared" si="8"/>
        <v>0.030303030303030304</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2.727272727272727</v>
      </c>
      <c r="G5" s="40">
        <f>COUNTIF(Vertices[In-Degree],"&gt;= "&amp;F5)-COUNTIF(Vertices[In-Degree],"&gt;="&amp;F6)</f>
        <v>3</v>
      </c>
      <c r="H5" s="39">
        <f t="shared" si="3"/>
        <v>1.0909090909090908</v>
      </c>
      <c r="I5" s="40">
        <f>COUNTIF(Vertices[Out-Degree],"&gt;= "&amp;H5)-COUNTIF(Vertices[Out-Degree],"&gt;="&amp;H6)</f>
        <v>0</v>
      </c>
      <c r="J5" s="39">
        <f t="shared" si="4"/>
        <v>326.94545454545454</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0.005054236363636363</v>
      </c>
      <c r="O5" s="40">
        <f>COUNTIF(Vertices[Eigenvector Centrality],"&gt;= "&amp;N5)-COUNTIF(Vertices[Eigenvector Centrality],"&gt;="&amp;N6)</f>
        <v>0</v>
      </c>
      <c r="P5" s="39">
        <f t="shared" si="7"/>
        <v>1.0275441272727273</v>
      </c>
      <c r="Q5" s="40">
        <f>COUNTIF(Vertices[PageRank],"&gt;= "&amp;P5)-COUNTIF(Vertices[PageRank],"&gt;="&amp;P6)</f>
        <v>0</v>
      </c>
      <c r="R5" s="39">
        <f t="shared" si="8"/>
        <v>0.045454545454545456</v>
      </c>
      <c r="S5" s="44">
        <f>COUNTIF(Vertices[Clustering Coefficient],"&gt;= "&amp;R5)-COUNTIF(Vertices[Clustering Coefficient],"&gt;="&amp;R6)</f>
        <v>0</v>
      </c>
      <c r="T5" s="39" t="e">
        <f ca="1" t="shared" si="9"/>
        <v>#REF!</v>
      </c>
      <c r="U5" s="40" t="e">
        <f ca="1" t="shared" si="0"/>
        <v>#REF!</v>
      </c>
    </row>
    <row r="6" spans="1:21" ht="15">
      <c r="A6" s="34" t="s">
        <v>148</v>
      </c>
      <c r="B6" s="34">
        <v>155</v>
      </c>
      <c r="D6" s="32">
        <f t="shared" si="1"/>
        <v>0</v>
      </c>
      <c r="E6" s="3">
        <f>COUNTIF(Vertices[Degree],"&gt;= "&amp;D6)-COUNTIF(Vertices[Degree],"&gt;="&amp;D7)</f>
        <v>0</v>
      </c>
      <c r="F6" s="37">
        <f t="shared" si="2"/>
        <v>3.6363636363636362</v>
      </c>
      <c r="G6" s="38">
        <f>COUNTIF(Vertices[In-Degree],"&gt;= "&amp;F6)-COUNTIF(Vertices[In-Degree],"&gt;="&amp;F7)</f>
        <v>7</v>
      </c>
      <c r="H6" s="37">
        <f t="shared" si="3"/>
        <v>1.4545454545454546</v>
      </c>
      <c r="I6" s="38">
        <f>COUNTIF(Vertices[Out-Degree],"&gt;= "&amp;H6)-COUNTIF(Vertices[Out-Degree],"&gt;="&amp;H7)</f>
        <v>0</v>
      </c>
      <c r="J6" s="37">
        <f t="shared" si="4"/>
        <v>435.92727272727274</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0.006738981818181818</v>
      </c>
      <c r="O6" s="38">
        <f>COUNTIF(Vertices[Eigenvector Centrality],"&gt;= "&amp;N6)-COUNTIF(Vertices[Eigenvector Centrality],"&gt;="&amp;N7)</f>
        <v>0</v>
      </c>
      <c r="P6" s="37">
        <f t="shared" si="7"/>
        <v>1.2489848363636362</v>
      </c>
      <c r="Q6" s="38">
        <f>COUNTIF(Vertices[PageRank],"&gt;= "&amp;P6)-COUNTIF(Vertices[PageRank],"&gt;="&amp;P7)</f>
        <v>0</v>
      </c>
      <c r="R6" s="37">
        <f t="shared" si="8"/>
        <v>0.06060606060606061</v>
      </c>
      <c r="S6" s="43">
        <f>COUNTIF(Vertices[Clustering Coefficient],"&gt;= "&amp;R6)-COUNTIF(Vertices[Clustering Coefficient],"&gt;="&amp;R7)</f>
        <v>0</v>
      </c>
      <c r="T6" s="37" t="e">
        <f ca="1" t="shared" si="9"/>
        <v>#REF!</v>
      </c>
      <c r="U6" s="38" t="e">
        <f ca="1" t="shared" si="0"/>
        <v>#REF!</v>
      </c>
    </row>
    <row r="7" spans="1:21" ht="15">
      <c r="A7" s="34" t="s">
        <v>149</v>
      </c>
      <c r="B7" s="34">
        <v>18</v>
      </c>
      <c r="D7" s="32">
        <f t="shared" si="1"/>
        <v>0</v>
      </c>
      <c r="E7" s="3">
        <f>COUNTIF(Vertices[Degree],"&gt;= "&amp;D7)-COUNTIF(Vertices[Degree],"&gt;="&amp;D8)</f>
        <v>0</v>
      </c>
      <c r="F7" s="39">
        <f t="shared" si="2"/>
        <v>4.545454545454545</v>
      </c>
      <c r="G7" s="40">
        <f>COUNTIF(Vertices[In-Degree],"&gt;= "&amp;F7)-COUNTIF(Vertices[In-Degree],"&gt;="&amp;F8)</f>
        <v>0</v>
      </c>
      <c r="H7" s="39">
        <f t="shared" si="3"/>
        <v>1.8181818181818183</v>
      </c>
      <c r="I7" s="40">
        <f>COUNTIF(Vertices[Out-Degree],"&gt;= "&amp;H7)-COUNTIF(Vertices[Out-Degree],"&gt;="&amp;H8)</f>
        <v>32</v>
      </c>
      <c r="J7" s="39">
        <f t="shared" si="4"/>
        <v>544.9090909090909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0.008423727272727272</v>
      </c>
      <c r="O7" s="40">
        <f>COUNTIF(Vertices[Eigenvector Centrality],"&gt;= "&amp;N7)-COUNTIF(Vertices[Eigenvector Centrality],"&gt;="&amp;N8)</f>
        <v>7</v>
      </c>
      <c r="P7" s="39">
        <f t="shared" si="7"/>
        <v>1.4704255454545452</v>
      </c>
      <c r="Q7" s="40">
        <f>COUNTIF(Vertices[PageRank],"&gt;= "&amp;P7)-COUNTIF(Vertices[PageRank],"&gt;="&amp;P8)</f>
        <v>0</v>
      </c>
      <c r="R7" s="39">
        <f t="shared" si="8"/>
        <v>0.07575757575757576</v>
      </c>
      <c r="S7" s="44">
        <f>COUNTIF(Vertices[Clustering Coefficient],"&gt;= "&amp;R7)-COUNTIF(Vertices[Clustering Coefficient],"&gt;="&amp;R8)</f>
        <v>0</v>
      </c>
      <c r="T7" s="39" t="e">
        <f ca="1" t="shared" si="9"/>
        <v>#REF!</v>
      </c>
      <c r="U7" s="40" t="e">
        <f ca="1" t="shared" si="0"/>
        <v>#REF!</v>
      </c>
    </row>
    <row r="8" spans="1:21" ht="15">
      <c r="A8" s="34" t="s">
        <v>150</v>
      </c>
      <c r="B8" s="34">
        <v>173</v>
      </c>
      <c r="D8" s="32">
        <f t="shared" si="1"/>
        <v>0</v>
      </c>
      <c r="E8" s="3">
        <f>COUNTIF(Vertices[Degree],"&gt;= "&amp;D8)-COUNTIF(Vertices[Degree],"&gt;="&amp;D9)</f>
        <v>0</v>
      </c>
      <c r="F8" s="37">
        <f t="shared" si="2"/>
        <v>5.454545454545454</v>
      </c>
      <c r="G8" s="38">
        <f>COUNTIF(Vertices[In-Degree],"&gt;= "&amp;F8)-COUNTIF(Vertices[In-Degree],"&gt;="&amp;F9)</f>
        <v>0</v>
      </c>
      <c r="H8" s="37">
        <f t="shared" si="3"/>
        <v>2.181818181818182</v>
      </c>
      <c r="I8" s="38">
        <f>COUNTIF(Vertices[Out-Degree],"&gt;= "&amp;H8)-COUNTIF(Vertices[Out-Degree],"&gt;="&amp;H9)</f>
        <v>0</v>
      </c>
      <c r="J8" s="37">
        <f t="shared" si="4"/>
        <v>653.8909090909091</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0.010108472727272727</v>
      </c>
      <c r="O8" s="38">
        <f>COUNTIF(Vertices[Eigenvector Centrality],"&gt;= "&amp;N8)-COUNTIF(Vertices[Eigenvector Centrality],"&gt;="&amp;N9)</f>
        <v>12</v>
      </c>
      <c r="P8" s="37">
        <f t="shared" si="7"/>
        <v>1.6918662545454541</v>
      </c>
      <c r="Q8" s="38">
        <f>COUNTIF(Vertices[PageRank],"&gt;= "&amp;P8)-COUNTIF(Vertices[PageRank],"&gt;="&amp;P9)</f>
        <v>4</v>
      </c>
      <c r="R8" s="37">
        <f t="shared" si="8"/>
        <v>0.09090909090909091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6.363636363636363</v>
      </c>
      <c r="G9" s="40">
        <f>COUNTIF(Vertices[In-Degree],"&gt;= "&amp;F9)-COUNTIF(Vertices[In-Degree],"&gt;="&amp;F10)</f>
        <v>0</v>
      </c>
      <c r="H9" s="39">
        <f t="shared" si="3"/>
        <v>2.545454545454546</v>
      </c>
      <c r="I9" s="40">
        <f>COUNTIF(Vertices[Out-Degree],"&gt;= "&amp;H9)-COUNTIF(Vertices[Out-Degree],"&gt;="&amp;H10)</f>
        <v>0</v>
      </c>
      <c r="J9" s="39">
        <f t="shared" si="4"/>
        <v>762.8727272727273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0.011793218181818181</v>
      </c>
      <c r="O9" s="40">
        <f>COUNTIF(Vertices[Eigenvector Centrality],"&gt;= "&amp;N9)-COUNTIF(Vertices[Eigenvector Centrality],"&gt;="&amp;N10)</f>
        <v>1</v>
      </c>
      <c r="P9" s="39">
        <f t="shared" si="7"/>
        <v>1.913306963636363</v>
      </c>
      <c r="Q9" s="40">
        <f>COUNTIF(Vertices[PageRank],"&gt;= "&amp;P9)-COUNTIF(Vertices[PageRank],"&gt;="&amp;P10)</f>
        <v>0</v>
      </c>
      <c r="R9" s="39">
        <f t="shared" si="8"/>
        <v>0.10606060606060606</v>
      </c>
      <c r="S9" s="44">
        <f>COUNTIF(Vertices[Clustering Coefficient],"&gt;= "&amp;R9)-COUNTIF(Vertices[Clustering Coefficient],"&gt;="&amp;R10)</f>
        <v>0</v>
      </c>
      <c r="T9" s="39" t="e">
        <f ca="1" t="shared" si="9"/>
        <v>#REF!</v>
      </c>
      <c r="U9" s="40" t="e">
        <f ca="1" t="shared" si="0"/>
        <v>#REF!</v>
      </c>
    </row>
    <row r="10" spans="1:21" ht="15">
      <c r="A10" s="34" t="s">
        <v>1268</v>
      </c>
      <c r="B10" s="34">
        <v>3</v>
      </c>
      <c r="D10" s="32">
        <f t="shared" si="1"/>
        <v>0</v>
      </c>
      <c r="E10" s="3">
        <f>COUNTIF(Vertices[Degree],"&gt;= "&amp;D10)-COUNTIF(Vertices[Degree],"&gt;="&amp;D11)</f>
        <v>0</v>
      </c>
      <c r="F10" s="37">
        <f t="shared" si="2"/>
        <v>7.2727272727272725</v>
      </c>
      <c r="G10" s="38">
        <f>COUNTIF(Vertices[In-Degree],"&gt;= "&amp;F10)-COUNTIF(Vertices[In-Degree],"&gt;="&amp;F11)</f>
        <v>0</v>
      </c>
      <c r="H10" s="37">
        <f t="shared" si="3"/>
        <v>2.9090909090909096</v>
      </c>
      <c r="I10" s="38">
        <f>COUNTIF(Vertices[Out-Degree],"&gt;= "&amp;H10)-COUNTIF(Vertices[Out-Degree],"&gt;="&amp;H11)</f>
        <v>2</v>
      </c>
      <c r="J10" s="37">
        <f t="shared" si="4"/>
        <v>871.8545454545455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0.013477963636363636</v>
      </c>
      <c r="O10" s="38">
        <f>COUNTIF(Vertices[Eigenvector Centrality],"&gt;= "&amp;N10)-COUNTIF(Vertices[Eigenvector Centrality],"&gt;="&amp;N11)</f>
        <v>0</v>
      </c>
      <c r="P10" s="37">
        <f t="shared" si="7"/>
        <v>2.134747672727272</v>
      </c>
      <c r="Q10" s="38">
        <f>COUNTIF(Vertices[PageRank],"&gt;= "&amp;P10)-COUNTIF(Vertices[PageRank],"&gt;="&amp;P11)</f>
        <v>1</v>
      </c>
      <c r="R10" s="37">
        <f t="shared" si="8"/>
        <v>0.12121212121212122</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8.181818181818182</v>
      </c>
      <c r="G11" s="40">
        <f>COUNTIF(Vertices[In-Degree],"&gt;= "&amp;F11)-COUNTIF(Vertices[In-Degree],"&gt;="&amp;F12)</f>
        <v>0</v>
      </c>
      <c r="H11" s="39">
        <f t="shared" si="3"/>
        <v>3.2727272727272734</v>
      </c>
      <c r="I11" s="40">
        <f>COUNTIF(Vertices[Out-Degree],"&gt;= "&amp;H11)-COUNTIF(Vertices[Out-Degree],"&gt;="&amp;H12)</f>
        <v>0</v>
      </c>
      <c r="J11" s="39">
        <f t="shared" si="4"/>
        <v>980.8363636363637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0.015162709090909091</v>
      </c>
      <c r="O11" s="40">
        <f>COUNTIF(Vertices[Eigenvector Centrality],"&gt;= "&amp;N11)-COUNTIF(Vertices[Eigenvector Centrality],"&gt;="&amp;N12)</f>
        <v>29</v>
      </c>
      <c r="P11" s="39">
        <f t="shared" si="7"/>
        <v>2.356188381818181</v>
      </c>
      <c r="Q11" s="40">
        <f>COUNTIF(Vertices[PageRank],"&gt;= "&amp;P11)-COUNTIF(Vertices[PageRank],"&gt;="&amp;P12)</f>
        <v>1</v>
      </c>
      <c r="R11" s="39">
        <f t="shared" si="8"/>
        <v>0.13636363636363635</v>
      </c>
      <c r="S11" s="44">
        <f>COUNTIF(Vertices[Clustering Coefficient],"&gt;= "&amp;R11)-COUNTIF(Vertices[Clustering Coefficient],"&gt;="&amp;R12)</f>
        <v>0</v>
      </c>
      <c r="T11" s="39" t="e">
        <f ca="1" t="shared" si="9"/>
        <v>#REF!</v>
      </c>
      <c r="U11" s="40" t="e">
        <f ca="1" t="shared" si="0"/>
        <v>#REF!</v>
      </c>
    </row>
    <row r="12" spans="1:21" ht="15">
      <c r="A12" s="34" t="s">
        <v>301</v>
      </c>
      <c r="B12" s="34">
        <v>149</v>
      </c>
      <c r="D12" s="32">
        <f t="shared" si="1"/>
        <v>0</v>
      </c>
      <c r="E12" s="3">
        <f>COUNTIF(Vertices[Degree],"&gt;= "&amp;D12)-COUNTIF(Vertices[Degree],"&gt;="&amp;D13)</f>
        <v>0</v>
      </c>
      <c r="F12" s="37">
        <f t="shared" si="2"/>
        <v>9.09090909090909</v>
      </c>
      <c r="G12" s="38">
        <f>COUNTIF(Vertices[In-Degree],"&gt;= "&amp;F12)-COUNTIF(Vertices[In-Degree],"&gt;="&amp;F13)</f>
        <v>0</v>
      </c>
      <c r="H12" s="37">
        <f t="shared" si="3"/>
        <v>3.636363636363637</v>
      </c>
      <c r="I12" s="38">
        <f>COUNTIF(Vertices[Out-Degree],"&gt;= "&amp;H12)-COUNTIF(Vertices[Out-Degree],"&gt;="&amp;H13)</f>
        <v>0</v>
      </c>
      <c r="J12" s="37">
        <f t="shared" si="4"/>
        <v>1089.8181818181818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0.016847454545454544</v>
      </c>
      <c r="O12" s="38">
        <f>COUNTIF(Vertices[Eigenvector Centrality],"&gt;= "&amp;N12)-COUNTIF(Vertices[Eigenvector Centrality],"&gt;="&amp;N13)</f>
        <v>2</v>
      </c>
      <c r="P12" s="37">
        <f t="shared" si="7"/>
        <v>2.57762909090909</v>
      </c>
      <c r="Q12" s="38">
        <f>COUNTIF(Vertices[PageRank],"&gt;= "&amp;P12)-COUNTIF(Vertices[PageRank],"&gt;="&amp;P13)</f>
        <v>0</v>
      </c>
      <c r="R12" s="37">
        <f t="shared" si="8"/>
        <v>0.1515151515151515</v>
      </c>
      <c r="S12" s="43">
        <f>COUNTIF(Vertices[Clustering Coefficient],"&gt;= "&amp;R12)-COUNTIF(Vertices[Clustering Coefficient],"&gt;="&amp;R13)</f>
        <v>0</v>
      </c>
      <c r="T12" s="37" t="e">
        <f ca="1" t="shared" si="9"/>
        <v>#REF!</v>
      </c>
      <c r="U12" s="38" t="e">
        <f ca="1" t="shared" si="0"/>
        <v>#REF!</v>
      </c>
    </row>
    <row r="13" spans="1:21" ht="15">
      <c r="A13" s="34" t="s">
        <v>302</v>
      </c>
      <c r="B13" s="34">
        <v>17</v>
      </c>
      <c r="D13" s="32">
        <f t="shared" si="1"/>
        <v>0</v>
      </c>
      <c r="E13" s="3">
        <f>COUNTIF(Vertices[Degree],"&gt;= "&amp;D13)-COUNTIF(Vertices[Degree],"&gt;="&amp;D14)</f>
        <v>0</v>
      </c>
      <c r="F13" s="39">
        <f t="shared" si="2"/>
        <v>9.999999999999998</v>
      </c>
      <c r="G13" s="40">
        <f>COUNTIF(Vertices[In-Degree],"&gt;= "&amp;F13)-COUNTIF(Vertices[In-Degree],"&gt;="&amp;F14)</f>
        <v>0</v>
      </c>
      <c r="H13" s="39">
        <f t="shared" si="3"/>
        <v>4.000000000000001</v>
      </c>
      <c r="I13" s="40">
        <f>COUNTIF(Vertices[Out-Degree],"&gt;= "&amp;H13)-COUNTIF(Vertices[Out-Degree],"&gt;="&amp;H14)</f>
        <v>0</v>
      </c>
      <c r="J13" s="39">
        <f t="shared" si="4"/>
        <v>1198.8</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0.0185322</v>
      </c>
      <c r="O13" s="40">
        <f>COUNTIF(Vertices[Eigenvector Centrality],"&gt;= "&amp;N13)-COUNTIF(Vertices[Eigenvector Centrality],"&gt;="&amp;N14)</f>
        <v>0</v>
      </c>
      <c r="P13" s="39">
        <f t="shared" si="7"/>
        <v>2.799069799999999</v>
      </c>
      <c r="Q13" s="40">
        <f>COUNTIF(Vertices[PageRank],"&gt;= "&amp;P13)-COUNTIF(Vertices[PageRank],"&gt;="&amp;P14)</f>
        <v>0</v>
      </c>
      <c r="R13" s="39">
        <f t="shared" si="8"/>
        <v>0.16666666666666663</v>
      </c>
      <c r="S13" s="44">
        <f>COUNTIF(Vertices[Clustering Coefficient],"&gt;= "&amp;R13)-COUNTIF(Vertices[Clustering Coefficient],"&gt;="&amp;R14)</f>
        <v>1</v>
      </c>
      <c r="T13" s="39" t="e">
        <f ca="1" t="shared" si="9"/>
        <v>#REF!</v>
      </c>
      <c r="U13" s="40" t="e">
        <f ca="1" t="shared" si="0"/>
        <v>#REF!</v>
      </c>
    </row>
    <row r="14" spans="1:21" ht="15">
      <c r="A14" s="34" t="s">
        <v>176</v>
      </c>
      <c r="B14" s="34">
        <v>7</v>
      </c>
      <c r="D14" s="32">
        <f t="shared" si="1"/>
        <v>0</v>
      </c>
      <c r="E14" s="3">
        <f>COUNTIF(Vertices[Degree],"&gt;= "&amp;D14)-COUNTIF(Vertices[Degree],"&gt;="&amp;D15)</f>
        <v>0</v>
      </c>
      <c r="F14" s="37">
        <f t="shared" si="2"/>
        <v>10.909090909090907</v>
      </c>
      <c r="G14" s="38">
        <f>COUNTIF(Vertices[In-Degree],"&gt;= "&amp;F14)-COUNTIF(Vertices[In-Degree],"&gt;="&amp;F15)</f>
        <v>0</v>
      </c>
      <c r="H14" s="37">
        <f t="shared" si="3"/>
        <v>4.363636363636364</v>
      </c>
      <c r="I14" s="38">
        <f>COUNTIF(Vertices[Out-Degree],"&gt;= "&amp;H14)-COUNTIF(Vertices[Out-Degree],"&gt;="&amp;H15)</f>
        <v>0</v>
      </c>
      <c r="J14" s="37">
        <f t="shared" si="4"/>
        <v>1307.7818181818182</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0.020216945454545453</v>
      </c>
      <c r="O14" s="38">
        <f>COUNTIF(Vertices[Eigenvector Centrality],"&gt;= "&amp;N14)-COUNTIF(Vertices[Eigenvector Centrality],"&gt;="&amp;N15)</f>
        <v>0</v>
      </c>
      <c r="P14" s="37">
        <f t="shared" si="7"/>
        <v>3.020510509090908</v>
      </c>
      <c r="Q14" s="38">
        <f>COUNTIF(Vertices[PageRank],"&gt;= "&amp;P14)-COUNTIF(Vertices[PageRank],"&gt;="&amp;P15)</f>
        <v>0</v>
      </c>
      <c r="R14" s="37">
        <f t="shared" si="8"/>
        <v>0.18181818181818177</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11.818181818181815</v>
      </c>
      <c r="G15" s="40">
        <f>COUNTIF(Vertices[In-Degree],"&gt;= "&amp;F15)-COUNTIF(Vertices[In-Degree],"&gt;="&amp;F16)</f>
        <v>0</v>
      </c>
      <c r="H15" s="39">
        <f t="shared" si="3"/>
        <v>4.7272727272727275</v>
      </c>
      <c r="I15" s="40">
        <f>COUNTIF(Vertices[Out-Degree],"&gt;= "&amp;H15)-COUNTIF(Vertices[Out-Degree],"&gt;="&amp;H16)</f>
        <v>0</v>
      </c>
      <c r="J15" s="39">
        <f t="shared" si="4"/>
        <v>1416.7636363636364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0.021901690909090908</v>
      </c>
      <c r="O15" s="40">
        <f>COUNTIF(Vertices[Eigenvector Centrality],"&gt;= "&amp;N15)-COUNTIF(Vertices[Eigenvector Centrality],"&gt;="&amp;N16)</f>
        <v>0</v>
      </c>
      <c r="P15" s="39">
        <f t="shared" si="7"/>
        <v>3.241951218181817</v>
      </c>
      <c r="Q15" s="40">
        <f>COUNTIF(Vertices[PageRank],"&gt;= "&amp;P15)-COUNTIF(Vertices[PageRank],"&gt;="&amp;P16)</f>
        <v>0</v>
      </c>
      <c r="R15" s="39">
        <f t="shared" si="8"/>
        <v>0.1969696969696969</v>
      </c>
      <c r="S15" s="44">
        <f>COUNTIF(Vertices[Clustering Coefficient],"&gt;= "&amp;R15)-COUNTIF(Vertices[Clustering Coefficient],"&gt;="&amp;R16)</f>
        <v>0</v>
      </c>
      <c r="T15" s="39" t="e">
        <f ca="1" t="shared" si="9"/>
        <v>#REF!</v>
      </c>
      <c r="U15" s="40" t="e">
        <f ca="1" t="shared" si="0"/>
        <v>#REF!</v>
      </c>
    </row>
    <row r="16" spans="1:21" ht="15">
      <c r="A16" s="34" t="s">
        <v>151</v>
      </c>
      <c r="B16" s="34">
        <v>7</v>
      </c>
      <c r="D16" s="32">
        <f t="shared" si="1"/>
        <v>0</v>
      </c>
      <c r="E16" s="3">
        <f>COUNTIF(Vertices[Degree],"&gt;= "&amp;D16)-COUNTIF(Vertices[Degree],"&gt;="&amp;D17)</f>
        <v>0</v>
      </c>
      <c r="F16" s="37">
        <f t="shared" si="2"/>
        <v>12.727272727272723</v>
      </c>
      <c r="G16" s="38">
        <f>COUNTIF(Vertices[In-Degree],"&gt;= "&amp;F16)-COUNTIF(Vertices[In-Degree],"&gt;="&amp;F17)</f>
        <v>0</v>
      </c>
      <c r="H16" s="37">
        <f t="shared" si="3"/>
        <v>5.090909090909091</v>
      </c>
      <c r="I16" s="38">
        <f>COUNTIF(Vertices[Out-Degree],"&gt;= "&amp;H16)-COUNTIF(Vertices[Out-Degree],"&gt;="&amp;H17)</f>
        <v>0</v>
      </c>
      <c r="J16" s="37">
        <f t="shared" si="4"/>
        <v>1525.7454545454545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0.023586436363636363</v>
      </c>
      <c r="O16" s="38">
        <f>COUNTIF(Vertices[Eigenvector Centrality],"&gt;= "&amp;N16)-COUNTIF(Vertices[Eigenvector Centrality],"&gt;="&amp;N17)</f>
        <v>4</v>
      </c>
      <c r="P16" s="37">
        <f t="shared" si="7"/>
        <v>3.463391927272726</v>
      </c>
      <c r="Q16" s="38">
        <f>COUNTIF(Vertices[PageRank],"&gt;= "&amp;P16)-COUNTIF(Vertices[PageRank],"&gt;="&amp;P17)</f>
        <v>0</v>
      </c>
      <c r="R16" s="37">
        <f t="shared" si="8"/>
        <v>0.21212121212121204</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13.636363636363631</v>
      </c>
      <c r="G17" s="40">
        <f>COUNTIF(Vertices[In-Degree],"&gt;= "&amp;F17)-COUNTIF(Vertices[In-Degree],"&gt;="&amp;F18)</f>
        <v>0</v>
      </c>
      <c r="H17" s="39">
        <f t="shared" si="3"/>
        <v>5.454545454545454</v>
      </c>
      <c r="I17" s="40">
        <f>COUNTIF(Vertices[Out-Degree],"&gt;= "&amp;H17)-COUNTIF(Vertices[Out-Degree],"&gt;="&amp;H18)</f>
        <v>0</v>
      </c>
      <c r="J17" s="39">
        <f t="shared" si="4"/>
        <v>1634.7272727272727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0.025271181818181818</v>
      </c>
      <c r="O17" s="40">
        <f>COUNTIF(Vertices[Eigenvector Centrality],"&gt;= "&amp;N17)-COUNTIF(Vertices[Eigenvector Centrality],"&gt;="&amp;N18)</f>
        <v>0</v>
      </c>
      <c r="P17" s="39">
        <f t="shared" si="7"/>
        <v>3.684832636363635</v>
      </c>
      <c r="Q17" s="40">
        <f>COUNTIF(Vertices[PageRank],"&gt;= "&amp;P17)-COUNTIF(Vertices[PageRank],"&gt;="&amp;P18)</f>
        <v>0</v>
      </c>
      <c r="R17" s="39">
        <f t="shared" si="8"/>
        <v>0.22727272727272718</v>
      </c>
      <c r="S17" s="44">
        <f>COUNTIF(Vertices[Clustering Coefficient],"&gt;= "&amp;R17)-COUNTIF(Vertices[Clustering Coefficient],"&gt;="&amp;R18)</f>
        <v>0</v>
      </c>
      <c r="T17" s="39" t="e">
        <f ca="1" t="shared" si="9"/>
        <v>#REF!</v>
      </c>
      <c r="U17" s="40" t="e">
        <f ca="1" t="shared" si="0"/>
        <v>#REF!</v>
      </c>
    </row>
    <row r="18" spans="1:21" ht="15">
      <c r="A18" s="34" t="s">
        <v>170</v>
      </c>
      <c r="B18" s="34">
        <v>0.032467532467532464</v>
      </c>
      <c r="D18" s="32">
        <f t="shared" si="1"/>
        <v>0</v>
      </c>
      <c r="E18" s="3">
        <f>COUNTIF(Vertices[Degree],"&gt;= "&amp;D18)-COUNTIF(Vertices[Degree],"&gt;="&amp;D19)</f>
        <v>0</v>
      </c>
      <c r="F18" s="37">
        <f t="shared" si="2"/>
        <v>14.54545454545454</v>
      </c>
      <c r="G18" s="38">
        <f>COUNTIF(Vertices[In-Degree],"&gt;= "&amp;F18)-COUNTIF(Vertices[In-Degree],"&gt;="&amp;F19)</f>
        <v>0</v>
      </c>
      <c r="H18" s="37">
        <f t="shared" si="3"/>
        <v>5.8181818181818175</v>
      </c>
      <c r="I18" s="38">
        <f>COUNTIF(Vertices[Out-Degree],"&gt;= "&amp;H18)-COUNTIF(Vertices[Out-Degree],"&gt;="&amp;H19)</f>
        <v>0</v>
      </c>
      <c r="J18" s="37">
        <f t="shared" si="4"/>
        <v>1743.709090909091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0.026955927272727272</v>
      </c>
      <c r="O18" s="38">
        <f>COUNTIF(Vertices[Eigenvector Centrality],"&gt;= "&amp;N18)-COUNTIF(Vertices[Eigenvector Centrality],"&gt;="&amp;N19)</f>
        <v>0</v>
      </c>
      <c r="P18" s="37">
        <f t="shared" si="7"/>
        <v>3.9062733454545437</v>
      </c>
      <c r="Q18" s="38">
        <f>COUNTIF(Vertices[PageRank],"&gt;= "&amp;P18)-COUNTIF(Vertices[PageRank],"&gt;="&amp;P19)</f>
        <v>0</v>
      </c>
      <c r="R18" s="37">
        <f t="shared" si="8"/>
        <v>0.24242424242424232</v>
      </c>
      <c r="S18" s="43">
        <f>COUNTIF(Vertices[Clustering Coefficient],"&gt;= "&amp;R18)-COUNTIF(Vertices[Clustering Coefficient],"&gt;="&amp;R19)</f>
        <v>1</v>
      </c>
      <c r="T18" s="37" t="e">
        <f ca="1" t="shared" si="9"/>
        <v>#REF!</v>
      </c>
      <c r="U18" s="38" t="e">
        <f ca="1" t="shared" si="0"/>
        <v>#REF!</v>
      </c>
    </row>
    <row r="19" spans="1:21" ht="15">
      <c r="A19" s="34" t="s">
        <v>171</v>
      </c>
      <c r="B19" s="34">
        <v>0.06289308176100629</v>
      </c>
      <c r="D19" s="32">
        <f t="shared" si="1"/>
        <v>0</v>
      </c>
      <c r="E19" s="3">
        <f>COUNTIF(Vertices[Degree],"&gt;= "&amp;D19)-COUNTIF(Vertices[Degree],"&gt;="&amp;D20)</f>
        <v>0</v>
      </c>
      <c r="F19" s="39">
        <f t="shared" si="2"/>
        <v>15.454545454545448</v>
      </c>
      <c r="G19" s="40">
        <f>COUNTIF(Vertices[In-Degree],"&gt;= "&amp;F19)-COUNTIF(Vertices[In-Degree],"&gt;="&amp;F20)</f>
        <v>0</v>
      </c>
      <c r="H19" s="39">
        <f t="shared" si="3"/>
        <v>6.181818181818181</v>
      </c>
      <c r="I19" s="40">
        <f>COUNTIF(Vertices[Out-Degree],"&gt;= "&amp;H19)-COUNTIF(Vertices[Out-Degree],"&gt;="&amp;H20)</f>
        <v>0</v>
      </c>
      <c r="J19" s="39">
        <f t="shared" si="4"/>
        <v>1852.6909090909091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0.028640672727272727</v>
      </c>
      <c r="O19" s="40">
        <f>COUNTIF(Vertices[Eigenvector Centrality],"&gt;= "&amp;N19)-COUNTIF(Vertices[Eigenvector Centrality],"&gt;="&amp;N20)</f>
        <v>0</v>
      </c>
      <c r="P19" s="39">
        <f t="shared" si="7"/>
        <v>4.127714054545453</v>
      </c>
      <c r="Q19" s="40">
        <f>COUNTIF(Vertices[PageRank],"&gt;= "&amp;P19)-COUNTIF(Vertices[PageRank],"&gt;="&amp;P20)</f>
        <v>0</v>
      </c>
      <c r="R19" s="39">
        <f t="shared" si="8"/>
        <v>0.25757575757575746</v>
      </c>
      <c r="S19" s="44">
        <f>COUNTIF(Vertices[Clustering Coefficient],"&gt;= "&amp;R19)-COUNTIF(Vertices[Clustering Coefficient],"&gt;="&amp;R20)</f>
        <v>2</v>
      </c>
      <c r="T19" s="39" t="e">
        <f ca="1" t="shared" si="9"/>
        <v>#REF!</v>
      </c>
      <c r="U19" s="40" t="e">
        <f ca="1" t="shared" si="0"/>
        <v>#REF!</v>
      </c>
    </row>
    <row r="20" spans="1:21" ht="15">
      <c r="A20" s="118"/>
      <c r="B20" s="118"/>
      <c r="D20" s="32">
        <f t="shared" si="1"/>
        <v>0</v>
      </c>
      <c r="E20" s="3">
        <f>COUNTIF(Vertices[Degree],"&gt;= "&amp;D20)-COUNTIF(Vertices[Degree],"&gt;="&amp;D21)</f>
        <v>0</v>
      </c>
      <c r="F20" s="37">
        <f t="shared" si="2"/>
        <v>16.363636363636356</v>
      </c>
      <c r="G20" s="38">
        <f>COUNTIF(Vertices[In-Degree],"&gt;= "&amp;F20)-COUNTIF(Vertices[In-Degree],"&gt;="&amp;F21)</f>
        <v>0</v>
      </c>
      <c r="H20" s="37">
        <f t="shared" si="3"/>
        <v>6.545454545454544</v>
      </c>
      <c r="I20" s="38">
        <f>COUNTIF(Vertices[Out-Degree],"&gt;= "&amp;H20)-COUNTIF(Vertices[Out-Degree],"&gt;="&amp;H21)</f>
        <v>0</v>
      </c>
      <c r="J20" s="37">
        <f t="shared" si="4"/>
        <v>1961.6727272727273</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0.030325418181818182</v>
      </c>
      <c r="O20" s="38">
        <f>COUNTIF(Vertices[Eigenvector Centrality],"&gt;= "&amp;N20)-COUNTIF(Vertices[Eigenvector Centrality],"&gt;="&amp;N21)</f>
        <v>0</v>
      </c>
      <c r="P20" s="37">
        <f t="shared" si="7"/>
        <v>4.349154763636362</v>
      </c>
      <c r="Q20" s="38">
        <f>COUNTIF(Vertices[PageRank],"&gt;= "&amp;P20)-COUNTIF(Vertices[PageRank],"&gt;="&amp;P21)</f>
        <v>0</v>
      </c>
      <c r="R20" s="37">
        <f t="shared" si="8"/>
        <v>0.2727272727272726</v>
      </c>
      <c r="S20" s="43">
        <f>COUNTIF(Vertices[Clustering Coefficient],"&gt;= "&amp;R20)-COUNTIF(Vertices[Clustering Coefficient],"&gt;="&amp;R21)</f>
        <v>1</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17.272727272727266</v>
      </c>
      <c r="G21" s="40">
        <f>COUNTIF(Vertices[In-Degree],"&gt;= "&amp;F21)-COUNTIF(Vertices[In-Degree],"&gt;="&amp;F22)</f>
        <v>0</v>
      </c>
      <c r="H21" s="39">
        <f t="shared" si="3"/>
        <v>6.909090909090907</v>
      </c>
      <c r="I21" s="40">
        <f>COUNTIF(Vertices[Out-Degree],"&gt;= "&amp;H21)-COUNTIF(Vertices[Out-Degree],"&gt;="&amp;H22)</f>
        <v>0</v>
      </c>
      <c r="J21" s="39">
        <f t="shared" si="4"/>
        <v>2070.6545454545453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0.03201016363636364</v>
      </c>
      <c r="O21" s="40">
        <f>COUNTIF(Vertices[Eigenvector Centrality],"&gt;= "&amp;N21)-COUNTIF(Vertices[Eigenvector Centrality],"&gt;="&amp;N22)</f>
        <v>0</v>
      </c>
      <c r="P21" s="39">
        <f t="shared" si="7"/>
        <v>4.570595472727271</v>
      </c>
      <c r="Q21" s="40">
        <f>COUNTIF(Vertices[PageRank],"&gt;= "&amp;P21)-COUNTIF(Vertices[PageRank],"&gt;="&amp;P22)</f>
        <v>0</v>
      </c>
      <c r="R21" s="39">
        <f t="shared" si="8"/>
        <v>0.28787878787878773</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18.181818181818176</v>
      </c>
      <c r="G22" s="38">
        <f>COUNTIF(Vertices[In-Degree],"&gt;= "&amp;F22)-COUNTIF(Vertices[In-Degree],"&gt;="&amp;F23)</f>
        <v>0</v>
      </c>
      <c r="H22" s="37">
        <f t="shared" si="3"/>
        <v>7.272727272727271</v>
      </c>
      <c r="I22" s="38">
        <f>COUNTIF(Vertices[Out-Degree],"&gt;= "&amp;H22)-COUNTIF(Vertices[Out-Degree],"&gt;="&amp;H23)</f>
        <v>0</v>
      </c>
      <c r="J22" s="37">
        <f t="shared" si="4"/>
        <v>2179.6363636363635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0.03369490909090909</v>
      </c>
      <c r="O22" s="38">
        <f>COUNTIF(Vertices[Eigenvector Centrality],"&gt;= "&amp;N22)-COUNTIF(Vertices[Eigenvector Centrality],"&gt;="&amp;N23)</f>
        <v>0</v>
      </c>
      <c r="P22" s="37">
        <f t="shared" si="7"/>
        <v>4.79203618181818</v>
      </c>
      <c r="Q22" s="38">
        <f>COUNTIF(Vertices[PageRank],"&gt;= "&amp;P22)-COUNTIF(Vertices[PageRank],"&gt;="&amp;P23)</f>
        <v>0</v>
      </c>
      <c r="R22" s="37">
        <f t="shared" si="8"/>
        <v>0.30303030303030287</v>
      </c>
      <c r="S22" s="43">
        <f>COUNTIF(Vertices[Clustering Coefficient],"&gt;= "&amp;R22)-COUNTIF(Vertices[Clustering Coefficient],"&gt;="&amp;R23)</f>
        <v>0</v>
      </c>
      <c r="T22" s="37" t="e">
        <f ca="1" t="shared" si="9"/>
        <v>#REF!</v>
      </c>
      <c r="U22" s="38" t="e">
        <f ca="1" t="shared" si="0"/>
        <v>#REF!</v>
      </c>
    </row>
    <row r="23" spans="1:21" ht="15">
      <c r="A23" s="34" t="s">
        <v>154</v>
      </c>
      <c r="B23" s="34">
        <v>86</v>
      </c>
      <c r="D23" s="32">
        <f t="shared" si="1"/>
        <v>0</v>
      </c>
      <c r="E23" s="3">
        <f>COUNTIF(Vertices[Degree],"&gt;= "&amp;D23)-COUNTIF(Vertices[Degree],"&gt;="&amp;D24)</f>
        <v>0</v>
      </c>
      <c r="F23" s="39">
        <f t="shared" si="2"/>
        <v>19.090909090909086</v>
      </c>
      <c r="G23" s="40">
        <f>COUNTIF(Vertices[In-Degree],"&gt;= "&amp;F23)-COUNTIF(Vertices[In-Degree],"&gt;="&amp;F24)</f>
        <v>0</v>
      </c>
      <c r="H23" s="39">
        <f t="shared" si="3"/>
        <v>7.636363636363634</v>
      </c>
      <c r="I23" s="40">
        <f>COUNTIF(Vertices[Out-Degree],"&gt;= "&amp;H23)-COUNTIF(Vertices[Out-Degree],"&gt;="&amp;H24)</f>
        <v>0</v>
      </c>
      <c r="J23" s="39">
        <f t="shared" si="4"/>
        <v>2288.6181818181817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0.03537965454545454</v>
      </c>
      <c r="O23" s="40">
        <f>COUNTIF(Vertices[Eigenvector Centrality],"&gt;= "&amp;N23)-COUNTIF(Vertices[Eigenvector Centrality],"&gt;="&amp;N24)</f>
        <v>0</v>
      </c>
      <c r="P23" s="39">
        <f t="shared" si="7"/>
        <v>5.0134768909090885</v>
      </c>
      <c r="Q23" s="40">
        <f>COUNTIF(Vertices[PageRank],"&gt;= "&amp;P23)-COUNTIF(Vertices[PageRank],"&gt;="&amp;P24)</f>
        <v>0</v>
      </c>
      <c r="R23" s="39">
        <f t="shared" si="8"/>
        <v>0.318181818181818</v>
      </c>
      <c r="S23" s="44">
        <f>COUNTIF(Vertices[Clustering Coefficient],"&gt;= "&amp;R23)-COUNTIF(Vertices[Clustering Coefficient],"&gt;="&amp;R24)</f>
        <v>0</v>
      </c>
      <c r="T23" s="39" t="e">
        <f ca="1" t="shared" si="9"/>
        <v>#REF!</v>
      </c>
      <c r="U23" s="40" t="e">
        <f ca="1" t="shared" si="0"/>
        <v>#REF!</v>
      </c>
    </row>
    <row r="24" spans="1:21" ht="15">
      <c r="A24" s="34" t="s">
        <v>155</v>
      </c>
      <c r="B24" s="34">
        <v>171</v>
      </c>
      <c r="D24" s="32">
        <f t="shared" si="1"/>
        <v>0</v>
      </c>
      <c r="E24" s="3">
        <f>COUNTIF(Vertices[Degree],"&gt;= "&amp;D24)-COUNTIF(Vertices[Degree],"&gt;="&amp;D25)</f>
        <v>0</v>
      </c>
      <c r="F24" s="37">
        <f t="shared" si="2"/>
        <v>19.999999999999996</v>
      </c>
      <c r="G24" s="38">
        <f>COUNTIF(Vertices[In-Degree],"&gt;= "&amp;F24)-COUNTIF(Vertices[In-Degree],"&gt;="&amp;F25)</f>
        <v>0</v>
      </c>
      <c r="H24" s="37">
        <f t="shared" si="3"/>
        <v>7.999999999999997</v>
      </c>
      <c r="I24" s="38">
        <f>COUNTIF(Vertices[Out-Degree],"&gt;= "&amp;H24)-COUNTIF(Vertices[Out-Degree],"&gt;="&amp;H25)</f>
        <v>1</v>
      </c>
      <c r="J24" s="37">
        <f t="shared" si="4"/>
        <v>2397.6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0.03706439999999999</v>
      </c>
      <c r="O24" s="38">
        <f>COUNTIF(Vertices[Eigenvector Centrality],"&gt;= "&amp;N24)-COUNTIF(Vertices[Eigenvector Centrality],"&gt;="&amp;N25)</f>
        <v>0</v>
      </c>
      <c r="P24" s="37">
        <f t="shared" si="7"/>
        <v>5.2349175999999975</v>
      </c>
      <c r="Q24" s="38">
        <f>COUNTIF(Vertices[PageRank],"&gt;= "&amp;P24)-COUNTIF(Vertices[PageRank],"&gt;="&amp;P25)</f>
        <v>0</v>
      </c>
      <c r="R24" s="37">
        <f t="shared" si="8"/>
        <v>0.33333333333333315</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20.909090909090907</v>
      </c>
      <c r="G25" s="40">
        <f>COUNTIF(Vertices[In-Degree],"&gt;= "&amp;F25)-COUNTIF(Vertices[In-Degree],"&gt;="&amp;F26)</f>
        <v>0</v>
      </c>
      <c r="H25" s="39">
        <f t="shared" si="3"/>
        <v>8.363636363636362</v>
      </c>
      <c r="I25" s="40">
        <f>COUNTIF(Vertices[Out-Degree],"&gt;= "&amp;H25)-COUNTIF(Vertices[Out-Degree],"&gt;="&amp;H26)</f>
        <v>0</v>
      </c>
      <c r="J25" s="39">
        <f t="shared" si="4"/>
        <v>2506.581818181818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0.03874914545454544</v>
      </c>
      <c r="O25" s="40">
        <f>COUNTIF(Vertices[Eigenvector Centrality],"&gt;= "&amp;N25)-COUNTIF(Vertices[Eigenvector Centrality],"&gt;="&amp;N26)</f>
        <v>0</v>
      </c>
      <c r="P25" s="39">
        <f t="shared" si="7"/>
        <v>5.4563583090909065</v>
      </c>
      <c r="Q25" s="40">
        <f>COUNTIF(Vertices[PageRank],"&gt;= "&amp;P25)-COUNTIF(Vertices[PageRank],"&gt;="&amp;P26)</f>
        <v>0</v>
      </c>
      <c r="R25" s="39">
        <f t="shared" si="8"/>
        <v>0.3484848484848483</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21.818181818181817</v>
      </c>
      <c r="G26" s="38">
        <f>COUNTIF(Vertices[In-Degree],"&gt;= "&amp;F26)-COUNTIF(Vertices[In-Degree],"&gt;="&amp;F28)</f>
        <v>0</v>
      </c>
      <c r="H26" s="37">
        <f t="shared" si="3"/>
        <v>8.727272727272725</v>
      </c>
      <c r="I26" s="38">
        <f>COUNTIF(Vertices[Out-Degree],"&gt;= "&amp;H26)-COUNTIF(Vertices[Out-Degree],"&gt;="&amp;H28)</f>
        <v>1</v>
      </c>
      <c r="J26" s="37">
        <f t="shared" si="4"/>
        <v>2615.5636363636363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0.04043389090909089</v>
      </c>
      <c r="O26" s="38">
        <f>COUNTIF(Vertices[Eigenvector Centrality],"&gt;= "&amp;N26)-COUNTIF(Vertices[Eigenvector Centrality],"&gt;="&amp;N28)</f>
        <v>0</v>
      </c>
      <c r="P26" s="37">
        <f t="shared" si="7"/>
        <v>5.677799018181815</v>
      </c>
      <c r="Q26" s="38">
        <f>COUNTIF(Vertices[PageRank],"&gt;= "&amp;P26)-COUNTIF(Vertices[PageRank],"&gt;="&amp;P28)</f>
        <v>0</v>
      </c>
      <c r="R26" s="37">
        <f t="shared" si="8"/>
        <v>0.3636363636363634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2.633158</v>
      </c>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22.727272727272727</v>
      </c>
      <c r="G28" s="40">
        <f>COUNTIF(Vertices[In-Degree],"&gt;= "&amp;F28)-COUNTIF(Vertices[In-Degree],"&gt;="&amp;F40)</f>
        <v>0</v>
      </c>
      <c r="H28" s="39">
        <f>H26+($H$57-$H$2)/BinDivisor</f>
        <v>9.090909090909088</v>
      </c>
      <c r="I28" s="40">
        <f>COUNTIF(Vertices[Out-Degree],"&gt;= "&amp;H28)-COUNTIF(Vertices[Out-Degree],"&gt;="&amp;H40)</f>
        <v>0</v>
      </c>
      <c r="J28" s="39">
        <f>J26+($J$57-$J$2)/BinDivisor</f>
        <v>2724.5454545454545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0.042118636363636344</v>
      </c>
      <c r="O28" s="40">
        <f>COUNTIF(Vertices[Eigenvector Centrality],"&gt;= "&amp;N28)-COUNTIF(Vertices[Eigenvector Centrality],"&gt;="&amp;N40)</f>
        <v>0</v>
      </c>
      <c r="P28" s="39">
        <f>P26+($P$57-$P$2)/BinDivisor</f>
        <v>5.899239727272724</v>
      </c>
      <c r="Q28" s="40">
        <f>COUNTIF(Vertices[PageRank],"&gt;= "&amp;P28)-COUNTIF(Vertices[PageRank],"&gt;="&amp;P40)</f>
        <v>0</v>
      </c>
      <c r="R28" s="39">
        <f>R26+($R$57-$R$2)/BinDivisor</f>
        <v>0.37878787878787856</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0.020301327885597548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1269</v>
      </c>
      <c r="B30" s="34">
        <v>0.573257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1270</v>
      </c>
      <c r="B32" s="34" t="s">
        <v>1271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23.636363636363637</v>
      </c>
      <c r="G40" s="38">
        <f>COUNTIF(Vertices[In-Degree],"&gt;= "&amp;F40)-COUNTIF(Vertices[In-Degree],"&gt;="&amp;F41)</f>
        <v>0</v>
      </c>
      <c r="H40" s="37">
        <f>H28+($H$57-$H$2)/BinDivisor</f>
        <v>9.454545454545451</v>
      </c>
      <c r="I40" s="38">
        <f>COUNTIF(Vertices[Out-Degree],"&gt;= "&amp;H40)-COUNTIF(Vertices[Out-Degree],"&gt;="&amp;H41)</f>
        <v>0</v>
      </c>
      <c r="J40" s="37">
        <f>J28+($J$57-$J$2)/BinDivisor</f>
        <v>2833.5272727272727</v>
      </c>
      <c r="K40" s="38">
        <f>COUNTIF(Vertices[Betweenness Centrality],"&gt;= "&amp;J40)-COUNTIF(Vertices[Betweenness Centrality],"&gt;="&amp;J41)</f>
        <v>1</v>
      </c>
      <c r="L40" s="37">
        <f>L28+($L$57-$L$2)/BinDivisor</f>
        <v>0.47272727272727283</v>
      </c>
      <c r="M40" s="38">
        <f>COUNTIF(Vertices[Closeness Centrality],"&gt;= "&amp;L40)-COUNTIF(Vertices[Closeness Centrality],"&gt;="&amp;L41)</f>
        <v>0</v>
      </c>
      <c r="N40" s="37">
        <f>N28+($N$57-$N$2)/BinDivisor</f>
        <v>0.043803381818181795</v>
      </c>
      <c r="O40" s="38">
        <f>COUNTIF(Vertices[Eigenvector Centrality],"&gt;= "&amp;N40)-COUNTIF(Vertices[Eigenvector Centrality],"&gt;="&amp;N41)</f>
        <v>0</v>
      </c>
      <c r="P40" s="37">
        <f>P28+($P$57-$P$2)/BinDivisor</f>
        <v>6.120680436363633</v>
      </c>
      <c r="Q40" s="38">
        <f>COUNTIF(Vertices[PageRank],"&gt;= "&amp;P40)-COUNTIF(Vertices[PageRank],"&gt;="&amp;P41)</f>
        <v>0</v>
      </c>
      <c r="R40" s="37">
        <f>R28+($R$57-$R$2)/BinDivisor</f>
        <v>0.3939393939393937</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24.545454545454547</v>
      </c>
      <c r="G41" s="40">
        <f>COUNTIF(Vertices[In-Degree],"&gt;= "&amp;F41)-COUNTIF(Vertices[In-Degree],"&gt;="&amp;F42)</f>
        <v>0</v>
      </c>
      <c r="H41" s="39">
        <f aca="true" t="shared" si="12" ref="H41:H56">H40+($H$57-$H$2)/BinDivisor</f>
        <v>9.818181818181815</v>
      </c>
      <c r="I41" s="40">
        <f>COUNTIF(Vertices[Out-Degree],"&gt;= "&amp;H41)-COUNTIF(Vertices[Out-Degree],"&gt;="&amp;H42)</f>
        <v>2</v>
      </c>
      <c r="J41" s="39">
        <f aca="true" t="shared" si="13" ref="J41:J56">J40+($J$57-$J$2)/BinDivisor</f>
        <v>2942.509090909091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0.04548812727272725</v>
      </c>
      <c r="O41" s="40">
        <f>COUNTIF(Vertices[Eigenvector Centrality],"&gt;= "&amp;N41)-COUNTIF(Vertices[Eigenvector Centrality],"&gt;="&amp;N42)</f>
        <v>0</v>
      </c>
      <c r="P41" s="39">
        <f aca="true" t="shared" si="16" ref="P41:P56">P40+($P$57-$P$2)/BinDivisor</f>
        <v>6.342121145454542</v>
      </c>
      <c r="Q41" s="40">
        <f>COUNTIF(Vertices[PageRank],"&gt;= "&amp;P41)-COUNTIF(Vertices[PageRank],"&gt;="&amp;P42)</f>
        <v>0</v>
      </c>
      <c r="R41" s="39">
        <f aca="true" t="shared" si="17" ref="R41:R56">R40+($R$57-$R$2)/BinDivisor</f>
        <v>0.40909090909090884</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25.454545454545457</v>
      </c>
      <c r="G42" s="38">
        <f>COUNTIF(Vertices[In-Degree],"&gt;= "&amp;F42)-COUNTIF(Vertices[In-Degree],"&gt;="&amp;F43)</f>
        <v>0</v>
      </c>
      <c r="H42" s="37">
        <f t="shared" si="12"/>
        <v>10.181818181818178</v>
      </c>
      <c r="I42" s="38">
        <f>COUNTIF(Vertices[Out-Degree],"&gt;= "&amp;H42)-COUNTIF(Vertices[Out-Degree],"&gt;="&amp;H43)</f>
        <v>0</v>
      </c>
      <c r="J42" s="37">
        <f t="shared" si="13"/>
        <v>3051.490909090909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0.0471728727272727</v>
      </c>
      <c r="O42" s="38">
        <f>COUNTIF(Vertices[Eigenvector Centrality],"&gt;= "&amp;N42)-COUNTIF(Vertices[Eigenvector Centrality],"&gt;="&amp;N43)</f>
        <v>0</v>
      </c>
      <c r="P42" s="37">
        <f t="shared" si="16"/>
        <v>6.563561854545451</v>
      </c>
      <c r="Q42" s="38">
        <f>COUNTIF(Vertices[PageRank],"&gt;= "&amp;P42)-COUNTIF(Vertices[PageRank],"&gt;="&amp;P43)</f>
        <v>0</v>
      </c>
      <c r="R42" s="37">
        <f t="shared" si="17"/>
        <v>0.424242424242424</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26.363636363636367</v>
      </c>
      <c r="G43" s="40">
        <f>COUNTIF(Vertices[In-Degree],"&gt;= "&amp;F43)-COUNTIF(Vertices[In-Degree],"&gt;="&amp;F44)</f>
        <v>0</v>
      </c>
      <c r="H43" s="39">
        <f t="shared" si="12"/>
        <v>10.545454545454541</v>
      </c>
      <c r="I43" s="40">
        <f>COUNTIF(Vertices[Out-Degree],"&gt;= "&amp;H43)-COUNTIF(Vertices[Out-Degree],"&gt;="&amp;H44)</f>
        <v>0</v>
      </c>
      <c r="J43" s="39">
        <f t="shared" si="13"/>
        <v>3160.4727272727273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0.04885761818181815</v>
      </c>
      <c r="O43" s="40">
        <f>COUNTIF(Vertices[Eigenvector Centrality],"&gt;= "&amp;N43)-COUNTIF(Vertices[Eigenvector Centrality],"&gt;="&amp;N44)</f>
        <v>0</v>
      </c>
      <c r="P43" s="39">
        <f t="shared" si="16"/>
        <v>6.78500256363636</v>
      </c>
      <c r="Q43" s="40">
        <f>COUNTIF(Vertices[PageRank],"&gt;= "&amp;P43)-COUNTIF(Vertices[PageRank],"&gt;="&amp;P44)</f>
        <v>0</v>
      </c>
      <c r="R43" s="39">
        <f t="shared" si="17"/>
        <v>0.4393939393939391</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27.272727272727277</v>
      </c>
      <c r="G44" s="38">
        <f>COUNTIF(Vertices[In-Degree],"&gt;= "&amp;F44)-COUNTIF(Vertices[In-Degree],"&gt;="&amp;F45)</f>
        <v>0</v>
      </c>
      <c r="H44" s="37">
        <f t="shared" si="12"/>
        <v>10.909090909090905</v>
      </c>
      <c r="I44" s="38">
        <f>COUNTIF(Vertices[Out-Degree],"&gt;= "&amp;H44)-COUNTIF(Vertices[Out-Degree],"&gt;="&amp;H45)</f>
        <v>2</v>
      </c>
      <c r="J44" s="37">
        <f t="shared" si="13"/>
        <v>3269.4545454545455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0.0505423636363636</v>
      </c>
      <c r="O44" s="38">
        <f>COUNTIF(Vertices[Eigenvector Centrality],"&gt;= "&amp;N44)-COUNTIF(Vertices[Eigenvector Centrality],"&gt;="&amp;N45)</f>
        <v>0</v>
      </c>
      <c r="P44" s="37">
        <f t="shared" si="16"/>
        <v>7.006443272727269</v>
      </c>
      <c r="Q44" s="38">
        <f>COUNTIF(Vertices[PageRank],"&gt;= "&amp;P44)-COUNTIF(Vertices[PageRank],"&gt;="&amp;P45)</f>
        <v>0</v>
      </c>
      <c r="R44" s="37">
        <f t="shared" si="17"/>
        <v>0.45454545454545425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28.181818181818187</v>
      </c>
      <c r="G45" s="40">
        <f>COUNTIF(Vertices[In-Degree],"&gt;= "&amp;F45)-COUNTIF(Vertices[In-Degree],"&gt;="&amp;F46)</f>
        <v>0</v>
      </c>
      <c r="H45" s="39">
        <f t="shared" si="12"/>
        <v>11.272727272727268</v>
      </c>
      <c r="I45" s="40">
        <f>COUNTIF(Vertices[Out-Degree],"&gt;= "&amp;H45)-COUNTIF(Vertices[Out-Degree],"&gt;="&amp;H46)</f>
        <v>0</v>
      </c>
      <c r="J45" s="39">
        <f t="shared" si="13"/>
        <v>3378.4363636363637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0.05222710909090905</v>
      </c>
      <c r="O45" s="40">
        <f>COUNTIF(Vertices[Eigenvector Centrality],"&gt;= "&amp;N45)-COUNTIF(Vertices[Eigenvector Centrality],"&gt;="&amp;N46)</f>
        <v>0</v>
      </c>
      <c r="P45" s="39">
        <f t="shared" si="16"/>
        <v>7.227883981818178</v>
      </c>
      <c r="Q45" s="40">
        <f>COUNTIF(Vertices[PageRank],"&gt;= "&amp;P45)-COUNTIF(Vertices[PageRank],"&gt;="&amp;P46)</f>
        <v>0</v>
      </c>
      <c r="R45" s="39">
        <f t="shared" si="17"/>
        <v>0.4696969696969694</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29.090909090909097</v>
      </c>
      <c r="G46" s="38">
        <f>COUNTIF(Vertices[In-Degree],"&gt;= "&amp;F46)-COUNTIF(Vertices[In-Degree],"&gt;="&amp;F47)</f>
        <v>0</v>
      </c>
      <c r="H46" s="37">
        <f t="shared" si="12"/>
        <v>11.636363636363631</v>
      </c>
      <c r="I46" s="38">
        <f>COUNTIF(Vertices[Out-Degree],"&gt;= "&amp;H46)-COUNTIF(Vertices[Out-Degree],"&gt;="&amp;H47)</f>
        <v>0</v>
      </c>
      <c r="J46" s="37">
        <f t="shared" si="13"/>
        <v>3487.418181818182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0.0539118545454545</v>
      </c>
      <c r="O46" s="38">
        <f>COUNTIF(Vertices[Eigenvector Centrality],"&gt;= "&amp;N46)-COUNTIF(Vertices[Eigenvector Centrality],"&gt;="&amp;N47)</f>
        <v>0</v>
      </c>
      <c r="P46" s="37">
        <f t="shared" si="16"/>
        <v>7.449324690909087</v>
      </c>
      <c r="Q46" s="38">
        <f>COUNTIF(Vertices[PageRank],"&gt;= "&amp;P46)-COUNTIF(Vertices[PageRank],"&gt;="&amp;P47)</f>
        <v>0</v>
      </c>
      <c r="R46" s="37">
        <f t="shared" si="17"/>
        <v>0.48484848484848453</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30.000000000000007</v>
      </c>
      <c r="G47" s="40">
        <f>COUNTIF(Vertices[In-Degree],"&gt;= "&amp;F47)-COUNTIF(Vertices[In-Degree],"&gt;="&amp;F48)</f>
        <v>0</v>
      </c>
      <c r="H47" s="39">
        <f t="shared" si="12"/>
        <v>11.999999999999995</v>
      </c>
      <c r="I47" s="40">
        <f>COUNTIF(Vertices[Out-Degree],"&gt;= "&amp;H47)-COUNTIF(Vertices[Out-Degree],"&gt;="&amp;H48)</f>
        <v>0</v>
      </c>
      <c r="J47" s="39">
        <f t="shared" si="13"/>
        <v>3596.4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0.055596599999999954</v>
      </c>
      <c r="O47" s="40">
        <f>COUNTIF(Vertices[Eigenvector Centrality],"&gt;= "&amp;N47)-COUNTIF(Vertices[Eigenvector Centrality],"&gt;="&amp;N48)</f>
        <v>0</v>
      </c>
      <c r="P47" s="39">
        <f t="shared" si="16"/>
        <v>7.670765399999996</v>
      </c>
      <c r="Q47" s="40">
        <f>COUNTIF(Vertices[PageRank],"&gt;= "&amp;P47)-COUNTIF(Vertices[PageRank],"&gt;="&amp;P48)</f>
        <v>0</v>
      </c>
      <c r="R47" s="39">
        <f t="shared" si="17"/>
        <v>0.49999999999999967</v>
      </c>
      <c r="S47" s="44">
        <f>COUNTIF(Vertices[Clustering Coefficient],"&gt;= "&amp;R47)-COUNTIF(Vertices[Clustering Coefficient],"&gt;="&amp;R48)</f>
        <v>34</v>
      </c>
      <c r="T47" s="39" t="e">
        <f ca="1" t="shared" si="18"/>
        <v>#REF!</v>
      </c>
      <c r="U47" s="40" t="e">
        <f ca="1" t="shared" si="0"/>
        <v>#REF!</v>
      </c>
    </row>
    <row r="48" spans="4:21" ht="15">
      <c r="D48" s="32">
        <f t="shared" si="10"/>
        <v>0</v>
      </c>
      <c r="E48" s="3">
        <f>COUNTIF(Vertices[Degree],"&gt;= "&amp;D48)-COUNTIF(Vertices[Degree],"&gt;="&amp;D49)</f>
        <v>0</v>
      </c>
      <c r="F48" s="37">
        <f t="shared" si="11"/>
        <v>30.909090909090917</v>
      </c>
      <c r="G48" s="38">
        <f>COUNTIF(Vertices[In-Degree],"&gt;= "&amp;F48)-COUNTIF(Vertices[In-Degree],"&gt;="&amp;F49)</f>
        <v>1</v>
      </c>
      <c r="H48" s="37">
        <f t="shared" si="12"/>
        <v>12.363636363636358</v>
      </c>
      <c r="I48" s="38">
        <f>COUNTIF(Vertices[Out-Degree],"&gt;= "&amp;H48)-COUNTIF(Vertices[Out-Degree],"&gt;="&amp;H49)</f>
        <v>0</v>
      </c>
      <c r="J48" s="37">
        <f t="shared" si="13"/>
        <v>3705.3818181818183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0.057281345454545406</v>
      </c>
      <c r="O48" s="38">
        <f>COUNTIF(Vertices[Eigenvector Centrality],"&gt;= "&amp;N48)-COUNTIF(Vertices[Eigenvector Centrality],"&gt;="&amp;N49)</f>
        <v>0</v>
      </c>
      <c r="P48" s="37">
        <f t="shared" si="16"/>
        <v>7.892206109090905</v>
      </c>
      <c r="Q48" s="38">
        <f>COUNTIF(Vertices[PageRank],"&gt;= "&amp;P48)-COUNTIF(Vertices[PageRank],"&gt;="&amp;P49)</f>
        <v>1</v>
      </c>
      <c r="R48" s="37">
        <f t="shared" si="17"/>
        <v>0.5151515151515148</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31.818181818181827</v>
      </c>
      <c r="G49" s="40">
        <f>COUNTIF(Vertices[In-Degree],"&gt;= "&amp;F49)-COUNTIF(Vertices[In-Degree],"&gt;="&amp;F50)</f>
        <v>0</v>
      </c>
      <c r="H49" s="39">
        <f t="shared" si="12"/>
        <v>12.727272727272721</v>
      </c>
      <c r="I49" s="40">
        <f>COUNTIF(Vertices[Out-Degree],"&gt;= "&amp;H49)-COUNTIF(Vertices[Out-Degree],"&gt;="&amp;H50)</f>
        <v>0</v>
      </c>
      <c r="J49" s="39">
        <f t="shared" si="13"/>
        <v>3814.3636363636365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0.05896609090909086</v>
      </c>
      <c r="O49" s="40">
        <f>COUNTIF(Vertices[Eigenvector Centrality],"&gt;= "&amp;N49)-COUNTIF(Vertices[Eigenvector Centrality],"&gt;="&amp;N50)</f>
        <v>0</v>
      </c>
      <c r="P49" s="39">
        <f t="shared" si="16"/>
        <v>8.113646818181815</v>
      </c>
      <c r="Q49" s="40">
        <f>COUNTIF(Vertices[PageRank],"&gt;= "&amp;P49)-COUNTIF(Vertices[PageRank],"&gt;="&amp;P50)</f>
        <v>0</v>
      </c>
      <c r="R49" s="39">
        <f t="shared" si="17"/>
        <v>0.5303030303030299</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32.727272727272734</v>
      </c>
      <c r="G50" s="38">
        <f>COUNTIF(Vertices[In-Degree],"&gt;= "&amp;F50)-COUNTIF(Vertices[In-Degree],"&gt;="&amp;F51)</f>
        <v>0</v>
      </c>
      <c r="H50" s="37">
        <f t="shared" si="12"/>
        <v>13.090909090909085</v>
      </c>
      <c r="I50" s="38">
        <f>COUNTIF(Vertices[Out-Degree],"&gt;= "&amp;H50)-COUNTIF(Vertices[Out-Degree],"&gt;="&amp;H51)</f>
        <v>0</v>
      </c>
      <c r="J50" s="37">
        <f t="shared" si="13"/>
        <v>3923.3454545454547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0.06065083636363631</v>
      </c>
      <c r="O50" s="38">
        <f>COUNTIF(Vertices[Eigenvector Centrality],"&gt;= "&amp;N50)-COUNTIF(Vertices[Eigenvector Centrality],"&gt;="&amp;N51)</f>
        <v>1</v>
      </c>
      <c r="P50" s="37">
        <f t="shared" si="16"/>
        <v>8.335087527272725</v>
      </c>
      <c r="Q50" s="38">
        <f>COUNTIF(Vertices[PageRank],"&gt;= "&amp;P50)-COUNTIF(Vertices[PageRank],"&gt;="&amp;P51)</f>
        <v>0</v>
      </c>
      <c r="R50" s="37">
        <f t="shared" si="17"/>
        <v>0.5454545454545451</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33.63636363636364</v>
      </c>
      <c r="G51" s="40">
        <f>COUNTIF(Vertices[In-Degree],"&gt;= "&amp;F51)-COUNTIF(Vertices[In-Degree],"&gt;="&amp;F52)</f>
        <v>0</v>
      </c>
      <c r="H51" s="39">
        <f t="shared" si="12"/>
        <v>13.454545454545448</v>
      </c>
      <c r="I51" s="40">
        <f>COUNTIF(Vertices[Out-Degree],"&gt;= "&amp;H51)-COUNTIF(Vertices[Out-Degree],"&gt;="&amp;H52)</f>
        <v>0</v>
      </c>
      <c r="J51" s="39">
        <f t="shared" si="13"/>
        <v>4032.327272727273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0.06233558181818176</v>
      </c>
      <c r="O51" s="40">
        <f>COUNTIF(Vertices[Eigenvector Centrality],"&gt;= "&amp;N51)-COUNTIF(Vertices[Eigenvector Centrality],"&gt;="&amp;N52)</f>
        <v>0</v>
      </c>
      <c r="P51" s="39">
        <f t="shared" si="16"/>
        <v>8.556528236363635</v>
      </c>
      <c r="Q51" s="40">
        <f>COUNTIF(Vertices[PageRank],"&gt;= "&amp;P51)-COUNTIF(Vertices[PageRank],"&gt;="&amp;P52)</f>
        <v>0</v>
      </c>
      <c r="R51" s="39">
        <f t="shared" si="17"/>
        <v>0.5606060606060602</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34.54545454545455</v>
      </c>
      <c r="G52" s="38">
        <f>COUNTIF(Vertices[In-Degree],"&gt;= "&amp;F52)-COUNTIF(Vertices[In-Degree],"&gt;="&amp;F53)</f>
        <v>0</v>
      </c>
      <c r="H52" s="37">
        <f t="shared" si="12"/>
        <v>13.818181818181811</v>
      </c>
      <c r="I52" s="38">
        <f>COUNTIF(Vertices[Out-Degree],"&gt;= "&amp;H52)-COUNTIF(Vertices[Out-Degree],"&gt;="&amp;H53)</f>
        <v>0</v>
      </c>
      <c r="J52" s="37">
        <f t="shared" si="13"/>
        <v>4141.309090909091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0.06402032727272722</v>
      </c>
      <c r="O52" s="38">
        <f>COUNTIF(Vertices[Eigenvector Centrality],"&gt;= "&amp;N52)-COUNTIF(Vertices[Eigenvector Centrality],"&gt;="&amp;N53)</f>
        <v>0</v>
      </c>
      <c r="P52" s="37">
        <f t="shared" si="16"/>
        <v>8.777968945454544</v>
      </c>
      <c r="Q52" s="38">
        <f>COUNTIF(Vertices[PageRank],"&gt;= "&amp;P52)-COUNTIF(Vertices[PageRank],"&gt;="&amp;P53)</f>
        <v>1</v>
      </c>
      <c r="R52" s="37">
        <f t="shared" si="17"/>
        <v>0.5757575757575754</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35.45454545454545</v>
      </c>
      <c r="G53" s="40">
        <f>COUNTIF(Vertices[In-Degree],"&gt;= "&amp;F53)-COUNTIF(Vertices[In-Degree],"&gt;="&amp;F54)</f>
        <v>0</v>
      </c>
      <c r="H53" s="39">
        <f t="shared" si="12"/>
        <v>14.181818181818175</v>
      </c>
      <c r="I53" s="40">
        <f>COUNTIF(Vertices[Out-Degree],"&gt;= "&amp;H53)-COUNTIF(Vertices[Out-Degree],"&gt;="&amp;H54)</f>
        <v>0</v>
      </c>
      <c r="J53" s="39">
        <f t="shared" si="13"/>
        <v>4250.290909090909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0.06570507272727268</v>
      </c>
      <c r="O53" s="40">
        <f>COUNTIF(Vertices[Eigenvector Centrality],"&gt;= "&amp;N53)-COUNTIF(Vertices[Eigenvector Centrality],"&gt;="&amp;N54)</f>
        <v>0</v>
      </c>
      <c r="P53" s="39">
        <f t="shared" si="16"/>
        <v>8.999409654545454</v>
      </c>
      <c r="Q53" s="40">
        <f>COUNTIF(Vertices[PageRank],"&gt;= "&amp;P53)-COUNTIF(Vertices[PageRank],"&gt;="&amp;P54)</f>
        <v>0</v>
      </c>
      <c r="R53" s="39">
        <f t="shared" si="17"/>
        <v>0.5909090909090905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36.36363636363636</v>
      </c>
      <c r="G54" s="38">
        <f>COUNTIF(Vertices[In-Degree],"&gt;= "&amp;F54)-COUNTIF(Vertices[In-Degree],"&gt;="&amp;F55)</f>
        <v>0</v>
      </c>
      <c r="H54" s="37">
        <f t="shared" si="12"/>
        <v>14.545454545454538</v>
      </c>
      <c r="I54" s="38">
        <f>COUNTIF(Vertices[Out-Degree],"&gt;= "&amp;H54)-COUNTIF(Vertices[Out-Degree],"&gt;="&amp;H55)</f>
        <v>0</v>
      </c>
      <c r="J54" s="37">
        <f t="shared" si="13"/>
        <v>4359.272727272727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0.06738981818181813</v>
      </c>
      <c r="O54" s="38">
        <f>COUNTIF(Vertices[Eigenvector Centrality],"&gt;= "&amp;N54)-COUNTIF(Vertices[Eigenvector Centrality],"&gt;="&amp;N55)</f>
        <v>0</v>
      </c>
      <c r="P54" s="37">
        <f t="shared" si="16"/>
        <v>9.220850363636364</v>
      </c>
      <c r="Q54" s="38">
        <f>COUNTIF(Vertices[PageRank],"&gt;= "&amp;P54)-COUNTIF(Vertices[PageRank],"&gt;="&amp;P55)</f>
        <v>0</v>
      </c>
      <c r="R54" s="37">
        <f t="shared" si="17"/>
        <v>0.6060606060606056</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37.272727272727266</v>
      </c>
      <c r="G55" s="40">
        <f>COUNTIF(Vertices[In-Degree],"&gt;= "&amp;F55)-COUNTIF(Vertices[In-Degree],"&gt;="&amp;F56)</f>
        <v>0</v>
      </c>
      <c r="H55" s="39">
        <f t="shared" si="12"/>
        <v>14.909090909090901</v>
      </c>
      <c r="I55" s="40">
        <f>COUNTIF(Vertices[Out-Degree],"&gt;= "&amp;H55)-COUNTIF(Vertices[Out-Degree],"&gt;="&amp;H56)</f>
        <v>0</v>
      </c>
      <c r="J55" s="39">
        <f t="shared" si="13"/>
        <v>4468.254545454545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0.06907456363636359</v>
      </c>
      <c r="O55" s="40">
        <f>COUNTIF(Vertices[Eigenvector Centrality],"&gt;= "&amp;N55)-COUNTIF(Vertices[Eigenvector Centrality],"&gt;="&amp;N56)</f>
        <v>0</v>
      </c>
      <c r="P55" s="39">
        <f t="shared" si="16"/>
        <v>9.442291072727274</v>
      </c>
      <c r="Q55" s="40">
        <f>COUNTIF(Vertices[PageRank],"&gt;= "&amp;P55)-COUNTIF(Vertices[PageRank],"&gt;="&amp;P56)</f>
        <v>0</v>
      </c>
      <c r="R55" s="39">
        <f t="shared" si="17"/>
        <v>0.6212121212121208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38.18181818181817</v>
      </c>
      <c r="G56" s="38">
        <f>COUNTIF(Vertices[In-Degree],"&gt;= "&amp;F56)-COUNTIF(Vertices[In-Degree],"&gt;="&amp;F57)</f>
        <v>0</v>
      </c>
      <c r="H56" s="37">
        <f t="shared" si="12"/>
        <v>15.272727272727264</v>
      </c>
      <c r="I56" s="38">
        <f>COUNTIF(Vertices[Out-Degree],"&gt;= "&amp;H56)-COUNTIF(Vertices[Out-Degree],"&gt;="&amp;H57)</f>
        <v>0</v>
      </c>
      <c r="J56" s="37">
        <f t="shared" si="13"/>
        <v>4577.236363636363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0.07075930909090905</v>
      </c>
      <c r="O56" s="38">
        <f>COUNTIF(Vertices[Eigenvector Centrality],"&gt;= "&amp;N56)-COUNTIF(Vertices[Eigenvector Centrality],"&gt;="&amp;N57)</f>
        <v>0</v>
      </c>
      <c r="P56" s="37">
        <f t="shared" si="16"/>
        <v>9.663731781818184</v>
      </c>
      <c r="Q56" s="38">
        <f>COUNTIF(Vertices[PageRank],"&gt;= "&amp;P56)-COUNTIF(Vertices[PageRank],"&gt;="&amp;P57)</f>
        <v>0</v>
      </c>
      <c r="R56" s="37">
        <f t="shared" si="17"/>
        <v>0.6363636363636359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50</v>
      </c>
      <c r="G57" s="42">
        <f>COUNTIF(Vertices[In-Degree],"&gt;= "&amp;F57)-COUNTIF(Vertices[In-Degree],"&gt;="&amp;F58)</f>
        <v>1</v>
      </c>
      <c r="H57" s="41">
        <f>MAX(Vertices[Out-Degree])</f>
        <v>20</v>
      </c>
      <c r="I57" s="42">
        <f>COUNTIF(Vertices[Out-Degree],"&gt;= "&amp;H57)-COUNTIF(Vertices[Out-Degree],"&gt;="&amp;H58)</f>
        <v>1</v>
      </c>
      <c r="J57" s="41">
        <f>MAX(Vertices[Betweenness Centrality])</f>
        <v>5994</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0.092661</v>
      </c>
      <c r="O57" s="42">
        <f>COUNTIF(Vertices[Eigenvector Centrality],"&gt;= "&amp;N57)-COUNTIF(Vertices[Eigenvector Centrality],"&gt;="&amp;N58)</f>
        <v>1</v>
      </c>
      <c r="P57" s="41">
        <f>MAX(Vertices[PageRank])</f>
        <v>12.542461</v>
      </c>
      <c r="Q57" s="42">
        <f>COUNTIF(Vertices[PageRank],"&gt;= "&amp;P57)-COUNTIF(Vertices[PageRank],"&gt;="&amp;P58)</f>
        <v>1</v>
      </c>
      <c r="R57" s="41">
        <f>MAX(Vertices[Clustering Coefficient])</f>
        <v>0.8333333333333334</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50</v>
      </c>
    </row>
    <row r="71" spans="1:2" ht="15">
      <c r="A71" s="33" t="s">
        <v>90</v>
      </c>
      <c r="B71" s="47">
        <f>_xlfn.IFERROR(AVERAGE(Vertices[In-Degree]),NoMetricMessage)</f>
        <v>1.8089887640449438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1.8089887640449438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5994</v>
      </c>
    </row>
    <row r="99" spans="1:2" ht="15">
      <c r="A99" s="33" t="s">
        <v>102</v>
      </c>
      <c r="B99" s="47">
        <f>_xlfn.IFERROR(AVERAGE(Vertices[Betweenness Centrality]),NoMetricMessage)</f>
        <v>136.80898876404495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0.026837752808988802</v>
      </c>
    </row>
    <row r="114" spans="1:2" ht="15">
      <c r="A114" s="33" t="s">
        <v>109</v>
      </c>
      <c r="B114" s="47">
        <f>_xlfn.IFERROR(MEDIAN(Vertices[Closeness Centrality]),NoMetricMessage)</f>
        <v>0.004878</v>
      </c>
    </row>
    <row r="125" spans="1:2" ht="15">
      <c r="A125" s="33" t="s">
        <v>112</v>
      </c>
      <c r="B125" s="47">
        <f>IF(COUNT(Vertices[Eigenvector Centrality])&gt;0,N2,NoMetricMessage)</f>
        <v>0</v>
      </c>
    </row>
    <row r="126" spans="1:2" ht="15">
      <c r="A126" s="33" t="s">
        <v>113</v>
      </c>
      <c r="B126" s="47">
        <f>IF(COUNT(Vertices[Eigenvector Centrality])&gt;0,N57,NoMetricMessage)</f>
        <v>0.092661</v>
      </c>
    </row>
    <row r="127" spans="1:2" ht="15">
      <c r="A127" s="33" t="s">
        <v>114</v>
      </c>
      <c r="B127" s="47">
        <f>_xlfn.IFERROR(AVERAGE(Vertices[Eigenvector Centrality]),NoMetricMessage)</f>
        <v>0.011235932584269658</v>
      </c>
    </row>
    <row r="128" spans="1:2" ht="15">
      <c r="A128" s="33" t="s">
        <v>115</v>
      </c>
      <c r="B128" s="47">
        <f>_xlfn.IFERROR(MEDIAN(Vertices[Eigenvector Centrality]),NoMetricMessage)</f>
        <v>0.010427</v>
      </c>
    </row>
    <row r="139" spans="1:2" ht="15">
      <c r="A139" s="33" t="s">
        <v>140</v>
      </c>
      <c r="B139" s="47">
        <f>IF(COUNT(Vertices[PageRank])&gt;0,P2,NoMetricMessage)</f>
        <v>0.363222</v>
      </c>
    </row>
    <row r="140" spans="1:2" ht="15">
      <c r="A140" s="33" t="s">
        <v>141</v>
      </c>
      <c r="B140" s="47">
        <f>IF(COUNT(Vertices[PageRank])&gt;0,P57,NoMetricMessage)</f>
        <v>12.542461</v>
      </c>
    </row>
    <row r="141" spans="1:2" ht="15">
      <c r="A141" s="33" t="s">
        <v>142</v>
      </c>
      <c r="B141" s="47">
        <f>_xlfn.IFERROR(AVERAGE(Vertices[PageRank]),NoMetricMessage)</f>
        <v>0.9999941348314592</v>
      </c>
    </row>
    <row r="142" spans="1:2" ht="15">
      <c r="A142" s="33" t="s">
        <v>143</v>
      </c>
      <c r="B142" s="47">
        <f>_xlfn.IFERROR(MEDIAN(Vertices[PageRank]),NoMetricMessage)</f>
        <v>0.572954</v>
      </c>
    </row>
    <row r="153" spans="1:2" ht="15">
      <c r="A153" s="33" t="s">
        <v>118</v>
      </c>
      <c r="B153" s="47">
        <f>IF(COUNT(Vertices[Clustering Coefficient])&gt;0,R2,NoMetricMessage)</f>
        <v>0</v>
      </c>
    </row>
    <row r="154" spans="1:2" ht="15">
      <c r="A154" s="33" t="s">
        <v>119</v>
      </c>
      <c r="B154" s="47">
        <f>IF(COUNT(Vertices[Clustering Coefficient])&gt;0,R57,NoMetricMessage)</f>
        <v>0.8333333333333334</v>
      </c>
    </row>
    <row r="155" spans="1:2" ht="15">
      <c r="A155" s="33" t="s">
        <v>120</v>
      </c>
      <c r="B155" s="47">
        <f>_xlfn.IFERROR(AVERAGE(Vertices[Clustering Coefficient]),NoMetricMessage)</f>
        <v>0.27085321541711016</v>
      </c>
    </row>
    <row r="156" spans="1:2" ht="15">
      <c r="A156" s="33" t="s">
        <v>121</v>
      </c>
      <c r="B156" s="47">
        <f>_xlfn.IFERROR(MEDIAN(Vertices[Clustering Coefficient]),NoMetricMessage)</f>
        <v>0.2545454545454545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1210</v>
      </c>
      <c r="K7" s="13" t="s">
        <v>1211</v>
      </c>
    </row>
    <row r="8" spans="1:11" ht="409.5">
      <c r="A8"/>
      <c r="B8">
        <v>2</v>
      </c>
      <c r="C8">
        <v>2</v>
      </c>
      <c r="D8" t="s">
        <v>61</v>
      </c>
      <c r="E8" t="s">
        <v>61</v>
      </c>
      <c r="H8" t="s">
        <v>73</v>
      </c>
      <c r="J8" t="s">
        <v>1212</v>
      </c>
      <c r="K8" s="13" t="s">
        <v>1213</v>
      </c>
    </row>
    <row r="9" spans="1:11" ht="409.5">
      <c r="A9"/>
      <c r="B9">
        <v>3</v>
      </c>
      <c r="C9">
        <v>4</v>
      </c>
      <c r="D9" t="s">
        <v>62</v>
      </c>
      <c r="E9" t="s">
        <v>62</v>
      </c>
      <c r="H9" t="s">
        <v>74</v>
      </c>
      <c r="J9" t="s">
        <v>1214</v>
      </c>
      <c r="K9" s="13" t="s">
        <v>1215</v>
      </c>
    </row>
    <row r="10" spans="1:11" ht="409.5">
      <c r="A10"/>
      <c r="B10">
        <v>4</v>
      </c>
      <c r="D10" t="s">
        <v>63</v>
      </c>
      <c r="E10" t="s">
        <v>63</v>
      </c>
      <c r="H10" t="s">
        <v>75</v>
      </c>
      <c r="J10" t="s">
        <v>1216</v>
      </c>
      <c r="K10" s="13" t="s">
        <v>1217</v>
      </c>
    </row>
    <row r="11" spans="1:11" ht="15">
      <c r="A11"/>
      <c r="B11">
        <v>5</v>
      </c>
      <c r="D11" t="s">
        <v>46</v>
      </c>
      <c r="E11">
        <v>1</v>
      </c>
      <c r="H11" t="s">
        <v>76</v>
      </c>
      <c r="J11" t="s">
        <v>1218</v>
      </c>
      <c r="K11" t="s">
        <v>1219</v>
      </c>
    </row>
    <row r="12" spans="1:11" ht="15">
      <c r="A12"/>
      <c r="B12"/>
      <c r="D12" t="s">
        <v>64</v>
      </c>
      <c r="E12">
        <v>2</v>
      </c>
      <c r="H12">
        <v>0</v>
      </c>
      <c r="J12" t="s">
        <v>1220</v>
      </c>
      <c r="K12" t="s">
        <v>1221</v>
      </c>
    </row>
    <row r="13" spans="1:11" ht="15">
      <c r="A13"/>
      <c r="B13"/>
      <c r="D13">
        <v>1</v>
      </c>
      <c r="E13">
        <v>3</v>
      </c>
      <c r="H13">
        <v>1</v>
      </c>
      <c r="J13" t="s">
        <v>1222</v>
      </c>
      <c r="K13" t="s">
        <v>1223</v>
      </c>
    </row>
    <row r="14" spans="4:11" ht="15">
      <c r="D14">
        <v>2</v>
      </c>
      <c r="E14">
        <v>4</v>
      </c>
      <c r="H14">
        <v>2</v>
      </c>
      <c r="J14" t="s">
        <v>1224</v>
      </c>
      <c r="K14" t="s">
        <v>1225</v>
      </c>
    </row>
    <row r="15" spans="4:11" ht="15">
      <c r="D15">
        <v>3</v>
      </c>
      <c r="E15">
        <v>5</v>
      </c>
      <c r="H15">
        <v>3</v>
      </c>
      <c r="J15" t="s">
        <v>1226</v>
      </c>
      <c r="K15" t="s">
        <v>1227</v>
      </c>
    </row>
    <row r="16" spans="4:11" ht="15">
      <c r="D16">
        <v>4</v>
      </c>
      <c r="E16">
        <v>6</v>
      </c>
      <c r="H16">
        <v>4</v>
      </c>
      <c r="J16" t="s">
        <v>1228</v>
      </c>
      <c r="K16" t="s">
        <v>1229</v>
      </c>
    </row>
    <row r="17" spans="4:11" ht="15">
      <c r="D17">
        <v>5</v>
      </c>
      <c r="E17">
        <v>7</v>
      </c>
      <c r="H17">
        <v>5</v>
      </c>
      <c r="J17" t="s">
        <v>1230</v>
      </c>
      <c r="K17" t="s">
        <v>1231</v>
      </c>
    </row>
    <row r="18" spans="4:11" ht="15">
      <c r="D18">
        <v>6</v>
      </c>
      <c r="E18">
        <v>8</v>
      </c>
      <c r="H18">
        <v>6</v>
      </c>
      <c r="J18" t="s">
        <v>1232</v>
      </c>
      <c r="K18" t="s">
        <v>1233</v>
      </c>
    </row>
    <row r="19" spans="4:11" ht="15">
      <c r="D19">
        <v>7</v>
      </c>
      <c r="E19">
        <v>9</v>
      </c>
      <c r="H19">
        <v>7</v>
      </c>
      <c r="J19" t="s">
        <v>1234</v>
      </c>
      <c r="K19" t="s">
        <v>1235</v>
      </c>
    </row>
    <row r="20" spans="4:11" ht="15">
      <c r="D20">
        <v>8</v>
      </c>
      <c r="H20">
        <v>8</v>
      </c>
      <c r="J20" t="s">
        <v>1236</v>
      </c>
      <c r="K20" t="s">
        <v>1237</v>
      </c>
    </row>
    <row r="21" spans="4:11" ht="409.5">
      <c r="D21">
        <v>9</v>
      </c>
      <c r="H21">
        <v>9</v>
      </c>
      <c r="J21" t="s">
        <v>1238</v>
      </c>
      <c r="K21" s="13" t="s">
        <v>1239</v>
      </c>
    </row>
    <row r="22" spans="4:11" ht="409.5">
      <c r="D22">
        <v>10</v>
      </c>
      <c r="J22" t="s">
        <v>1240</v>
      </c>
      <c r="K22" s="13" t="s">
        <v>1241</v>
      </c>
    </row>
    <row r="23" spans="4:11" ht="409.5">
      <c r="D23">
        <v>11</v>
      </c>
      <c r="J23" t="s">
        <v>1242</v>
      </c>
      <c r="K23" s="13" t="s">
        <v>1243</v>
      </c>
    </row>
    <row r="24" spans="10:11" ht="409.5">
      <c r="J24" t="s">
        <v>1244</v>
      </c>
      <c r="K24" s="13" t="s">
        <v>1666</v>
      </c>
    </row>
    <row r="25" spans="10:11" ht="15">
      <c r="J25" t="s">
        <v>1245</v>
      </c>
      <c r="K25" t="b">
        <v>0</v>
      </c>
    </row>
    <row r="26" spans="10:11" ht="15">
      <c r="J26" t="s">
        <v>1664</v>
      </c>
      <c r="K26" t="s">
        <v>1665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1264</v>
      </c>
      <c r="B2" s="116" t="s">
        <v>1265</v>
      </c>
      <c r="C2" s="117" t="s">
        <v>1266</v>
      </c>
    </row>
    <row r="3" spans="1:3" ht="15">
      <c r="A3" s="115" t="s">
        <v>1247</v>
      </c>
      <c r="B3" s="115" t="s">
        <v>1247</v>
      </c>
      <c r="C3" s="34">
        <v>89</v>
      </c>
    </row>
    <row r="4" spans="1:3" ht="15">
      <c r="A4" s="115" t="s">
        <v>1248</v>
      </c>
      <c r="B4" s="115" t="s">
        <v>1247</v>
      </c>
      <c r="C4" s="34">
        <v>1</v>
      </c>
    </row>
    <row r="5" spans="1:3" ht="15">
      <c r="A5" s="115" t="s">
        <v>1248</v>
      </c>
      <c r="B5" s="115" t="s">
        <v>1248</v>
      </c>
      <c r="C5" s="34">
        <v>19</v>
      </c>
    </row>
    <row r="6" spans="1:3" ht="15">
      <c r="A6" s="115" t="s">
        <v>1249</v>
      </c>
      <c r="B6" s="115" t="s">
        <v>1247</v>
      </c>
      <c r="C6" s="34">
        <v>4</v>
      </c>
    </row>
    <row r="7" spans="1:3" ht="15">
      <c r="A7" s="115" t="s">
        <v>1249</v>
      </c>
      <c r="B7" s="115" t="s">
        <v>1249</v>
      </c>
      <c r="C7" s="34">
        <v>38</v>
      </c>
    </row>
    <row r="8" spans="1:3" ht="15">
      <c r="A8" s="115" t="s">
        <v>1250</v>
      </c>
      <c r="B8" s="115" t="s">
        <v>1247</v>
      </c>
      <c r="C8" s="34">
        <v>1</v>
      </c>
    </row>
    <row r="9" spans="1:3" ht="15">
      <c r="A9" s="115" t="s">
        <v>1250</v>
      </c>
      <c r="B9" s="115" t="s">
        <v>1250</v>
      </c>
      <c r="C9" s="34">
        <v>16</v>
      </c>
    </row>
    <row r="10" spans="1:3" ht="15">
      <c r="A10" s="115" t="s">
        <v>1251</v>
      </c>
      <c r="B10" s="115" t="s">
        <v>1247</v>
      </c>
      <c r="C10" s="34">
        <v>2</v>
      </c>
    </row>
    <row r="11" spans="1:3" ht="15">
      <c r="A11" s="115" t="s">
        <v>1251</v>
      </c>
      <c r="B11" s="115" t="s">
        <v>1251</v>
      </c>
      <c r="C11" s="34">
        <v>1</v>
      </c>
    </row>
    <row r="12" spans="1:3" ht="15">
      <c r="A12" s="115" t="s">
        <v>1252</v>
      </c>
      <c r="B12" s="115" t="s">
        <v>1252</v>
      </c>
      <c r="C12" s="34">
        <v>1</v>
      </c>
    </row>
    <row r="13" spans="1:3" ht="15">
      <c r="A13" s="115" t="s">
        <v>1253</v>
      </c>
      <c r="B13" s="115" t="s">
        <v>1253</v>
      </c>
      <c r="C1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1272</v>
      </c>
      <c r="B1" s="13" t="s">
        <v>1273</v>
      </c>
      <c r="C1" s="13" t="s">
        <v>1274</v>
      </c>
      <c r="D1" s="13" t="s">
        <v>1276</v>
      </c>
      <c r="E1" s="78" t="s">
        <v>1275</v>
      </c>
      <c r="F1" s="78" t="s">
        <v>1278</v>
      </c>
      <c r="G1" s="78" t="s">
        <v>1277</v>
      </c>
      <c r="H1" s="78" t="s">
        <v>1280</v>
      </c>
      <c r="I1" s="13" t="s">
        <v>1279</v>
      </c>
      <c r="J1" s="13" t="s">
        <v>1282</v>
      </c>
      <c r="K1" s="78" t="s">
        <v>1281</v>
      </c>
      <c r="L1" s="78" t="s">
        <v>1284</v>
      </c>
      <c r="M1" s="13" t="s">
        <v>1283</v>
      </c>
      <c r="N1" s="13" t="s">
        <v>1286</v>
      </c>
      <c r="O1" s="13" t="s">
        <v>1285</v>
      </c>
      <c r="P1" s="13" t="s">
        <v>1287</v>
      </c>
    </row>
    <row r="2" spans="1:16" ht="15">
      <c r="A2" s="83" t="s">
        <v>353</v>
      </c>
      <c r="B2" s="78">
        <v>5</v>
      </c>
      <c r="C2" s="83" t="s">
        <v>353</v>
      </c>
      <c r="D2" s="78">
        <v>5</v>
      </c>
      <c r="E2" s="78"/>
      <c r="F2" s="78"/>
      <c r="G2" s="78"/>
      <c r="H2" s="78"/>
      <c r="I2" s="83" t="s">
        <v>344</v>
      </c>
      <c r="J2" s="78">
        <v>1</v>
      </c>
      <c r="K2" s="78"/>
      <c r="L2" s="78"/>
      <c r="M2" s="83" t="s">
        <v>343</v>
      </c>
      <c r="N2" s="78">
        <v>1</v>
      </c>
      <c r="O2" s="83" t="s">
        <v>352</v>
      </c>
      <c r="P2" s="78">
        <v>1</v>
      </c>
    </row>
    <row r="3" spans="1:16" ht="15">
      <c r="A3" s="83" t="s">
        <v>354</v>
      </c>
      <c r="B3" s="78">
        <v>3</v>
      </c>
      <c r="C3" s="83" t="s">
        <v>354</v>
      </c>
      <c r="D3" s="78">
        <v>3</v>
      </c>
      <c r="E3" s="78"/>
      <c r="F3" s="78"/>
      <c r="G3" s="78"/>
      <c r="H3" s="78"/>
      <c r="I3" s="78"/>
      <c r="J3" s="78"/>
      <c r="K3" s="78"/>
      <c r="L3" s="78"/>
      <c r="M3" s="78"/>
      <c r="N3" s="78"/>
      <c r="O3" s="78"/>
      <c r="P3" s="78"/>
    </row>
    <row r="4" spans="1:16" ht="15">
      <c r="A4" s="83" t="s">
        <v>350</v>
      </c>
      <c r="B4" s="78">
        <v>2</v>
      </c>
      <c r="C4" s="83" t="s">
        <v>350</v>
      </c>
      <c r="D4" s="78">
        <v>2</v>
      </c>
      <c r="E4" s="78"/>
      <c r="F4" s="78"/>
      <c r="G4" s="78"/>
      <c r="H4" s="78"/>
      <c r="I4" s="78"/>
      <c r="J4" s="78"/>
      <c r="K4" s="78"/>
      <c r="L4" s="78"/>
      <c r="M4" s="78"/>
      <c r="N4" s="78"/>
      <c r="O4" s="78"/>
      <c r="P4" s="78"/>
    </row>
    <row r="5" spans="1:16" ht="15">
      <c r="A5" s="83" t="s">
        <v>352</v>
      </c>
      <c r="B5" s="78">
        <v>1</v>
      </c>
      <c r="C5" s="83" t="s">
        <v>356</v>
      </c>
      <c r="D5" s="78">
        <v>1</v>
      </c>
      <c r="E5" s="78"/>
      <c r="F5" s="78"/>
      <c r="G5" s="78"/>
      <c r="H5" s="78"/>
      <c r="I5" s="78"/>
      <c r="J5" s="78"/>
      <c r="K5" s="78"/>
      <c r="L5" s="78"/>
      <c r="M5" s="78"/>
      <c r="N5" s="78"/>
      <c r="O5" s="78"/>
      <c r="P5" s="78"/>
    </row>
    <row r="6" spans="1:16" ht="15">
      <c r="A6" s="83" t="s">
        <v>351</v>
      </c>
      <c r="B6" s="78">
        <v>1</v>
      </c>
      <c r="C6" s="83" t="s">
        <v>355</v>
      </c>
      <c r="D6" s="78">
        <v>1</v>
      </c>
      <c r="E6" s="78"/>
      <c r="F6" s="78"/>
      <c r="G6" s="78"/>
      <c r="H6" s="78"/>
      <c r="I6" s="78"/>
      <c r="J6" s="78"/>
      <c r="K6" s="78"/>
      <c r="L6" s="78"/>
      <c r="M6" s="78"/>
      <c r="N6" s="78"/>
      <c r="O6" s="78"/>
      <c r="P6" s="78"/>
    </row>
    <row r="7" spans="1:16" ht="15">
      <c r="A7" s="83" t="s">
        <v>349</v>
      </c>
      <c r="B7" s="78">
        <v>1</v>
      </c>
      <c r="C7" s="83" t="s">
        <v>351</v>
      </c>
      <c r="D7" s="78">
        <v>1</v>
      </c>
      <c r="E7" s="78"/>
      <c r="F7" s="78"/>
      <c r="G7" s="78"/>
      <c r="H7" s="78"/>
      <c r="I7" s="78"/>
      <c r="J7" s="78"/>
      <c r="K7" s="78"/>
      <c r="L7" s="78"/>
      <c r="M7" s="78"/>
      <c r="N7" s="78"/>
      <c r="O7" s="78"/>
      <c r="P7" s="78"/>
    </row>
    <row r="8" spans="1:16" ht="15">
      <c r="A8" s="83" t="s">
        <v>348</v>
      </c>
      <c r="B8" s="78">
        <v>1</v>
      </c>
      <c r="C8" s="83" t="s">
        <v>349</v>
      </c>
      <c r="D8" s="78">
        <v>1</v>
      </c>
      <c r="E8" s="78"/>
      <c r="F8" s="78"/>
      <c r="G8" s="78"/>
      <c r="H8" s="78"/>
      <c r="I8" s="78"/>
      <c r="J8" s="78"/>
      <c r="K8" s="78"/>
      <c r="L8" s="78"/>
      <c r="M8" s="78"/>
      <c r="N8" s="78"/>
      <c r="O8" s="78"/>
      <c r="P8" s="78"/>
    </row>
    <row r="9" spans="1:16" ht="15">
      <c r="A9" s="83" t="s">
        <v>347</v>
      </c>
      <c r="B9" s="78">
        <v>1</v>
      </c>
      <c r="C9" s="83" t="s">
        <v>348</v>
      </c>
      <c r="D9" s="78">
        <v>1</v>
      </c>
      <c r="E9" s="78"/>
      <c r="F9" s="78"/>
      <c r="G9" s="78"/>
      <c r="H9" s="78"/>
      <c r="I9" s="78"/>
      <c r="J9" s="78"/>
      <c r="K9" s="78"/>
      <c r="L9" s="78"/>
      <c r="M9" s="78"/>
      <c r="N9" s="78"/>
      <c r="O9" s="78"/>
      <c r="P9" s="78"/>
    </row>
    <row r="10" spans="1:16" ht="15">
      <c r="A10" s="83" t="s">
        <v>346</v>
      </c>
      <c r="B10" s="78">
        <v>1</v>
      </c>
      <c r="C10" s="83" t="s">
        <v>347</v>
      </c>
      <c r="D10" s="78">
        <v>1</v>
      </c>
      <c r="E10" s="78"/>
      <c r="F10" s="78"/>
      <c r="G10" s="78"/>
      <c r="H10" s="78"/>
      <c r="I10" s="78"/>
      <c r="J10" s="78"/>
      <c r="K10" s="78"/>
      <c r="L10" s="78"/>
      <c r="M10" s="78"/>
      <c r="N10" s="78"/>
      <c r="O10" s="78"/>
      <c r="P10" s="78"/>
    </row>
    <row r="11" spans="1:16" ht="15">
      <c r="A11" s="83" t="s">
        <v>345</v>
      </c>
      <c r="B11" s="78">
        <v>1</v>
      </c>
      <c r="C11" s="83" t="s">
        <v>346</v>
      </c>
      <c r="D11" s="78">
        <v>1</v>
      </c>
      <c r="E11" s="78"/>
      <c r="F11" s="78"/>
      <c r="G11" s="78"/>
      <c r="H11" s="78"/>
      <c r="I11" s="78"/>
      <c r="J11" s="78"/>
      <c r="K11" s="78"/>
      <c r="L11" s="78"/>
      <c r="M11" s="78"/>
      <c r="N11" s="78"/>
      <c r="O11" s="78"/>
      <c r="P11" s="78"/>
    </row>
    <row r="14" spans="1:16" ht="15" customHeight="1">
      <c r="A14" s="13" t="s">
        <v>1290</v>
      </c>
      <c r="B14" s="13" t="s">
        <v>1273</v>
      </c>
      <c r="C14" s="13" t="s">
        <v>1291</v>
      </c>
      <c r="D14" s="13" t="s">
        <v>1276</v>
      </c>
      <c r="E14" s="78" t="s">
        <v>1292</v>
      </c>
      <c r="F14" s="78" t="s">
        <v>1278</v>
      </c>
      <c r="G14" s="78" t="s">
        <v>1293</v>
      </c>
      <c r="H14" s="78" t="s">
        <v>1280</v>
      </c>
      <c r="I14" s="13" t="s">
        <v>1294</v>
      </c>
      <c r="J14" s="13" t="s">
        <v>1282</v>
      </c>
      <c r="K14" s="78" t="s">
        <v>1295</v>
      </c>
      <c r="L14" s="78" t="s">
        <v>1284</v>
      </c>
      <c r="M14" s="13" t="s">
        <v>1296</v>
      </c>
      <c r="N14" s="13" t="s">
        <v>1286</v>
      </c>
      <c r="O14" s="13" t="s">
        <v>1297</v>
      </c>
      <c r="P14" s="13" t="s">
        <v>1287</v>
      </c>
    </row>
    <row r="15" spans="1:16" ht="15">
      <c r="A15" s="78" t="s">
        <v>362</v>
      </c>
      <c r="B15" s="78">
        <v>8</v>
      </c>
      <c r="C15" s="78" t="s">
        <v>362</v>
      </c>
      <c r="D15" s="78">
        <v>8</v>
      </c>
      <c r="E15" s="78"/>
      <c r="F15" s="78"/>
      <c r="G15" s="78"/>
      <c r="H15" s="78"/>
      <c r="I15" s="78" t="s">
        <v>357</v>
      </c>
      <c r="J15" s="78">
        <v>1</v>
      </c>
      <c r="K15" s="78"/>
      <c r="L15" s="78"/>
      <c r="M15" s="78" t="s">
        <v>357</v>
      </c>
      <c r="N15" s="78">
        <v>1</v>
      </c>
      <c r="O15" s="78" t="s">
        <v>357</v>
      </c>
      <c r="P15" s="78">
        <v>1</v>
      </c>
    </row>
    <row r="16" spans="1:16" ht="15">
      <c r="A16" s="78" t="s">
        <v>357</v>
      </c>
      <c r="B16" s="78">
        <v>5</v>
      </c>
      <c r="C16" s="78" t="s">
        <v>360</v>
      </c>
      <c r="D16" s="78">
        <v>2</v>
      </c>
      <c r="E16" s="78"/>
      <c r="F16" s="78"/>
      <c r="G16" s="78"/>
      <c r="H16" s="78"/>
      <c r="I16" s="78"/>
      <c r="J16" s="78"/>
      <c r="K16" s="78"/>
      <c r="L16" s="78"/>
      <c r="M16" s="78"/>
      <c r="N16" s="78"/>
      <c r="O16" s="78"/>
      <c r="P16" s="78"/>
    </row>
    <row r="17" spans="1:16" ht="15">
      <c r="A17" s="78" t="s">
        <v>360</v>
      </c>
      <c r="B17" s="78">
        <v>2</v>
      </c>
      <c r="C17" s="78" t="s">
        <v>359</v>
      </c>
      <c r="D17" s="78">
        <v>2</v>
      </c>
      <c r="E17" s="78"/>
      <c r="F17" s="78"/>
      <c r="G17" s="78"/>
      <c r="H17" s="78"/>
      <c r="I17" s="78"/>
      <c r="J17" s="78"/>
      <c r="K17" s="78"/>
      <c r="L17" s="78"/>
      <c r="M17" s="78"/>
      <c r="N17" s="78"/>
      <c r="O17" s="78"/>
      <c r="P17" s="78"/>
    </row>
    <row r="18" spans="1:16" ht="15">
      <c r="A18" s="78" t="s">
        <v>359</v>
      </c>
      <c r="B18" s="78">
        <v>2</v>
      </c>
      <c r="C18" s="78" t="s">
        <v>357</v>
      </c>
      <c r="D18" s="78">
        <v>2</v>
      </c>
      <c r="E18" s="78"/>
      <c r="F18" s="78"/>
      <c r="G18" s="78"/>
      <c r="H18" s="78"/>
      <c r="I18" s="78"/>
      <c r="J18" s="78"/>
      <c r="K18" s="78"/>
      <c r="L18" s="78"/>
      <c r="M18" s="78"/>
      <c r="N18" s="78"/>
      <c r="O18" s="78"/>
      <c r="P18" s="78"/>
    </row>
    <row r="19" spans="1:16" ht="15">
      <c r="A19" s="78" t="s">
        <v>361</v>
      </c>
      <c r="B19" s="78">
        <v>1</v>
      </c>
      <c r="C19" s="78" t="s">
        <v>364</v>
      </c>
      <c r="D19" s="78">
        <v>1</v>
      </c>
      <c r="E19" s="78"/>
      <c r="F19" s="78"/>
      <c r="G19" s="78"/>
      <c r="H19" s="78"/>
      <c r="I19" s="78"/>
      <c r="J19" s="78"/>
      <c r="K19" s="78"/>
      <c r="L19" s="78"/>
      <c r="M19" s="78"/>
      <c r="N19" s="78"/>
      <c r="O19" s="78"/>
      <c r="P19" s="78"/>
    </row>
    <row r="20" spans="1:16" ht="15">
      <c r="A20" s="78" t="s">
        <v>358</v>
      </c>
      <c r="B20" s="78">
        <v>1</v>
      </c>
      <c r="C20" s="78" t="s">
        <v>363</v>
      </c>
      <c r="D20" s="78">
        <v>1</v>
      </c>
      <c r="E20" s="78"/>
      <c r="F20" s="78"/>
      <c r="G20" s="78"/>
      <c r="H20" s="78"/>
      <c r="I20" s="78"/>
      <c r="J20" s="78"/>
      <c r="K20" s="78"/>
      <c r="L20" s="78"/>
      <c r="M20" s="78"/>
      <c r="N20" s="78"/>
      <c r="O20" s="78"/>
      <c r="P20" s="78"/>
    </row>
    <row r="21" spans="1:16" ht="15">
      <c r="A21" s="78" t="s">
        <v>364</v>
      </c>
      <c r="B21" s="78">
        <v>1</v>
      </c>
      <c r="C21" s="78" t="s">
        <v>361</v>
      </c>
      <c r="D21" s="78">
        <v>1</v>
      </c>
      <c r="E21" s="78"/>
      <c r="F21" s="78"/>
      <c r="G21" s="78"/>
      <c r="H21" s="78"/>
      <c r="I21" s="78"/>
      <c r="J21" s="78"/>
      <c r="K21" s="78"/>
      <c r="L21" s="78"/>
      <c r="M21" s="78"/>
      <c r="N21" s="78"/>
      <c r="O21" s="78"/>
      <c r="P21" s="78"/>
    </row>
    <row r="22" spans="1:16" ht="15">
      <c r="A22" s="78" t="s">
        <v>363</v>
      </c>
      <c r="B22" s="78">
        <v>1</v>
      </c>
      <c r="C22" s="78" t="s">
        <v>358</v>
      </c>
      <c r="D22" s="78">
        <v>1</v>
      </c>
      <c r="E22" s="78"/>
      <c r="F22" s="78"/>
      <c r="G22" s="78"/>
      <c r="H22" s="78"/>
      <c r="I22" s="78"/>
      <c r="J22" s="78"/>
      <c r="K22" s="78"/>
      <c r="L22" s="78"/>
      <c r="M22" s="78"/>
      <c r="N22" s="78"/>
      <c r="O22" s="78"/>
      <c r="P22" s="78"/>
    </row>
    <row r="25" spans="1:16" ht="15" customHeight="1">
      <c r="A25" s="13" t="s">
        <v>1300</v>
      </c>
      <c r="B25" s="13" t="s">
        <v>1273</v>
      </c>
      <c r="C25" s="13" t="s">
        <v>1309</v>
      </c>
      <c r="D25" s="13" t="s">
        <v>1276</v>
      </c>
      <c r="E25" s="78" t="s">
        <v>1312</v>
      </c>
      <c r="F25" s="78" t="s">
        <v>1278</v>
      </c>
      <c r="G25" s="78" t="s">
        <v>1313</v>
      </c>
      <c r="H25" s="78" t="s">
        <v>1280</v>
      </c>
      <c r="I25" s="78" t="s">
        <v>1314</v>
      </c>
      <c r="J25" s="78" t="s">
        <v>1282</v>
      </c>
      <c r="K25" s="78" t="s">
        <v>1315</v>
      </c>
      <c r="L25" s="78" t="s">
        <v>1284</v>
      </c>
      <c r="M25" s="78" t="s">
        <v>1316</v>
      </c>
      <c r="N25" s="78" t="s">
        <v>1286</v>
      </c>
      <c r="O25" s="78" t="s">
        <v>1317</v>
      </c>
      <c r="P25" s="78" t="s">
        <v>1287</v>
      </c>
    </row>
    <row r="26" spans="1:16" ht="15">
      <c r="A26" s="78" t="s">
        <v>1301</v>
      </c>
      <c r="B26" s="78">
        <v>22</v>
      </c>
      <c r="C26" s="78" t="s">
        <v>1301</v>
      </c>
      <c r="D26" s="78">
        <v>22</v>
      </c>
      <c r="E26" s="78"/>
      <c r="F26" s="78"/>
      <c r="G26" s="78"/>
      <c r="H26" s="78"/>
      <c r="I26" s="78"/>
      <c r="J26" s="78"/>
      <c r="K26" s="78"/>
      <c r="L26" s="78"/>
      <c r="M26" s="78"/>
      <c r="N26" s="78"/>
      <c r="O26" s="78"/>
      <c r="P26" s="78"/>
    </row>
    <row r="27" spans="1:16" ht="15">
      <c r="A27" s="78" t="s">
        <v>1302</v>
      </c>
      <c r="B27" s="78">
        <v>20</v>
      </c>
      <c r="C27" s="78" t="s">
        <v>1302</v>
      </c>
      <c r="D27" s="78">
        <v>20</v>
      </c>
      <c r="E27" s="78"/>
      <c r="F27" s="78"/>
      <c r="G27" s="78"/>
      <c r="H27" s="78"/>
      <c r="I27" s="78"/>
      <c r="J27" s="78"/>
      <c r="K27" s="78"/>
      <c r="L27" s="78"/>
      <c r="M27" s="78"/>
      <c r="N27" s="78"/>
      <c r="O27" s="78"/>
      <c r="P27" s="78"/>
    </row>
    <row r="28" spans="1:16" ht="15">
      <c r="A28" s="78" t="s">
        <v>1303</v>
      </c>
      <c r="B28" s="78">
        <v>2</v>
      </c>
      <c r="C28" s="78" t="s">
        <v>1304</v>
      </c>
      <c r="D28" s="78">
        <v>2</v>
      </c>
      <c r="E28" s="78"/>
      <c r="F28" s="78"/>
      <c r="G28" s="78"/>
      <c r="H28" s="78"/>
      <c r="I28" s="78"/>
      <c r="J28" s="78"/>
      <c r="K28" s="78"/>
      <c r="L28" s="78"/>
      <c r="M28" s="78"/>
      <c r="N28" s="78"/>
      <c r="O28" s="78"/>
      <c r="P28" s="78"/>
    </row>
    <row r="29" spans="1:16" ht="15">
      <c r="A29" s="78" t="s">
        <v>367</v>
      </c>
      <c r="B29" s="78">
        <v>2</v>
      </c>
      <c r="C29" s="78" t="s">
        <v>1303</v>
      </c>
      <c r="D29" s="78">
        <v>2</v>
      </c>
      <c r="E29" s="78"/>
      <c r="F29" s="78"/>
      <c r="G29" s="78"/>
      <c r="H29" s="78"/>
      <c r="I29" s="78"/>
      <c r="J29" s="78"/>
      <c r="K29" s="78"/>
      <c r="L29" s="78"/>
      <c r="M29" s="78"/>
      <c r="N29" s="78"/>
      <c r="O29" s="78"/>
      <c r="P29" s="78"/>
    </row>
    <row r="30" spans="1:16" ht="15">
      <c r="A30" s="78" t="s">
        <v>1304</v>
      </c>
      <c r="B30" s="78">
        <v>2</v>
      </c>
      <c r="C30" s="78" t="s">
        <v>367</v>
      </c>
      <c r="D30" s="78">
        <v>2</v>
      </c>
      <c r="E30" s="78"/>
      <c r="F30" s="78"/>
      <c r="G30" s="78"/>
      <c r="H30" s="78"/>
      <c r="I30" s="78"/>
      <c r="J30" s="78"/>
      <c r="K30" s="78"/>
      <c r="L30" s="78"/>
      <c r="M30" s="78"/>
      <c r="N30" s="78"/>
      <c r="O30" s="78"/>
      <c r="P30" s="78"/>
    </row>
    <row r="31" spans="1:16" ht="15">
      <c r="A31" s="78" t="s">
        <v>1305</v>
      </c>
      <c r="B31" s="78">
        <v>1</v>
      </c>
      <c r="C31" s="78" t="s">
        <v>1308</v>
      </c>
      <c r="D31" s="78">
        <v>1</v>
      </c>
      <c r="E31" s="78"/>
      <c r="F31" s="78"/>
      <c r="G31" s="78"/>
      <c r="H31" s="78"/>
      <c r="I31" s="78"/>
      <c r="J31" s="78"/>
      <c r="K31" s="78"/>
      <c r="L31" s="78"/>
      <c r="M31" s="78"/>
      <c r="N31" s="78"/>
      <c r="O31" s="78"/>
      <c r="P31" s="78"/>
    </row>
    <row r="32" spans="1:16" ht="15">
      <c r="A32" s="78" t="s">
        <v>1306</v>
      </c>
      <c r="B32" s="78">
        <v>1</v>
      </c>
      <c r="C32" s="78" t="s">
        <v>1310</v>
      </c>
      <c r="D32" s="78">
        <v>1</v>
      </c>
      <c r="E32" s="78"/>
      <c r="F32" s="78"/>
      <c r="G32" s="78"/>
      <c r="H32" s="78"/>
      <c r="I32" s="78"/>
      <c r="J32" s="78"/>
      <c r="K32" s="78"/>
      <c r="L32" s="78"/>
      <c r="M32" s="78"/>
      <c r="N32" s="78"/>
      <c r="O32" s="78"/>
      <c r="P32" s="78"/>
    </row>
    <row r="33" spans="1:16" ht="15">
      <c r="A33" s="78" t="s">
        <v>1307</v>
      </c>
      <c r="B33" s="78">
        <v>1</v>
      </c>
      <c r="C33" s="78" t="s">
        <v>1311</v>
      </c>
      <c r="D33" s="78">
        <v>1</v>
      </c>
      <c r="E33" s="78"/>
      <c r="F33" s="78"/>
      <c r="G33" s="78"/>
      <c r="H33" s="78"/>
      <c r="I33" s="78"/>
      <c r="J33" s="78"/>
      <c r="K33" s="78"/>
      <c r="L33" s="78"/>
      <c r="M33" s="78"/>
      <c r="N33" s="78"/>
      <c r="O33" s="78"/>
      <c r="P33" s="78"/>
    </row>
    <row r="34" spans="1:16" ht="15">
      <c r="A34" s="78" t="s">
        <v>366</v>
      </c>
      <c r="B34" s="78">
        <v>1</v>
      </c>
      <c r="C34" s="78" t="s">
        <v>1305</v>
      </c>
      <c r="D34" s="78">
        <v>1</v>
      </c>
      <c r="E34" s="78"/>
      <c r="F34" s="78"/>
      <c r="G34" s="78"/>
      <c r="H34" s="78"/>
      <c r="I34" s="78"/>
      <c r="J34" s="78"/>
      <c r="K34" s="78"/>
      <c r="L34" s="78"/>
      <c r="M34" s="78"/>
      <c r="N34" s="78"/>
      <c r="O34" s="78"/>
      <c r="P34" s="78"/>
    </row>
    <row r="35" spans="1:16" ht="15">
      <c r="A35" s="78" t="s">
        <v>1308</v>
      </c>
      <c r="B35" s="78">
        <v>1</v>
      </c>
      <c r="C35" s="78" t="s">
        <v>1306</v>
      </c>
      <c r="D35" s="78">
        <v>1</v>
      </c>
      <c r="E35" s="78"/>
      <c r="F35" s="78"/>
      <c r="G35" s="78"/>
      <c r="H35" s="78"/>
      <c r="I35" s="78"/>
      <c r="J35" s="78"/>
      <c r="K35" s="78"/>
      <c r="L35" s="78"/>
      <c r="M35" s="78"/>
      <c r="N35" s="78"/>
      <c r="O35" s="78"/>
      <c r="P35" s="78"/>
    </row>
    <row r="38" spans="1:16" ht="15" customHeight="1">
      <c r="A38" s="13" t="s">
        <v>1320</v>
      </c>
      <c r="B38" s="13" t="s">
        <v>1273</v>
      </c>
      <c r="C38" s="13" t="s">
        <v>1329</v>
      </c>
      <c r="D38" s="13" t="s">
        <v>1276</v>
      </c>
      <c r="E38" s="78" t="s">
        <v>1335</v>
      </c>
      <c r="F38" s="78" t="s">
        <v>1278</v>
      </c>
      <c r="G38" s="13" t="s">
        <v>1336</v>
      </c>
      <c r="H38" s="13" t="s">
        <v>1280</v>
      </c>
      <c r="I38" s="13" t="s">
        <v>1337</v>
      </c>
      <c r="J38" s="13" t="s">
        <v>1282</v>
      </c>
      <c r="K38" s="78" t="s">
        <v>1338</v>
      </c>
      <c r="L38" s="78" t="s">
        <v>1284</v>
      </c>
      <c r="M38" s="78" t="s">
        <v>1339</v>
      </c>
      <c r="N38" s="78" t="s">
        <v>1286</v>
      </c>
      <c r="O38" s="13" t="s">
        <v>1340</v>
      </c>
      <c r="P38" s="13" t="s">
        <v>1287</v>
      </c>
    </row>
    <row r="39" spans="1:16" ht="15">
      <c r="A39" s="84" t="s">
        <v>1321</v>
      </c>
      <c r="B39" s="84">
        <v>34</v>
      </c>
      <c r="C39" s="84" t="s">
        <v>262</v>
      </c>
      <c r="D39" s="84">
        <v>48</v>
      </c>
      <c r="E39" s="84"/>
      <c r="F39" s="84"/>
      <c r="G39" s="84" t="s">
        <v>281</v>
      </c>
      <c r="H39" s="84">
        <v>4</v>
      </c>
      <c r="I39" s="84" t="s">
        <v>273</v>
      </c>
      <c r="J39" s="84">
        <v>2</v>
      </c>
      <c r="K39" s="84"/>
      <c r="L39" s="84"/>
      <c r="M39" s="84"/>
      <c r="N39" s="84"/>
      <c r="O39" s="84" t="s">
        <v>1341</v>
      </c>
      <c r="P39" s="84">
        <v>2</v>
      </c>
    </row>
    <row r="40" spans="1:16" ht="15">
      <c r="A40" s="84" t="s">
        <v>1322</v>
      </c>
      <c r="B40" s="84">
        <v>7</v>
      </c>
      <c r="C40" s="84" t="s">
        <v>263</v>
      </c>
      <c r="D40" s="84">
        <v>31</v>
      </c>
      <c r="E40" s="84"/>
      <c r="F40" s="84"/>
      <c r="G40" s="84" t="s">
        <v>280</v>
      </c>
      <c r="H40" s="84">
        <v>4</v>
      </c>
      <c r="I40" s="84" t="s">
        <v>272</v>
      </c>
      <c r="J40" s="84">
        <v>2</v>
      </c>
      <c r="K40" s="84"/>
      <c r="L40" s="84"/>
      <c r="M40" s="84"/>
      <c r="N40" s="84"/>
      <c r="O40" s="84" t="s">
        <v>1342</v>
      </c>
      <c r="P40" s="84">
        <v>2</v>
      </c>
    </row>
    <row r="41" spans="1:16" ht="15">
      <c r="A41" s="84" t="s">
        <v>1323</v>
      </c>
      <c r="B41" s="84">
        <v>0</v>
      </c>
      <c r="C41" s="84" t="s">
        <v>1326</v>
      </c>
      <c r="D41" s="84">
        <v>28</v>
      </c>
      <c r="E41" s="84"/>
      <c r="F41" s="84"/>
      <c r="G41" s="84" t="s">
        <v>279</v>
      </c>
      <c r="H41" s="84">
        <v>4</v>
      </c>
      <c r="I41" s="84" t="s">
        <v>271</v>
      </c>
      <c r="J41" s="84">
        <v>2</v>
      </c>
      <c r="K41" s="84"/>
      <c r="L41" s="84"/>
      <c r="M41" s="84"/>
      <c r="N41" s="84"/>
      <c r="O41" s="84"/>
      <c r="P41" s="84"/>
    </row>
    <row r="42" spans="1:16" ht="15">
      <c r="A42" s="84" t="s">
        <v>1324</v>
      </c>
      <c r="B42" s="84">
        <v>1043</v>
      </c>
      <c r="C42" s="84" t="s">
        <v>1327</v>
      </c>
      <c r="D42" s="84">
        <v>22</v>
      </c>
      <c r="E42" s="84"/>
      <c r="F42" s="84"/>
      <c r="G42" s="84" t="s">
        <v>278</v>
      </c>
      <c r="H42" s="84">
        <v>4</v>
      </c>
      <c r="I42" s="84" t="s">
        <v>270</v>
      </c>
      <c r="J42" s="84">
        <v>2</v>
      </c>
      <c r="K42" s="84"/>
      <c r="L42" s="84"/>
      <c r="M42" s="84"/>
      <c r="N42" s="84"/>
      <c r="O42" s="84"/>
      <c r="P42" s="84"/>
    </row>
    <row r="43" spans="1:16" ht="15">
      <c r="A43" s="84" t="s">
        <v>1325</v>
      </c>
      <c r="B43" s="84">
        <v>1084</v>
      </c>
      <c r="C43" s="84" t="s">
        <v>1330</v>
      </c>
      <c r="D43" s="84">
        <v>21</v>
      </c>
      <c r="E43" s="84"/>
      <c r="F43" s="84"/>
      <c r="G43" s="84" t="s">
        <v>277</v>
      </c>
      <c r="H43" s="84">
        <v>4</v>
      </c>
      <c r="I43" s="84" t="s">
        <v>269</v>
      </c>
      <c r="J43" s="84">
        <v>2</v>
      </c>
      <c r="K43" s="84"/>
      <c r="L43" s="84"/>
      <c r="M43" s="84"/>
      <c r="N43" s="84"/>
      <c r="O43" s="84"/>
      <c r="P43" s="84"/>
    </row>
    <row r="44" spans="1:16" ht="15">
      <c r="A44" s="84" t="s">
        <v>262</v>
      </c>
      <c r="B44" s="84">
        <v>55</v>
      </c>
      <c r="C44" s="84" t="s">
        <v>1328</v>
      </c>
      <c r="D44" s="84">
        <v>21</v>
      </c>
      <c r="E44" s="84"/>
      <c r="F44" s="84"/>
      <c r="G44" s="84" t="s">
        <v>276</v>
      </c>
      <c r="H44" s="84">
        <v>4</v>
      </c>
      <c r="I44" s="84" t="s">
        <v>268</v>
      </c>
      <c r="J44" s="84">
        <v>2</v>
      </c>
      <c r="K44" s="84"/>
      <c r="L44" s="84"/>
      <c r="M44" s="84"/>
      <c r="N44" s="84"/>
      <c r="O44" s="84"/>
      <c r="P44" s="84"/>
    </row>
    <row r="45" spans="1:16" ht="15">
      <c r="A45" s="84" t="s">
        <v>263</v>
      </c>
      <c r="B45" s="84">
        <v>32</v>
      </c>
      <c r="C45" s="84" t="s">
        <v>1331</v>
      </c>
      <c r="D45" s="84">
        <v>20</v>
      </c>
      <c r="E45" s="84"/>
      <c r="F45" s="84"/>
      <c r="G45" s="84" t="s">
        <v>262</v>
      </c>
      <c r="H45" s="84">
        <v>4</v>
      </c>
      <c r="I45" s="84" t="s">
        <v>267</v>
      </c>
      <c r="J45" s="84">
        <v>2</v>
      </c>
      <c r="K45" s="84"/>
      <c r="L45" s="84"/>
      <c r="M45" s="84"/>
      <c r="N45" s="84"/>
      <c r="O45" s="84"/>
      <c r="P45" s="84"/>
    </row>
    <row r="46" spans="1:16" ht="15">
      <c r="A46" s="84" t="s">
        <v>1326</v>
      </c>
      <c r="B46" s="84">
        <v>28</v>
      </c>
      <c r="C46" s="84" t="s">
        <v>1332</v>
      </c>
      <c r="D46" s="84">
        <v>20</v>
      </c>
      <c r="E46" s="84"/>
      <c r="F46" s="84"/>
      <c r="G46" s="84" t="s">
        <v>275</v>
      </c>
      <c r="H46" s="84">
        <v>4</v>
      </c>
      <c r="I46" s="84" t="s">
        <v>266</v>
      </c>
      <c r="J46" s="84">
        <v>2</v>
      </c>
      <c r="K46" s="84"/>
      <c r="L46" s="84"/>
      <c r="M46" s="84"/>
      <c r="N46" s="84"/>
      <c r="O46" s="84"/>
      <c r="P46" s="84"/>
    </row>
    <row r="47" spans="1:16" ht="15">
      <c r="A47" s="84" t="s">
        <v>1327</v>
      </c>
      <c r="B47" s="84">
        <v>22</v>
      </c>
      <c r="C47" s="84" t="s">
        <v>1333</v>
      </c>
      <c r="D47" s="84">
        <v>20</v>
      </c>
      <c r="E47" s="84"/>
      <c r="F47" s="84"/>
      <c r="G47" s="84" t="s">
        <v>248</v>
      </c>
      <c r="H47" s="84">
        <v>3</v>
      </c>
      <c r="I47" s="84"/>
      <c r="J47" s="84"/>
      <c r="K47" s="84"/>
      <c r="L47" s="84"/>
      <c r="M47" s="84"/>
      <c r="N47" s="84"/>
      <c r="O47" s="84"/>
      <c r="P47" s="84"/>
    </row>
    <row r="48" spans="1:16" ht="15">
      <c r="A48" s="84" t="s">
        <v>1328</v>
      </c>
      <c r="B48" s="84">
        <v>22</v>
      </c>
      <c r="C48" s="84" t="s">
        <v>1334</v>
      </c>
      <c r="D48" s="84">
        <v>20</v>
      </c>
      <c r="E48" s="84"/>
      <c r="F48" s="84"/>
      <c r="G48" s="84" t="s">
        <v>249</v>
      </c>
      <c r="H48" s="84">
        <v>3</v>
      </c>
      <c r="I48" s="84"/>
      <c r="J48" s="84"/>
      <c r="K48" s="84"/>
      <c r="L48" s="84"/>
      <c r="M48" s="84"/>
      <c r="N48" s="84"/>
      <c r="O48" s="84"/>
      <c r="P48" s="84"/>
    </row>
    <row r="51" spans="1:16" ht="15" customHeight="1">
      <c r="A51" s="13" t="s">
        <v>1348</v>
      </c>
      <c r="B51" s="13" t="s">
        <v>1273</v>
      </c>
      <c r="C51" s="13" t="s">
        <v>1359</v>
      </c>
      <c r="D51" s="13" t="s">
        <v>1276</v>
      </c>
      <c r="E51" s="78" t="s">
        <v>1360</v>
      </c>
      <c r="F51" s="78" t="s">
        <v>1278</v>
      </c>
      <c r="G51" s="13" t="s">
        <v>1361</v>
      </c>
      <c r="H51" s="13" t="s">
        <v>1280</v>
      </c>
      <c r="I51" s="13" t="s">
        <v>1372</v>
      </c>
      <c r="J51" s="13" t="s">
        <v>1282</v>
      </c>
      <c r="K51" s="78" t="s">
        <v>1380</v>
      </c>
      <c r="L51" s="78" t="s">
        <v>1284</v>
      </c>
      <c r="M51" s="78" t="s">
        <v>1381</v>
      </c>
      <c r="N51" s="78" t="s">
        <v>1286</v>
      </c>
      <c r="O51" s="78" t="s">
        <v>1382</v>
      </c>
      <c r="P51" s="78" t="s">
        <v>1287</v>
      </c>
    </row>
    <row r="52" spans="1:16" ht="15">
      <c r="A52" s="84" t="s">
        <v>1349</v>
      </c>
      <c r="B52" s="84">
        <v>28</v>
      </c>
      <c r="C52" s="84" t="s">
        <v>1349</v>
      </c>
      <c r="D52" s="84">
        <v>28</v>
      </c>
      <c r="E52" s="84"/>
      <c r="F52" s="84"/>
      <c r="G52" s="84" t="s">
        <v>1362</v>
      </c>
      <c r="H52" s="84">
        <v>4</v>
      </c>
      <c r="I52" s="84" t="s">
        <v>1373</v>
      </c>
      <c r="J52" s="84">
        <v>2</v>
      </c>
      <c r="K52" s="84"/>
      <c r="L52" s="84"/>
      <c r="M52" s="84"/>
      <c r="N52" s="84"/>
      <c r="O52" s="84"/>
      <c r="P52" s="84"/>
    </row>
    <row r="53" spans="1:16" ht="15">
      <c r="A53" s="84" t="s">
        <v>1350</v>
      </c>
      <c r="B53" s="84">
        <v>20</v>
      </c>
      <c r="C53" s="84" t="s">
        <v>1350</v>
      </c>
      <c r="D53" s="84">
        <v>20</v>
      </c>
      <c r="E53" s="84"/>
      <c r="F53" s="84"/>
      <c r="G53" s="84" t="s">
        <v>1363</v>
      </c>
      <c r="H53" s="84">
        <v>4</v>
      </c>
      <c r="I53" s="84" t="s">
        <v>1374</v>
      </c>
      <c r="J53" s="84">
        <v>2</v>
      </c>
      <c r="K53" s="84"/>
      <c r="L53" s="84"/>
      <c r="M53" s="84"/>
      <c r="N53" s="84"/>
      <c r="O53" s="84"/>
      <c r="P53" s="84"/>
    </row>
    <row r="54" spans="1:16" ht="15">
      <c r="A54" s="84" t="s">
        <v>1351</v>
      </c>
      <c r="B54" s="84">
        <v>20</v>
      </c>
      <c r="C54" s="84" t="s">
        <v>1351</v>
      </c>
      <c r="D54" s="84">
        <v>20</v>
      </c>
      <c r="E54" s="84"/>
      <c r="F54" s="84"/>
      <c r="G54" s="84" t="s">
        <v>1364</v>
      </c>
      <c r="H54" s="84">
        <v>4</v>
      </c>
      <c r="I54" s="84" t="s">
        <v>1375</v>
      </c>
      <c r="J54" s="84">
        <v>2</v>
      </c>
      <c r="K54" s="84"/>
      <c r="L54" s="84"/>
      <c r="M54" s="84"/>
      <c r="N54" s="84"/>
      <c r="O54" s="84"/>
      <c r="P54" s="84"/>
    </row>
    <row r="55" spans="1:16" ht="15">
      <c r="A55" s="84" t="s">
        <v>1352</v>
      </c>
      <c r="B55" s="84">
        <v>20</v>
      </c>
      <c r="C55" s="84" t="s">
        <v>1352</v>
      </c>
      <c r="D55" s="84">
        <v>20</v>
      </c>
      <c r="E55" s="84"/>
      <c r="F55" s="84"/>
      <c r="G55" s="84" t="s">
        <v>1365</v>
      </c>
      <c r="H55" s="84">
        <v>4</v>
      </c>
      <c r="I55" s="84" t="s">
        <v>1376</v>
      </c>
      <c r="J55" s="84">
        <v>2</v>
      </c>
      <c r="K55" s="84"/>
      <c r="L55" s="84"/>
      <c r="M55" s="84"/>
      <c r="N55" s="84"/>
      <c r="O55" s="84"/>
      <c r="P55" s="84"/>
    </row>
    <row r="56" spans="1:16" ht="15">
      <c r="A56" s="84" t="s">
        <v>1353</v>
      </c>
      <c r="B56" s="84">
        <v>20</v>
      </c>
      <c r="C56" s="84" t="s">
        <v>1353</v>
      </c>
      <c r="D56" s="84">
        <v>20</v>
      </c>
      <c r="E56" s="84"/>
      <c r="F56" s="84"/>
      <c r="G56" s="84" t="s">
        <v>1366</v>
      </c>
      <c r="H56" s="84">
        <v>4</v>
      </c>
      <c r="I56" s="84" t="s">
        <v>1377</v>
      </c>
      <c r="J56" s="84">
        <v>2</v>
      </c>
      <c r="K56" s="84"/>
      <c r="L56" s="84"/>
      <c r="M56" s="84"/>
      <c r="N56" s="84"/>
      <c r="O56" s="84"/>
      <c r="P56" s="84"/>
    </row>
    <row r="57" spans="1:16" ht="15">
      <c r="A57" s="84" t="s">
        <v>1354</v>
      </c>
      <c r="B57" s="84">
        <v>20</v>
      </c>
      <c r="C57" s="84" t="s">
        <v>1354</v>
      </c>
      <c r="D57" s="84">
        <v>20</v>
      </c>
      <c r="E57" s="84"/>
      <c r="F57" s="84"/>
      <c r="G57" s="84" t="s">
        <v>1367</v>
      </c>
      <c r="H57" s="84">
        <v>4</v>
      </c>
      <c r="I57" s="84" t="s">
        <v>1378</v>
      </c>
      <c r="J57" s="84">
        <v>2</v>
      </c>
      <c r="K57" s="84"/>
      <c r="L57" s="84"/>
      <c r="M57" s="84"/>
      <c r="N57" s="84"/>
      <c r="O57" s="84"/>
      <c r="P57" s="84"/>
    </row>
    <row r="58" spans="1:16" ht="15">
      <c r="A58" s="84" t="s">
        <v>1355</v>
      </c>
      <c r="B58" s="84">
        <v>20</v>
      </c>
      <c r="C58" s="84" t="s">
        <v>1355</v>
      </c>
      <c r="D58" s="84">
        <v>20</v>
      </c>
      <c r="E58" s="84"/>
      <c r="F58" s="84"/>
      <c r="G58" s="84" t="s">
        <v>1368</v>
      </c>
      <c r="H58" s="84">
        <v>3</v>
      </c>
      <c r="I58" s="84" t="s">
        <v>1379</v>
      </c>
      <c r="J58" s="84">
        <v>2</v>
      </c>
      <c r="K58" s="84"/>
      <c r="L58" s="84"/>
      <c r="M58" s="84"/>
      <c r="N58" s="84"/>
      <c r="O58" s="84"/>
      <c r="P58" s="84"/>
    </row>
    <row r="59" spans="1:16" ht="15">
      <c r="A59" s="84" t="s">
        <v>1356</v>
      </c>
      <c r="B59" s="84">
        <v>20</v>
      </c>
      <c r="C59" s="84" t="s">
        <v>1356</v>
      </c>
      <c r="D59" s="84">
        <v>20</v>
      </c>
      <c r="E59" s="84"/>
      <c r="F59" s="84"/>
      <c r="G59" s="84" t="s">
        <v>1369</v>
      </c>
      <c r="H59" s="84">
        <v>3</v>
      </c>
      <c r="I59" s="84"/>
      <c r="J59" s="84"/>
      <c r="K59" s="84"/>
      <c r="L59" s="84"/>
      <c r="M59" s="84"/>
      <c r="N59" s="84"/>
      <c r="O59" s="84"/>
      <c r="P59" s="84"/>
    </row>
    <row r="60" spans="1:16" ht="15">
      <c r="A60" s="84" t="s">
        <v>1357</v>
      </c>
      <c r="B60" s="84">
        <v>19</v>
      </c>
      <c r="C60" s="84" t="s">
        <v>1357</v>
      </c>
      <c r="D60" s="84">
        <v>19</v>
      </c>
      <c r="E60" s="84"/>
      <c r="F60" s="84"/>
      <c r="G60" s="84" t="s">
        <v>1370</v>
      </c>
      <c r="H60" s="84">
        <v>2</v>
      </c>
      <c r="I60" s="84"/>
      <c r="J60" s="84"/>
      <c r="K60" s="84"/>
      <c r="L60" s="84"/>
      <c r="M60" s="84"/>
      <c r="N60" s="84"/>
      <c r="O60" s="84"/>
      <c r="P60" s="84"/>
    </row>
    <row r="61" spans="1:16" ht="15">
      <c r="A61" s="84" t="s">
        <v>1358</v>
      </c>
      <c r="B61" s="84">
        <v>5</v>
      </c>
      <c r="C61" s="84" t="s">
        <v>1358</v>
      </c>
      <c r="D61" s="84">
        <v>5</v>
      </c>
      <c r="E61" s="84"/>
      <c r="F61" s="84"/>
      <c r="G61" s="84" t="s">
        <v>1371</v>
      </c>
      <c r="H61" s="84">
        <v>2</v>
      </c>
      <c r="I61" s="84"/>
      <c r="J61" s="84"/>
      <c r="K61" s="84"/>
      <c r="L61" s="84"/>
      <c r="M61" s="84"/>
      <c r="N61" s="84"/>
      <c r="O61" s="84"/>
      <c r="P61" s="84"/>
    </row>
    <row r="64" spans="1:16" ht="15" customHeight="1">
      <c r="A64" s="13" t="s">
        <v>1387</v>
      </c>
      <c r="B64" s="13" t="s">
        <v>1273</v>
      </c>
      <c r="C64" s="13" t="s">
        <v>1389</v>
      </c>
      <c r="D64" s="13" t="s">
        <v>1276</v>
      </c>
      <c r="E64" s="13" t="s">
        <v>1390</v>
      </c>
      <c r="F64" s="13" t="s">
        <v>1278</v>
      </c>
      <c r="G64" s="13" t="s">
        <v>1393</v>
      </c>
      <c r="H64" s="13" t="s">
        <v>1280</v>
      </c>
      <c r="I64" s="13" t="s">
        <v>1395</v>
      </c>
      <c r="J64" s="13" t="s">
        <v>1282</v>
      </c>
      <c r="K64" s="13" t="s">
        <v>1397</v>
      </c>
      <c r="L64" s="13" t="s">
        <v>1284</v>
      </c>
      <c r="M64" s="78" t="s">
        <v>1399</v>
      </c>
      <c r="N64" s="78" t="s">
        <v>1286</v>
      </c>
      <c r="O64" s="78" t="s">
        <v>1401</v>
      </c>
      <c r="P64" s="78" t="s">
        <v>1287</v>
      </c>
    </row>
    <row r="65" spans="1:16" ht="15">
      <c r="A65" s="78" t="s">
        <v>263</v>
      </c>
      <c r="B65" s="78">
        <v>7</v>
      </c>
      <c r="C65" s="78" t="s">
        <v>263</v>
      </c>
      <c r="D65" s="78">
        <v>6</v>
      </c>
      <c r="E65" s="78" t="s">
        <v>300</v>
      </c>
      <c r="F65" s="78">
        <v>1</v>
      </c>
      <c r="G65" s="78" t="s">
        <v>251</v>
      </c>
      <c r="H65" s="78">
        <v>2</v>
      </c>
      <c r="I65" s="78" t="s">
        <v>273</v>
      </c>
      <c r="J65" s="78">
        <v>2</v>
      </c>
      <c r="K65" s="78" t="s">
        <v>263</v>
      </c>
      <c r="L65" s="78">
        <v>1</v>
      </c>
      <c r="M65" s="78"/>
      <c r="N65" s="78"/>
      <c r="O65" s="78"/>
      <c r="P65" s="78"/>
    </row>
    <row r="66" spans="1:16" ht="15">
      <c r="A66" s="78" t="s">
        <v>262</v>
      </c>
      <c r="B66" s="78">
        <v>3</v>
      </c>
      <c r="C66" s="78" t="s">
        <v>262</v>
      </c>
      <c r="D66" s="78">
        <v>3</v>
      </c>
      <c r="E66" s="78"/>
      <c r="F66" s="78"/>
      <c r="G66" s="78" t="s">
        <v>250</v>
      </c>
      <c r="H66" s="78">
        <v>1</v>
      </c>
      <c r="I66" s="78"/>
      <c r="J66" s="78"/>
      <c r="K66" s="78"/>
      <c r="L66" s="78"/>
      <c r="M66" s="78"/>
      <c r="N66" s="78"/>
      <c r="O66" s="78"/>
      <c r="P66" s="78"/>
    </row>
    <row r="67" spans="1:16" ht="15">
      <c r="A67" s="78" t="s">
        <v>251</v>
      </c>
      <c r="B67" s="78">
        <v>2</v>
      </c>
      <c r="C67" s="78"/>
      <c r="D67" s="78"/>
      <c r="E67" s="78"/>
      <c r="F67" s="78"/>
      <c r="G67" s="78" t="s">
        <v>248</v>
      </c>
      <c r="H67" s="78">
        <v>1</v>
      </c>
      <c r="I67" s="78"/>
      <c r="J67" s="78"/>
      <c r="K67" s="78"/>
      <c r="L67" s="78"/>
      <c r="M67" s="78"/>
      <c r="N67" s="78"/>
      <c r="O67" s="78"/>
      <c r="P67" s="78"/>
    </row>
    <row r="68" spans="1:16" ht="15">
      <c r="A68" s="78" t="s">
        <v>273</v>
      </c>
      <c r="B68" s="78">
        <v>2</v>
      </c>
      <c r="C68" s="78"/>
      <c r="D68" s="78"/>
      <c r="E68" s="78"/>
      <c r="F68" s="78"/>
      <c r="G68" s="78"/>
      <c r="H68" s="78"/>
      <c r="I68" s="78"/>
      <c r="J68" s="78"/>
      <c r="K68" s="78"/>
      <c r="L68" s="78"/>
      <c r="M68" s="78"/>
      <c r="N68" s="78"/>
      <c r="O68" s="78"/>
      <c r="P68" s="78"/>
    </row>
    <row r="69" spans="1:16" ht="15">
      <c r="A69" s="78" t="s">
        <v>300</v>
      </c>
      <c r="B69" s="78">
        <v>1</v>
      </c>
      <c r="C69" s="78"/>
      <c r="D69" s="78"/>
      <c r="E69" s="78"/>
      <c r="F69" s="78"/>
      <c r="G69" s="78"/>
      <c r="H69" s="78"/>
      <c r="I69" s="78"/>
      <c r="J69" s="78"/>
      <c r="K69" s="78"/>
      <c r="L69" s="78"/>
      <c r="M69" s="78"/>
      <c r="N69" s="78"/>
      <c r="O69" s="78"/>
      <c r="P69" s="78"/>
    </row>
    <row r="70" spans="1:16" ht="15">
      <c r="A70" s="78" t="s">
        <v>250</v>
      </c>
      <c r="B70" s="78">
        <v>1</v>
      </c>
      <c r="C70" s="78"/>
      <c r="D70" s="78"/>
      <c r="E70" s="78"/>
      <c r="F70" s="78"/>
      <c r="G70" s="78"/>
      <c r="H70" s="78"/>
      <c r="I70" s="78"/>
      <c r="J70" s="78"/>
      <c r="K70" s="78"/>
      <c r="L70" s="78"/>
      <c r="M70" s="78"/>
      <c r="N70" s="78"/>
      <c r="O70" s="78"/>
      <c r="P70" s="78"/>
    </row>
    <row r="71" spans="1:16" ht="15">
      <c r="A71" s="78" t="s">
        <v>248</v>
      </c>
      <c r="B71" s="78">
        <v>1</v>
      </c>
      <c r="C71" s="78"/>
      <c r="D71" s="78"/>
      <c r="E71" s="78"/>
      <c r="F71" s="78"/>
      <c r="G71" s="78"/>
      <c r="H71" s="78"/>
      <c r="I71" s="78"/>
      <c r="J71" s="78"/>
      <c r="K71" s="78"/>
      <c r="L71" s="78"/>
      <c r="M71" s="78"/>
      <c r="N71" s="78"/>
      <c r="O71" s="78"/>
      <c r="P71" s="78"/>
    </row>
    <row r="74" spans="1:16" ht="15" customHeight="1">
      <c r="A74" s="13" t="s">
        <v>1388</v>
      </c>
      <c r="B74" s="13" t="s">
        <v>1273</v>
      </c>
      <c r="C74" s="13" t="s">
        <v>1391</v>
      </c>
      <c r="D74" s="13" t="s">
        <v>1276</v>
      </c>
      <c r="E74" s="13" t="s">
        <v>1392</v>
      </c>
      <c r="F74" s="13" t="s">
        <v>1278</v>
      </c>
      <c r="G74" s="13" t="s">
        <v>1394</v>
      </c>
      <c r="H74" s="13" t="s">
        <v>1280</v>
      </c>
      <c r="I74" s="13" t="s">
        <v>1396</v>
      </c>
      <c r="J74" s="13" t="s">
        <v>1282</v>
      </c>
      <c r="K74" s="13" t="s">
        <v>1398</v>
      </c>
      <c r="L74" s="13" t="s">
        <v>1284</v>
      </c>
      <c r="M74" s="13" t="s">
        <v>1400</v>
      </c>
      <c r="N74" s="13" t="s">
        <v>1286</v>
      </c>
      <c r="O74" s="78" t="s">
        <v>1402</v>
      </c>
      <c r="P74" s="78" t="s">
        <v>1287</v>
      </c>
    </row>
    <row r="75" spans="1:16" ht="15">
      <c r="A75" s="78" t="s">
        <v>262</v>
      </c>
      <c r="B75" s="78">
        <v>52</v>
      </c>
      <c r="C75" s="78" t="s">
        <v>262</v>
      </c>
      <c r="D75" s="78">
        <v>45</v>
      </c>
      <c r="E75" s="78" t="s">
        <v>299</v>
      </c>
      <c r="F75" s="78">
        <v>1</v>
      </c>
      <c r="G75" s="78" t="s">
        <v>281</v>
      </c>
      <c r="H75" s="78">
        <v>4</v>
      </c>
      <c r="I75" s="78" t="s">
        <v>272</v>
      </c>
      <c r="J75" s="78">
        <v>2</v>
      </c>
      <c r="K75" s="78" t="s">
        <v>274</v>
      </c>
      <c r="L75" s="78">
        <v>1</v>
      </c>
      <c r="M75" s="78" t="s">
        <v>265</v>
      </c>
      <c r="N75" s="78">
        <v>1</v>
      </c>
      <c r="O75" s="78"/>
      <c r="P75" s="78"/>
    </row>
    <row r="76" spans="1:16" ht="15">
      <c r="A76" s="78" t="s">
        <v>263</v>
      </c>
      <c r="B76" s="78">
        <v>25</v>
      </c>
      <c r="C76" s="78" t="s">
        <v>263</v>
      </c>
      <c r="D76" s="78">
        <v>25</v>
      </c>
      <c r="E76" s="78" t="s">
        <v>298</v>
      </c>
      <c r="F76" s="78">
        <v>1</v>
      </c>
      <c r="G76" s="78" t="s">
        <v>280</v>
      </c>
      <c r="H76" s="78">
        <v>4</v>
      </c>
      <c r="I76" s="78" t="s">
        <v>271</v>
      </c>
      <c r="J76" s="78">
        <v>2</v>
      </c>
      <c r="K76" s="78" t="s">
        <v>262</v>
      </c>
      <c r="L76" s="78">
        <v>1</v>
      </c>
      <c r="M76" s="78"/>
      <c r="N76" s="78"/>
      <c r="O76" s="78"/>
      <c r="P76" s="78"/>
    </row>
    <row r="77" spans="1:16" ht="15">
      <c r="A77" s="78" t="s">
        <v>281</v>
      </c>
      <c r="B77" s="78">
        <v>4</v>
      </c>
      <c r="C77" s="78" t="s">
        <v>217</v>
      </c>
      <c r="D77" s="78">
        <v>2</v>
      </c>
      <c r="E77" s="78" t="s">
        <v>297</v>
      </c>
      <c r="F77" s="78">
        <v>1</v>
      </c>
      <c r="G77" s="78" t="s">
        <v>279</v>
      </c>
      <c r="H77" s="78">
        <v>4</v>
      </c>
      <c r="I77" s="78" t="s">
        <v>270</v>
      </c>
      <c r="J77" s="78">
        <v>2</v>
      </c>
      <c r="K77" s="78"/>
      <c r="L77" s="78"/>
      <c r="M77" s="78"/>
      <c r="N77" s="78"/>
      <c r="O77" s="78"/>
      <c r="P77" s="78"/>
    </row>
    <row r="78" spans="1:16" ht="15">
      <c r="A78" s="78" t="s">
        <v>280</v>
      </c>
      <c r="B78" s="78">
        <v>4</v>
      </c>
      <c r="C78" s="78" t="s">
        <v>252</v>
      </c>
      <c r="D78" s="78">
        <v>1</v>
      </c>
      <c r="E78" s="78" t="s">
        <v>296</v>
      </c>
      <c r="F78" s="78">
        <v>1</v>
      </c>
      <c r="G78" s="78" t="s">
        <v>278</v>
      </c>
      <c r="H78" s="78">
        <v>4</v>
      </c>
      <c r="I78" s="78" t="s">
        <v>269</v>
      </c>
      <c r="J78" s="78">
        <v>2</v>
      </c>
      <c r="K78" s="78"/>
      <c r="L78" s="78"/>
      <c r="M78" s="78"/>
      <c r="N78" s="78"/>
      <c r="O78" s="78"/>
      <c r="P78" s="78"/>
    </row>
    <row r="79" spans="1:16" ht="15">
      <c r="A79" s="78" t="s">
        <v>279</v>
      </c>
      <c r="B79" s="78">
        <v>4</v>
      </c>
      <c r="C79" s="78" t="s">
        <v>229</v>
      </c>
      <c r="D79" s="78">
        <v>1</v>
      </c>
      <c r="E79" s="78" t="s">
        <v>295</v>
      </c>
      <c r="F79" s="78">
        <v>1</v>
      </c>
      <c r="G79" s="78" t="s">
        <v>277</v>
      </c>
      <c r="H79" s="78">
        <v>4</v>
      </c>
      <c r="I79" s="78" t="s">
        <v>268</v>
      </c>
      <c r="J79" s="78">
        <v>2</v>
      </c>
      <c r="K79" s="78"/>
      <c r="L79" s="78"/>
      <c r="M79" s="78"/>
      <c r="N79" s="78"/>
      <c r="O79" s="78"/>
      <c r="P79" s="78"/>
    </row>
    <row r="80" spans="1:16" ht="15">
      <c r="A80" s="78" t="s">
        <v>278</v>
      </c>
      <c r="B80" s="78">
        <v>4</v>
      </c>
      <c r="C80" s="78" t="s">
        <v>216</v>
      </c>
      <c r="D80" s="78">
        <v>1</v>
      </c>
      <c r="E80" s="78" t="s">
        <v>294</v>
      </c>
      <c r="F80" s="78">
        <v>1</v>
      </c>
      <c r="G80" s="78" t="s">
        <v>276</v>
      </c>
      <c r="H80" s="78">
        <v>4</v>
      </c>
      <c r="I80" s="78" t="s">
        <v>267</v>
      </c>
      <c r="J80" s="78">
        <v>2</v>
      </c>
      <c r="K80" s="78"/>
      <c r="L80" s="78"/>
      <c r="M80" s="78"/>
      <c r="N80" s="78"/>
      <c r="O80" s="78"/>
      <c r="P80" s="78"/>
    </row>
    <row r="81" spans="1:16" ht="15">
      <c r="A81" s="78" t="s">
        <v>277</v>
      </c>
      <c r="B81" s="78">
        <v>4</v>
      </c>
      <c r="C81" s="78"/>
      <c r="D81" s="78"/>
      <c r="E81" s="78" t="s">
        <v>293</v>
      </c>
      <c r="F81" s="78">
        <v>1</v>
      </c>
      <c r="G81" s="78" t="s">
        <v>262</v>
      </c>
      <c r="H81" s="78">
        <v>4</v>
      </c>
      <c r="I81" s="78" t="s">
        <v>266</v>
      </c>
      <c r="J81" s="78">
        <v>2</v>
      </c>
      <c r="K81" s="78"/>
      <c r="L81" s="78"/>
      <c r="M81" s="78"/>
      <c r="N81" s="78"/>
      <c r="O81" s="78"/>
      <c r="P81" s="78"/>
    </row>
    <row r="82" spans="1:16" ht="15">
      <c r="A82" s="78" t="s">
        <v>276</v>
      </c>
      <c r="B82" s="78">
        <v>4</v>
      </c>
      <c r="C82" s="78"/>
      <c r="D82" s="78"/>
      <c r="E82" s="78" t="s">
        <v>292</v>
      </c>
      <c r="F82" s="78">
        <v>1</v>
      </c>
      <c r="G82" s="78" t="s">
        <v>275</v>
      </c>
      <c r="H82" s="78">
        <v>4</v>
      </c>
      <c r="I82" s="78" t="s">
        <v>262</v>
      </c>
      <c r="J82" s="78">
        <v>1</v>
      </c>
      <c r="K82" s="78"/>
      <c r="L82" s="78"/>
      <c r="M82" s="78"/>
      <c r="N82" s="78"/>
      <c r="O82" s="78"/>
      <c r="P82" s="78"/>
    </row>
    <row r="83" spans="1:16" ht="15">
      <c r="A83" s="78" t="s">
        <v>275</v>
      </c>
      <c r="B83" s="78">
        <v>4</v>
      </c>
      <c r="C83" s="78"/>
      <c r="D83" s="78"/>
      <c r="E83" s="78" t="s">
        <v>291</v>
      </c>
      <c r="F83" s="78">
        <v>1</v>
      </c>
      <c r="G83" s="78" t="s">
        <v>249</v>
      </c>
      <c r="H83" s="78">
        <v>3</v>
      </c>
      <c r="I83" s="78"/>
      <c r="J83" s="78"/>
      <c r="K83" s="78"/>
      <c r="L83" s="78"/>
      <c r="M83" s="78"/>
      <c r="N83" s="78"/>
      <c r="O83" s="78"/>
      <c r="P83" s="78"/>
    </row>
    <row r="84" spans="1:16" ht="15">
      <c r="A84" s="78" t="s">
        <v>249</v>
      </c>
      <c r="B84" s="78">
        <v>3</v>
      </c>
      <c r="C84" s="78"/>
      <c r="D84" s="78"/>
      <c r="E84" s="78" t="s">
        <v>290</v>
      </c>
      <c r="F84" s="78">
        <v>1</v>
      </c>
      <c r="G84" s="78" t="s">
        <v>248</v>
      </c>
      <c r="H84" s="78">
        <v>2</v>
      </c>
      <c r="I84" s="78"/>
      <c r="J84" s="78"/>
      <c r="K84" s="78"/>
      <c r="L84" s="78"/>
      <c r="M84" s="78"/>
      <c r="N84" s="78"/>
      <c r="O84" s="78"/>
      <c r="P84" s="78"/>
    </row>
    <row r="87" spans="1:16" ht="15" customHeight="1">
      <c r="A87" s="13" t="s">
        <v>1412</v>
      </c>
      <c r="B87" s="13" t="s">
        <v>1273</v>
      </c>
      <c r="C87" s="13" t="s">
        <v>1413</v>
      </c>
      <c r="D87" s="13" t="s">
        <v>1276</v>
      </c>
      <c r="E87" s="13" t="s">
        <v>1414</v>
      </c>
      <c r="F87" s="13" t="s">
        <v>1278</v>
      </c>
      <c r="G87" s="13" t="s">
        <v>1415</v>
      </c>
      <c r="H87" s="13" t="s">
        <v>1280</v>
      </c>
      <c r="I87" s="13" t="s">
        <v>1416</v>
      </c>
      <c r="J87" s="13" t="s">
        <v>1282</v>
      </c>
      <c r="K87" s="13" t="s">
        <v>1417</v>
      </c>
      <c r="L87" s="13" t="s">
        <v>1284</v>
      </c>
      <c r="M87" s="13" t="s">
        <v>1418</v>
      </c>
      <c r="N87" s="13" t="s">
        <v>1286</v>
      </c>
      <c r="O87" s="13" t="s">
        <v>1419</v>
      </c>
      <c r="P87" s="13" t="s">
        <v>1287</v>
      </c>
    </row>
    <row r="88" spans="1:16" ht="15">
      <c r="A88" s="114" t="s">
        <v>235</v>
      </c>
      <c r="B88" s="78">
        <v>502677</v>
      </c>
      <c r="C88" s="114" t="s">
        <v>235</v>
      </c>
      <c r="D88" s="78">
        <v>502677</v>
      </c>
      <c r="E88" s="114" t="s">
        <v>284</v>
      </c>
      <c r="F88" s="78">
        <v>193172</v>
      </c>
      <c r="G88" s="114" t="s">
        <v>251</v>
      </c>
      <c r="H88" s="78">
        <v>130450</v>
      </c>
      <c r="I88" s="114" t="s">
        <v>273</v>
      </c>
      <c r="J88" s="78">
        <v>54998</v>
      </c>
      <c r="K88" s="114" t="s">
        <v>274</v>
      </c>
      <c r="L88" s="78">
        <v>7608</v>
      </c>
      <c r="M88" s="114" t="s">
        <v>265</v>
      </c>
      <c r="N88" s="78">
        <v>12726</v>
      </c>
      <c r="O88" s="114" t="s">
        <v>255</v>
      </c>
      <c r="P88" s="78">
        <v>1458</v>
      </c>
    </row>
    <row r="89" spans="1:16" ht="15">
      <c r="A89" s="114" t="s">
        <v>284</v>
      </c>
      <c r="B89" s="78">
        <v>193172</v>
      </c>
      <c r="C89" s="114" t="s">
        <v>237</v>
      </c>
      <c r="D89" s="78">
        <v>83534</v>
      </c>
      <c r="E89" s="114" t="s">
        <v>290</v>
      </c>
      <c r="F89" s="78">
        <v>45303</v>
      </c>
      <c r="G89" s="114" t="s">
        <v>280</v>
      </c>
      <c r="H89" s="78">
        <v>98161</v>
      </c>
      <c r="I89" s="114" t="s">
        <v>270</v>
      </c>
      <c r="J89" s="78">
        <v>51926</v>
      </c>
      <c r="K89" s="114" t="s">
        <v>220</v>
      </c>
      <c r="L89" s="78">
        <v>3634</v>
      </c>
      <c r="M89" s="114" t="s">
        <v>212</v>
      </c>
      <c r="N89" s="78">
        <v>2655</v>
      </c>
      <c r="O89" s="114"/>
      <c r="P89" s="78"/>
    </row>
    <row r="90" spans="1:16" ht="15">
      <c r="A90" s="114" t="s">
        <v>251</v>
      </c>
      <c r="B90" s="78">
        <v>130450</v>
      </c>
      <c r="C90" s="114" t="s">
        <v>233</v>
      </c>
      <c r="D90" s="78">
        <v>44335</v>
      </c>
      <c r="E90" s="114" t="s">
        <v>285</v>
      </c>
      <c r="F90" s="78">
        <v>34141</v>
      </c>
      <c r="G90" s="114" t="s">
        <v>278</v>
      </c>
      <c r="H90" s="78">
        <v>26726</v>
      </c>
      <c r="I90" s="114" t="s">
        <v>269</v>
      </c>
      <c r="J90" s="78">
        <v>17552</v>
      </c>
      <c r="K90" s="114"/>
      <c r="L90" s="78"/>
      <c r="M90" s="114"/>
      <c r="N90" s="78"/>
      <c r="O90" s="114"/>
      <c r="P90" s="78"/>
    </row>
    <row r="91" spans="1:16" ht="15">
      <c r="A91" s="114" t="s">
        <v>280</v>
      </c>
      <c r="B91" s="78">
        <v>98161</v>
      </c>
      <c r="C91" s="114" t="s">
        <v>228</v>
      </c>
      <c r="D91" s="78">
        <v>40356</v>
      </c>
      <c r="E91" s="114" t="s">
        <v>295</v>
      </c>
      <c r="F91" s="78">
        <v>28166</v>
      </c>
      <c r="G91" s="114" t="s">
        <v>277</v>
      </c>
      <c r="H91" s="78">
        <v>18238</v>
      </c>
      <c r="I91" s="114" t="s">
        <v>267</v>
      </c>
      <c r="J91" s="78">
        <v>15375</v>
      </c>
      <c r="K91" s="114"/>
      <c r="L91" s="78"/>
      <c r="M91" s="114"/>
      <c r="N91" s="78"/>
      <c r="O91" s="114"/>
      <c r="P91" s="78"/>
    </row>
    <row r="92" spans="1:16" ht="15">
      <c r="A92" s="114" t="s">
        <v>237</v>
      </c>
      <c r="B92" s="78">
        <v>83534</v>
      </c>
      <c r="C92" s="114" t="s">
        <v>258</v>
      </c>
      <c r="D92" s="78">
        <v>37849</v>
      </c>
      <c r="E92" s="114" t="s">
        <v>297</v>
      </c>
      <c r="F92" s="78">
        <v>22912</v>
      </c>
      <c r="G92" s="114" t="s">
        <v>276</v>
      </c>
      <c r="H92" s="78">
        <v>4522</v>
      </c>
      <c r="I92" s="114" t="s">
        <v>268</v>
      </c>
      <c r="J92" s="78">
        <v>11337</v>
      </c>
      <c r="K92" s="114"/>
      <c r="L92" s="78"/>
      <c r="M92" s="114"/>
      <c r="N92" s="78"/>
      <c r="O92" s="114"/>
      <c r="P92" s="78"/>
    </row>
    <row r="93" spans="1:16" ht="15">
      <c r="A93" s="114" t="s">
        <v>273</v>
      </c>
      <c r="B93" s="78">
        <v>54998</v>
      </c>
      <c r="C93" s="114" t="s">
        <v>263</v>
      </c>
      <c r="D93" s="78">
        <v>37095</v>
      </c>
      <c r="E93" s="114" t="s">
        <v>256</v>
      </c>
      <c r="F93" s="78">
        <v>14408</v>
      </c>
      <c r="G93" s="114" t="s">
        <v>281</v>
      </c>
      <c r="H93" s="78">
        <v>4128</v>
      </c>
      <c r="I93" s="114" t="s">
        <v>214</v>
      </c>
      <c r="J93" s="78">
        <v>5836</v>
      </c>
      <c r="K93" s="114"/>
      <c r="L93" s="78"/>
      <c r="M93" s="114"/>
      <c r="N93" s="78"/>
      <c r="O93" s="114"/>
      <c r="P93" s="78"/>
    </row>
    <row r="94" spans="1:16" ht="15">
      <c r="A94" s="114" t="s">
        <v>270</v>
      </c>
      <c r="B94" s="78">
        <v>51926</v>
      </c>
      <c r="C94" s="114" t="s">
        <v>232</v>
      </c>
      <c r="D94" s="78">
        <v>30406</v>
      </c>
      <c r="E94" s="114" t="s">
        <v>296</v>
      </c>
      <c r="F94" s="78">
        <v>12740</v>
      </c>
      <c r="G94" s="114" t="s">
        <v>279</v>
      </c>
      <c r="H94" s="78">
        <v>3895</v>
      </c>
      <c r="I94" s="114" t="s">
        <v>272</v>
      </c>
      <c r="J94" s="78">
        <v>3775</v>
      </c>
      <c r="K94" s="114"/>
      <c r="L94" s="78"/>
      <c r="M94" s="114"/>
      <c r="N94" s="78"/>
      <c r="O94" s="114"/>
      <c r="P94" s="78"/>
    </row>
    <row r="95" spans="1:16" ht="15">
      <c r="A95" s="114" t="s">
        <v>290</v>
      </c>
      <c r="B95" s="78">
        <v>45303</v>
      </c>
      <c r="C95" s="114" t="s">
        <v>231</v>
      </c>
      <c r="D95" s="78">
        <v>30006</v>
      </c>
      <c r="E95" s="114" t="s">
        <v>299</v>
      </c>
      <c r="F95" s="78">
        <v>12525</v>
      </c>
      <c r="G95" s="114" t="s">
        <v>249</v>
      </c>
      <c r="H95" s="78">
        <v>3385</v>
      </c>
      <c r="I95" s="114" t="s">
        <v>271</v>
      </c>
      <c r="J95" s="78">
        <v>1760</v>
      </c>
      <c r="K95" s="114"/>
      <c r="L95" s="78"/>
      <c r="M95" s="114"/>
      <c r="N95" s="78"/>
      <c r="O95" s="114"/>
      <c r="P95" s="78"/>
    </row>
    <row r="96" spans="1:16" ht="15">
      <c r="A96" s="114" t="s">
        <v>233</v>
      </c>
      <c r="B96" s="78">
        <v>44335</v>
      </c>
      <c r="C96" s="114" t="s">
        <v>222</v>
      </c>
      <c r="D96" s="78">
        <v>22549</v>
      </c>
      <c r="E96" s="114" t="s">
        <v>286</v>
      </c>
      <c r="F96" s="78">
        <v>12166</v>
      </c>
      <c r="G96" s="114" t="s">
        <v>248</v>
      </c>
      <c r="H96" s="78">
        <v>2884</v>
      </c>
      <c r="I96" s="114" t="s">
        <v>266</v>
      </c>
      <c r="J96" s="78">
        <v>969</v>
      </c>
      <c r="K96" s="114"/>
      <c r="L96" s="78"/>
      <c r="M96" s="114"/>
      <c r="N96" s="78"/>
      <c r="O96" s="114"/>
      <c r="P96" s="78"/>
    </row>
    <row r="97" spans="1:16" ht="15">
      <c r="A97" s="114" t="s">
        <v>228</v>
      </c>
      <c r="B97" s="78">
        <v>40356</v>
      </c>
      <c r="C97" s="114" t="s">
        <v>219</v>
      </c>
      <c r="D97" s="78">
        <v>15825</v>
      </c>
      <c r="E97" s="114" t="s">
        <v>282</v>
      </c>
      <c r="F97" s="78">
        <v>7073</v>
      </c>
      <c r="G97" s="114" t="s">
        <v>275</v>
      </c>
      <c r="H97" s="78">
        <v>731</v>
      </c>
      <c r="I97" s="114" t="s">
        <v>215</v>
      </c>
      <c r="J97" s="78">
        <v>25</v>
      </c>
      <c r="K97" s="114"/>
      <c r="L97" s="78"/>
      <c r="M97" s="114"/>
      <c r="N97" s="78"/>
      <c r="O97" s="114"/>
      <c r="P97" s="78"/>
    </row>
  </sheetData>
  <hyperlinks>
    <hyperlink ref="A2" r:id="rId1" display="https://cannabisaficionado.com/thca/"/>
    <hyperlink ref="A3" r:id="rId2" display="https://cannabisaficionado.com/cbn/"/>
    <hyperlink ref="A4" r:id="rId3" display="https://infocastinc.com/event/cannabis-compliance-west/"/>
    <hyperlink ref="A5" r:id="rId4" display="https://twitter.com/steephilllab/status/1062084485666136064"/>
    <hyperlink ref="A6" r:id="rId5" display="https://www.linkedin.com/feed/update/urn:li:activity:6539937011296411650"/>
    <hyperlink ref="A7" r:id="rId6" display="https://www.instagram.com/p/BvzrnJ-nU3brR15EzVdoC3uImbThQomb8niDfM0/?utm_source=ig_twitter_share&amp;igshid=4o01nc3wapdm"/>
    <hyperlink ref="A8" r:id="rId7" display="https://www.instagram.com/p/Bx0KBDNBYXTAnzpmgx1d7Wjx9qirchn7ehVE0w0/?igshid=3ic0aw31l2wf"/>
    <hyperlink ref="A9" r:id="rId8" display="https://twitter.com/i/web/status/1116145920872263680"/>
    <hyperlink ref="A10" r:id="rId9" display="https://www.facebook.com/login/?next=https%3A%2F%2Fwww.facebook.com%2Fgroups%2F359576118008076%2F"/>
    <hyperlink ref="A11" r:id="rId10" display="https://twitter.com/i/web/status/1116430141629112323"/>
    <hyperlink ref="C2" r:id="rId11" display="https://cannabisaficionado.com/thca/"/>
    <hyperlink ref="C3" r:id="rId12" display="https://cannabisaficionado.com/cbn/"/>
    <hyperlink ref="C4" r:id="rId13" display="https://infocastinc.com/event/cannabis-compliance-west/"/>
    <hyperlink ref="C5" r:id="rId14" display="https://www.forbes.com/sites/andrebourque/2019/05/30/game-of-genomes-the-battle-for-the-king-of-cannabis-strains-is-just-heating-up/#3ef5859111b1"/>
    <hyperlink ref="C6" r:id="rId15" display="https://www.cannabisscienceconference.com/program-and-speakers/"/>
    <hyperlink ref="C7" r:id="rId16" display="https://www.linkedin.com/feed/update/urn:li:activity:6539937011296411650"/>
    <hyperlink ref="C8" r:id="rId17" display="https://www.instagram.com/p/BvzrnJ-nU3brR15EzVdoC3uImbThQomb8niDfM0/?utm_source=ig_twitter_share&amp;igshid=4o01nc3wapdm"/>
    <hyperlink ref="C9" r:id="rId18" display="https://www.instagram.com/p/Bx0KBDNBYXTAnzpmgx1d7Wjx9qirchn7ehVE0w0/?igshid=3ic0aw31l2wf"/>
    <hyperlink ref="C10" r:id="rId19" display="https://twitter.com/i/web/status/1116145920872263680"/>
    <hyperlink ref="C11" r:id="rId20" display="https://www.facebook.com/login/?next=https%3A%2F%2Fwww.facebook.com%2Fgroups%2F359576118008076%2F"/>
    <hyperlink ref="I2" r:id="rId21" display="https://twitter.com/i/web/status/1115994084034871297"/>
    <hyperlink ref="M2" r:id="rId22" display="https://twitter.com/i/web/status/1115779436845129728"/>
    <hyperlink ref="O2" r:id="rId23" display="https://twitter.com/steephilllab/status/1062084485666136064"/>
  </hyperlinks>
  <printOptions/>
  <pageMargins left="0.7" right="0.7" top="0.75" bottom="0.75" header="0.3" footer="0.3"/>
  <pageSetup orientation="portrait" paperSize="9"/>
  <tableParts>
    <tablePart r:id="rId30"/>
    <tablePart r:id="rId28"/>
    <tablePart r:id="rId26"/>
    <tablePart r:id="rId25"/>
    <tablePart r:id="rId24"/>
    <tablePart r:id="rId27"/>
    <tablePart r:id="rId31"/>
    <tablePart r:id="rId2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2019-06-16T05:49:56Z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